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v3\"/>
    </mc:Choice>
  </mc:AlternateContent>
  <xr:revisionPtr revIDLastSave="0" documentId="13_ncr:1_{318DA653-2CA3-4E00-900E-19A5E82953BF}" xr6:coauthVersionLast="47" xr6:coauthVersionMax="47" xr10:uidLastSave="{00000000-0000-0000-0000-000000000000}"/>
  <bookViews>
    <workbookView xWindow="-120" yWindow="-120" windowWidth="29040" windowHeight="15990" firstSheet="8" activeTab="11" xr2:uid="{7AB6DB55-0C04-4A1F-BA6F-19F892855F9D}"/>
    <workbookView xWindow="28680" yWindow="330" windowWidth="25440" windowHeight="15540" firstSheet="6" activeTab="9" xr2:uid="{9DAB6C53-279F-4342-B786-5B18292B7991}"/>
  </bookViews>
  <sheets>
    <sheet name="落宮" sheetId="7" state="hidden" r:id="rId1"/>
    <sheet name="八門" sheetId="6" state="hidden" r:id="rId2"/>
    <sheet name="九星" sheetId="5" state="hidden" r:id="rId3"/>
    <sheet name="def" sheetId="1" r:id="rId4"/>
    <sheet name="主客" sheetId="11" r:id="rId5"/>
    <sheet name="生剋" sheetId="3" r:id="rId6"/>
    <sheet name="關係判斷" sheetId="2" r:id="rId7"/>
    <sheet name="天干沖合" sheetId="12" r:id="rId8"/>
    <sheet name="天干沖合按序" sheetId="19" r:id="rId9"/>
    <sheet name="地支沖合-匯總" sheetId="13" r:id="rId10"/>
    <sheet name="地支沖合" sheetId="15" r:id="rId11"/>
    <sheet name="地支沖合按序" sheetId="20" r:id="rId12"/>
    <sheet name="十二長生-匯總" sheetId="16" r:id="rId13"/>
    <sheet name="門加門" sheetId="17" r:id="rId14"/>
  </sheets>
  <externalReferences>
    <externalReference r:id="rId15"/>
    <externalReference r:id="rId16"/>
  </externalReferences>
  <definedNames>
    <definedName name="ExternalData_1" localSheetId="10" hidden="1">地支沖合!$A$1:$D$49</definedName>
    <definedName name="ExternalData_2" localSheetId="1" hidden="1">八門!$A$1:$B$9</definedName>
    <definedName name="ExternalData_3" localSheetId="0" hidden="1">落宮!$A$1:$B$9</definedName>
    <definedName name="九宮">def!$B$2:$B$10</definedName>
    <definedName name="九宮五行">def!$B$2:$E$10</definedName>
    <definedName name="九宮關係">def!$A$2:$F$10</definedName>
    <definedName name="九星">def!$D$2:$D$10</definedName>
    <definedName name="九星五行">def!$D$2:$E$10</definedName>
    <definedName name="五行">def!$G$2:$G$6</definedName>
    <definedName name="五行生剋關係">def!$O$2:$P$26</definedName>
    <definedName name="八宮">def!$B$2:$B$9</definedName>
    <definedName name="八宮宮位">def!$B$2:$F$9</definedName>
    <definedName name="八宮按位排">def!$Y$2:$Y$9</definedName>
    <definedName name="八門">def!$C$2:$C$9</definedName>
    <definedName name="八門五行">def!$C$2:$E$9</definedName>
    <definedName name="八門吉凶">def!$Z$2:$AA$9</definedName>
    <definedName name="八門按位排">def!$Z$2:$Z$9</definedName>
    <definedName name="六儀地支對應">def!$V$2:$W$7</definedName>
    <definedName name="十二長生">def!$X$2:$X$13</definedName>
    <definedName name="十天干">def!$H$2:$H$11</definedName>
    <definedName name="地支">def!$J$2:$J$13</definedName>
    <definedName name="地支九宮">def!$J$2:$L$13</definedName>
    <definedName name="宮對應位">def!$B$2:$F$10</definedName>
    <definedName name="宮門判斷">def!$AD$2:$AE$5</definedName>
    <definedName name="月五行">def!$J$2:$K$13</definedName>
    <definedName name="生剋旺衰主客">def!$R$2:$U$6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5" l="1"/>
  <c r="C32" i="15"/>
  <c r="C44" i="15"/>
  <c r="C26" i="15"/>
  <c r="C38" i="15"/>
  <c r="C20" i="15"/>
  <c r="C8" i="15"/>
  <c r="C2" i="15"/>
  <c r="H502" i="20" s="1"/>
  <c r="C15" i="15"/>
  <c r="C33" i="15"/>
  <c r="C45" i="15"/>
  <c r="C27" i="15"/>
  <c r="C39" i="15"/>
  <c r="C21" i="15"/>
  <c r="C9" i="15"/>
  <c r="C3" i="15"/>
  <c r="C16" i="15"/>
  <c r="C34" i="15"/>
  <c r="C46" i="15"/>
  <c r="C28" i="15"/>
  <c r="C40" i="15"/>
  <c r="C22" i="15"/>
  <c r="C10" i="15"/>
  <c r="C4" i="15"/>
  <c r="C17" i="15"/>
  <c r="C35" i="15"/>
  <c r="C47" i="15"/>
  <c r="C29" i="15"/>
  <c r="C41" i="15"/>
  <c r="C23" i="15"/>
  <c r="C11" i="15"/>
  <c r="C5" i="15"/>
  <c r="C18" i="15"/>
  <c r="C36" i="15"/>
  <c r="C48" i="15"/>
  <c r="C30" i="15"/>
  <c r="C42" i="15"/>
  <c r="C24" i="15"/>
  <c r="C12" i="15"/>
  <c r="C6" i="15"/>
  <c r="C19" i="15"/>
  <c r="C37" i="15"/>
  <c r="C49" i="15"/>
  <c r="C31" i="15"/>
  <c r="C43" i="15"/>
  <c r="C25" i="15"/>
  <c r="C13" i="15"/>
  <c r="C7" i="15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G710" i="20"/>
  <c r="G711" i="20"/>
  <c r="G712" i="20"/>
  <c r="G713" i="20"/>
  <c r="G714" i="20"/>
  <c r="G715" i="20"/>
  <c r="G716" i="20"/>
  <c r="G717" i="20"/>
  <c r="G718" i="20"/>
  <c r="G719" i="20"/>
  <c r="G720" i="20"/>
  <c r="G721" i="20"/>
  <c r="G722" i="20"/>
  <c r="G723" i="20"/>
  <c r="G724" i="20"/>
  <c r="G725" i="20"/>
  <c r="G726" i="20"/>
  <c r="G727" i="20"/>
  <c r="G728" i="20"/>
  <c r="G729" i="20"/>
  <c r="G730" i="20"/>
  <c r="G731" i="20"/>
  <c r="G732" i="20"/>
  <c r="G733" i="20"/>
  <c r="G734" i="20"/>
  <c r="G735" i="20"/>
  <c r="G736" i="20"/>
  <c r="G737" i="20"/>
  <c r="G738" i="20"/>
  <c r="G739" i="20"/>
  <c r="G740" i="20"/>
  <c r="G741" i="20"/>
  <c r="G742" i="20"/>
  <c r="G743" i="20"/>
  <c r="G744" i="20"/>
  <c r="G745" i="20"/>
  <c r="G746" i="20"/>
  <c r="G747" i="20"/>
  <c r="G748" i="20"/>
  <c r="G749" i="20"/>
  <c r="G750" i="20"/>
  <c r="G751" i="20"/>
  <c r="G752" i="20"/>
  <c r="G753" i="20"/>
  <c r="G754" i="20"/>
  <c r="G755" i="20"/>
  <c r="G756" i="20"/>
  <c r="G757" i="20"/>
  <c r="G758" i="20"/>
  <c r="G759" i="20"/>
  <c r="G760" i="20"/>
  <c r="G761" i="20"/>
  <c r="G762" i="20"/>
  <c r="G763" i="20"/>
  <c r="G764" i="20"/>
  <c r="G765" i="20"/>
  <c r="G766" i="20"/>
  <c r="G767" i="20"/>
  <c r="G768" i="20"/>
  <c r="G769" i="20"/>
  <c r="G770" i="20"/>
  <c r="G771" i="20"/>
  <c r="G772" i="20"/>
  <c r="G773" i="20"/>
  <c r="G774" i="20"/>
  <c r="G775" i="20"/>
  <c r="G776" i="20"/>
  <c r="G777" i="20"/>
  <c r="G778" i="20"/>
  <c r="G779" i="20"/>
  <c r="G780" i="20"/>
  <c r="G781" i="20"/>
  <c r="G782" i="20"/>
  <c r="G783" i="20"/>
  <c r="G784" i="20"/>
  <c r="G785" i="20"/>
  <c r="G786" i="20"/>
  <c r="G787" i="20"/>
  <c r="G788" i="20"/>
  <c r="G789" i="20"/>
  <c r="G790" i="20"/>
  <c r="G791" i="20"/>
  <c r="G792" i="20"/>
  <c r="G793" i="20"/>
  <c r="G794" i="20"/>
  <c r="G795" i="20"/>
  <c r="G796" i="20"/>
  <c r="G797" i="20"/>
  <c r="G798" i="20"/>
  <c r="G799" i="20"/>
  <c r="G800" i="20"/>
  <c r="G801" i="20"/>
  <c r="G802" i="20"/>
  <c r="G803" i="20"/>
  <c r="G804" i="20"/>
  <c r="G805" i="20"/>
  <c r="G806" i="20"/>
  <c r="G807" i="20"/>
  <c r="G808" i="20"/>
  <c r="G809" i="20"/>
  <c r="G810" i="20"/>
  <c r="G811" i="20"/>
  <c r="G812" i="20"/>
  <c r="G813" i="20"/>
  <c r="G814" i="20"/>
  <c r="G815" i="20"/>
  <c r="G816" i="20"/>
  <c r="G817" i="20"/>
  <c r="G818" i="20"/>
  <c r="G819" i="20"/>
  <c r="G820" i="20"/>
  <c r="G821" i="20"/>
  <c r="G822" i="20"/>
  <c r="G823" i="20"/>
  <c r="G824" i="20"/>
  <c r="G825" i="20"/>
  <c r="G826" i="20"/>
  <c r="G827" i="20"/>
  <c r="G828" i="20"/>
  <c r="G829" i="20"/>
  <c r="G830" i="20"/>
  <c r="G831" i="20"/>
  <c r="G832" i="20"/>
  <c r="G833" i="20"/>
  <c r="G834" i="20"/>
  <c r="G835" i="20"/>
  <c r="G836" i="20"/>
  <c r="G837" i="20"/>
  <c r="G838" i="20"/>
  <c r="G839" i="20"/>
  <c r="G840" i="20"/>
  <c r="G841" i="20"/>
  <c r="G842" i="20"/>
  <c r="G843" i="20"/>
  <c r="G844" i="20"/>
  <c r="G845" i="20"/>
  <c r="G846" i="20"/>
  <c r="G847" i="20"/>
  <c r="G848" i="20"/>
  <c r="G849" i="20"/>
  <c r="G850" i="20"/>
  <c r="G851" i="20"/>
  <c r="G852" i="20"/>
  <c r="G853" i="20"/>
  <c r="G854" i="20"/>
  <c r="G855" i="20"/>
  <c r="G856" i="20"/>
  <c r="G857" i="20"/>
  <c r="G858" i="20"/>
  <c r="G859" i="20"/>
  <c r="G860" i="20"/>
  <c r="G861" i="20"/>
  <c r="G862" i="20"/>
  <c r="G863" i="20"/>
  <c r="G864" i="20"/>
  <c r="G865" i="20"/>
  <c r="G866" i="20"/>
  <c r="G867" i="20"/>
  <c r="G868" i="20"/>
  <c r="G869" i="20"/>
  <c r="G870" i="20"/>
  <c r="G871" i="20"/>
  <c r="G872" i="20"/>
  <c r="G873" i="20"/>
  <c r="G874" i="20"/>
  <c r="G875" i="20"/>
  <c r="G876" i="20"/>
  <c r="G877" i="20"/>
  <c r="G878" i="20"/>
  <c r="G879" i="20"/>
  <c r="G880" i="20"/>
  <c r="G881" i="20"/>
  <c r="G882" i="20"/>
  <c r="G883" i="20"/>
  <c r="G884" i="20"/>
  <c r="G885" i="20"/>
  <c r="G886" i="20"/>
  <c r="G887" i="20"/>
  <c r="G888" i="20"/>
  <c r="G889" i="20"/>
  <c r="G890" i="20"/>
  <c r="G891" i="20"/>
  <c r="G892" i="20"/>
  <c r="G893" i="20"/>
  <c r="G894" i="20"/>
  <c r="G895" i="20"/>
  <c r="G896" i="20"/>
  <c r="G897" i="20"/>
  <c r="G898" i="20"/>
  <c r="G899" i="20"/>
  <c r="G900" i="20"/>
  <c r="G901" i="20"/>
  <c r="G902" i="20"/>
  <c r="G903" i="20"/>
  <c r="G904" i="20"/>
  <c r="G905" i="20"/>
  <c r="G906" i="20"/>
  <c r="G907" i="20"/>
  <c r="G908" i="20"/>
  <c r="G909" i="20"/>
  <c r="G910" i="20"/>
  <c r="G911" i="20"/>
  <c r="G912" i="20"/>
  <c r="G913" i="20"/>
  <c r="G914" i="20"/>
  <c r="G915" i="20"/>
  <c r="G916" i="20"/>
  <c r="G917" i="20"/>
  <c r="G918" i="20"/>
  <c r="G919" i="20"/>
  <c r="G920" i="20"/>
  <c r="G921" i="20"/>
  <c r="G922" i="20"/>
  <c r="G923" i="20"/>
  <c r="G924" i="20"/>
  <c r="G925" i="20"/>
  <c r="G926" i="20"/>
  <c r="G927" i="20"/>
  <c r="G928" i="20"/>
  <c r="G929" i="20"/>
  <c r="G930" i="20"/>
  <c r="G931" i="20"/>
  <c r="G932" i="20"/>
  <c r="G933" i="20"/>
  <c r="G934" i="20"/>
  <c r="G935" i="20"/>
  <c r="G936" i="20"/>
  <c r="G937" i="20"/>
  <c r="G938" i="20"/>
  <c r="G939" i="20"/>
  <c r="G940" i="20"/>
  <c r="G941" i="20"/>
  <c r="G942" i="20"/>
  <c r="G943" i="20"/>
  <c r="G944" i="20"/>
  <c r="G945" i="20"/>
  <c r="G946" i="20"/>
  <c r="G947" i="20"/>
  <c r="G948" i="20"/>
  <c r="G949" i="20"/>
  <c r="G950" i="20"/>
  <c r="G951" i="20"/>
  <c r="G952" i="20"/>
  <c r="G953" i="20"/>
  <c r="G954" i="20"/>
  <c r="G955" i="20"/>
  <c r="G956" i="20"/>
  <c r="G957" i="20"/>
  <c r="G958" i="20"/>
  <c r="G959" i="20"/>
  <c r="G960" i="20"/>
  <c r="G961" i="20"/>
  <c r="G962" i="20"/>
  <c r="G963" i="20"/>
  <c r="G964" i="20"/>
  <c r="G965" i="20"/>
  <c r="G966" i="20"/>
  <c r="G967" i="20"/>
  <c r="G968" i="20"/>
  <c r="G969" i="20"/>
  <c r="G970" i="20"/>
  <c r="G971" i="20"/>
  <c r="G972" i="20"/>
  <c r="G973" i="20"/>
  <c r="G974" i="20"/>
  <c r="G975" i="20"/>
  <c r="G976" i="20"/>
  <c r="G977" i="20"/>
  <c r="G978" i="20"/>
  <c r="G979" i="20"/>
  <c r="G980" i="20"/>
  <c r="G981" i="20"/>
  <c r="G982" i="20"/>
  <c r="G983" i="20"/>
  <c r="G984" i="20"/>
  <c r="G985" i="20"/>
  <c r="G986" i="20"/>
  <c r="G987" i="20"/>
  <c r="G988" i="20"/>
  <c r="G989" i="20"/>
  <c r="G990" i="20"/>
  <c r="G991" i="20"/>
  <c r="G992" i="20"/>
  <c r="G993" i="20"/>
  <c r="G994" i="20"/>
  <c r="G995" i="20"/>
  <c r="G996" i="20"/>
  <c r="G997" i="20"/>
  <c r="G998" i="20"/>
  <c r="G999" i="20"/>
  <c r="G1000" i="20"/>
  <c r="G1001" i="20"/>
  <c r="G1002" i="20"/>
  <c r="G1003" i="20"/>
  <c r="G1004" i="20"/>
  <c r="G1005" i="20"/>
  <c r="G1006" i="20"/>
  <c r="G1007" i="20"/>
  <c r="G1008" i="20"/>
  <c r="G1009" i="20"/>
  <c r="G1010" i="20"/>
  <c r="G1011" i="20"/>
  <c r="G1012" i="20"/>
  <c r="G1013" i="20"/>
  <c r="G1014" i="20"/>
  <c r="G1015" i="20"/>
  <c r="G1016" i="20"/>
  <c r="G1017" i="20"/>
  <c r="G1018" i="20"/>
  <c r="G1019" i="20"/>
  <c r="G1020" i="20"/>
  <c r="G1021" i="20"/>
  <c r="G1022" i="20"/>
  <c r="G1023" i="20"/>
  <c r="G1024" i="20"/>
  <c r="G1025" i="20"/>
  <c r="G1026" i="20"/>
  <c r="G1027" i="20"/>
  <c r="G1028" i="20"/>
  <c r="G1029" i="20"/>
  <c r="G1030" i="20"/>
  <c r="G1031" i="20"/>
  <c r="G1032" i="20"/>
  <c r="G1033" i="20"/>
  <c r="G1034" i="20"/>
  <c r="G1035" i="20"/>
  <c r="G1036" i="20"/>
  <c r="G1037" i="20"/>
  <c r="G1038" i="20"/>
  <c r="G1039" i="20"/>
  <c r="G1040" i="20"/>
  <c r="G1041" i="20"/>
  <c r="G1042" i="20"/>
  <c r="G1043" i="20"/>
  <c r="G1044" i="20"/>
  <c r="G1045" i="20"/>
  <c r="G1046" i="20"/>
  <c r="G1047" i="20"/>
  <c r="G1048" i="20"/>
  <c r="G1049" i="20"/>
  <c r="G1050" i="20"/>
  <c r="G1051" i="20"/>
  <c r="G1052" i="20"/>
  <c r="G1053" i="20"/>
  <c r="G1054" i="20"/>
  <c r="G1055" i="20"/>
  <c r="G1056" i="20"/>
  <c r="G1057" i="20"/>
  <c r="G1058" i="20"/>
  <c r="G1059" i="20"/>
  <c r="G1060" i="20"/>
  <c r="G1061" i="20"/>
  <c r="G1062" i="20"/>
  <c r="G1063" i="20"/>
  <c r="G1064" i="20"/>
  <c r="G1065" i="20"/>
  <c r="G1066" i="20"/>
  <c r="G1067" i="20"/>
  <c r="G1068" i="20"/>
  <c r="G1069" i="20"/>
  <c r="G1070" i="20"/>
  <c r="G1071" i="20"/>
  <c r="G1072" i="20"/>
  <c r="G1073" i="20"/>
  <c r="G1074" i="20"/>
  <c r="G1075" i="20"/>
  <c r="G1076" i="20"/>
  <c r="G1077" i="20"/>
  <c r="G1078" i="20"/>
  <c r="G1079" i="20"/>
  <c r="G1080" i="20"/>
  <c r="G1081" i="20"/>
  <c r="G1082" i="20"/>
  <c r="G1083" i="20"/>
  <c r="G1084" i="20"/>
  <c r="G1085" i="20"/>
  <c r="G1086" i="20"/>
  <c r="G1087" i="20"/>
  <c r="G1088" i="20"/>
  <c r="G1089" i="20"/>
  <c r="G1090" i="20"/>
  <c r="G1091" i="20"/>
  <c r="G1092" i="20"/>
  <c r="G1093" i="20"/>
  <c r="G1094" i="20"/>
  <c r="G1095" i="20"/>
  <c r="G1096" i="20"/>
  <c r="G1097" i="20"/>
  <c r="G1098" i="20"/>
  <c r="G1099" i="20"/>
  <c r="G1100" i="20"/>
  <c r="G1101" i="20"/>
  <c r="G1102" i="20"/>
  <c r="G1103" i="20"/>
  <c r="G1104" i="20"/>
  <c r="G1105" i="20"/>
  <c r="G1106" i="20"/>
  <c r="G1107" i="20"/>
  <c r="G1108" i="20"/>
  <c r="G1109" i="20"/>
  <c r="G1110" i="20"/>
  <c r="G1111" i="20"/>
  <c r="G1112" i="20"/>
  <c r="G1113" i="20"/>
  <c r="G1114" i="20"/>
  <c r="G1115" i="20"/>
  <c r="G1116" i="20"/>
  <c r="G1117" i="20"/>
  <c r="G1118" i="20"/>
  <c r="G1119" i="20"/>
  <c r="G1120" i="20"/>
  <c r="G1121" i="20"/>
  <c r="G1122" i="20"/>
  <c r="G1123" i="20"/>
  <c r="G1124" i="20"/>
  <c r="G1125" i="20"/>
  <c r="G1126" i="20"/>
  <c r="G1127" i="20"/>
  <c r="G1128" i="20"/>
  <c r="G1129" i="20"/>
  <c r="G1130" i="20"/>
  <c r="G1131" i="20"/>
  <c r="G1132" i="20"/>
  <c r="G1133" i="20"/>
  <c r="G1134" i="20"/>
  <c r="G1135" i="20"/>
  <c r="G1136" i="20"/>
  <c r="G1137" i="20"/>
  <c r="G1138" i="20"/>
  <c r="G1139" i="20"/>
  <c r="G1140" i="20"/>
  <c r="G1141" i="20"/>
  <c r="G1142" i="20"/>
  <c r="G1143" i="20"/>
  <c r="G1144" i="20"/>
  <c r="G1145" i="20"/>
  <c r="G1146" i="20"/>
  <c r="G1147" i="20"/>
  <c r="G1148" i="20"/>
  <c r="G1149" i="20"/>
  <c r="G1150" i="20"/>
  <c r="G1151" i="20"/>
  <c r="G1152" i="20"/>
  <c r="G1153" i="20"/>
  <c r="G2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F257" i="20"/>
  <c r="F258" i="20"/>
  <c r="F259" i="20"/>
  <c r="F260" i="20"/>
  <c r="F261" i="20"/>
  <c r="F262" i="20"/>
  <c r="F263" i="20"/>
  <c r="F264" i="20"/>
  <c r="F265" i="20"/>
  <c r="F266" i="20"/>
  <c r="F267" i="20"/>
  <c r="F268" i="20"/>
  <c r="F269" i="20"/>
  <c r="F270" i="20"/>
  <c r="F271" i="20"/>
  <c r="F272" i="20"/>
  <c r="F273" i="20"/>
  <c r="F274" i="20"/>
  <c r="F275" i="20"/>
  <c r="F276" i="20"/>
  <c r="F277" i="20"/>
  <c r="F278" i="20"/>
  <c r="F279" i="20"/>
  <c r="F280" i="20"/>
  <c r="F281" i="20"/>
  <c r="F282" i="20"/>
  <c r="F283" i="20"/>
  <c r="F284" i="20"/>
  <c r="F285" i="20"/>
  <c r="F286" i="20"/>
  <c r="F287" i="20"/>
  <c r="F288" i="20"/>
  <c r="F289" i="20"/>
  <c r="F290" i="20"/>
  <c r="F291" i="20"/>
  <c r="F292" i="20"/>
  <c r="F293" i="20"/>
  <c r="F294" i="20"/>
  <c r="F295" i="20"/>
  <c r="F296" i="20"/>
  <c r="F297" i="20"/>
  <c r="F298" i="20"/>
  <c r="F299" i="20"/>
  <c r="F300" i="20"/>
  <c r="F301" i="20"/>
  <c r="F302" i="20"/>
  <c r="F303" i="20"/>
  <c r="F304" i="20"/>
  <c r="F305" i="20"/>
  <c r="F306" i="20"/>
  <c r="F307" i="20"/>
  <c r="F308" i="20"/>
  <c r="F309" i="20"/>
  <c r="F310" i="20"/>
  <c r="F311" i="20"/>
  <c r="F312" i="20"/>
  <c r="F313" i="20"/>
  <c r="F314" i="20"/>
  <c r="F315" i="20"/>
  <c r="F316" i="20"/>
  <c r="F317" i="20"/>
  <c r="F318" i="20"/>
  <c r="F319" i="20"/>
  <c r="F320" i="20"/>
  <c r="F321" i="20"/>
  <c r="F322" i="20"/>
  <c r="F323" i="20"/>
  <c r="F324" i="20"/>
  <c r="F325" i="20"/>
  <c r="F326" i="20"/>
  <c r="F327" i="20"/>
  <c r="F328" i="20"/>
  <c r="F329" i="20"/>
  <c r="F330" i="20"/>
  <c r="F331" i="20"/>
  <c r="F332" i="20"/>
  <c r="F333" i="20"/>
  <c r="F334" i="20"/>
  <c r="F335" i="20"/>
  <c r="F336" i="20"/>
  <c r="F337" i="20"/>
  <c r="F338" i="20"/>
  <c r="F339" i="20"/>
  <c r="F340" i="20"/>
  <c r="F341" i="20"/>
  <c r="F342" i="20"/>
  <c r="F343" i="20"/>
  <c r="F344" i="20"/>
  <c r="F345" i="20"/>
  <c r="F346" i="20"/>
  <c r="F347" i="20"/>
  <c r="F348" i="20"/>
  <c r="F349" i="20"/>
  <c r="F350" i="20"/>
  <c r="F351" i="20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449" i="20"/>
  <c r="F450" i="20"/>
  <c r="F451" i="20"/>
  <c r="F452" i="20"/>
  <c r="F453" i="20"/>
  <c r="F454" i="20"/>
  <c r="F455" i="20"/>
  <c r="F456" i="20"/>
  <c r="F457" i="20"/>
  <c r="F458" i="20"/>
  <c r="F459" i="20"/>
  <c r="F460" i="20"/>
  <c r="F461" i="20"/>
  <c r="F462" i="20"/>
  <c r="F463" i="20"/>
  <c r="F464" i="20"/>
  <c r="F465" i="20"/>
  <c r="F466" i="20"/>
  <c r="F467" i="20"/>
  <c r="F468" i="20"/>
  <c r="F469" i="20"/>
  <c r="F470" i="20"/>
  <c r="F471" i="20"/>
  <c r="F472" i="20"/>
  <c r="F473" i="20"/>
  <c r="F474" i="20"/>
  <c r="F475" i="20"/>
  <c r="F476" i="20"/>
  <c r="F477" i="20"/>
  <c r="F478" i="20"/>
  <c r="F479" i="20"/>
  <c r="F480" i="20"/>
  <c r="F481" i="20"/>
  <c r="F482" i="20"/>
  <c r="F483" i="20"/>
  <c r="F484" i="20"/>
  <c r="F485" i="20"/>
  <c r="F486" i="20"/>
  <c r="F487" i="20"/>
  <c r="F488" i="20"/>
  <c r="F489" i="20"/>
  <c r="F490" i="20"/>
  <c r="F491" i="20"/>
  <c r="F492" i="20"/>
  <c r="F493" i="20"/>
  <c r="F494" i="20"/>
  <c r="F495" i="20"/>
  <c r="F496" i="20"/>
  <c r="F497" i="20"/>
  <c r="F498" i="20"/>
  <c r="F499" i="20"/>
  <c r="F500" i="20"/>
  <c r="F501" i="20"/>
  <c r="F502" i="20"/>
  <c r="F503" i="20"/>
  <c r="F504" i="20"/>
  <c r="F505" i="20"/>
  <c r="F506" i="20"/>
  <c r="F507" i="20"/>
  <c r="F508" i="20"/>
  <c r="F509" i="20"/>
  <c r="F510" i="20"/>
  <c r="F511" i="20"/>
  <c r="F512" i="20"/>
  <c r="F513" i="20"/>
  <c r="F514" i="20"/>
  <c r="F515" i="20"/>
  <c r="F516" i="20"/>
  <c r="F517" i="20"/>
  <c r="F518" i="20"/>
  <c r="F519" i="20"/>
  <c r="F520" i="20"/>
  <c r="F521" i="20"/>
  <c r="F522" i="20"/>
  <c r="F523" i="20"/>
  <c r="F524" i="20"/>
  <c r="F525" i="20"/>
  <c r="F526" i="20"/>
  <c r="F527" i="20"/>
  <c r="F528" i="20"/>
  <c r="F529" i="20"/>
  <c r="F530" i="20"/>
  <c r="F531" i="20"/>
  <c r="F532" i="20"/>
  <c r="F533" i="20"/>
  <c r="F534" i="20"/>
  <c r="F535" i="20"/>
  <c r="F536" i="20"/>
  <c r="F537" i="20"/>
  <c r="F538" i="20"/>
  <c r="F539" i="20"/>
  <c r="F540" i="20"/>
  <c r="F541" i="20"/>
  <c r="F542" i="20"/>
  <c r="F543" i="20"/>
  <c r="F544" i="20"/>
  <c r="F545" i="20"/>
  <c r="F546" i="20"/>
  <c r="F547" i="20"/>
  <c r="F548" i="20"/>
  <c r="F549" i="20"/>
  <c r="F550" i="20"/>
  <c r="F551" i="20"/>
  <c r="F552" i="20"/>
  <c r="F553" i="20"/>
  <c r="F554" i="20"/>
  <c r="F555" i="20"/>
  <c r="F556" i="20"/>
  <c r="F557" i="20"/>
  <c r="F558" i="20"/>
  <c r="F559" i="20"/>
  <c r="F560" i="20"/>
  <c r="F561" i="20"/>
  <c r="F562" i="20"/>
  <c r="F563" i="20"/>
  <c r="F564" i="20"/>
  <c r="F565" i="20"/>
  <c r="F566" i="20"/>
  <c r="F567" i="20"/>
  <c r="F568" i="20"/>
  <c r="F569" i="20"/>
  <c r="F570" i="20"/>
  <c r="F571" i="20"/>
  <c r="F572" i="20"/>
  <c r="F573" i="20"/>
  <c r="F574" i="20"/>
  <c r="F575" i="20"/>
  <c r="F576" i="20"/>
  <c r="F577" i="20"/>
  <c r="F578" i="20"/>
  <c r="F579" i="20"/>
  <c r="F580" i="20"/>
  <c r="F581" i="20"/>
  <c r="F582" i="20"/>
  <c r="F583" i="20"/>
  <c r="F584" i="20"/>
  <c r="F585" i="20"/>
  <c r="F586" i="20"/>
  <c r="F587" i="20"/>
  <c r="F588" i="20"/>
  <c r="F589" i="20"/>
  <c r="F590" i="20"/>
  <c r="F591" i="20"/>
  <c r="F592" i="20"/>
  <c r="F593" i="20"/>
  <c r="F594" i="20"/>
  <c r="F595" i="20"/>
  <c r="F596" i="20"/>
  <c r="F597" i="20"/>
  <c r="F598" i="20"/>
  <c r="F599" i="20"/>
  <c r="F600" i="20"/>
  <c r="F601" i="20"/>
  <c r="F602" i="20"/>
  <c r="F603" i="20"/>
  <c r="F604" i="20"/>
  <c r="F605" i="20"/>
  <c r="F606" i="20"/>
  <c r="F607" i="20"/>
  <c r="F608" i="20"/>
  <c r="F609" i="20"/>
  <c r="F610" i="20"/>
  <c r="F611" i="20"/>
  <c r="F612" i="20"/>
  <c r="F613" i="20"/>
  <c r="F614" i="20"/>
  <c r="F615" i="20"/>
  <c r="F616" i="20"/>
  <c r="F617" i="20"/>
  <c r="F618" i="20"/>
  <c r="F619" i="20"/>
  <c r="F620" i="20"/>
  <c r="F621" i="20"/>
  <c r="F622" i="20"/>
  <c r="F623" i="20"/>
  <c r="F624" i="20"/>
  <c r="F625" i="20"/>
  <c r="F626" i="20"/>
  <c r="F627" i="20"/>
  <c r="F628" i="20"/>
  <c r="F629" i="20"/>
  <c r="F630" i="20"/>
  <c r="F631" i="20"/>
  <c r="F632" i="20"/>
  <c r="F633" i="20"/>
  <c r="F634" i="20"/>
  <c r="F635" i="20"/>
  <c r="F636" i="20"/>
  <c r="F637" i="20"/>
  <c r="F638" i="20"/>
  <c r="F639" i="20"/>
  <c r="F640" i="20"/>
  <c r="F641" i="20"/>
  <c r="F642" i="20"/>
  <c r="F643" i="20"/>
  <c r="F644" i="20"/>
  <c r="F645" i="20"/>
  <c r="F646" i="20"/>
  <c r="F647" i="20"/>
  <c r="F648" i="20"/>
  <c r="F649" i="20"/>
  <c r="F650" i="20"/>
  <c r="F651" i="20"/>
  <c r="F652" i="20"/>
  <c r="F653" i="20"/>
  <c r="F654" i="20"/>
  <c r="F655" i="20"/>
  <c r="F656" i="20"/>
  <c r="F657" i="20"/>
  <c r="F658" i="20"/>
  <c r="F659" i="20"/>
  <c r="F660" i="20"/>
  <c r="F661" i="20"/>
  <c r="F662" i="20"/>
  <c r="F663" i="20"/>
  <c r="F664" i="20"/>
  <c r="F665" i="20"/>
  <c r="F666" i="20"/>
  <c r="F667" i="20"/>
  <c r="F668" i="20"/>
  <c r="F669" i="20"/>
  <c r="F670" i="20"/>
  <c r="F671" i="20"/>
  <c r="F672" i="20"/>
  <c r="F673" i="20"/>
  <c r="F674" i="20"/>
  <c r="F675" i="20"/>
  <c r="F676" i="20"/>
  <c r="F677" i="20"/>
  <c r="F678" i="20"/>
  <c r="F679" i="20"/>
  <c r="F680" i="20"/>
  <c r="F681" i="20"/>
  <c r="F682" i="20"/>
  <c r="F683" i="20"/>
  <c r="F684" i="20"/>
  <c r="F685" i="20"/>
  <c r="F686" i="20"/>
  <c r="F687" i="20"/>
  <c r="F688" i="20"/>
  <c r="F689" i="20"/>
  <c r="F690" i="20"/>
  <c r="F691" i="20"/>
  <c r="F692" i="20"/>
  <c r="F693" i="20"/>
  <c r="F694" i="20"/>
  <c r="F695" i="20"/>
  <c r="F696" i="20"/>
  <c r="F697" i="20"/>
  <c r="F698" i="20"/>
  <c r="F699" i="20"/>
  <c r="F700" i="20"/>
  <c r="F701" i="20"/>
  <c r="F702" i="20"/>
  <c r="F703" i="20"/>
  <c r="F704" i="20"/>
  <c r="F705" i="20"/>
  <c r="F706" i="20"/>
  <c r="F707" i="20"/>
  <c r="F708" i="20"/>
  <c r="F709" i="20"/>
  <c r="F710" i="20"/>
  <c r="F711" i="20"/>
  <c r="F712" i="20"/>
  <c r="F713" i="20"/>
  <c r="F714" i="20"/>
  <c r="F715" i="20"/>
  <c r="F716" i="20"/>
  <c r="F717" i="20"/>
  <c r="F718" i="20"/>
  <c r="F719" i="20"/>
  <c r="F720" i="20"/>
  <c r="F721" i="20"/>
  <c r="F722" i="20"/>
  <c r="F723" i="20"/>
  <c r="F724" i="20"/>
  <c r="F725" i="20"/>
  <c r="F726" i="20"/>
  <c r="F727" i="20"/>
  <c r="F728" i="20"/>
  <c r="F729" i="20"/>
  <c r="F730" i="20"/>
  <c r="F731" i="20"/>
  <c r="F732" i="20"/>
  <c r="F733" i="20"/>
  <c r="F734" i="20"/>
  <c r="F735" i="20"/>
  <c r="F736" i="20"/>
  <c r="F737" i="20"/>
  <c r="F738" i="20"/>
  <c r="F739" i="20"/>
  <c r="F740" i="20"/>
  <c r="F741" i="20"/>
  <c r="F742" i="20"/>
  <c r="F743" i="20"/>
  <c r="F744" i="20"/>
  <c r="F745" i="20"/>
  <c r="F746" i="20"/>
  <c r="F747" i="20"/>
  <c r="F748" i="20"/>
  <c r="F749" i="20"/>
  <c r="F750" i="20"/>
  <c r="F751" i="20"/>
  <c r="F752" i="20"/>
  <c r="F753" i="20"/>
  <c r="F754" i="20"/>
  <c r="F755" i="20"/>
  <c r="F756" i="20"/>
  <c r="F757" i="20"/>
  <c r="F758" i="20"/>
  <c r="F759" i="20"/>
  <c r="F760" i="20"/>
  <c r="F761" i="20"/>
  <c r="F762" i="20"/>
  <c r="F763" i="20"/>
  <c r="F764" i="20"/>
  <c r="F765" i="20"/>
  <c r="F766" i="20"/>
  <c r="F767" i="20"/>
  <c r="F768" i="20"/>
  <c r="F769" i="20"/>
  <c r="F770" i="20"/>
  <c r="F771" i="20"/>
  <c r="F772" i="20"/>
  <c r="F773" i="20"/>
  <c r="F774" i="20"/>
  <c r="F775" i="20"/>
  <c r="F776" i="20"/>
  <c r="F777" i="20"/>
  <c r="F778" i="20"/>
  <c r="F779" i="20"/>
  <c r="F780" i="20"/>
  <c r="F781" i="20"/>
  <c r="F782" i="20"/>
  <c r="F783" i="20"/>
  <c r="F784" i="20"/>
  <c r="F785" i="20"/>
  <c r="F786" i="20"/>
  <c r="F787" i="20"/>
  <c r="F788" i="20"/>
  <c r="F789" i="20"/>
  <c r="F790" i="20"/>
  <c r="F791" i="20"/>
  <c r="F792" i="20"/>
  <c r="F793" i="20"/>
  <c r="F794" i="20"/>
  <c r="F795" i="20"/>
  <c r="F796" i="20"/>
  <c r="F797" i="20"/>
  <c r="F798" i="20"/>
  <c r="F799" i="20"/>
  <c r="F800" i="20"/>
  <c r="F801" i="20"/>
  <c r="F802" i="20"/>
  <c r="F803" i="20"/>
  <c r="F804" i="20"/>
  <c r="F805" i="20"/>
  <c r="F806" i="20"/>
  <c r="F807" i="20"/>
  <c r="F808" i="20"/>
  <c r="F809" i="20"/>
  <c r="F810" i="20"/>
  <c r="F811" i="20"/>
  <c r="F812" i="20"/>
  <c r="F813" i="20"/>
  <c r="F814" i="20"/>
  <c r="F815" i="20"/>
  <c r="F816" i="20"/>
  <c r="F817" i="20"/>
  <c r="F818" i="20"/>
  <c r="F819" i="20"/>
  <c r="F820" i="20"/>
  <c r="F821" i="20"/>
  <c r="F822" i="20"/>
  <c r="F823" i="20"/>
  <c r="F824" i="20"/>
  <c r="F825" i="20"/>
  <c r="F826" i="20"/>
  <c r="F827" i="20"/>
  <c r="F828" i="20"/>
  <c r="F829" i="20"/>
  <c r="F830" i="20"/>
  <c r="F831" i="20"/>
  <c r="F832" i="20"/>
  <c r="F833" i="20"/>
  <c r="F834" i="20"/>
  <c r="F835" i="20"/>
  <c r="F836" i="20"/>
  <c r="F837" i="20"/>
  <c r="F838" i="20"/>
  <c r="F839" i="20"/>
  <c r="F840" i="20"/>
  <c r="F841" i="20"/>
  <c r="F842" i="20"/>
  <c r="F843" i="20"/>
  <c r="F844" i="20"/>
  <c r="F845" i="20"/>
  <c r="F846" i="20"/>
  <c r="F847" i="20"/>
  <c r="F848" i="20"/>
  <c r="F849" i="20"/>
  <c r="F850" i="20"/>
  <c r="F851" i="20"/>
  <c r="F852" i="20"/>
  <c r="F853" i="20"/>
  <c r="F854" i="20"/>
  <c r="F855" i="20"/>
  <c r="F856" i="20"/>
  <c r="F857" i="20"/>
  <c r="F858" i="20"/>
  <c r="F859" i="20"/>
  <c r="F860" i="20"/>
  <c r="F861" i="20"/>
  <c r="F862" i="20"/>
  <c r="F863" i="20"/>
  <c r="F864" i="20"/>
  <c r="F865" i="20"/>
  <c r="F866" i="20"/>
  <c r="F867" i="20"/>
  <c r="F868" i="20"/>
  <c r="F869" i="20"/>
  <c r="F870" i="20"/>
  <c r="F871" i="20"/>
  <c r="F872" i="20"/>
  <c r="F873" i="20"/>
  <c r="F874" i="20"/>
  <c r="F875" i="20"/>
  <c r="F876" i="20"/>
  <c r="F877" i="20"/>
  <c r="F878" i="20"/>
  <c r="F879" i="20"/>
  <c r="F880" i="20"/>
  <c r="F881" i="20"/>
  <c r="F882" i="20"/>
  <c r="F883" i="20"/>
  <c r="F884" i="20"/>
  <c r="F885" i="20"/>
  <c r="F886" i="20"/>
  <c r="F887" i="20"/>
  <c r="F888" i="20"/>
  <c r="F889" i="20"/>
  <c r="F890" i="20"/>
  <c r="F891" i="20"/>
  <c r="F892" i="20"/>
  <c r="F893" i="20"/>
  <c r="F894" i="20"/>
  <c r="F895" i="20"/>
  <c r="F896" i="20"/>
  <c r="F897" i="20"/>
  <c r="F898" i="20"/>
  <c r="F899" i="20"/>
  <c r="F900" i="20"/>
  <c r="F901" i="20"/>
  <c r="F902" i="20"/>
  <c r="F903" i="20"/>
  <c r="F904" i="20"/>
  <c r="F905" i="20"/>
  <c r="F906" i="20"/>
  <c r="F907" i="20"/>
  <c r="F908" i="20"/>
  <c r="F909" i="20"/>
  <c r="F910" i="20"/>
  <c r="F911" i="20"/>
  <c r="F912" i="20"/>
  <c r="F913" i="20"/>
  <c r="F914" i="20"/>
  <c r="F915" i="20"/>
  <c r="F916" i="20"/>
  <c r="F917" i="20"/>
  <c r="F918" i="20"/>
  <c r="F919" i="20"/>
  <c r="F920" i="20"/>
  <c r="F921" i="20"/>
  <c r="F922" i="20"/>
  <c r="F923" i="20"/>
  <c r="F924" i="20"/>
  <c r="F925" i="20"/>
  <c r="F926" i="20"/>
  <c r="F927" i="20"/>
  <c r="F928" i="20"/>
  <c r="F929" i="20"/>
  <c r="F930" i="20"/>
  <c r="F931" i="20"/>
  <c r="F932" i="20"/>
  <c r="F933" i="20"/>
  <c r="F934" i="20"/>
  <c r="F935" i="20"/>
  <c r="F936" i="20"/>
  <c r="F937" i="20"/>
  <c r="F938" i="20"/>
  <c r="F939" i="20"/>
  <c r="F940" i="20"/>
  <c r="F941" i="20"/>
  <c r="F942" i="20"/>
  <c r="F943" i="20"/>
  <c r="F944" i="20"/>
  <c r="F945" i="20"/>
  <c r="F946" i="20"/>
  <c r="F947" i="20"/>
  <c r="F948" i="20"/>
  <c r="F949" i="20"/>
  <c r="F950" i="20"/>
  <c r="F951" i="20"/>
  <c r="F952" i="20"/>
  <c r="F953" i="20"/>
  <c r="F954" i="20"/>
  <c r="F955" i="20"/>
  <c r="F956" i="20"/>
  <c r="F957" i="20"/>
  <c r="F958" i="20"/>
  <c r="F959" i="20"/>
  <c r="F960" i="20"/>
  <c r="F961" i="20"/>
  <c r="F962" i="20"/>
  <c r="F963" i="20"/>
  <c r="F964" i="20"/>
  <c r="F965" i="20"/>
  <c r="F966" i="20"/>
  <c r="F967" i="20"/>
  <c r="F968" i="20"/>
  <c r="F969" i="20"/>
  <c r="F970" i="20"/>
  <c r="F971" i="20"/>
  <c r="F972" i="20"/>
  <c r="F973" i="20"/>
  <c r="F974" i="20"/>
  <c r="F975" i="20"/>
  <c r="F976" i="20"/>
  <c r="F977" i="20"/>
  <c r="F978" i="20"/>
  <c r="F979" i="20"/>
  <c r="F980" i="20"/>
  <c r="F981" i="20"/>
  <c r="F982" i="20"/>
  <c r="F983" i="20"/>
  <c r="F984" i="20"/>
  <c r="F985" i="20"/>
  <c r="F986" i="20"/>
  <c r="F987" i="20"/>
  <c r="F988" i="20"/>
  <c r="F989" i="20"/>
  <c r="F990" i="20"/>
  <c r="F991" i="20"/>
  <c r="F992" i="20"/>
  <c r="F993" i="20"/>
  <c r="F994" i="20"/>
  <c r="F995" i="20"/>
  <c r="F996" i="20"/>
  <c r="F997" i="20"/>
  <c r="F998" i="20"/>
  <c r="F999" i="20"/>
  <c r="F1000" i="20"/>
  <c r="F1001" i="20"/>
  <c r="F1002" i="20"/>
  <c r="F1003" i="20"/>
  <c r="F1004" i="20"/>
  <c r="F1005" i="20"/>
  <c r="F1006" i="20"/>
  <c r="F1007" i="20"/>
  <c r="F1008" i="20"/>
  <c r="F1009" i="20"/>
  <c r="F1010" i="20"/>
  <c r="F1011" i="20"/>
  <c r="F1012" i="20"/>
  <c r="F1013" i="20"/>
  <c r="F1014" i="20"/>
  <c r="F1015" i="20"/>
  <c r="F1016" i="20"/>
  <c r="F1017" i="20"/>
  <c r="F1018" i="20"/>
  <c r="F1019" i="20"/>
  <c r="F1020" i="20"/>
  <c r="F1021" i="20"/>
  <c r="F1022" i="20"/>
  <c r="F1023" i="20"/>
  <c r="F1024" i="20"/>
  <c r="F1025" i="20"/>
  <c r="F1026" i="20"/>
  <c r="F1027" i="20"/>
  <c r="F1028" i="20"/>
  <c r="F1029" i="20"/>
  <c r="F1030" i="20"/>
  <c r="F1031" i="20"/>
  <c r="F1032" i="20"/>
  <c r="F1033" i="20"/>
  <c r="F1034" i="20"/>
  <c r="F1035" i="20"/>
  <c r="F1036" i="20"/>
  <c r="F1037" i="20"/>
  <c r="F1038" i="20"/>
  <c r="F1039" i="20"/>
  <c r="F1040" i="20"/>
  <c r="F1041" i="20"/>
  <c r="F1042" i="20"/>
  <c r="F1043" i="20"/>
  <c r="F1044" i="20"/>
  <c r="F1045" i="20"/>
  <c r="F1046" i="20"/>
  <c r="F1047" i="20"/>
  <c r="F1048" i="20"/>
  <c r="F1049" i="20"/>
  <c r="F1050" i="20"/>
  <c r="F1051" i="20"/>
  <c r="F1052" i="20"/>
  <c r="F1053" i="20"/>
  <c r="F1054" i="20"/>
  <c r="F1055" i="20"/>
  <c r="F1056" i="20"/>
  <c r="F1057" i="20"/>
  <c r="F1058" i="20"/>
  <c r="F1059" i="20"/>
  <c r="F1060" i="20"/>
  <c r="F1061" i="20"/>
  <c r="F1062" i="20"/>
  <c r="F1063" i="20"/>
  <c r="F1064" i="20"/>
  <c r="F1065" i="20"/>
  <c r="F1066" i="20"/>
  <c r="F1067" i="20"/>
  <c r="F1068" i="20"/>
  <c r="F1069" i="20"/>
  <c r="F1070" i="20"/>
  <c r="F1071" i="20"/>
  <c r="F1072" i="20"/>
  <c r="F1073" i="20"/>
  <c r="F1074" i="20"/>
  <c r="F1075" i="20"/>
  <c r="F1076" i="20"/>
  <c r="F1077" i="20"/>
  <c r="F1078" i="20"/>
  <c r="F1079" i="20"/>
  <c r="F1080" i="20"/>
  <c r="F1081" i="20"/>
  <c r="F1082" i="20"/>
  <c r="F1083" i="20"/>
  <c r="F1084" i="20"/>
  <c r="F1085" i="20"/>
  <c r="F1086" i="20"/>
  <c r="F1087" i="20"/>
  <c r="F1088" i="20"/>
  <c r="F1089" i="20"/>
  <c r="F1090" i="20"/>
  <c r="F1091" i="20"/>
  <c r="F1092" i="20"/>
  <c r="F1093" i="20"/>
  <c r="F1094" i="20"/>
  <c r="F1095" i="20"/>
  <c r="F1096" i="20"/>
  <c r="F1097" i="20"/>
  <c r="F1098" i="20"/>
  <c r="F1099" i="20"/>
  <c r="F1100" i="20"/>
  <c r="F1101" i="20"/>
  <c r="F1102" i="20"/>
  <c r="F1103" i="20"/>
  <c r="F1104" i="20"/>
  <c r="F1105" i="20"/>
  <c r="F1106" i="20"/>
  <c r="F1107" i="20"/>
  <c r="F1108" i="20"/>
  <c r="F1109" i="20"/>
  <c r="F1110" i="20"/>
  <c r="F1111" i="20"/>
  <c r="F1112" i="20"/>
  <c r="F1113" i="20"/>
  <c r="F1114" i="20"/>
  <c r="F1115" i="20"/>
  <c r="F1116" i="20"/>
  <c r="F1117" i="20"/>
  <c r="F1118" i="20"/>
  <c r="F1119" i="20"/>
  <c r="F1120" i="20"/>
  <c r="F1121" i="20"/>
  <c r="F1122" i="20"/>
  <c r="F1123" i="20"/>
  <c r="F1124" i="20"/>
  <c r="F1125" i="20"/>
  <c r="F1126" i="20"/>
  <c r="F1127" i="20"/>
  <c r="F1128" i="20"/>
  <c r="F1129" i="20"/>
  <c r="F1130" i="20"/>
  <c r="F1131" i="20"/>
  <c r="F1132" i="20"/>
  <c r="F1133" i="20"/>
  <c r="F1134" i="20"/>
  <c r="F1135" i="20"/>
  <c r="F1136" i="20"/>
  <c r="F1137" i="20"/>
  <c r="F1138" i="20"/>
  <c r="F1139" i="20"/>
  <c r="F1140" i="20"/>
  <c r="F1141" i="20"/>
  <c r="F1142" i="20"/>
  <c r="F1143" i="20"/>
  <c r="F1144" i="20"/>
  <c r="F1145" i="20"/>
  <c r="F1146" i="20"/>
  <c r="F1147" i="20"/>
  <c r="F1148" i="20"/>
  <c r="F1149" i="20"/>
  <c r="F1150" i="20"/>
  <c r="F1151" i="20"/>
  <c r="F1152" i="20"/>
  <c r="F1153" i="20"/>
  <c r="F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1016" i="20"/>
  <c r="D1017" i="20"/>
  <c r="D1018" i="20"/>
  <c r="D1019" i="20"/>
  <c r="D1020" i="20"/>
  <c r="D1021" i="20"/>
  <c r="D1022" i="20"/>
  <c r="D1023" i="20"/>
  <c r="D1024" i="20"/>
  <c r="D1025" i="20"/>
  <c r="D1026" i="20"/>
  <c r="D1027" i="20"/>
  <c r="D1028" i="20"/>
  <c r="D1029" i="20"/>
  <c r="D1030" i="20"/>
  <c r="D1031" i="20"/>
  <c r="D1032" i="20"/>
  <c r="D1033" i="20"/>
  <c r="D1034" i="20"/>
  <c r="D1035" i="20"/>
  <c r="D1036" i="20"/>
  <c r="D1037" i="20"/>
  <c r="D1038" i="20"/>
  <c r="D1039" i="20"/>
  <c r="D1040" i="20"/>
  <c r="D1041" i="20"/>
  <c r="D1042" i="20"/>
  <c r="D1043" i="20"/>
  <c r="D1044" i="20"/>
  <c r="D1045" i="20"/>
  <c r="D1046" i="20"/>
  <c r="D1047" i="20"/>
  <c r="D1048" i="20"/>
  <c r="D1049" i="20"/>
  <c r="D1050" i="20"/>
  <c r="D1051" i="20"/>
  <c r="D1052" i="20"/>
  <c r="D1053" i="20"/>
  <c r="D1054" i="20"/>
  <c r="D1055" i="20"/>
  <c r="D1056" i="20"/>
  <c r="D1057" i="20"/>
  <c r="D1058" i="20"/>
  <c r="D1059" i="20"/>
  <c r="D1060" i="20"/>
  <c r="D1061" i="20"/>
  <c r="D1062" i="20"/>
  <c r="D1063" i="20"/>
  <c r="D1064" i="20"/>
  <c r="D1065" i="20"/>
  <c r="D1066" i="20"/>
  <c r="D1067" i="20"/>
  <c r="D1068" i="20"/>
  <c r="D1069" i="20"/>
  <c r="D1070" i="20"/>
  <c r="D1071" i="20"/>
  <c r="D1072" i="20"/>
  <c r="D1073" i="20"/>
  <c r="D1074" i="20"/>
  <c r="D1075" i="20"/>
  <c r="D1076" i="20"/>
  <c r="D1077" i="20"/>
  <c r="D1078" i="20"/>
  <c r="D1079" i="20"/>
  <c r="D1080" i="20"/>
  <c r="D1081" i="20"/>
  <c r="D1082" i="20"/>
  <c r="D1083" i="20"/>
  <c r="D1084" i="20"/>
  <c r="D1085" i="20"/>
  <c r="D1086" i="20"/>
  <c r="D1087" i="20"/>
  <c r="D1088" i="20"/>
  <c r="D1089" i="20"/>
  <c r="D1090" i="20"/>
  <c r="D1091" i="20"/>
  <c r="D1092" i="20"/>
  <c r="D1093" i="20"/>
  <c r="D1094" i="20"/>
  <c r="D1095" i="20"/>
  <c r="D1096" i="20"/>
  <c r="D1097" i="20"/>
  <c r="D1098" i="20"/>
  <c r="D1099" i="20"/>
  <c r="D1100" i="20"/>
  <c r="D1101" i="20"/>
  <c r="D1102" i="20"/>
  <c r="D1103" i="20"/>
  <c r="D1104" i="20"/>
  <c r="D1105" i="20"/>
  <c r="D1106" i="20"/>
  <c r="D1107" i="20"/>
  <c r="D1108" i="20"/>
  <c r="D1109" i="20"/>
  <c r="D1110" i="20"/>
  <c r="D1111" i="20"/>
  <c r="D1112" i="20"/>
  <c r="D1113" i="20"/>
  <c r="D1114" i="20"/>
  <c r="D1115" i="20"/>
  <c r="D1116" i="20"/>
  <c r="D1117" i="20"/>
  <c r="D1118" i="20"/>
  <c r="D1119" i="20"/>
  <c r="D1120" i="20"/>
  <c r="D1121" i="20"/>
  <c r="D1122" i="20"/>
  <c r="D1123" i="20"/>
  <c r="D1124" i="20"/>
  <c r="D1125" i="20"/>
  <c r="D1126" i="20"/>
  <c r="D1127" i="20"/>
  <c r="D1128" i="20"/>
  <c r="D1129" i="20"/>
  <c r="D1130" i="20"/>
  <c r="D1131" i="20"/>
  <c r="D1132" i="20"/>
  <c r="D1133" i="20"/>
  <c r="D1134" i="20"/>
  <c r="D1135" i="20"/>
  <c r="D1136" i="20"/>
  <c r="D1137" i="20"/>
  <c r="D1138" i="20"/>
  <c r="D1139" i="20"/>
  <c r="D1140" i="20"/>
  <c r="D1141" i="20"/>
  <c r="D1142" i="20"/>
  <c r="D1143" i="20"/>
  <c r="D1144" i="20"/>
  <c r="D1145" i="20"/>
  <c r="D1146" i="20"/>
  <c r="D1147" i="20"/>
  <c r="D1148" i="20"/>
  <c r="D1149" i="20"/>
  <c r="D1150" i="20"/>
  <c r="D1151" i="20"/>
  <c r="D1152" i="20"/>
  <c r="D1153" i="20"/>
  <c r="D2" i="20"/>
  <c r="H46" i="20" l="1"/>
  <c r="H762" i="20"/>
  <c r="H929" i="20"/>
  <c r="H16" i="20"/>
  <c r="H35" i="20"/>
  <c r="H60" i="20"/>
  <c r="H86" i="20"/>
  <c r="H118" i="20"/>
  <c r="H150" i="20"/>
  <c r="H182" i="20"/>
  <c r="H214" i="20"/>
  <c r="H246" i="20"/>
  <c r="H278" i="20"/>
  <c r="H310" i="20"/>
  <c r="H342" i="20"/>
  <c r="H374" i="20"/>
  <c r="H406" i="20"/>
  <c r="H442" i="20"/>
  <c r="H484" i="20"/>
  <c r="H525" i="20"/>
  <c r="H574" i="20"/>
  <c r="H710" i="20"/>
  <c r="H896" i="20"/>
  <c r="H9" i="20"/>
  <c r="H17" i="20"/>
  <c r="H25" i="20"/>
  <c r="H36" i="20"/>
  <c r="H49" i="20"/>
  <c r="H62" i="20"/>
  <c r="H75" i="20"/>
  <c r="H89" i="20"/>
  <c r="H105" i="20"/>
  <c r="H121" i="20"/>
  <c r="H137" i="20"/>
  <c r="H153" i="20"/>
  <c r="H169" i="20"/>
  <c r="H185" i="20"/>
  <c r="H201" i="20"/>
  <c r="H217" i="20"/>
  <c r="H233" i="20"/>
  <c r="H249" i="20"/>
  <c r="H265" i="20"/>
  <c r="H281" i="20"/>
  <c r="H297" i="20"/>
  <c r="H313" i="20"/>
  <c r="H329" i="20"/>
  <c r="H345" i="20"/>
  <c r="H361" i="20"/>
  <c r="H377" i="20"/>
  <c r="H393" i="20"/>
  <c r="H409" i="20"/>
  <c r="H425" i="20"/>
  <c r="H446" i="20"/>
  <c r="H468" i="20"/>
  <c r="H488" i="20"/>
  <c r="H509" i="20"/>
  <c r="H529" i="20"/>
  <c r="H552" i="20"/>
  <c r="H578" i="20"/>
  <c r="H610" i="20"/>
  <c r="H666" i="20"/>
  <c r="H720" i="20"/>
  <c r="H778" i="20"/>
  <c r="H7" i="20"/>
  <c r="H59" i="20"/>
  <c r="H164" i="20"/>
  <c r="H244" i="20"/>
  <c r="H308" i="20"/>
  <c r="H388" i="20"/>
  <c r="H522" i="20"/>
  <c r="H882" i="20"/>
  <c r="H1152" i="20"/>
  <c r="H1050" i="20"/>
  <c r="H976" i="20"/>
  <c r="H926" i="20"/>
  <c r="H874" i="20"/>
  <c r="H826" i="20"/>
  <c r="H793" i="20"/>
  <c r="H777" i="20"/>
  <c r="H761" i="20"/>
  <c r="H745" i="20"/>
  <c r="H730" i="20"/>
  <c r="H718" i="20"/>
  <c r="H705" i="20"/>
  <c r="H690" i="20"/>
  <c r="H678" i="20"/>
  <c r="H665" i="20"/>
  <c r="H649" i="20"/>
  <c r="H634" i="20"/>
  <c r="H622" i="20"/>
  <c r="H606" i="20"/>
  <c r="H592" i="20"/>
  <c r="H577" i="20"/>
  <c r="H563" i="20"/>
  <c r="H550" i="20"/>
  <c r="H537" i="20"/>
  <c r="H528" i="20"/>
  <c r="H517" i="20"/>
  <c r="H508" i="20"/>
  <c r="H497" i="20"/>
  <c r="H486" i="20"/>
  <c r="H476" i="20"/>
  <c r="H466" i="20"/>
  <c r="H456" i="20"/>
  <c r="H445" i="20"/>
  <c r="H434" i="20"/>
  <c r="H424" i="20"/>
  <c r="H416" i="20"/>
  <c r="H408" i="20"/>
  <c r="H400" i="20"/>
  <c r="H392" i="20"/>
  <c r="H384" i="20"/>
  <c r="H376" i="20"/>
  <c r="H368" i="20"/>
  <c r="H360" i="20"/>
  <c r="H352" i="20"/>
  <c r="H344" i="20"/>
  <c r="H336" i="20"/>
  <c r="H328" i="20"/>
  <c r="H320" i="20"/>
  <c r="H312" i="20"/>
  <c r="H304" i="20"/>
  <c r="H296" i="20"/>
  <c r="H288" i="20"/>
  <c r="H280" i="20"/>
  <c r="H272" i="20"/>
  <c r="H264" i="20"/>
  <c r="H256" i="20"/>
  <c r="H248" i="20"/>
  <c r="H240" i="20"/>
  <c r="H232" i="20"/>
  <c r="H224" i="20"/>
  <c r="H216" i="20"/>
  <c r="H208" i="20"/>
  <c r="H200" i="20"/>
  <c r="H192" i="20"/>
  <c r="H184" i="20"/>
  <c r="H176" i="20"/>
  <c r="H168" i="20"/>
  <c r="H160" i="20"/>
  <c r="H152" i="20"/>
  <c r="H144" i="20"/>
  <c r="H136" i="20"/>
  <c r="H128" i="20"/>
  <c r="H120" i="20"/>
  <c r="H112" i="20"/>
  <c r="H104" i="20"/>
  <c r="H96" i="20"/>
  <c r="H88" i="20"/>
  <c r="H1125" i="20"/>
  <c r="H1037" i="20"/>
  <c r="H966" i="20"/>
  <c r="H920" i="20"/>
  <c r="H866" i="20"/>
  <c r="H824" i="20"/>
  <c r="H792" i="20"/>
  <c r="H776" i="20"/>
  <c r="H760" i="20"/>
  <c r="H744" i="20"/>
  <c r="H729" i="20"/>
  <c r="H716" i="20"/>
  <c r="H704" i="20"/>
  <c r="H689" i="20"/>
  <c r="H676" i="20"/>
  <c r="H664" i="20"/>
  <c r="H648" i="20"/>
  <c r="H633" i="20"/>
  <c r="H618" i="20"/>
  <c r="H602" i="20"/>
  <c r="H590" i="20"/>
  <c r="H576" i="20"/>
  <c r="H562" i="20"/>
  <c r="H546" i="20"/>
  <c r="H536" i="20"/>
  <c r="H526" i="20"/>
  <c r="H516" i="20"/>
  <c r="H506" i="20"/>
  <c r="H496" i="20"/>
  <c r="H485" i="20"/>
  <c r="H475" i="20"/>
  <c r="H465" i="20"/>
  <c r="H454" i="20"/>
  <c r="H444" i="20"/>
  <c r="H433" i="20"/>
  <c r="H423" i="20"/>
  <c r="H415" i="20"/>
  <c r="H407" i="20"/>
  <c r="H399" i="20"/>
  <c r="H391" i="20"/>
  <c r="H383" i="20"/>
  <c r="H375" i="20"/>
  <c r="H367" i="20"/>
  <c r="H359" i="20"/>
  <c r="H351" i="20"/>
  <c r="H343" i="20"/>
  <c r="H335" i="20"/>
  <c r="H327" i="20"/>
  <c r="H319" i="20"/>
  <c r="H311" i="20"/>
  <c r="H303" i="20"/>
  <c r="H295" i="20"/>
  <c r="H287" i="20"/>
  <c r="H279" i="20"/>
  <c r="H271" i="20"/>
  <c r="H263" i="20"/>
  <c r="H255" i="20"/>
  <c r="H247" i="20"/>
  <c r="H239" i="20"/>
  <c r="H231" i="20"/>
  <c r="H223" i="20"/>
  <c r="H215" i="20"/>
  <c r="H207" i="20"/>
  <c r="H199" i="20"/>
  <c r="H191" i="20"/>
  <c r="H183" i="20"/>
  <c r="H175" i="20"/>
  <c r="H167" i="20"/>
  <c r="H159" i="20"/>
  <c r="H151" i="20"/>
  <c r="H143" i="20"/>
  <c r="H135" i="20"/>
  <c r="H127" i="20"/>
  <c r="H119" i="20"/>
  <c r="H111" i="20"/>
  <c r="H103" i="20"/>
  <c r="H95" i="20"/>
  <c r="H87" i="20"/>
  <c r="H79" i="20"/>
  <c r="H71" i="20"/>
  <c r="H63" i="20"/>
  <c r="H55" i="20"/>
  <c r="H47" i="20"/>
  <c r="H39" i="20"/>
  <c r="H1106" i="20"/>
  <c r="H1034" i="20"/>
  <c r="H957" i="20"/>
  <c r="H918" i="20"/>
  <c r="H862" i="20"/>
  <c r="H822" i="20"/>
  <c r="H788" i="20"/>
  <c r="H774" i="20"/>
  <c r="H758" i="20"/>
  <c r="H743" i="20"/>
  <c r="H728" i="20"/>
  <c r="H714" i="20"/>
  <c r="H703" i="20"/>
  <c r="H688" i="20"/>
  <c r="H674" i="20"/>
  <c r="H662" i="20"/>
  <c r="H646" i="20"/>
  <c r="H632" i="20"/>
  <c r="H617" i="20"/>
  <c r="H601" i="20"/>
  <c r="H1098" i="20"/>
  <c r="H1018" i="20"/>
  <c r="H950" i="20"/>
  <c r="H910" i="20"/>
  <c r="H854" i="20"/>
  <c r="H815" i="20"/>
  <c r="H786" i="20"/>
  <c r="H770" i="20"/>
  <c r="H754" i="20"/>
  <c r="H742" i="20"/>
  <c r="H726" i="20"/>
  <c r="H713" i="20"/>
  <c r="H702" i="20"/>
  <c r="H686" i="20"/>
  <c r="H673" i="20"/>
  <c r="H658" i="20"/>
  <c r="H642" i="20"/>
  <c r="H630" i="20"/>
  <c r="H616" i="20"/>
  <c r="H600" i="20"/>
  <c r="H585" i="20"/>
  <c r="H572" i="20"/>
  <c r="H560" i="20"/>
  <c r="H544" i="20"/>
  <c r="H534" i="20"/>
  <c r="H524" i="20"/>
  <c r="H513" i="20"/>
  <c r="H504" i="20"/>
  <c r="H493" i="20"/>
  <c r="H482" i="20"/>
  <c r="H473" i="20"/>
  <c r="H462" i="20"/>
  <c r="H452" i="20"/>
  <c r="H441" i="20"/>
  <c r="H430" i="20"/>
  <c r="H421" i="20"/>
  <c r="H413" i="20"/>
  <c r="H405" i="20"/>
  <c r="H397" i="20"/>
  <c r="H389" i="20"/>
  <c r="H381" i="20"/>
  <c r="H373" i="20"/>
  <c r="H365" i="20"/>
  <c r="H357" i="20"/>
  <c r="H349" i="20"/>
  <c r="H341" i="20"/>
  <c r="H333" i="20"/>
  <c r="H325" i="20"/>
  <c r="H317" i="20"/>
  <c r="H309" i="20"/>
  <c r="H301" i="20"/>
  <c r="H293" i="20"/>
  <c r="H285" i="20"/>
  <c r="H277" i="20"/>
  <c r="H269" i="20"/>
  <c r="H261" i="20"/>
  <c r="H253" i="20"/>
  <c r="H245" i="20"/>
  <c r="H237" i="20"/>
  <c r="H229" i="20"/>
  <c r="H221" i="20"/>
  <c r="H213" i="20"/>
  <c r="H205" i="20"/>
  <c r="H197" i="20"/>
  <c r="H189" i="20"/>
  <c r="H181" i="20"/>
  <c r="H173" i="20"/>
  <c r="H165" i="20"/>
  <c r="H157" i="20"/>
  <c r="H149" i="20"/>
  <c r="H141" i="20"/>
  <c r="H133" i="20"/>
  <c r="H125" i="20"/>
  <c r="H117" i="20"/>
  <c r="H109" i="20"/>
  <c r="H101" i="20"/>
  <c r="H93" i="20"/>
  <c r="H85" i="20"/>
  <c r="H77" i="20"/>
  <c r="H69" i="20"/>
  <c r="H61" i="20"/>
  <c r="H53" i="20"/>
  <c r="H45" i="20"/>
  <c r="H37" i="20"/>
  <c r="H29" i="20"/>
  <c r="H1082" i="20"/>
  <c r="H1013" i="20"/>
  <c r="H948" i="20"/>
  <c r="H904" i="20"/>
  <c r="H846" i="20"/>
  <c r="H810" i="20"/>
  <c r="H784" i="20"/>
  <c r="H769" i="20"/>
  <c r="H753" i="20"/>
  <c r="H738" i="20"/>
  <c r="H725" i="20"/>
  <c r="H712" i="20"/>
  <c r="H698" i="20"/>
  <c r="H685" i="20"/>
  <c r="H672" i="20"/>
  <c r="H657" i="20"/>
  <c r="H641" i="20"/>
  <c r="H627" i="20"/>
  <c r="H1066" i="20"/>
  <c r="H986" i="20"/>
  <c r="H930" i="20"/>
  <c r="H888" i="20"/>
  <c r="H833" i="20"/>
  <c r="H802" i="20"/>
  <c r="H779" i="20"/>
  <c r="H766" i="20"/>
  <c r="H750" i="20"/>
  <c r="H736" i="20"/>
  <c r="H721" i="20"/>
  <c r="H707" i="20"/>
  <c r="H696" i="20"/>
  <c r="H681" i="20"/>
  <c r="H667" i="20"/>
  <c r="H654" i="20"/>
  <c r="H638" i="20"/>
  <c r="H625" i="20"/>
  <c r="H609" i="20"/>
  <c r="H594" i="20"/>
  <c r="H581" i="20"/>
  <c r="H568" i="20"/>
  <c r="H553" i="20"/>
  <c r="H540" i="20"/>
  <c r="H530" i="20"/>
  <c r="H520" i="20"/>
  <c r="H510" i="20"/>
  <c r="H500" i="20"/>
  <c r="H489" i="20"/>
  <c r="H478" i="20"/>
  <c r="H469" i="20"/>
  <c r="H458" i="20"/>
  <c r="H448" i="20"/>
  <c r="H437" i="20"/>
  <c r="H426" i="20"/>
  <c r="H418" i="20"/>
  <c r="H410" i="20"/>
  <c r="H402" i="20"/>
  <c r="H394" i="20"/>
  <c r="H386" i="20"/>
  <c r="H378" i="20"/>
  <c r="H370" i="20"/>
  <c r="H362" i="20"/>
  <c r="H354" i="20"/>
  <c r="H346" i="20"/>
  <c r="H338" i="20"/>
  <c r="H330" i="20"/>
  <c r="H322" i="20"/>
  <c r="H314" i="20"/>
  <c r="H306" i="20"/>
  <c r="H298" i="20"/>
  <c r="H290" i="20"/>
  <c r="H282" i="20"/>
  <c r="H274" i="20"/>
  <c r="H266" i="20"/>
  <c r="H258" i="20"/>
  <c r="H250" i="20"/>
  <c r="H242" i="20"/>
  <c r="H234" i="20"/>
  <c r="H226" i="20"/>
  <c r="H218" i="20"/>
  <c r="H210" i="20"/>
  <c r="H202" i="20"/>
  <c r="H194" i="20"/>
  <c r="H186" i="20"/>
  <c r="H178" i="20"/>
  <c r="H170" i="20"/>
  <c r="H162" i="20"/>
  <c r="H154" i="20"/>
  <c r="H146" i="20"/>
  <c r="H138" i="20"/>
  <c r="H130" i="20"/>
  <c r="H122" i="20"/>
  <c r="H114" i="20"/>
  <c r="H106" i="20"/>
  <c r="H98" i="20"/>
  <c r="H90" i="20"/>
  <c r="H82" i="20"/>
  <c r="H74" i="20"/>
  <c r="H66" i="20"/>
  <c r="H58" i="20"/>
  <c r="H50" i="20"/>
  <c r="H42" i="20"/>
  <c r="H34" i="20"/>
  <c r="H26" i="20"/>
  <c r="H8" i="20"/>
  <c r="H24" i="20"/>
  <c r="H48" i="20"/>
  <c r="H73" i="20"/>
  <c r="H102" i="20"/>
  <c r="H134" i="20"/>
  <c r="H166" i="20"/>
  <c r="H198" i="20"/>
  <c r="H230" i="20"/>
  <c r="H262" i="20"/>
  <c r="H294" i="20"/>
  <c r="H326" i="20"/>
  <c r="H358" i="20"/>
  <c r="H390" i="20"/>
  <c r="H422" i="20"/>
  <c r="H464" i="20"/>
  <c r="H505" i="20"/>
  <c r="H545" i="20"/>
  <c r="H608" i="20"/>
  <c r="H656" i="20"/>
  <c r="H768" i="20"/>
  <c r="H2" i="20"/>
  <c r="H10" i="20"/>
  <c r="H18" i="20"/>
  <c r="H27" i="20"/>
  <c r="H38" i="20"/>
  <c r="H51" i="20"/>
  <c r="H64" i="20"/>
  <c r="H76" i="20"/>
  <c r="H91" i="20"/>
  <c r="H107" i="20"/>
  <c r="H123" i="20"/>
  <c r="H139" i="20"/>
  <c r="H155" i="20"/>
  <c r="H171" i="20"/>
  <c r="H187" i="20"/>
  <c r="H203" i="20"/>
  <c r="H219" i="20"/>
  <c r="H235" i="20"/>
  <c r="H251" i="20"/>
  <c r="H267" i="20"/>
  <c r="H283" i="20"/>
  <c r="H299" i="20"/>
  <c r="H315" i="20"/>
  <c r="H331" i="20"/>
  <c r="H347" i="20"/>
  <c r="H363" i="20"/>
  <c r="H379" i="20"/>
  <c r="H395" i="20"/>
  <c r="H411" i="20"/>
  <c r="H428" i="20"/>
  <c r="H449" i="20"/>
  <c r="H470" i="20"/>
  <c r="H490" i="20"/>
  <c r="H511" i="20"/>
  <c r="H532" i="20"/>
  <c r="H554" i="20"/>
  <c r="H582" i="20"/>
  <c r="H614" i="20"/>
  <c r="H670" i="20"/>
  <c r="H722" i="20"/>
  <c r="H782" i="20"/>
  <c r="H942" i="20"/>
  <c r="H23" i="20"/>
  <c r="H72" i="20"/>
  <c r="H132" i="20"/>
  <c r="H212" i="20"/>
  <c r="H292" i="20"/>
  <c r="H372" i="20"/>
  <c r="H420" i="20"/>
  <c r="H481" i="20"/>
  <c r="H570" i="20"/>
  <c r="H706" i="20"/>
  <c r="H3" i="20"/>
  <c r="H19" i="20"/>
  <c r="H28" i="20"/>
  <c r="H40" i="20"/>
  <c r="H52" i="20"/>
  <c r="H65" i="20"/>
  <c r="H78" i="20"/>
  <c r="H92" i="20"/>
  <c r="H108" i="20"/>
  <c r="H124" i="20"/>
  <c r="H140" i="20"/>
  <c r="H156" i="20"/>
  <c r="H204" i="20"/>
  <c r="H220" i="20"/>
  <c r="H236" i="20"/>
  <c r="H252" i="20"/>
  <c r="H268" i="20"/>
  <c r="H284" i="20"/>
  <c r="H300" i="20"/>
  <c r="H316" i="20"/>
  <c r="H332" i="20"/>
  <c r="H348" i="20"/>
  <c r="H364" i="20"/>
  <c r="H380" i="20"/>
  <c r="H396" i="20"/>
  <c r="H412" i="20"/>
  <c r="H429" i="20"/>
  <c r="H450" i="20"/>
  <c r="H472" i="20"/>
  <c r="H492" i="20"/>
  <c r="H512" i="20"/>
  <c r="H533" i="20"/>
  <c r="H558" i="20"/>
  <c r="H584" i="20"/>
  <c r="H624" i="20"/>
  <c r="H680" i="20"/>
  <c r="H734" i="20"/>
  <c r="H797" i="20"/>
  <c r="H985" i="20"/>
  <c r="H100" i="20"/>
  <c r="H180" i="20"/>
  <c r="H260" i="20"/>
  <c r="H356" i="20"/>
  <c r="H650" i="20"/>
  <c r="H11" i="20"/>
  <c r="H188" i="20"/>
  <c r="H4" i="20"/>
  <c r="H12" i="20"/>
  <c r="H20" i="20"/>
  <c r="H30" i="20"/>
  <c r="H41" i="20"/>
  <c r="H54" i="20"/>
  <c r="H67" i="20"/>
  <c r="H80" i="20"/>
  <c r="H94" i="20"/>
  <c r="H110" i="20"/>
  <c r="H126" i="20"/>
  <c r="H142" i="20"/>
  <c r="H158" i="20"/>
  <c r="H174" i="20"/>
  <c r="H190" i="20"/>
  <c r="H206" i="20"/>
  <c r="H222" i="20"/>
  <c r="H238" i="20"/>
  <c r="H254" i="20"/>
  <c r="H270" i="20"/>
  <c r="H286" i="20"/>
  <c r="H302" i="20"/>
  <c r="H318" i="20"/>
  <c r="H334" i="20"/>
  <c r="H350" i="20"/>
  <c r="H366" i="20"/>
  <c r="H382" i="20"/>
  <c r="H398" i="20"/>
  <c r="H414" i="20"/>
  <c r="H432" i="20"/>
  <c r="H453" i="20"/>
  <c r="H474" i="20"/>
  <c r="H494" i="20"/>
  <c r="H514" i="20"/>
  <c r="H535" i="20"/>
  <c r="H561" i="20"/>
  <c r="H586" i="20"/>
  <c r="H626" i="20"/>
  <c r="H682" i="20"/>
  <c r="H737" i="20"/>
  <c r="H808" i="20"/>
  <c r="H1002" i="20"/>
  <c r="H33" i="20"/>
  <c r="H116" i="20"/>
  <c r="H228" i="20"/>
  <c r="H324" i="20"/>
  <c r="H440" i="20"/>
  <c r="H599" i="20"/>
  <c r="H172" i="20"/>
  <c r="H5" i="20"/>
  <c r="H13" i="20"/>
  <c r="H21" i="20"/>
  <c r="H31" i="20"/>
  <c r="H43" i="20"/>
  <c r="H56" i="20"/>
  <c r="H68" i="20"/>
  <c r="H81" i="20"/>
  <c r="H97" i="20"/>
  <c r="H113" i="20"/>
  <c r="H129" i="20"/>
  <c r="H145" i="20"/>
  <c r="H161" i="20"/>
  <c r="H177" i="20"/>
  <c r="H193" i="20"/>
  <c r="H209" i="20"/>
  <c r="H225" i="20"/>
  <c r="H241" i="20"/>
  <c r="H257" i="20"/>
  <c r="H273" i="20"/>
  <c r="H289" i="20"/>
  <c r="H305" i="20"/>
  <c r="H321" i="20"/>
  <c r="H337" i="20"/>
  <c r="H353" i="20"/>
  <c r="H369" i="20"/>
  <c r="H385" i="20"/>
  <c r="H401" i="20"/>
  <c r="H417" i="20"/>
  <c r="H436" i="20"/>
  <c r="H457" i="20"/>
  <c r="H477" i="20"/>
  <c r="H498" i="20"/>
  <c r="H518" i="20"/>
  <c r="H538" i="20"/>
  <c r="H566" i="20"/>
  <c r="H593" i="20"/>
  <c r="H636" i="20"/>
  <c r="H694" i="20"/>
  <c r="H746" i="20"/>
  <c r="H830" i="20"/>
  <c r="H1064" i="20"/>
  <c r="H15" i="20"/>
  <c r="H84" i="20"/>
  <c r="H148" i="20"/>
  <c r="H196" i="20"/>
  <c r="H276" i="20"/>
  <c r="H340" i="20"/>
  <c r="H404" i="20"/>
  <c r="H461" i="20"/>
  <c r="H542" i="20"/>
  <c r="H6" i="20"/>
  <c r="H14" i="20"/>
  <c r="H22" i="20"/>
  <c r="H32" i="20"/>
  <c r="H44" i="20"/>
  <c r="H57" i="20"/>
  <c r="H70" i="20"/>
  <c r="H83" i="20"/>
  <c r="H99" i="20"/>
  <c r="H115" i="20"/>
  <c r="H131" i="20"/>
  <c r="H147" i="20"/>
  <c r="H163" i="20"/>
  <c r="H179" i="20"/>
  <c r="H195" i="20"/>
  <c r="H211" i="20"/>
  <c r="H227" i="20"/>
  <c r="H243" i="20"/>
  <c r="H259" i="20"/>
  <c r="H275" i="20"/>
  <c r="H291" i="20"/>
  <c r="H307" i="20"/>
  <c r="H323" i="20"/>
  <c r="H339" i="20"/>
  <c r="H355" i="20"/>
  <c r="H371" i="20"/>
  <c r="H387" i="20"/>
  <c r="H403" i="20"/>
  <c r="H419" i="20"/>
  <c r="H438" i="20"/>
  <c r="H460" i="20"/>
  <c r="H480" i="20"/>
  <c r="H501" i="20"/>
  <c r="H521" i="20"/>
  <c r="H541" i="20"/>
  <c r="H569" i="20"/>
  <c r="H598" i="20"/>
  <c r="H640" i="20"/>
  <c r="H697" i="20"/>
  <c r="H752" i="20"/>
  <c r="H840" i="20"/>
  <c r="H1074" i="20"/>
  <c r="H1033" i="20"/>
  <c r="H1025" i="20"/>
  <c r="H1017" i="20"/>
  <c r="H1009" i="20"/>
  <c r="H1001" i="20"/>
  <c r="H993" i="20"/>
  <c r="H977" i="20"/>
  <c r="H969" i="20"/>
  <c r="H961" i="20"/>
  <c r="H953" i="20"/>
  <c r="H945" i="20"/>
  <c r="H937" i="20"/>
  <c r="H921" i="20"/>
  <c r="H913" i="20"/>
  <c r="H905" i="20"/>
  <c r="H897" i="20"/>
  <c r="H889" i="20"/>
  <c r="H881" i="20"/>
  <c r="H873" i="20"/>
  <c r="H865" i="20"/>
  <c r="H857" i="20"/>
  <c r="H849" i="20"/>
  <c r="H841" i="20"/>
  <c r="H825" i="20"/>
  <c r="H817" i="20"/>
  <c r="H809" i="20"/>
  <c r="H801" i="20"/>
  <c r="H1144" i="20"/>
  <c r="H1136" i="20"/>
  <c r="H1128" i="20"/>
  <c r="H1120" i="20"/>
  <c r="H1112" i="20"/>
  <c r="H1104" i="20"/>
  <c r="H1096" i="20"/>
  <c r="H1088" i="20"/>
  <c r="H1080" i="20"/>
  <c r="H1072" i="20"/>
  <c r="H1056" i="20"/>
  <c r="H1048" i="20"/>
  <c r="H1040" i="20"/>
  <c r="H1032" i="20"/>
  <c r="H1024" i="20"/>
  <c r="H1016" i="20"/>
  <c r="H1008" i="20"/>
  <c r="H1000" i="20"/>
  <c r="H992" i="20"/>
  <c r="H984" i="20"/>
  <c r="H968" i="20"/>
  <c r="H960" i="20"/>
  <c r="H952" i="20"/>
  <c r="H944" i="20"/>
  <c r="H936" i="20"/>
  <c r="H928" i="20"/>
  <c r="H863" i="20"/>
  <c r="H855" i="20"/>
  <c r="H847" i="20"/>
  <c r="H839" i="20"/>
  <c r="H831" i="20"/>
  <c r="H823" i="20"/>
  <c r="H807" i="20"/>
  <c r="H799" i="20"/>
  <c r="H791" i="20"/>
  <c r="H783" i="20"/>
  <c r="H775" i="20"/>
  <c r="H767" i="20"/>
  <c r="H759" i="20"/>
  <c r="H751" i="20"/>
  <c r="H735" i="20"/>
  <c r="H727" i="20"/>
  <c r="H719" i="20"/>
  <c r="H711" i="20"/>
  <c r="H695" i="20"/>
  <c r="H687" i="20"/>
  <c r="H679" i="20"/>
  <c r="H671" i="20"/>
  <c r="H663" i="20"/>
  <c r="H655" i="20"/>
  <c r="H647" i="20"/>
  <c r="H639" i="20"/>
  <c r="H631" i="20"/>
  <c r="H623" i="20"/>
  <c r="H615" i="20"/>
  <c r="H607" i="20"/>
  <c r="H591" i="20"/>
  <c r="H583" i="20"/>
  <c r="H575" i="20"/>
  <c r="H567" i="20"/>
  <c r="H559" i="20"/>
  <c r="H551" i="20"/>
  <c r="H543" i="20"/>
  <c r="H527" i="20"/>
  <c r="H519" i="20"/>
  <c r="H503" i="20"/>
  <c r="H495" i="20"/>
  <c r="H487" i="20"/>
  <c r="H479" i="20"/>
  <c r="H471" i="20"/>
  <c r="H463" i="20"/>
  <c r="H455" i="20"/>
  <c r="H447" i="20"/>
  <c r="H439" i="20"/>
  <c r="H431" i="20"/>
  <c r="H1126" i="20"/>
  <c r="H1118" i="20"/>
  <c r="H1110" i="20"/>
  <c r="H1102" i="20"/>
  <c r="H1094" i="20"/>
  <c r="H1086" i="20"/>
  <c r="H1078" i="20"/>
  <c r="H1070" i="20"/>
  <c r="H1062" i="20"/>
  <c r="H1054" i="20"/>
  <c r="H1046" i="20"/>
  <c r="H1038" i="20"/>
  <c r="H1030" i="20"/>
  <c r="H1022" i="20"/>
  <c r="H1014" i="20"/>
  <c r="H1006" i="20"/>
  <c r="H998" i="20"/>
  <c r="H990" i="20"/>
  <c r="H982" i="20"/>
  <c r="H997" i="20"/>
  <c r="H989" i="20"/>
  <c r="H981" i="20"/>
  <c r="H973" i="20"/>
  <c r="H965" i="20"/>
  <c r="H949" i="20"/>
  <c r="H941" i="20"/>
  <c r="H933" i="20"/>
  <c r="H925" i="20"/>
  <c r="H917" i="20"/>
  <c r="H909" i="20"/>
  <c r="H901" i="20"/>
  <c r="H893" i="20"/>
  <c r="H885" i="20"/>
  <c r="H877" i="20"/>
  <c r="H869" i="20"/>
  <c r="H861" i="20"/>
  <c r="H853" i="20"/>
  <c r="H845" i="20"/>
  <c r="H837" i="20"/>
  <c r="H829" i="20"/>
  <c r="H821" i="20"/>
  <c r="H813" i="20"/>
  <c r="H805" i="20"/>
  <c r="H789" i="20"/>
  <c r="H781" i="20"/>
  <c r="H773" i="20"/>
  <c r="H765" i="20"/>
  <c r="H757" i="20"/>
  <c r="H749" i="20"/>
  <c r="H741" i="20"/>
  <c r="H733" i="20"/>
  <c r="H717" i="20"/>
  <c r="H709" i="20"/>
  <c r="H701" i="20"/>
  <c r="H693" i="20"/>
  <c r="H677" i="20"/>
  <c r="H669" i="20"/>
  <c r="H661" i="20"/>
  <c r="H653" i="20"/>
  <c r="H645" i="20"/>
  <c r="H637" i="20"/>
  <c r="H629" i="20"/>
  <c r="H621" i="20"/>
  <c r="H613" i="20"/>
  <c r="H605" i="20"/>
  <c r="H597" i="20"/>
  <c r="H589" i="20"/>
  <c r="H573" i="20"/>
  <c r="H565" i="20"/>
  <c r="H557" i="20"/>
  <c r="H549" i="20"/>
  <c r="H996" i="20"/>
  <c r="H988" i="20"/>
  <c r="H980" i="20"/>
  <c r="H972" i="20"/>
  <c r="H964" i="20"/>
  <c r="H956" i="20"/>
  <c r="H940" i="20"/>
  <c r="H932" i="20"/>
  <c r="H924" i="20"/>
  <c r="H916" i="20"/>
  <c r="H908" i="20"/>
  <c r="H900" i="20"/>
  <c r="H892" i="20"/>
  <c r="H884" i="20"/>
  <c r="H876" i="20"/>
  <c r="H868" i="20"/>
  <c r="H860" i="20"/>
  <c r="H852" i="20"/>
  <c r="H844" i="20"/>
  <c r="H836" i="20"/>
  <c r="H828" i="20"/>
  <c r="H820" i="20"/>
  <c r="H812" i="20"/>
  <c r="H804" i="20"/>
  <c r="H796" i="20"/>
  <c r="H780" i="20"/>
  <c r="H772" i="20"/>
  <c r="H764" i="20"/>
  <c r="H756" i="20"/>
  <c r="H748" i="20"/>
  <c r="H740" i="20"/>
  <c r="H732" i="20"/>
  <c r="H724" i="20"/>
  <c r="H708" i="20"/>
  <c r="H700" i="20"/>
  <c r="H692" i="20"/>
  <c r="H684" i="20"/>
  <c r="H668" i="20"/>
  <c r="H660" i="20"/>
  <c r="H652" i="20"/>
  <c r="H644" i="20"/>
  <c r="H628" i="20"/>
  <c r="H620" i="20"/>
  <c r="H612" i="20"/>
  <c r="H604" i="20"/>
  <c r="H596" i="20"/>
  <c r="H588" i="20"/>
  <c r="H580" i="20"/>
  <c r="H564" i="20"/>
  <c r="H556" i="20"/>
  <c r="H548" i="20"/>
  <c r="H859" i="20"/>
  <c r="H851" i="20"/>
  <c r="H843" i="20"/>
  <c r="H835" i="20"/>
  <c r="H827" i="20"/>
  <c r="H819" i="20"/>
  <c r="H811" i="20"/>
  <c r="H803" i="20"/>
  <c r="H795" i="20"/>
  <c r="H787" i="20"/>
  <c r="H771" i="20"/>
  <c r="H763" i="20"/>
  <c r="H755" i="20"/>
  <c r="H747" i="20"/>
  <c r="H739" i="20"/>
  <c r="H731" i="20"/>
  <c r="H723" i="20"/>
  <c r="H715" i="20"/>
  <c r="H699" i="20"/>
  <c r="H691" i="20"/>
  <c r="H683" i="20"/>
  <c r="H675" i="20"/>
  <c r="H659" i="20"/>
  <c r="H651" i="20"/>
  <c r="H643" i="20"/>
  <c r="H635" i="20"/>
  <c r="H619" i="20"/>
  <c r="H611" i="20"/>
  <c r="H603" i="20"/>
  <c r="H595" i="20"/>
  <c r="H587" i="20"/>
  <c r="H579" i="20"/>
  <c r="H571" i="20"/>
  <c r="H555" i="20"/>
  <c r="H547" i="20"/>
  <c r="H539" i="20"/>
  <c r="H531" i="20"/>
  <c r="H523" i="20"/>
  <c r="H515" i="20"/>
  <c r="H507" i="20"/>
  <c r="H499" i="20"/>
  <c r="H491" i="20"/>
  <c r="H483" i="20"/>
  <c r="H467" i="20"/>
  <c r="H459" i="20"/>
  <c r="H451" i="20"/>
  <c r="H443" i="20"/>
  <c r="H435" i="20"/>
  <c r="H427" i="20"/>
  <c r="H785" i="20"/>
  <c r="H798" i="20"/>
  <c r="H816" i="20"/>
  <c r="H834" i="20"/>
  <c r="H856" i="20"/>
  <c r="H878" i="20"/>
  <c r="H898" i="20"/>
  <c r="H946" i="20"/>
  <c r="H970" i="20"/>
  <c r="H1010" i="20"/>
  <c r="H1058" i="20"/>
  <c r="H1114" i="20"/>
  <c r="H800" i="20"/>
  <c r="H818" i="20"/>
  <c r="H838" i="20"/>
  <c r="H858" i="20"/>
  <c r="H880" i="20"/>
  <c r="H902" i="20"/>
  <c r="H922" i="20"/>
  <c r="H974" i="20"/>
  <c r="H1122" i="20"/>
  <c r="H790" i="20"/>
  <c r="H806" i="20"/>
  <c r="H842" i="20"/>
  <c r="H864" i="20"/>
  <c r="H886" i="20"/>
  <c r="H906" i="20"/>
  <c r="H954" i="20"/>
  <c r="H978" i="20"/>
  <c r="H1026" i="20"/>
  <c r="H1130" i="20"/>
  <c r="H1138" i="20"/>
  <c r="H848" i="20"/>
  <c r="H870" i="20"/>
  <c r="H890" i="20"/>
  <c r="H912" i="20"/>
  <c r="H934" i="20"/>
  <c r="H958" i="20"/>
  <c r="H1090" i="20"/>
  <c r="H1146" i="20"/>
  <c r="H1153" i="20"/>
  <c r="H794" i="20"/>
  <c r="H814" i="20"/>
  <c r="H832" i="20"/>
  <c r="H850" i="20"/>
  <c r="H872" i="20"/>
  <c r="H894" i="20"/>
  <c r="H914" i="20"/>
  <c r="H938" i="20"/>
  <c r="H962" i="20"/>
  <c r="H994" i="20"/>
  <c r="H1042" i="20"/>
  <c r="H867" i="20"/>
  <c r="H875" i="20"/>
  <c r="H883" i="20"/>
  <c r="H891" i="20"/>
  <c r="H899" i="20"/>
  <c r="H907" i="20"/>
  <c r="H915" i="20"/>
  <c r="H923" i="20"/>
  <c r="H931" i="20"/>
  <c r="H939" i="20"/>
  <c r="H947" i="20"/>
  <c r="H955" i="20"/>
  <c r="H963" i="20"/>
  <c r="H971" i="20"/>
  <c r="H979" i="20"/>
  <c r="H987" i="20"/>
  <c r="H995" i="20"/>
  <c r="H1003" i="20"/>
  <c r="H1011" i="20"/>
  <c r="H1019" i="20"/>
  <c r="H1027" i="20"/>
  <c r="H1035" i="20"/>
  <c r="H1043" i="20"/>
  <c r="H1051" i="20"/>
  <c r="H1059" i="20"/>
  <c r="H1067" i="20"/>
  <c r="H1075" i="20"/>
  <c r="H1083" i="20"/>
  <c r="H1091" i="20"/>
  <c r="H1099" i="20"/>
  <c r="H1107" i="20"/>
  <c r="H1115" i="20"/>
  <c r="H1123" i="20"/>
  <c r="H1131" i="20"/>
  <c r="H1139" i="20"/>
  <c r="H1147" i="20"/>
  <c r="H1004" i="20"/>
  <c r="H1012" i="20"/>
  <c r="H1020" i="20"/>
  <c r="H1028" i="20"/>
  <c r="H1036" i="20"/>
  <c r="H1044" i="20"/>
  <c r="H1052" i="20"/>
  <c r="H1060" i="20"/>
  <c r="H1068" i="20"/>
  <c r="H1076" i="20"/>
  <c r="H1084" i="20"/>
  <c r="H1092" i="20"/>
  <c r="H1100" i="20"/>
  <c r="H1108" i="20"/>
  <c r="H1116" i="20"/>
  <c r="H1124" i="20"/>
  <c r="H1132" i="20"/>
  <c r="H1140" i="20"/>
  <c r="H1148" i="20"/>
  <c r="H1005" i="20"/>
  <c r="H1021" i="20"/>
  <c r="H1029" i="20"/>
  <c r="H1045" i="20"/>
  <c r="H1053" i="20"/>
  <c r="H1061" i="20"/>
  <c r="H1069" i="20"/>
  <c r="H1077" i="20"/>
  <c r="H1085" i="20"/>
  <c r="H1093" i="20"/>
  <c r="H1101" i="20"/>
  <c r="H1109" i="20"/>
  <c r="H1117" i="20"/>
  <c r="H1133" i="20"/>
  <c r="H1141" i="20"/>
  <c r="H1149" i="20"/>
  <c r="H1134" i="20"/>
  <c r="H1142" i="20"/>
  <c r="H1150" i="20"/>
  <c r="H871" i="20"/>
  <c r="H879" i="20"/>
  <c r="H887" i="20"/>
  <c r="H895" i="20"/>
  <c r="H903" i="20"/>
  <c r="H911" i="20"/>
  <c r="H919" i="20"/>
  <c r="H927" i="20"/>
  <c r="H935" i="20"/>
  <c r="H943" i="20"/>
  <c r="H951" i="20"/>
  <c r="H959" i="20"/>
  <c r="H967" i="20"/>
  <c r="H975" i="20"/>
  <c r="H983" i="20"/>
  <c r="H991" i="20"/>
  <c r="H999" i="20"/>
  <c r="H1007" i="20"/>
  <c r="H1015" i="20"/>
  <c r="H1023" i="20"/>
  <c r="H1031" i="20"/>
  <c r="H1039" i="20"/>
  <c r="H1047" i="20"/>
  <c r="H1055" i="20"/>
  <c r="H1063" i="20"/>
  <c r="H1071" i="20"/>
  <c r="H1079" i="20"/>
  <c r="H1087" i="20"/>
  <c r="H1095" i="20"/>
  <c r="H1103" i="20"/>
  <c r="H1111" i="20"/>
  <c r="H1119" i="20"/>
  <c r="H1127" i="20"/>
  <c r="H1135" i="20"/>
  <c r="H1143" i="20"/>
  <c r="H1151" i="20"/>
  <c r="H1041" i="20"/>
  <c r="H1049" i="20"/>
  <c r="H1057" i="20"/>
  <c r="H1065" i="20"/>
  <c r="H1073" i="20"/>
  <c r="H1081" i="20"/>
  <c r="H1089" i="20"/>
  <c r="H1097" i="20"/>
  <c r="H1105" i="20"/>
  <c r="H1113" i="20"/>
  <c r="H1121" i="20"/>
  <c r="H1129" i="20"/>
  <c r="H1137" i="20"/>
  <c r="H1145" i="20"/>
  <c r="E3" i="20" l="1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385" i="20"/>
  <c r="E386" i="20"/>
  <c r="E387" i="20"/>
  <c r="E388" i="20"/>
  <c r="E389" i="20"/>
  <c r="E390" i="20"/>
  <c r="E391" i="20"/>
  <c r="E392" i="20"/>
  <c r="E393" i="20"/>
  <c r="E394" i="20"/>
  <c r="E395" i="20"/>
  <c r="E396" i="20"/>
  <c r="E397" i="20"/>
  <c r="E398" i="20"/>
  <c r="E399" i="20"/>
  <c r="E400" i="20"/>
  <c r="E401" i="20"/>
  <c r="E402" i="20"/>
  <c r="E403" i="20"/>
  <c r="E404" i="20"/>
  <c r="E405" i="20"/>
  <c r="E406" i="20"/>
  <c r="E407" i="20"/>
  <c r="E408" i="20"/>
  <c r="E409" i="20"/>
  <c r="E410" i="20"/>
  <c r="E411" i="20"/>
  <c r="E412" i="20"/>
  <c r="E413" i="20"/>
  <c r="E414" i="20"/>
  <c r="E415" i="20"/>
  <c r="E416" i="20"/>
  <c r="E417" i="20"/>
  <c r="E418" i="20"/>
  <c r="E419" i="20"/>
  <c r="E420" i="20"/>
  <c r="E421" i="20"/>
  <c r="E422" i="20"/>
  <c r="E423" i="20"/>
  <c r="E424" i="20"/>
  <c r="E425" i="20"/>
  <c r="E426" i="20"/>
  <c r="E427" i="20"/>
  <c r="E428" i="20"/>
  <c r="E429" i="20"/>
  <c r="E430" i="20"/>
  <c r="E431" i="20"/>
  <c r="E432" i="20"/>
  <c r="E433" i="20"/>
  <c r="E434" i="20"/>
  <c r="E435" i="20"/>
  <c r="E436" i="20"/>
  <c r="E437" i="20"/>
  <c r="E438" i="20"/>
  <c r="E439" i="20"/>
  <c r="E440" i="20"/>
  <c r="E441" i="20"/>
  <c r="E442" i="20"/>
  <c r="E443" i="20"/>
  <c r="E444" i="20"/>
  <c r="E445" i="20"/>
  <c r="E446" i="20"/>
  <c r="E447" i="20"/>
  <c r="E448" i="20"/>
  <c r="E449" i="20"/>
  <c r="E450" i="20"/>
  <c r="E451" i="20"/>
  <c r="E452" i="20"/>
  <c r="E453" i="20"/>
  <c r="E454" i="20"/>
  <c r="E455" i="20"/>
  <c r="E456" i="20"/>
  <c r="E457" i="20"/>
  <c r="E458" i="20"/>
  <c r="E459" i="20"/>
  <c r="E460" i="20"/>
  <c r="E461" i="20"/>
  <c r="E462" i="20"/>
  <c r="E463" i="20"/>
  <c r="E464" i="20"/>
  <c r="E465" i="20"/>
  <c r="E466" i="20"/>
  <c r="E467" i="20"/>
  <c r="E468" i="20"/>
  <c r="E469" i="20"/>
  <c r="E470" i="20"/>
  <c r="E471" i="20"/>
  <c r="E472" i="20"/>
  <c r="E473" i="20"/>
  <c r="E474" i="20"/>
  <c r="E475" i="20"/>
  <c r="E476" i="20"/>
  <c r="E477" i="20"/>
  <c r="E478" i="20"/>
  <c r="E479" i="20"/>
  <c r="E480" i="20"/>
  <c r="E481" i="20"/>
  <c r="E482" i="20"/>
  <c r="E483" i="20"/>
  <c r="E484" i="20"/>
  <c r="E485" i="20"/>
  <c r="E486" i="20"/>
  <c r="E487" i="20"/>
  <c r="E488" i="20"/>
  <c r="E489" i="20"/>
  <c r="E490" i="20"/>
  <c r="E491" i="20"/>
  <c r="E492" i="20"/>
  <c r="E493" i="20"/>
  <c r="E494" i="20"/>
  <c r="E495" i="20"/>
  <c r="E496" i="20"/>
  <c r="E497" i="20"/>
  <c r="E498" i="20"/>
  <c r="E499" i="20"/>
  <c r="E500" i="20"/>
  <c r="E501" i="20"/>
  <c r="E502" i="20"/>
  <c r="E503" i="20"/>
  <c r="E504" i="20"/>
  <c r="E505" i="20"/>
  <c r="E506" i="20"/>
  <c r="E507" i="20"/>
  <c r="E508" i="20"/>
  <c r="E509" i="20"/>
  <c r="E510" i="20"/>
  <c r="E511" i="20"/>
  <c r="E512" i="20"/>
  <c r="E513" i="20"/>
  <c r="E514" i="20"/>
  <c r="E515" i="20"/>
  <c r="E516" i="20"/>
  <c r="E517" i="20"/>
  <c r="E518" i="20"/>
  <c r="E519" i="20"/>
  <c r="E520" i="20"/>
  <c r="E521" i="20"/>
  <c r="E522" i="20"/>
  <c r="E523" i="20"/>
  <c r="E524" i="20"/>
  <c r="E525" i="20"/>
  <c r="E526" i="20"/>
  <c r="E527" i="20"/>
  <c r="E528" i="20"/>
  <c r="E529" i="20"/>
  <c r="E530" i="20"/>
  <c r="E531" i="20"/>
  <c r="E532" i="20"/>
  <c r="E533" i="20"/>
  <c r="E534" i="20"/>
  <c r="E535" i="20"/>
  <c r="E536" i="20"/>
  <c r="E537" i="20"/>
  <c r="E538" i="20"/>
  <c r="E539" i="20"/>
  <c r="E540" i="20"/>
  <c r="E541" i="20"/>
  <c r="E542" i="20"/>
  <c r="E543" i="20"/>
  <c r="E544" i="20"/>
  <c r="E545" i="20"/>
  <c r="E546" i="20"/>
  <c r="E547" i="20"/>
  <c r="E548" i="20"/>
  <c r="E549" i="20"/>
  <c r="E550" i="20"/>
  <c r="E551" i="20"/>
  <c r="E552" i="20"/>
  <c r="E553" i="20"/>
  <c r="E554" i="20"/>
  <c r="E555" i="20"/>
  <c r="E556" i="20"/>
  <c r="E557" i="20"/>
  <c r="E558" i="20"/>
  <c r="E559" i="20"/>
  <c r="E560" i="20"/>
  <c r="E561" i="20"/>
  <c r="E562" i="20"/>
  <c r="E563" i="20"/>
  <c r="E564" i="20"/>
  <c r="E565" i="20"/>
  <c r="E566" i="20"/>
  <c r="E567" i="20"/>
  <c r="E568" i="20"/>
  <c r="E569" i="20"/>
  <c r="E570" i="20"/>
  <c r="E571" i="20"/>
  <c r="E572" i="20"/>
  <c r="E573" i="20"/>
  <c r="E574" i="20"/>
  <c r="E575" i="20"/>
  <c r="E576" i="20"/>
  <c r="E577" i="20"/>
  <c r="E578" i="20"/>
  <c r="E579" i="20"/>
  <c r="E580" i="20"/>
  <c r="E581" i="20"/>
  <c r="E582" i="20"/>
  <c r="E583" i="20"/>
  <c r="E584" i="20"/>
  <c r="E585" i="20"/>
  <c r="E586" i="20"/>
  <c r="E587" i="20"/>
  <c r="E588" i="20"/>
  <c r="E589" i="20"/>
  <c r="E590" i="20"/>
  <c r="E591" i="20"/>
  <c r="E592" i="20"/>
  <c r="E593" i="20"/>
  <c r="E594" i="20"/>
  <c r="E595" i="20"/>
  <c r="E596" i="20"/>
  <c r="E597" i="20"/>
  <c r="E598" i="20"/>
  <c r="E599" i="20"/>
  <c r="E600" i="20"/>
  <c r="E601" i="20"/>
  <c r="E602" i="20"/>
  <c r="E603" i="20"/>
  <c r="E604" i="20"/>
  <c r="E605" i="20"/>
  <c r="E606" i="20"/>
  <c r="E607" i="20"/>
  <c r="E608" i="20"/>
  <c r="E609" i="20"/>
  <c r="E610" i="20"/>
  <c r="E611" i="20"/>
  <c r="E612" i="20"/>
  <c r="E613" i="20"/>
  <c r="E614" i="20"/>
  <c r="E615" i="20"/>
  <c r="E616" i="20"/>
  <c r="E617" i="20"/>
  <c r="E618" i="20"/>
  <c r="E619" i="20"/>
  <c r="E620" i="20"/>
  <c r="E621" i="20"/>
  <c r="E622" i="20"/>
  <c r="E623" i="20"/>
  <c r="E624" i="20"/>
  <c r="E625" i="20"/>
  <c r="E626" i="20"/>
  <c r="E627" i="20"/>
  <c r="E628" i="20"/>
  <c r="E629" i="20"/>
  <c r="E630" i="20"/>
  <c r="E631" i="20"/>
  <c r="E632" i="20"/>
  <c r="E633" i="20"/>
  <c r="E634" i="20"/>
  <c r="E635" i="20"/>
  <c r="E636" i="20"/>
  <c r="E637" i="20"/>
  <c r="E638" i="20"/>
  <c r="E639" i="20"/>
  <c r="E640" i="20"/>
  <c r="E641" i="20"/>
  <c r="E642" i="20"/>
  <c r="E643" i="20"/>
  <c r="E644" i="20"/>
  <c r="E645" i="20"/>
  <c r="E646" i="20"/>
  <c r="E647" i="20"/>
  <c r="E648" i="20"/>
  <c r="E649" i="20"/>
  <c r="E650" i="20"/>
  <c r="E651" i="20"/>
  <c r="E652" i="20"/>
  <c r="E653" i="20"/>
  <c r="E654" i="20"/>
  <c r="E655" i="20"/>
  <c r="E656" i="20"/>
  <c r="E657" i="20"/>
  <c r="E658" i="20"/>
  <c r="E659" i="20"/>
  <c r="E660" i="20"/>
  <c r="E661" i="20"/>
  <c r="E662" i="20"/>
  <c r="E663" i="20"/>
  <c r="E664" i="20"/>
  <c r="E665" i="20"/>
  <c r="E666" i="20"/>
  <c r="E667" i="20"/>
  <c r="E668" i="20"/>
  <c r="E669" i="20"/>
  <c r="E670" i="20"/>
  <c r="E671" i="20"/>
  <c r="E672" i="20"/>
  <c r="E673" i="20"/>
  <c r="E674" i="20"/>
  <c r="E675" i="20"/>
  <c r="E676" i="20"/>
  <c r="E677" i="20"/>
  <c r="E678" i="20"/>
  <c r="E679" i="20"/>
  <c r="E680" i="20"/>
  <c r="E681" i="20"/>
  <c r="E682" i="20"/>
  <c r="E683" i="20"/>
  <c r="E684" i="20"/>
  <c r="E685" i="20"/>
  <c r="E686" i="20"/>
  <c r="E687" i="20"/>
  <c r="E688" i="20"/>
  <c r="E689" i="20"/>
  <c r="E690" i="20"/>
  <c r="E691" i="20"/>
  <c r="E692" i="20"/>
  <c r="E693" i="20"/>
  <c r="E694" i="20"/>
  <c r="E695" i="20"/>
  <c r="E696" i="20"/>
  <c r="E697" i="20"/>
  <c r="E698" i="20"/>
  <c r="E699" i="20"/>
  <c r="E700" i="20"/>
  <c r="E701" i="20"/>
  <c r="E702" i="20"/>
  <c r="E703" i="20"/>
  <c r="E704" i="20"/>
  <c r="E705" i="20"/>
  <c r="E706" i="20"/>
  <c r="E707" i="20"/>
  <c r="E708" i="20"/>
  <c r="E709" i="20"/>
  <c r="E710" i="20"/>
  <c r="E711" i="20"/>
  <c r="E712" i="20"/>
  <c r="E713" i="20"/>
  <c r="E714" i="20"/>
  <c r="E715" i="20"/>
  <c r="E716" i="20"/>
  <c r="E717" i="20"/>
  <c r="E718" i="20"/>
  <c r="E719" i="20"/>
  <c r="E720" i="20"/>
  <c r="E721" i="20"/>
  <c r="E722" i="20"/>
  <c r="E723" i="20"/>
  <c r="E724" i="20"/>
  <c r="E725" i="20"/>
  <c r="E726" i="20"/>
  <c r="E727" i="20"/>
  <c r="E728" i="20"/>
  <c r="E729" i="20"/>
  <c r="E730" i="20"/>
  <c r="E731" i="20"/>
  <c r="E732" i="20"/>
  <c r="E733" i="20"/>
  <c r="E734" i="20"/>
  <c r="E735" i="20"/>
  <c r="E736" i="20"/>
  <c r="E737" i="20"/>
  <c r="E738" i="20"/>
  <c r="E739" i="20"/>
  <c r="E740" i="20"/>
  <c r="E741" i="20"/>
  <c r="E742" i="20"/>
  <c r="E743" i="20"/>
  <c r="E744" i="20"/>
  <c r="E745" i="20"/>
  <c r="E746" i="20"/>
  <c r="E747" i="20"/>
  <c r="E748" i="20"/>
  <c r="E749" i="20"/>
  <c r="E750" i="20"/>
  <c r="E751" i="20"/>
  <c r="E752" i="20"/>
  <c r="E753" i="20"/>
  <c r="E754" i="20"/>
  <c r="E755" i="20"/>
  <c r="E756" i="20"/>
  <c r="E757" i="20"/>
  <c r="E758" i="20"/>
  <c r="E759" i="20"/>
  <c r="E760" i="20"/>
  <c r="E761" i="20"/>
  <c r="E762" i="20"/>
  <c r="E763" i="20"/>
  <c r="E764" i="20"/>
  <c r="E765" i="20"/>
  <c r="E766" i="20"/>
  <c r="E767" i="20"/>
  <c r="E768" i="20"/>
  <c r="E769" i="20"/>
  <c r="E770" i="20"/>
  <c r="E771" i="20"/>
  <c r="E772" i="20"/>
  <c r="E773" i="20"/>
  <c r="E774" i="20"/>
  <c r="E775" i="20"/>
  <c r="E776" i="20"/>
  <c r="E777" i="20"/>
  <c r="E778" i="20"/>
  <c r="E779" i="20"/>
  <c r="E780" i="20"/>
  <c r="E781" i="20"/>
  <c r="E782" i="20"/>
  <c r="E783" i="20"/>
  <c r="E784" i="20"/>
  <c r="E785" i="20"/>
  <c r="E786" i="20"/>
  <c r="E787" i="20"/>
  <c r="E788" i="20"/>
  <c r="E789" i="20"/>
  <c r="E790" i="20"/>
  <c r="E791" i="20"/>
  <c r="E792" i="20"/>
  <c r="E793" i="20"/>
  <c r="E794" i="20"/>
  <c r="E795" i="20"/>
  <c r="E796" i="20"/>
  <c r="E797" i="20"/>
  <c r="E798" i="20"/>
  <c r="E799" i="20"/>
  <c r="E800" i="20"/>
  <c r="E801" i="20"/>
  <c r="E802" i="20"/>
  <c r="E803" i="20"/>
  <c r="E804" i="20"/>
  <c r="E805" i="20"/>
  <c r="E806" i="20"/>
  <c r="E807" i="20"/>
  <c r="E808" i="20"/>
  <c r="E809" i="20"/>
  <c r="E810" i="20"/>
  <c r="E811" i="20"/>
  <c r="E812" i="20"/>
  <c r="E813" i="20"/>
  <c r="E814" i="20"/>
  <c r="E815" i="20"/>
  <c r="E816" i="20"/>
  <c r="E817" i="20"/>
  <c r="E818" i="20"/>
  <c r="E819" i="20"/>
  <c r="E820" i="20"/>
  <c r="E821" i="20"/>
  <c r="E822" i="20"/>
  <c r="E823" i="20"/>
  <c r="E824" i="20"/>
  <c r="E825" i="20"/>
  <c r="E826" i="20"/>
  <c r="E827" i="20"/>
  <c r="E828" i="20"/>
  <c r="E829" i="20"/>
  <c r="E830" i="20"/>
  <c r="E831" i="20"/>
  <c r="E832" i="20"/>
  <c r="E833" i="20"/>
  <c r="E834" i="20"/>
  <c r="E835" i="20"/>
  <c r="E836" i="20"/>
  <c r="E837" i="20"/>
  <c r="E838" i="20"/>
  <c r="E839" i="20"/>
  <c r="E840" i="20"/>
  <c r="E841" i="20"/>
  <c r="E842" i="20"/>
  <c r="E843" i="20"/>
  <c r="E844" i="20"/>
  <c r="E845" i="20"/>
  <c r="E846" i="20"/>
  <c r="E847" i="20"/>
  <c r="E848" i="20"/>
  <c r="E849" i="20"/>
  <c r="E850" i="20"/>
  <c r="E851" i="20"/>
  <c r="E852" i="20"/>
  <c r="E853" i="20"/>
  <c r="E854" i="20"/>
  <c r="E855" i="20"/>
  <c r="E856" i="20"/>
  <c r="E857" i="20"/>
  <c r="E858" i="20"/>
  <c r="E859" i="20"/>
  <c r="E860" i="20"/>
  <c r="E861" i="20"/>
  <c r="E862" i="20"/>
  <c r="E863" i="20"/>
  <c r="E864" i="20"/>
  <c r="E865" i="20"/>
  <c r="E866" i="20"/>
  <c r="E867" i="20"/>
  <c r="E868" i="20"/>
  <c r="E869" i="20"/>
  <c r="E870" i="20"/>
  <c r="E871" i="20"/>
  <c r="E872" i="20"/>
  <c r="E873" i="20"/>
  <c r="E874" i="20"/>
  <c r="E875" i="20"/>
  <c r="E876" i="20"/>
  <c r="E877" i="20"/>
  <c r="E878" i="20"/>
  <c r="E879" i="20"/>
  <c r="E880" i="20"/>
  <c r="E881" i="20"/>
  <c r="E882" i="20"/>
  <c r="E883" i="20"/>
  <c r="E884" i="20"/>
  <c r="E885" i="20"/>
  <c r="E886" i="20"/>
  <c r="E887" i="20"/>
  <c r="E888" i="20"/>
  <c r="E889" i="20"/>
  <c r="E890" i="20"/>
  <c r="E891" i="20"/>
  <c r="E892" i="20"/>
  <c r="E893" i="20"/>
  <c r="E894" i="20"/>
  <c r="E895" i="20"/>
  <c r="E896" i="20"/>
  <c r="E897" i="20"/>
  <c r="E898" i="20"/>
  <c r="E899" i="20"/>
  <c r="E900" i="20"/>
  <c r="E901" i="20"/>
  <c r="E902" i="20"/>
  <c r="E903" i="20"/>
  <c r="E904" i="20"/>
  <c r="E905" i="20"/>
  <c r="E906" i="20"/>
  <c r="E907" i="20"/>
  <c r="E908" i="20"/>
  <c r="E909" i="20"/>
  <c r="E910" i="20"/>
  <c r="E911" i="20"/>
  <c r="E912" i="20"/>
  <c r="E913" i="20"/>
  <c r="E914" i="20"/>
  <c r="E915" i="20"/>
  <c r="E916" i="20"/>
  <c r="E917" i="20"/>
  <c r="E918" i="20"/>
  <c r="E919" i="20"/>
  <c r="E920" i="20"/>
  <c r="E921" i="20"/>
  <c r="E922" i="20"/>
  <c r="E923" i="20"/>
  <c r="E924" i="20"/>
  <c r="E925" i="20"/>
  <c r="E926" i="20"/>
  <c r="E927" i="20"/>
  <c r="E928" i="20"/>
  <c r="E929" i="20"/>
  <c r="E930" i="20"/>
  <c r="E931" i="20"/>
  <c r="E932" i="20"/>
  <c r="E933" i="20"/>
  <c r="E934" i="20"/>
  <c r="E935" i="20"/>
  <c r="E936" i="20"/>
  <c r="E937" i="20"/>
  <c r="E938" i="20"/>
  <c r="E939" i="20"/>
  <c r="E940" i="20"/>
  <c r="E941" i="20"/>
  <c r="E942" i="20"/>
  <c r="E943" i="20"/>
  <c r="E944" i="20"/>
  <c r="E945" i="20"/>
  <c r="E946" i="20"/>
  <c r="E947" i="20"/>
  <c r="E948" i="20"/>
  <c r="E949" i="20"/>
  <c r="E950" i="20"/>
  <c r="E951" i="20"/>
  <c r="E952" i="20"/>
  <c r="E953" i="20"/>
  <c r="E954" i="20"/>
  <c r="E955" i="20"/>
  <c r="E956" i="20"/>
  <c r="E957" i="20"/>
  <c r="E958" i="20"/>
  <c r="E959" i="20"/>
  <c r="E960" i="20"/>
  <c r="E961" i="20"/>
  <c r="E962" i="20"/>
  <c r="E963" i="20"/>
  <c r="E964" i="20"/>
  <c r="E965" i="20"/>
  <c r="E966" i="20"/>
  <c r="E967" i="20"/>
  <c r="E968" i="20"/>
  <c r="E969" i="20"/>
  <c r="E970" i="20"/>
  <c r="E971" i="20"/>
  <c r="E972" i="20"/>
  <c r="E973" i="20"/>
  <c r="E974" i="20"/>
  <c r="E975" i="20"/>
  <c r="E976" i="20"/>
  <c r="E977" i="20"/>
  <c r="E978" i="20"/>
  <c r="E979" i="20"/>
  <c r="E980" i="20"/>
  <c r="E981" i="20"/>
  <c r="E982" i="20"/>
  <c r="E983" i="20"/>
  <c r="E984" i="20"/>
  <c r="E985" i="20"/>
  <c r="E986" i="20"/>
  <c r="E987" i="20"/>
  <c r="E988" i="20"/>
  <c r="E989" i="20"/>
  <c r="E990" i="20"/>
  <c r="E991" i="20"/>
  <c r="E992" i="20"/>
  <c r="E993" i="20"/>
  <c r="E994" i="20"/>
  <c r="E995" i="20"/>
  <c r="E996" i="20"/>
  <c r="E997" i="20"/>
  <c r="E998" i="20"/>
  <c r="E999" i="20"/>
  <c r="E1000" i="20"/>
  <c r="E1001" i="20"/>
  <c r="E1002" i="20"/>
  <c r="E1003" i="20"/>
  <c r="E1004" i="20"/>
  <c r="E1005" i="20"/>
  <c r="E1006" i="20"/>
  <c r="E1007" i="20"/>
  <c r="E1008" i="20"/>
  <c r="E1009" i="20"/>
  <c r="E1010" i="20"/>
  <c r="E1011" i="20"/>
  <c r="E1012" i="20"/>
  <c r="E1013" i="20"/>
  <c r="E1014" i="20"/>
  <c r="E1015" i="20"/>
  <c r="E1016" i="20"/>
  <c r="E1017" i="20"/>
  <c r="E1018" i="20"/>
  <c r="E1019" i="20"/>
  <c r="E1020" i="20"/>
  <c r="E1021" i="20"/>
  <c r="E1022" i="20"/>
  <c r="E1023" i="20"/>
  <c r="E1024" i="20"/>
  <c r="E1025" i="20"/>
  <c r="E1026" i="20"/>
  <c r="E1027" i="20"/>
  <c r="E1028" i="20"/>
  <c r="E1029" i="20"/>
  <c r="E1030" i="20"/>
  <c r="E1031" i="20"/>
  <c r="E1032" i="20"/>
  <c r="E1033" i="20"/>
  <c r="E1034" i="20"/>
  <c r="E1035" i="20"/>
  <c r="E1036" i="20"/>
  <c r="E1037" i="20"/>
  <c r="E1038" i="20"/>
  <c r="E1039" i="20"/>
  <c r="E1040" i="20"/>
  <c r="E1041" i="20"/>
  <c r="E1042" i="20"/>
  <c r="E1043" i="20"/>
  <c r="E1044" i="20"/>
  <c r="E1045" i="20"/>
  <c r="E1046" i="20"/>
  <c r="E1047" i="20"/>
  <c r="E1048" i="20"/>
  <c r="E1049" i="20"/>
  <c r="E1050" i="20"/>
  <c r="E1051" i="20"/>
  <c r="E1052" i="20"/>
  <c r="E1053" i="20"/>
  <c r="E1054" i="20"/>
  <c r="E1055" i="20"/>
  <c r="E1056" i="20"/>
  <c r="E1057" i="20"/>
  <c r="E1058" i="20"/>
  <c r="E1059" i="20"/>
  <c r="E1060" i="20"/>
  <c r="E1061" i="20"/>
  <c r="E1062" i="20"/>
  <c r="E1063" i="20"/>
  <c r="E1064" i="20"/>
  <c r="E1065" i="20"/>
  <c r="E1066" i="20"/>
  <c r="E1067" i="20"/>
  <c r="E1068" i="20"/>
  <c r="E1069" i="20"/>
  <c r="E1070" i="20"/>
  <c r="E1071" i="20"/>
  <c r="E1072" i="20"/>
  <c r="E1073" i="20"/>
  <c r="E1074" i="20"/>
  <c r="E1075" i="20"/>
  <c r="E1076" i="20"/>
  <c r="E1077" i="20"/>
  <c r="E1078" i="20"/>
  <c r="E1079" i="20"/>
  <c r="E1080" i="20"/>
  <c r="E1081" i="20"/>
  <c r="E1082" i="20"/>
  <c r="E1083" i="20"/>
  <c r="E1084" i="20"/>
  <c r="E1085" i="20"/>
  <c r="E1086" i="20"/>
  <c r="E1087" i="20"/>
  <c r="E1088" i="20"/>
  <c r="E1089" i="20"/>
  <c r="E1090" i="20"/>
  <c r="E1091" i="20"/>
  <c r="E1092" i="20"/>
  <c r="E1093" i="20"/>
  <c r="E1094" i="20"/>
  <c r="E1095" i="20"/>
  <c r="E1096" i="20"/>
  <c r="E1097" i="20"/>
  <c r="E1098" i="20"/>
  <c r="E1099" i="20"/>
  <c r="E1100" i="20"/>
  <c r="E1101" i="20"/>
  <c r="E1102" i="20"/>
  <c r="E1103" i="20"/>
  <c r="E1104" i="20"/>
  <c r="E1105" i="20"/>
  <c r="E1106" i="20"/>
  <c r="E1107" i="20"/>
  <c r="E1108" i="20"/>
  <c r="E1109" i="20"/>
  <c r="E1110" i="20"/>
  <c r="E1111" i="20"/>
  <c r="E1112" i="20"/>
  <c r="E1113" i="20"/>
  <c r="E1114" i="20"/>
  <c r="E1115" i="20"/>
  <c r="E1116" i="20"/>
  <c r="E1117" i="20"/>
  <c r="E1118" i="20"/>
  <c r="E1119" i="20"/>
  <c r="E1120" i="20"/>
  <c r="E1121" i="20"/>
  <c r="E1122" i="20"/>
  <c r="E1123" i="20"/>
  <c r="E1124" i="20"/>
  <c r="E1125" i="20"/>
  <c r="E1126" i="20"/>
  <c r="E1127" i="20"/>
  <c r="E1128" i="20"/>
  <c r="E1129" i="20"/>
  <c r="E1130" i="20"/>
  <c r="E1131" i="20"/>
  <c r="E1132" i="20"/>
  <c r="E1133" i="20"/>
  <c r="E1134" i="20"/>
  <c r="E1135" i="20"/>
  <c r="E1136" i="20"/>
  <c r="E1137" i="20"/>
  <c r="E1138" i="20"/>
  <c r="E1139" i="20"/>
  <c r="E1140" i="20"/>
  <c r="E1141" i="20"/>
  <c r="E1142" i="20"/>
  <c r="E1143" i="20"/>
  <c r="E1144" i="20"/>
  <c r="E1145" i="20"/>
  <c r="E1146" i="20"/>
  <c r="E1147" i="20"/>
  <c r="E1148" i="20"/>
  <c r="E1149" i="20"/>
  <c r="E1150" i="20"/>
  <c r="E1151" i="20"/>
  <c r="E1152" i="20"/>
  <c r="E1153" i="20"/>
  <c r="E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1009" i="20"/>
  <c r="C1010" i="20"/>
  <c r="C1011" i="20"/>
  <c r="C1012" i="20"/>
  <c r="C1013" i="20"/>
  <c r="C1014" i="20"/>
  <c r="C1015" i="20"/>
  <c r="C1016" i="20"/>
  <c r="C1017" i="20"/>
  <c r="C1018" i="20"/>
  <c r="C1019" i="20"/>
  <c r="C1020" i="20"/>
  <c r="C1021" i="20"/>
  <c r="C1022" i="20"/>
  <c r="C1023" i="20"/>
  <c r="C1024" i="20"/>
  <c r="C1025" i="20"/>
  <c r="C1026" i="20"/>
  <c r="C1027" i="20"/>
  <c r="C1028" i="20"/>
  <c r="C1029" i="20"/>
  <c r="C1030" i="20"/>
  <c r="C1031" i="20"/>
  <c r="C1032" i="20"/>
  <c r="C1033" i="20"/>
  <c r="C1034" i="20"/>
  <c r="C1035" i="20"/>
  <c r="C1036" i="20"/>
  <c r="C1037" i="20"/>
  <c r="C1038" i="20"/>
  <c r="C1039" i="20"/>
  <c r="C1040" i="20"/>
  <c r="C1041" i="20"/>
  <c r="C1042" i="20"/>
  <c r="C1043" i="20"/>
  <c r="C1044" i="20"/>
  <c r="C1045" i="20"/>
  <c r="C1046" i="20"/>
  <c r="C1047" i="20"/>
  <c r="C1048" i="20"/>
  <c r="C1049" i="20"/>
  <c r="C1050" i="20"/>
  <c r="C1051" i="20"/>
  <c r="C1052" i="20"/>
  <c r="C1053" i="20"/>
  <c r="C1054" i="20"/>
  <c r="C1055" i="20"/>
  <c r="C1056" i="20"/>
  <c r="C1057" i="20"/>
  <c r="C1058" i="20"/>
  <c r="C1059" i="20"/>
  <c r="C1060" i="20"/>
  <c r="C1061" i="20"/>
  <c r="C1062" i="20"/>
  <c r="C1063" i="20"/>
  <c r="C1064" i="20"/>
  <c r="C1065" i="20"/>
  <c r="C1066" i="20"/>
  <c r="C1067" i="20"/>
  <c r="C1068" i="20"/>
  <c r="C1069" i="20"/>
  <c r="C1070" i="20"/>
  <c r="C1071" i="20"/>
  <c r="C1072" i="20"/>
  <c r="C1073" i="20"/>
  <c r="C1074" i="20"/>
  <c r="C1075" i="20"/>
  <c r="C1076" i="20"/>
  <c r="C1077" i="20"/>
  <c r="C1078" i="20"/>
  <c r="C1079" i="20"/>
  <c r="C1080" i="20"/>
  <c r="C1081" i="20"/>
  <c r="C1082" i="20"/>
  <c r="C1083" i="20"/>
  <c r="C1084" i="20"/>
  <c r="C1085" i="20"/>
  <c r="C1086" i="20"/>
  <c r="C1087" i="20"/>
  <c r="C1088" i="20"/>
  <c r="C1089" i="20"/>
  <c r="C1090" i="20"/>
  <c r="C1091" i="20"/>
  <c r="C1092" i="20"/>
  <c r="C1093" i="20"/>
  <c r="C1094" i="20"/>
  <c r="C1095" i="20"/>
  <c r="C1096" i="20"/>
  <c r="C1097" i="20"/>
  <c r="C1098" i="20"/>
  <c r="C1099" i="20"/>
  <c r="C1100" i="20"/>
  <c r="C1101" i="20"/>
  <c r="C1102" i="20"/>
  <c r="C1103" i="20"/>
  <c r="C1104" i="20"/>
  <c r="C1105" i="20"/>
  <c r="C1106" i="20"/>
  <c r="C1107" i="20"/>
  <c r="C1108" i="20"/>
  <c r="C1109" i="20"/>
  <c r="C1110" i="20"/>
  <c r="C1111" i="20"/>
  <c r="C1112" i="20"/>
  <c r="C1113" i="20"/>
  <c r="C1114" i="20"/>
  <c r="C1115" i="20"/>
  <c r="C1116" i="20"/>
  <c r="C1117" i="20"/>
  <c r="C1118" i="20"/>
  <c r="C1119" i="20"/>
  <c r="C1120" i="20"/>
  <c r="C1121" i="20"/>
  <c r="C1122" i="20"/>
  <c r="C1123" i="20"/>
  <c r="C1124" i="20"/>
  <c r="C1125" i="20"/>
  <c r="C1126" i="20"/>
  <c r="C1127" i="20"/>
  <c r="C1128" i="20"/>
  <c r="C1129" i="20"/>
  <c r="C1130" i="20"/>
  <c r="C1131" i="20"/>
  <c r="C1132" i="20"/>
  <c r="C1133" i="20"/>
  <c r="C1134" i="20"/>
  <c r="C1135" i="20"/>
  <c r="C1136" i="20"/>
  <c r="C1137" i="20"/>
  <c r="C1138" i="20"/>
  <c r="C1139" i="20"/>
  <c r="C1140" i="20"/>
  <c r="C1141" i="20"/>
  <c r="C1142" i="20"/>
  <c r="C1143" i="20"/>
  <c r="C1144" i="20"/>
  <c r="C1145" i="20"/>
  <c r="C1146" i="20"/>
  <c r="C1147" i="20"/>
  <c r="C1148" i="20"/>
  <c r="C1149" i="20"/>
  <c r="C1150" i="20"/>
  <c r="C1151" i="20"/>
  <c r="C1152" i="20"/>
  <c r="C1153" i="20"/>
  <c r="C2" i="20"/>
  <c r="B55" i="20"/>
  <c r="B56" i="20"/>
  <c r="B93" i="20"/>
  <c r="B94" i="20"/>
  <c r="B110" i="20"/>
  <c r="B146" i="20"/>
  <c r="B147" i="20"/>
  <c r="B149" i="20"/>
  <c r="B194" i="20"/>
  <c r="B199" i="20"/>
  <c r="B227" i="20"/>
  <c r="B229" i="20"/>
  <c r="B239" i="20"/>
  <c r="B266" i="20"/>
  <c r="B267" i="20"/>
  <c r="B271" i="20"/>
  <c r="B294" i="20"/>
  <c r="B303" i="20"/>
  <c r="B304" i="20"/>
  <c r="B330" i="20"/>
  <c r="B339" i="20"/>
  <c r="B365" i="20"/>
  <c r="B366" i="20"/>
  <c r="B367" i="20"/>
  <c r="B402" i="20"/>
  <c r="B427" i="20"/>
  <c r="B429" i="20"/>
  <c r="B438" i="20"/>
  <c r="B490" i="20"/>
  <c r="B499" i="20"/>
  <c r="B501" i="20"/>
  <c r="B523" i="20"/>
  <c r="B527" i="20"/>
  <c r="B536" i="20"/>
  <c r="B563" i="20"/>
  <c r="B586" i="20"/>
  <c r="B595" i="20"/>
  <c r="B597" i="20"/>
  <c r="B622" i="20"/>
  <c r="B623" i="20"/>
  <c r="B632" i="20"/>
  <c r="B658" i="20"/>
  <c r="B659" i="20"/>
  <c r="B692" i="20"/>
  <c r="B693" i="20"/>
  <c r="B715" i="20"/>
  <c r="B716" i="20"/>
  <c r="B724" i="20"/>
  <c r="B746" i="20"/>
  <c r="B747" i="20"/>
  <c r="B748" i="20"/>
  <c r="B774" i="20"/>
  <c r="B775" i="20"/>
  <c r="B798" i="20"/>
  <c r="B814" i="20"/>
  <c r="B815" i="20"/>
  <c r="B816" i="20"/>
  <c r="B838" i="20"/>
  <c r="B839" i="20"/>
  <c r="B862" i="20"/>
  <c r="B878" i="20"/>
  <c r="B879" i="20"/>
  <c r="B880" i="20"/>
  <c r="B902" i="20"/>
  <c r="B903" i="20"/>
  <c r="B926" i="20"/>
  <c r="B942" i="20"/>
  <c r="B943" i="20"/>
  <c r="B944" i="20"/>
  <c r="B966" i="20"/>
  <c r="B967" i="20"/>
  <c r="B988" i="20"/>
  <c r="B997" i="20"/>
  <c r="B998" i="20"/>
  <c r="B999" i="20"/>
  <c r="B1012" i="20"/>
  <c r="B1013" i="20"/>
  <c r="B1036" i="20"/>
  <c r="B1037" i="20"/>
  <c r="B1038" i="20"/>
  <c r="B1052" i="20"/>
  <c r="B1061" i="20"/>
  <c r="B1062" i="20"/>
  <c r="B1063" i="20"/>
  <c r="B1076" i="20"/>
  <c r="B1077" i="20"/>
  <c r="B1100" i="20"/>
  <c r="B1101" i="20"/>
  <c r="B1102" i="20"/>
  <c r="B1116" i="20"/>
  <c r="B1125" i="20"/>
  <c r="B1126" i="20"/>
  <c r="B1127" i="20"/>
  <c r="B1138" i="20"/>
  <c r="B1139" i="20"/>
  <c r="B1145" i="20"/>
  <c r="B1146" i="20"/>
  <c r="B1147" i="20"/>
  <c r="B1153" i="20"/>
  <c r="A984" i="20"/>
  <c r="B984" i="20" s="1"/>
  <c r="A985" i="20"/>
  <c r="B985" i="20" s="1"/>
  <c r="A986" i="20"/>
  <c r="B986" i="20" s="1"/>
  <c r="A987" i="20"/>
  <c r="B987" i="20" s="1"/>
  <c r="A988" i="20"/>
  <c r="A989" i="20"/>
  <c r="B989" i="20" s="1"/>
  <c r="A990" i="20"/>
  <c r="B990" i="20" s="1"/>
  <c r="A991" i="20"/>
  <c r="B991" i="20" s="1"/>
  <c r="A992" i="20"/>
  <c r="B992" i="20" s="1"/>
  <c r="A993" i="20"/>
  <c r="B993" i="20" s="1"/>
  <c r="A994" i="20"/>
  <c r="B994" i="20" s="1"/>
  <c r="A995" i="20"/>
  <c r="B995" i="20" s="1"/>
  <c r="A996" i="20"/>
  <c r="B996" i="20" s="1"/>
  <c r="A997" i="20"/>
  <c r="A998" i="20"/>
  <c r="A999" i="20"/>
  <c r="A1000" i="20"/>
  <c r="B1000" i="20" s="1"/>
  <c r="A1001" i="20"/>
  <c r="B1001" i="20" s="1"/>
  <c r="A1002" i="20"/>
  <c r="B1002" i="20" s="1"/>
  <c r="A1003" i="20"/>
  <c r="B1003" i="20" s="1"/>
  <c r="A1004" i="20"/>
  <c r="B1004" i="20" s="1"/>
  <c r="A1005" i="20"/>
  <c r="B1005" i="20" s="1"/>
  <c r="A1006" i="20"/>
  <c r="B1006" i="20" s="1"/>
  <c r="A1007" i="20"/>
  <c r="B1007" i="20" s="1"/>
  <c r="A1008" i="20"/>
  <c r="B1008" i="20" s="1"/>
  <c r="A1009" i="20"/>
  <c r="B1009" i="20" s="1"/>
  <c r="A1010" i="20"/>
  <c r="B1010" i="20" s="1"/>
  <c r="A1011" i="20"/>
  <c r="B1011" i="20" s="1"/>
  <c r="A1012" i="20"/>
  <c r="A1013" i="20"/>
  <c r="A1014" i="20"/>
  <c r="B1014" i="20" s="1"/>
  <c r="A1015" i="20"/>
  <c r="B1015" i="20" s="1"/>
  <c r="A1016" i="20"/>
  <c r="B1016" i="20" s="1"/>
  <c r="A1017" i="20"/>
  <c r="B1017" i="20" s="1"/>
  <c r="A1018" i="20"/>
  <c r="B1018" i="20" s="1"/>
  <c r="A1019" i="20"/>
  <c r="B1019" i="20" s="1"/>
  <c r="A1020" i="20"/>
  <c r="B1020" i="20" s="1"/>
  <c r="A1021" i="20"/>
  <c r="B1021" i="20" s="1"/>
  <c r="A1022" i="20"/>
  <c r="B1022" i="20" s="1"/>
  <c r="A1023" i="20"/>
  <c r="B1023" i="20" s="1"/>
  <c r="A1024" i="20"/>
  <c r="B1024" i="20" s="1"/>
  <c r="A1025" i="20"/>
  <c r="B1025" i="20" s="1"/>
  <c r="A1026" i="20"/>
  <c r="B1026" i="20" s="1"/>
  <c r="A1027" i="20"/>
  <c r="B1027" i="20" s="1"/>
  <c r="A1028" i="20"/>
  <c r="B1028" i="20" s="1"/>
  <c r="A1029" i="20"/>
  <c r="B1029" i="20" s="1"/>
  <c r="A1030" i="20"/>
  <c r="B1030" i="20" s="1"/>
  <c r="A1031" i="20"/>
  <c r="B1031" i="20" s="1"/>
  <c r="A1032" i="20"/>
  <c r="B1032" i="20" s="1"/>
  <c r="A1033" i="20"/>
  <c r="B1033" i="20" s="1"/>
  <c r="A1034" i="20"/>
  <c r="B1034" i="20" s="1"/>
  <c r="A1035" i="20"/>
  <c r="B1035" i="20" s="1"/>
  <c r="A1036" i="20"/>
  <c r="A1037" i="20"/>
  <c r="A1038" i="20"/>
  <c r="A1039" i="20"/>
  <c r="B1039" i="20" s="1"/>
  <c r="A1040" i="20"/>
  <c r="B1040" i="20" s="1"/>
  <c r="A1041" i="20"/>
  <c r="B1041" i="20" s="1"/>
  <c r="A1042" i="20"/>
  <c r="B1042" i="20" s="1"/>
  <c r="A1043" i="20"/>
  <c r="B1043" i="20" s="1"/>
  <c r="A1044" i="20"/>
  <c r="B1044" i="20" s="1"/>
  <c r="A1045" i="20"/>
  <c r="B1045" i="20" s="1"/>
  <c r="A1046" i="20"/>
  <c r="B1046" i="20" s="1"/>
  <c r="A1047" i="20"/>
  <c r="B1047" i="20" s="1"/>
  <c r="A1048" i="20"/>
  <c r="B1048" i="20" s="1"/>
  <c r="A1049" i="20"/>
  <c r="B1049" i="20" s="1"/>
  <c r="A1050" i="20"/>
  <c r="B1050" i="20" s="1"/>
  <c r="A1051" i="20"/>
  <c r="B1051" i="20" s="1"/>
  <c r="A1052" i="20"/>
  <c r="A1053" i="20"/>
  <c r="B1053" i="20" s="1"/>
  <c r="A1054" i="20"/>
  <c r="B1054" i="20" s="1"/>
  <c r="A1055" i="20"/>
  <c r="B1055" i="20" s="1"/>
  <c r="A1056" i="20"/>
  <c r="B1056" i="20" s="1"/>
  <c r="A1057" i="20"/>
  <c r="B1057" i="20" s="1"/>
  <c r="A1058" i="20"/>
  <c r="B1058" i="20" s="1"/>
  <c r="A1059" i="20"/>
  <c r="B1059" i="20" s="1"/>
  <c r="A1060" i="20"/>
  <c r="B1060" i="20" s="1"/>
  <c r="A1061" i="20"/>
  <c r="A1062" i="20"/>
  <c r="A1063" i="20"/>
  <c r="A1064" i="20"/>
  <c r="B1064" i="20" s="1"/>
  <c r="A1065" i="20"/>
  <c r="B1065" i="20" s="1"/>
  <c r="A1066" i="20"/>
  <c r="B1066" i="20" s="1"/>
  <c r="A1067" i="20"/>
  <c r="B1067" i="20" s="1"/>
  <c r="A1068" i="20"/>
  <c r="B1068" i="20" s="1"/>
  <c r="A1069" i="20"/>
  <c r="B1069" i="20" s="1"/>
  <c r="A1070" i="20"/>
  <c r="B1070" i="20" s="1"/>
  <c r="A1071" i="20"/>
  <c r="B1071" i="20" s="1"/>
  <c r="A1072" i="20"/>
  <c r="B1072" i="20" s="1"/>
  <c r="A1073" i="20"/>
  <c r="B1073" i="20" s="1"/>
  <c r="A1074" i="20"/>
  <c r="B1074" i="20" s="1"/>
  <c r="A1075" i="20"/>
  <c r="B1075" i="20" s="1"/>
  <c r="A1076" i="20"/>
  <c r="A1077" i="20"/>
  <c r="A1078" i="20"/>
  <c r="B1078" i="20" s="1"/>
  <c r="A1079" i="20"/>
  <c r="B1079" i="20" s="1"/>
  <c r="A1080" i="20"/>
  <c r="B1080" i="20" s="1"/>
  <c r="A1081" i="20"/>
  <c r="B1081" i="20" s="1"/>
  <c r="A1082" i="20"/>
  <c r="B1082" i="20" s="1"/>
  <c r="A1083" i="20"/>
  <c r="B1083" i="20" s="1"/>
  <c r="A1084" i="20"/>
  <c r="B1084" i="20" s="1"/>
  <c r="A1085" i="20"/>
  <c r="B1085" i="20" s="1"/>
  <c r="A1086" i="20"/>
  <c r="B1086" i="20" s="1"/>
  <c r="A1087" i="20"/>
  <c r="B1087" i="20" s="1"/>
  <c r="A1088" i="20"/>
  <c r="B1088" i="20" s="1"/>
  <c r="A1089" i="20"/>
  <c r="B1089" i="20" s="1"/>
  <c r="A1090" i="20"/>
  <c r="B1090" i="20" s="1"/>
  <c r="A1091" i="20"/>
  <c r="B1091" i="20" s="1"/>
  <c r="A1092" i="20"/>
  <c r="B1092" i="20" s="1"/>
  <c r="A1093" i="20"/>
  <c r="B1093" i="20" s="1"/>
  <c r="A1094" i="20"/>
  <c r="B1094" i="20" s="1"/>
  <c r="A1095" i="20"/>
  <c r="B1095" i="20" s="1"/>
  <c r="A1096" i="20"/>
  <c r="B1096" i="20" s="1"/>
  <c r="A1097" i="20"/>
  <c r="B1097" i="20" s="1"/>
  <c r="A1098" i="20"/>
  <c r="B1098" i="20" s="1"/>
  <c r="A1099" i="20"/>
  <c r="B1099" i="20" s="1"/>
  <c r="A1100" i="20"/>
  <c r="A1101" i="20"/>
  <c r="A1102" i="20"/>
  <c r="A1103" i="20"/>
  <c r="B1103" i="20" s="1"/>
  <c r="A1104" i="20"/>
  <c r="B1104" i="20" s="1"/>
  <c r="A1105" i="20"/>
  <c r="B1105" i="20" s="1"/>
  <c r="A1106" i="20"/>
  <c r="B1106" i="20" s="1"/>
  <c r="A1107" i="20"/>
  <c r="B1107" i="20" s="1"/>
  <c r="A1108" i="20"/>
  <c r="B1108" i="20" s="1"/>
  <c r="A1109" i="20"/>
  <c r="B1109" i="20" s="1"/>
  <c r="A1110" i="20"/>
  <c r="B1110" i="20" s="1"/>
  <c r="A1111" i="20"/>
  <c r="B1111" i="20" s="1"/>
  <c r="A1112" i="20"/>
  <c r="B1112" i="20" s="1"/>
  <c r="A1113" i="20"/>
  <c r="B1113" i="20" s="1"/>
  <c r="A1114" i="20"/>
  <c r="B1114" i="20" s="1"/>
  <c r="A1115" i="20"/>
  <c r="B1115" i="20" s="1"/>
  <c r="A1116" i="20"/>
  <c r="A1117" i="20"/>
  <c r="B1117" i="20" s="1"/>
  <c r="A1118" i="20"/>
  <c r="B1118" i="20" s="1"/>
  <c r="A1119" i="20"/>
  <c r="B1119" i="20" s="1"/>
  <c r="A1120" i="20"/>
  <c r="B1120" i="20" s="1"/>
  <c r="A1121" i="20"/>
  <c r="B1121" i="20" s="1"/>
  <c r="A1122" i="20"/>
  <c r="B1122" i="20" s="1"/>
  <c r="A1123" i="20"/>
  <c r="B1123" i="20" s="1"/>
  <c r="A1124" i="20"/>
  <c r="B1124" i="20" s="1"/>
  <c r="A1125" i="20"/>
  <c r="A1126" i="20"/>
  <c r="A1127" i="20"/>
  <c r="A1128" i="20"/>
  <c r="B1128" i="20" s="1"/>
  <c r="A1129" i="20"/>
  <c r="B1129" i="20" s="1"/>
  <c r="A1130" i="20"/>
  <c r="B1130" i="20" s="1"/>
  <c r="A1131" i="20"/>
  <c r="B1131" i="20" s="1"/>
  <c r="A1132" i="20"/>
  <c r="B1132" i="20" s="1"/>
  <c r="A1133" i="20"/>
  <c r="B1133" i="20" s="1"/>
  <c r="A1134" i="20"/>
  <c r="B1134" i="20" s="1"/>
  <c r="A1135" i="20"/>
  <c r="B1135" i="20" s="1"/>
  <c r="A1136" i="20"/>
  <c r="B1136" i="20" s="1"/>
  <c r="A1137" i="20"/>
  <c r="B1137" i="20" s="1"/>
  <c r="A1138" i="20"/>
  <c r="A1139" i="20"/>
  <c r="A1140" i="20"/>
  <c r="B1140" i="20" s="1"/>
  <c r="A1141" i="20"/>
  <c r="B1141" i="20" s="1"/>
  <c r="A1142" i="20"/>
  <c r="B1142" i="20" s="1"/>
  <c r="A1143" i="20"/>
  <c r="B1143" i="20" s="1"/>
  <c r="A1144" i="20"/>
  <c r="B1144" i="20" s="1"/>
  <c r="A1145" i="20"/>
  <c r="A1146" i="20"/>
  <c r="A1147" i="20"/>
  <c r="A1148" i="20"/>
  <c r="B1148" i="20" s="1"/>
  <c r="A1149" i="20"/>
  <c r="B1149" i="20" s="1"/>
  <c r="A1150" i="20"/>
  <c r="B1150" i="20" s="1"/>
  <c r="A1151" i="20"/>
  <c r="B1151" i="20" s="1"/>
  <c r="A1152" i="20"/>
  <c r="B1152" i="20" s="1"/>
  <c r="A1153" i="20"/>
  <c r="A3" i="20"/>
  <c r="B3" i="20" s="1"/>
  <c r="A4" i="20"/>
  <c r="B4" i="20" s="1"/>
  <c r="A5" i="20"/>
  <c r="B5" i="20" s="1"/>
  <c r="A6" i="20"/>
  <c r="B6" i="20" s="1"/>
  <c r="A7" i="20"/>
  <c r="B7" i="20" s="1"/>
  <c r="A8" i="20"/>
  <c r="B8" i="20" s="1"/>
  <c r="A9" i="20"/>
  <c r="B9" i="20" s="1"/>
  <c r="A10" i="20"/>
  <c r="B10" i="20" s="1"/>
  <c r="A11" i="20"/>
  <c r="B11" i="20" s="1"/>
  <c r="A12" i="20"/>
  <c r="B12" i="20" s="1"/>
  <c r="A13" i="20"/>
  <c r="B13" i="20" s="1"/>
  <c r="A14" i="20"/>
  <c r="B14" i="20" s="1"/>
  <c r="A15" i="20"/>
  <c r="B15" i="20" s="1"/>
  <c r="A16" i="20"/>
  <c r="B16" i="20" s="1"/>
  <c r="A17" i="20"/>
  <c r="B17" i="20" s="1"/>
  <c r="A18" i="20"/>
  <c r="B18" i="20" s="1"/>
  <c r="A19" i="20"/>
  <c r="B19" i="20" s="1"/>
  <c r="A20" i="20"/>
  <c r="B20" i="20" s="1"/>
  <c r="A21" i="20"/>
  <c r="B21" i="20" s="1"/>
  <c r="A22" i="20"/>
  <c r="B22" i="20" s="1"/>
  <c r="A23" i="20"/>
  <c r="B23" i="20" s="1"/>
  <c r="A24" i="20"/>
  <c r="B24" i="20" s="1"/>
  <c r="A25" i="20"/>
  <c r="B25" i="20" s="1"/>
  <c r="A26" i="20"/>
  <c r="B26" i="20" s="1"/>
  <c r="A27" i="20"/>
  <c r="B27" i="20" s="1"/>
  <c r="A28" i="20"/>
  <c r="B28" i="20" s="1"/>
  <c r="A29" i="20"/>
  <c r="B29" i="20" s="1"/>
  <c r="A30" i="20"/>
  <c r="B30" i="20" s="1"/>
  <c r="A31" i="20"/>
  <c r="B31" i="20" s="1"/>
  <c r="A32" i="20"/>
  <c r="B32" i="20" s="1"/>
  <c r="A33" i="20"/>
  <c r="B33" i="20" s="1"/>
  <c r="A34" i="20"/>
  <c r="B34" i="20" s="1"/>
  <c r="A35" i="20"/>
  <c r="B35" i="20" s="1"/>
  <c r="A36" i="20"/>
  <c r="B36" i="20" s="1"/>
  <c r="A37" i="20"/>
  <c r="B37" i="20" s="1"/>
  <c r="A38" i="20"/>
  <c r="B38" i="20" s="1"/>
  <c r="A39" i="20"/>
  <c r="B39" i="20" s="1"/>
  <c r="A40" i="20"/>
  <c r="B40" i="20" s="1"/>
  <c r="A41" i="20"/>
  <c r="B41" i="20" s="1"/>
  <c r="A42" i="20"/>
  <c r="B42" i="20" s="1"/>
  <c r="A43" i="20"/>
  <c r="B43" i="20" s="1"/>
  <c r="A44" i="20"/>
  <c r="B44" i="20" s="1"/>
  <c r="A45" i="20"/>
  <c r="B45" i="20" s="1"/>
  <c r="A46" i="20"/>
  <c r="B46" i="20" s="1"/>
  <c r="A47" i="20"/>
  <c r="B47" i="20" s="1"/>
  <c r="A48" i="20"/>
  <c r="B48" i="20" s="1"/>
  <c r="A49" i="20"/>
  <c r="B49" i="20" s="1"/>
  <c r="A50" i="20"/>
  <c r="B50" i="20" s="1"/>
  <c r="A51" i="20"/>
  <c r="B51" i="20" s="1"/>
  <c r="A52" i="20"/>
  <c r="B52" i="20" s="1"/>
  <c r="A53" i="20"/>
  <c r="B53" i="20" s="1"/>
  <c r="A54" i="20"/>
  <c r="B54" i="20" s="1"/>
  <c r="A55" i="20"/>
  <c r="A56" i="20"/>
  <c r="A57" i="20"/>
  <c r="B57" i="20" s="1"/>
  <c r="A58" i="20"/>
  <c r="B58" i="20" s="1"/>
  <c r="A59" i="20"/>
  <c r="B59" i="20" s="1"/>
  <c r="A60" i="20"/>
  <c r="B60" i="20" s="1"/>
  <c r="A61" i="20"/>
  <c r="B61" i="20" s="1"/>
  <c r="A62" i="20"/>
  <c r="B62" i="20" s="1"/>
  <c r="A63" i="20"/>
  <c r="B63" i="20" s="1"/>
  <c r="A64" i="20"/>
  <c r="B64" i="20" s="1"/>
  <c r="A65" i="20"/>
  <c r="B65" i="20" s="1"/>
  <c r="A66" i="20"/>
  <c r="B66" i="20" s="1"/>
  <c r="A67" i="20"/>
  <c r="B67" i="20" s="1"/>
  <c r="A68" i="20"/>
  <c r="B68" i="20" s="1"/>
  <c r="A69" i="20"/>
  <c r="B69" i="20" s="1"/>
  <c r="A70" i="20"/>
  <c r="B70" i="20" s="1"/>
  <c r="A71" i="20"/>
  <c r="B71" i="20" s="1"/>
  <c r="A72" i="20"/>
  <c r="B72" i="20" s="1"/>
  <c r="A73" i="20"/>
  <c r="B73" i="20" s="1"/>
  <c r="A74" i="20"/>
  <c r="B74" i="20" s="1"/>
  <c r="A75" i="20"/>
  <c r="B75" i="20" s="1"/>
  <c r="A76" i="20"/>
  <c r="B76" i="20" s="1"/>
  <c r="A77" i="20"/>
  <c r="B77" i="20" s="1"/>
  <c r="A78" i="20"/>
  <c r="B78" i="20" s="1"/>
  <c r="A79" i="20"/>
  <c r="B79" i="20" s="1"/>
  <c r="A80" i="20"/>
  <c r="B80" i="20" s="1"/>
  <c r="A81" i="20"/>
  <c r="B81" i="20" s="1"/>
  <c r="A82" i="20"/>
  <c r="B82" i="20" s="1"/>
  <c r="A83" i="20"/>
  <c r="B83" i="20" s="1"/>
  <c r="A84" i="20"/>
  <c r="B84" i="20" s="1"/>
  <c r="A85" i="20"/>
  <c r="B85" i="20" s="1"/>
  <c r="A86" i="20"/>
  <c r="B86" i="20" s="1"/>
  <c r="A87" i="20"/>
  <c r="B87" i="20" s="1"/>
  <c r="A88" i="20"/>
  <c r="B88" i="20" s="1"/>
  <c r="A89" i="20"/>
  <c r="B89" i="20" s="1"/>
  <c r="A90" i="20"/>
  <c r="B90" i="20" s="1"/>
  <c r="A91" i="20"/>
  <c r="B91" i="20" s="1"/>
  <c r="A92" i="20"/>
  <c r="B92" i="20" s="1"/>
  <c r="A93" i="20"/>
  <c r="A94" i="20"/>
  <c r="A95" i="20"/>
  <c r="B95" i="20" s="1"/>
  <c r="A96" i="20"/>
  <c r="B96" i="20" s="1"/>
  <c r="A97" i="20"/>
  <c r="B97" i="20" s="1"/>
  <c r="A98" i="20"/>
  <c r="B98" i="20" s="1"/>
  <c r="A99" i="20"/>
  <c r="B99" i="20" s="1"/>
  <c r="A100" i="20"/>
  <c r="B100" i="20" s="1"/>
  <c r="A101" i="20"/>
  <c r="B101" i="20" s="1"/>
  <c r="A102" i="20"/>
  <c r="B102" i="20" s="1"/>
  <c r="A103" i="20"/>
  <c r="B103" i="20" s="1"/>
  <c r="A104" i="20"/>
  <c r="B104" i="20" s="1"/>
  <c r="A105" i="20"/>
  <c r="B105" i="20" s="1"/>
  <c r="A106" i="20"/>
  <c r="B106" i="20" s="1"/>
  <c r="A107" i="20"/>
  <c r="B107" i="20" s="1"/>
  <c r="A108" i="20"/>
  <c r="B108" i="20" s="1"/>
  <c r="A109" i="20"/>
  <c r="B109" i="20" s="1"/>
  <c r="A110" i="20"/>
  <c r="A111" i="20"/>
  <c r="B111" i="20" s="1"/>
  <c r="A112" i="20"/>
  <c r="B112" i="20" s="1"/>
  <c r="A113" i="20"/>
  <c r="B113" i="20" s="1"/>
  <c r="A114" i="20"/>
  <c r="B114" i="20" s="1"/>
  <c r="A115" i="20"/>
  <c r="B115" i="20" s="1"/>
  <c r="A116" i="20"/>
  <c r="B116" i="20" s="1"/>
  <c r="A117" i="20"/>
  <c r="B117" i="20" s="1"/>
  <c r="A118" i="20"/>
  <c r="B118" i="20" s="1"/>
  <c r="A119" i="20"/>
  <c r="B119" i="20" s="1"/>
  <c r="A120" i="20"/>
  <c r="B120" i="20" s="1"/>
  <c r="A121" i="20"/>
  <c r="B121" i="20" s="1"/>
  <c r="A122" i="20"/>
  <c r="B122" i="20" s="1"/>
  <c r="A123" i="20"/>
  <c r="B123" i="20" s="1"/>
  <c r="A124" i="20"/>
  <c r="B124" i="20" s="1"/>
  <c r="A125" i="20"/>
  <c r="B125" i="20" s="1"/>
  <c r="A126" i="20"/>
  <c r="B126" i="20" s="1"/>
  <c r="A127" i="20"/>
  <c r="B127" i="20" s="1"/>
  <c r="A128" i="20"/>
  <c r="B128" i="20" s="1"/>
  <c r="A129" i="20"/>
  <c r="B129" i="20" s="1"/>
  <c r="A130" i="20"/>
  <c r="B130" i="20" s="1"/>
  <c r="A131" i="20"/>
  <c r="B131" i="20" s="1"/>
  <c r="A132" i="20"/>
  <c r="B132" i="20" s="1"/>
  <c r="A133" i="20"/>
  <c r="B133" i="20" s="1"/>
  <c r="A134" i="20"/>
  <c r="B134" i="20" s="1"/>
  <c r="A135" i="20"/>
  <c r="B135" i="20" s="1"/>
  <c r="A136" i="20"/>
  <c r="B136" i="20" s="1"/>
  <c r="A137" i="20"/>
  <c r="B137" i="20" s="1"/>
  <c r="A138" i="20"/>
  <c r="B138" i="20" s="1"/>
  <c r="A139" i="20"/>
  <c r="B139" i="20" s="1"/>
  <c r="A140" i="20"/>
  <c r="B140" i="20" s="1"/>
  <c r="A141" i="20"/>
  <c r="B141" i="20" s="1"/>
  <c r="A142" i="20"/>
  <c r="B142" i="20" s="1"/>
  <c r="A143" i="20"/>
  <c r="B143" i="20" s="1"/>
  <c r="A144" i="20"/>
  <c r="B144" i="20" s="1"/>
  <c r="A145" i="20"/>
  <c r="B145" i="20" s="1"/>
  <c r="A146" i="20"/>
  <c r="A147" i="20"/>
  <c r="A148" i="20"/>
  <c r="B148" i="20" s="1"/>
  <c r="A149" i="20"/>
  <c r="A150" i="20"/>
  <c r="B150" i="20" s="1"/>
  <c r="A151" i="20"/>
  <c r="B151" i="20" s="1"/>
  <c r="A152" i="20"/>
  <c r="B152" i="20" s="1"/>
  <c r="A153" i="20"/>
  <c r="B153" i="20" s="1"/>
  <c r="A154" i="20"/>
  <c r="B154" i="20" s="1"/>
  <c r="A155" i="20"/>
  <c r="B155" i="20" s="1"/>
  <c r="A156" i="20"/>
  <c r="B156" i="20" s="1"/>
  <c r="A157" i="20"/>
  <c r="B157" i="20" s="1"/>
  <c r="A158" i="20"/>
  <c r="B158" i="20" s="1"/>
  <c r="A159" i="20"/>
  <c r="B159" i="20" s="1"/>
  <c r="A160" i="20"/>
  <c r="B160" i="20" s="1"/>
  <c r="A161" i="20"/>
  <c r="B161" i="20" s="1"/>
  <c r="A162" i="20"/>
  <c r="B162" i="20" s="1"/>
  <c r="A163" i="20"/>
  <c r="B163" i="20" s="1"/>
  <c r="A164" i="20"/>
  <c r="B164" i="20" s="1"/>
  <c r="A165" i="20"/>
  <c r="B165" i="20" s="1"/>
  <c r="A166" i="20"/>
  <c r="B166" i="20" s="1"/>
  <c r="A167" i="20"/>
  <c r="B167" i="20" s="1"/>
  <c r="A168" i="20"/>
  <c r="B168" i="20" s="1"/>
  <c r="A169" i="20"/>
  <c r="B169" i="20" s="1"/>
  <c r="A170" i="20"/>
  <c r="B170" i="20" s="1"/>
  <c r="A171" i="20"/>
  <c r="B171" i="20" s="1"/>
  <c r="A172" i="20"/>
  <c r="B172" i="20" s="1"/>
  <c r="A173" i="20"/>
  <c r="B173" i="20" s="1"/>
  <c r="A174" i="20"/>
  <c r="B174" i="20" s="1"/>
  <c r="A175" i="20"/>
  <c r="B175" i="20" s="1"/>
  <c r="A176" i="20"/>
  <c r="B176" i="20" s="1"/>
  <c r="A177" i="20"/>
  <c r="B177" i="20" s="1"/>
  <c r="A178" i="20"/>
  <c r="B178" i="20" s="1"/>
  <c r="A179" i="20"/>
  <c r="B179" i="20" s="1"/>
  <c r="A180" i="20"/>
  <c r="B180" i="20" s="1"/>
  <c r="A181" i="20"/>
  <c r="B181" i="20" s="1"/>
  <c r="A182" i="20"/>
  <c r="B182" i="20" s="1"/>
  <c r="A183" i="20"/>
  <c r="B183" i="20" s="1"/>
  <c r="A184" i="20"/>
  <c r="B184" i="20" s="1"/>
  <c r="A185" i="20"/>
  <c r="B185" i="20" s="1"/>
  <c r="A186" i="20"/>
  <c r="B186" i="20" s="1"/>
  <c r="A187" i="20"/>
  <c r="B187" i="20" s="1"/>
  <c r="A188" i="20"/>
  <c r="B188" i="20" s="1"/>
  <c r="A189" i="20"/>
  <c r="B189" i="20" s="1"/>
  <c r="A190" i="20"/>
  <c r="B190" i="20" s="1"/>
  <c r="A191" i="20"/>
  <c r="B191" i="20" s="1"/>
  <c r="A192" i="20"/>
  <c r="B192" i="20" s="1"/>
  <c r="A193" i="20"/>
  <c r="B193" i="20" s="1"/>
  <c r="A194" i="20"/>
  <c r="A195" i="20"/>
  <c r="B195" i="20" s="1"/>
  <c r="A196" i="20"/>
  <c r="B196" i="20" s="1"/>
  <c r="A197" i="20"/>
  <c r="B197" i="20" s="1"/>
  <c r="A198" i="20"/>
  <c r="B198" i="20" s="1"/>
  <c r="A199" i="20"/>
  <c r="A200" i="20"/>
  <c r="B200" i="20" s="1"/>
  <c r="A201" i="20"/>
  <c r="B201" i="20" s="1"/>
  <c r="A202" i="20"/>
  <c r="B202" i="20" s="1"/>
  <c r="A203" i="20"/>
  <c r="B203" i="20" s="1"/>
  <c r="A204" i="20"/>
  <c r="B204" i="20" s="1"/>
  <c r="A205" i="20"/>
  <c r="B205" i="20" s="1"/>
  <c r="A206" i="20"/>
  <c r="B206" i="20" s="1"/>
  <c r="A207" i="20"/>
  <c r="B207" i="20" s="1"/>
  <c r="A208" i="20"/>
  <c r="B208" i="20" s="1"/>
  <c r="A209" i="20"/>
  <c r="B209" i="20" s="1"/>
  <c r="A210" i="20"/>
  <c r="B210" i="20" s="1"/>
  <c r="A211" i="20"/>
  <c r="B211" i="20" s="1"/>
  <c r="A212" i="20"/>
  <c r="B212" i="20" s="1"/>
  <c r="A213" i="20"/>
  <c r="B213" i="20" s="1"/>
  <c r="A214" i="20"/>
  <c r="B214" i="20" s="1"/>
  <c r="A215" i="20"/>
  <c r="B215" i="20" s="1"/>
  <c r="A216" i="20"/>
  <c r="B216" i="20" s="1"/>
  <c r="A217" i="20"/>
  <c r="B217" i="20" s="1"/>
  <c r="A218" i="20"/>
  <c r="B218" i="20" s="1"/>
  <c r="A219" i="20"/>
  <c r="B219" i="20" s="1"/>
  <c r="A220" i="20"/>
  <c r="B220" i="20" s="1"/>
  <c r="A221" i="20"/>
  <c r="B221" i="20" s="1"/>
  <c r="A222" i="20"/>
  <c r="B222" i="20" s="1"/>
  <c r="A223" i="20"/>
  <c r="B223" i="20" s="1"/>
  <c r="A224" i="20"/>
  <c r="B224" i="20" s="1"/>
  <c r="A225" i="20"/>
  <c r="B225" i="20" s="1"/>
  <c r="A226" i="20"/>
  <c r="B226" i="20" s="1"/>
  <c r="A227" i="20"/>
  <c r="A228" i="20"/>
  <c r="B228" i="20" s="1"/>
  <c r="A229" i="20"/>
  <c r="A230" i="20"/>
  <c r="B230" i="20" s="1"/>
  <c r="A231" i="20"/>
  <c r="B231" i="20" s="1"/>
  <c r="A232" i="20"/>
  <c r="B232" i="20" s="1"/>
  <c r="A233" i="20"/>
  <c r="B233" i="20" s="1"/>
  <c r="A234" i="20"/>
  <c r="B234" i="20" s="1"/>
  <c r="A235" i="20"/>
  <c r="B235" i="20" s="1"/>
  <c r="A236" i="20"/>
  <c r="B236" i="20" s="1"/>
  <c r="A237" i="20"/>
  <c r="B237" i="20" s="1"/>
  <c r="A238" i="20"/>
  <c r="B238" i="20" s="1"/>
  <c r="A239" i="20"/>
  <c r="A240" i="20"/>
  <c r="B240" i="20" s="1"/>
  <c r="A241" i="20"/>
  <c r="B241" i="20" s="1"/>
  <c r="A242" i="20"/>
  <c r="B242" i="20" s="1"/>
  <c r="A243" i="20"/>
  <c r="B243" i="20" s="1"/>
  <c r="A244" i="20"/>
  <c r="B244" i="20" s="1"/>
  <c r="A245" i="20"/>
  <c r="B245" i="20" s="1"/>
  <c r="A246" i="20"/>
  <c r="B246" i="20" s="1"/>
  <c r="A247" i="20"/>
  <c r="B247" i="20" s="1"/>
  <c r="A248" i="20"/>
  <c r="B248" i="20" s="1"/>
  <c r="A249" i="20"/>
  <c r="B249" i="20" s="1"/>
  <c r="A250" i="20"/>
  <c r="B250" i="20" s="1"/>
  <c r="A251" i="20"/>
  <c r="B251" i="20" s="1"/>
  <c r="A252" i="20"/>
  <c r="B252" i="20" s="1"/>
  <c r="A253" i="20"/>
  <c r="B253" i="20" s="1"/>
  <c r="A254" i="20"/>
  <c r="B254" i="20" s="1"/>
  <c r="A255" i="20"/>
  <c r="B255" i="20" s="1"/>
  <c r="A256" i="20"/>
  <c r="B256" i="20" s="1"/>
  <c r="A257" i="20"/>
  <c r="B257" i="20" s="1"/>
  <c r="A258" i="20"/>
  <c r="B258" i="20" s="1"/>
  <c r="A259" i="20"/>
  <c r="B259" i="20" s="1"/>
  <c r="A260" i="20"/>
  <c r="B260" i="20" s="1"/>
  <c r="A261" i="20"/>
  <c r="B261" i="20" s="1"/>
  <c r="A262" i="20"/>
  <c r="B262" i="20" s="1"/>
  <c r="A263" i="20"/>
  <c r="B263" i="20" s="1"/>
  <c r="A264" i="20"/>
  <c r="B264" i="20" s="1"/>
  <c r="A265" i="20"/>
  <c r="B265" i="20" s="1"/>
  <c r="A266" i="20"/>
  <c r="A267" i="20"/>
  <c r="A268" i="20"/>
  <c r="B268" i="20" s="1"/>
  <c r="A269" i="20"/>
  <c r="B269" i="20" s="1"/>
  <c r="A270" i="20"/>
  <c r="B270" i="20" s="1"/>
  <c r="A271" i="20"/>
  <c r="A272" i="20"/>
  <c r="B272" i="20" s="1"/>
  <c r="A273" i="20"/>
  <c r="B273" i="20" s="1"/>
  <c r="A274" i="20"/>
  <c r="B274" i="20" s="1"/>
  <c r="A275" i="20"/>
  <c r="B275" i="20" s="1"/>
  <c r="A276" i="20"/>
  <c r="B276" i="20" s="1"/>
  <c r="A277" i="20"/>
  <c r="B277" i="20" s="1"/>
  <c r="A278" i="20"/>
  <c r="B278" i="20" s="1"/>
  <c r="A279" i="20"/>
  <c r="B279" i="20" s="1"/>
  <c r="A280" i="20"/>
  <c r="B280" i="20" s="1"/>
  <c r="A281" i="20"/>
  <c r="B281" i="20" s="1"/>
  <c r="A282" i="20"/>
  <c r="B282" i="20" s="1"/>
  <c r="A283" i="20"/>
  <c r="B283" i="20" s="1"/>
  <c r="A284" i="20"/>
  <c r="B284" i="20" s="1"/>
  <c r="A285" i="20"/>
  <c r="B285" i="20" s="1"/>
  <c r="A286" i="20"/>
  <c r="B286" i="20" s="1"/>
  <c r="A287" i="20"/>
  <c r="B287" i="20" s="1"/>
  <c r="A288" i="20"/>
  <c r="B288" i="20" s="1"/>
  <c r="A289" i="20"/>
  <c r="B289" i="20" s="1"/>
  <c r="A290" i="20"/>
  <c r="B290" i="20" s="1"/>
  <c r="A291" i="20"/>
  <c r="B291" i="20" s="1"/>
  <c r="A292" i="20"/>
  <c r="B292" i="20" s="1"/>
  <c r="A293" i="20"/>
  <c r="B293" i="20" s="1"/>
  <c r="A294" i="20"/>
  <c r="A295" i="20"/>
  <c r="B295" i="20" s="1"/>
  <c r="A296" i="20"/>
  <c r="B296" i="20" s="1"/>
  <c r="A297" i="20"/>
  <c r="B297" i="20" s="1"/>
  <c r="A298" i="20"/>
  <c r="B298" i="20" s="1"/>
  <c r="A299" i="20"/>
  <c r="B299" i="20" s="1"/>
  <c r="A300" i="20"/>
  <c r="B300" i="20" s="1"/>
  <c r="A301" i="20"/>
  <c r="B301" i="20" s="1"/>
  <c r="A302" i="20"/>
  <c r="B302" i="20" s="1"/>
  <c r="A303" i="20"/>
  <c r="A304" i="20"/>
  <c r="A305" i="20"/>
  <c r="B305" i="20" s="1"/>
  <c r="A306" i="20"/>
  <c r="B306" i="20" s="1"/>
  <c r="A307" i="20"/>
  <c r="B307" i="20" s="1"/>
  <c r="A308" i="20"/>
  <c r="B308" i="20" s="1"/>
  <c r="A309" i="20"/>
  <c r="B309" i="20" s="1"/>
  <c r="A310" i="20"/>
  <c r="B310" i="20" s="1"/>
  <c r="A311" i="20"/>
  <c r="B311" i="20" s="1"/>
  <c r="A312" i="20"/>
  <c r="B312" i="20" s="1"/>
  <c r="A313" i="20"/>
  <c r="B313" i="20" s="1"/>
  <c r="A314" i="20"/>
  <c r="B314" i="20" s="1"/>
  <c r="A315" i="20"/>
  <c r="B315" i="20" s="1"/>
  <c r="A316" i="20"/>
  <c r="B316" i="20" s="1"/>
  <c r="A317" i="20"/>
  <c r="B317" i="20" s="1"/>
  <c r="A318" i="20"/>
  <c r="B318" i="20" s="1"/>
  <c r="A319" i="20"/>
  <c r="B319" i="20" s="1"/>
  <c r="A320" i="20"/>
  <c r="B320" i="20" s="1"/>
  <c r="A321" i="20"/>
  <c r="B321" i="20" s="1"/>
  <c r="A322" i="20"/>
  <c r="B322" i="20" s="1"/>
  <c r="A323" i="20"/>
  <c r="B323" i="20" s="1"/>
  <c r="A324" i="20"/>
  <c r="B324" i="20" s="1"/>
  <c r="A325" i="20"/>
  <c r="B325" i="20" s="1"/>
  <c r="A326" i="20"/>
  <c r="B326" i="20" s="1"/>
  <c r="A327" i="20"/>
  <c r="B327" i="20" s="1"/>
  <c r="A328" i="20"/>
  <c r="B328" i="20" s="1"/>
  <c r="A329" i="20"/>
  <c r="B329" i="20" s="1"/>
  <c r="A330" i="20"/>
  <c r="A331" i="20"/>
  <c r="B331" i="20" s="1"/>
  <c r="A332" i="20"/>
  <c r="B332" i="20" s="1"/>
  <c r="A333" i="20"/>
  <c r="B333" i="20" s="1"/>
  <c r="A334" i="20"/>
  <c r="B334" i="20" s="1"/>
  <c r="A335" i="20"/>
  <c r="B335" i="20" s="1"/>
  <c r="A336" i="20"/>
  <c r="B336" i="20" s="1"/>
  <c r="A337" i="20"/>
  <c r="B337" i="20" s="1"/>
  <c r="A338" i="20"/>
  <c r="B338" i="20" s="1"/>
  <c r="A339" i="20"/>
  <c r="A340" i="20"/>
  <c r="B340" i="20" s="1"/>
  <c r="A341" i="20"/>
  <c r="B341" i="20" s="1"/>
  <c r="A342" i="20"/>
  <c r="B342" i="20" s="1"/>
  <c r="A343" i="20"/>
  <c r="B343" i="20" s="1"/>
  <c r="A344" i="20"/>
  <c r="B344" i="20" s="1"/>
  <c r="A345" i="20"/>
  <c r="B345" i="20" s="1"/>
  <c r="A346" i="20"/>
  <c r="B346" i="20" s="1"/>
  <c r="A347" i="20"/>
  <c r="B347" i="20" s="1"/>
  <c r="A348" i="20"/>
  <c r="B348" i="20" s="1"/>
  <c r="A349" i="20"/>
  <c r="B349" i="20" s="1"/>
  <c r="A350" i="20"/>
  <c r="B350" i="20" s="1"/>
  <c r="A351" i="20"/>
  <c r="B351" i="20" s="1"/>
  <c r="A352" i="20"/>
  <c r="B352" i="20" s="1"/>
  <c r="A353" i="20"/>
  <c r="B353" i="20" s="1"/>
  <c r="A354" i="20"/>
  <c r="B354" i="20" s="1"/>
  <c r="A355" i="20"/>
  <c r="B355" i="20" s="1"/>
  <c r="A356" i="20"/>
  <c r="B356" i="20" s="1"/>
  <c r="A357" i="20"/>
  <c r="B357" i="20" s="1"/>
  <c r="A358" i="20"/>
  <c r="B358" i="20" s="1"/>
  <c r="A359" i="20"/>
  <c r="B359" i="20" s="1"/>
  <c r="A360" i="20"/>
  <c r="B360" i="20" s="1"/>
  <c r="A361" i="20"/>
  <c r="B361" i="20" s="1"/>
  <c r="A362" i="20"/>
  <c r="B362" i="20" s="1"/>
  <c r="A363" i="20"/>
  <c r="B363" i="20" s="1"/>
  <c r="A364" i="20"/>
  <c r="B364" i="20" s="1"/>
  <c r="A365" i="20"/>
  <c r="A366" i="20"/>
  <c r="A367" i="20"/>
  <c r="A368" i="20"/>
  <c r="B368" i="20" s="1"/>
  <c r="A369" i="20"/>
  <c r="B369" i="20" s="1"/>
  <c r="A370" i="20"/>
  <c r="B370" i="20" s="1"/>
  <c r="A371" i="20"/>
  <c r="B371" i="20" s="1"/>
  <c r="A372" i="20"/>
  <c r="B372" i="20" s="1"/>
  <c r="A373" i="20"/>
  <c r="B373" i="20" s="1"/>
  <c r="A374" i="20"/>
  <c r="B374" i="20" s="1"/>
  <c r="A375" i="20"/>
  <c r="B375" i="20" s="1"/>
  <c r="A376" i="20"/>
  <c r="B376" i="20" s="1"/>
  <c r="A377" i="20"/>
  <c r="B377" i="20" s="1"/>
  <c r="A378" i="20"/>
  <c r="B378" i="20" s="1"/>
  <c r="A379" i="20"/>
  <c r="B379" i="20" s="1"/>
  <c r="A380" i="20"/>
  <c r="B380" i="20" s="1"/>
  <c r="A381" i="20"/>
  <c r="B381" i="20" s="1"/>
  <c r="A382" i="20"/>
  <c r="B382" i="20" s="1"/>
  <c r="A383" i="20"/>
  <c r="B383" i="20" s="1"/>
  <c r="A384" i="20"/>
  <c r="B384" i="20" s="1"/>
  <c r="A385" i="20"/>
  <c r="B385" i="20" s="1"/>
  <c r="A386" i="20"/>
  <c r="B386" i="20" s="1"/>
  <c r="A387" i="20"/>
  <c r="B387" i="20" s="1"/>
  <c r="A388" i="20"/>
  <c r="B388" i="20" s="1"/>
  <c r="A389" i="20"/>
  <c r="B389" i="20" s="1"/>
  <c r="A390" i="20"/>
  <c r="B390" i="20" s="1"/>
  <c r="A391" i="20"/>
  <c r="B391" i="20" s="1"/>
  <c r="A392" i="20"/>
  <c r="B392" i="20" s="1"/>
  <c r="A393" i="20"/>
  <c r="B393" i="20" s="1"/>
  <c r="A394" i="20"/>
  <c r="B394" i="20" s="1"/>
  <c r="A395" i="20"/>
  <c r="B395" i="20" s="1"/>
  <c r="A396" i="20"/>
  <c r="B396" i="20" s="1"/>
  <c r="A397" i="20"/>
  <c r="B397" i="20" s="1"/>
  <c r="A398" i="20"/>
  <c r="B398" i="20" s="1"/>
  <c r="A399" i="20"/>
  <c r="B399" i="20" s="1"/>
  <c r="A400" i="20"/>
  <c r="B400" i="20" s="1"/>
  <c r="A401" i="20"/>
  <c r="B401" i="20" s="1"/>
  <c r="A402" i="20"/>
  <c r="A403" i="20"/>
  <c r="B403" i="20" s="1"/>
  <c r="A404" i="20"/>
  <c r="B404" i="20" s="1"/>
  <c r="A405" i="20"/>
  <c r="B405" i="20" s="1"/>
  <c r="A406" i="20"/>
  <c r="B406" i="20" s="1"/>
  <c r="A407" i="20"/>
  <c r="B407" i="20" s="1"/>
  <c r="A408" i="20"/>
  <c r="B408" i="20" s="1"/>
  <c r="A409" i="20"/>
  <c r="B409" i="20" s="1"/>
  <c r="A410" i="20"/>
  <c r="B410" i="20" s="1"/>
  <c r="A411" i="20"/>
  <c r="B411" i="20" s="1"/>
  <c r="A412" i="20"/>
  <c r="B412" i="20" s="1"/>
  <c r="A413" i="20"/>
  <c r="B413" i="20" s="1"/>
  <c r="A414" i="20"/>
  <c r="B414" i="20" s="1"/>
  <c r="A415" i="20"/>
  <c r="B415" i="20" s="1"/>
  <c r="A416" i="20"/>
  <c r="B416" i="20" s="1"/>
  <c r="A417" i="20"/>
  <c r="B417" i="20" s="1"/>
  <c r="A418" i="20"/>
  <c r="B418" i="20" s="1"/>
  <c r="A419" i="20"/>
  <c r="B419" i="20" s="1"/>
  <c r="A420" i="20"/>
  <c r="B420" i="20" s="1"/>
  <c r="A421" i="20"/>
  <c r="B421" i="20" s="1"/>
  <c r="A422" i="20"/>
  <c r="B422" i="20" s="1"/>
  <c r="A423" i="20"/>
  <c r="B423" i="20" s="1"/>
  <c r="A424" i="20"/>
  <c r="B424" i="20" s="1"/>
  <c r="A425" i="20"/>
  <c r="B425" i="20" s="1"/>
  <c r="A426" i="20"/>
  <c r="B426" i="20" s="1"/>
  <c r="A427" i="20"/>
  <c r="A428" i="20"/>
  <c r="B428" i="20" s="1"/>
  <c r="A429" i="20"/>
  <c r="A430" i="20"/>
  <c r="B430" i="20" s="1"/>
  <c r="A431" i="20"/>
  <c r="B431" i="20" s="1"/>
  <c r="A432" i="20"/>
  <c r="B432" i="20" s="1"/>
  <c r="A433" i="20"/>
  <c r="B433" i="20" s="1"/>
  <c r="A434" i="20"/>
  <c r="B434" i="20" s="1"/>
  <c r="A435" i="20"/>
  <c r="B435" i="20" s="1"/>
  <c r="A436" i="20"/>
  <c r="B436" i="20" s="1"/>
  <c r="A437" i="20"/>
  <c r="B437" i="20" s="1"/>
  <c r="A438" i="20"/>
  <c r="A439" i="20"/>
  <c r="B439" i="20" s="1"/>
  <c r="A440" i="20"/>
  <c r="B440" i="20" s="1"/>
  <c r="A441" i="20"/>
  <c r="B441" i="20" s="1"/>
  <c r="A442" i="20"/>
  <c r="B442" i="20" s="1"/>
  <c r="A443" i="20"/>
  <c r="B443" i="20" s="1"/>
  <c r="A444" i="20"/>
  <c r="B444" i="20" s="1"/>
  <c r="A445" i="20"/>
  <c r="B445" i="20" s="1"/>
  <c r="A446" i="20"/>
  <c r="B446" i="20" s="1"/>
  <c r="A447" i="20"/>
  <c r="B447" i="20" s="1"/>
  <c r="A448" i="20"/>
  <c r="B448" i="20" s="1"/>
  <c r="A449" i="20"/>
  <c r="B449" i="20" s="1"/>
  <c r="A450" i="20"/>
  <c r="B450" i="20" s="1"/>
  <c r="A451" i="20"/>
  <c r="B451" i="20" s="1"/>
  <c r="A452" i="20"/>
  <c r="B452" i="20" s="1"/>
  <c r="A453" i="20"/>
  <c r="B453" i="20" s="1"/>
  <c r="A454" i="20"/>
  <c r="B454" i="20" s="1"/>
  <c r="A455" i="20"/>
  <c r="B455" i="20" s="1"/>
  <c r="A456" i="20"/>
  <c r="B456" i="20" s="1"/>
  <c r="A457" i="20"/>
  <c r="B457" i="20" s="1"/>
  <c r="A458" i="20"/>
  <c r="B458" i="20" s="1"/>
  <c r="A459" i="20"/>
  <c r="B459" i="20" s="1"/>
  <c r="A460" i="20"/>
  <c r="B460" i="20" s="1"/>
  <c r="A461" i="20"/>
  <c r="B461" i="20" s="1"/>
  <c r="A462" i="20"/>
  <c r="B462" i="20" s="1"/>
  <c r="A463" i="20"/>
  <c r="B463" i="20" s="1"/>
  <c r="A464" i="20"/>
  <c r="B464" i="20" s="1"/>
  <c r="A465" i="20"/>
  <c r="B465" i="20" s="1"/>
  <c r="A466" i="20"/>
  <c r="B466" i="20" s="1"/>
  <c r="A467" i="20"/>
  <c r="B467" i="20" s="1"/>
  <c r="A468" i="20"/>
  <c r="B468" i="20" s="1"/>
  <c r="A469" i="20"/>
  <c r="B469" i="20" s="1"/>
  <c r="A470" i="20"/>
  <c r="B470" i="20" s="1"/>
  <c r="A471" i="20"/>
  <c r="B471" i="20" s="1"/>
  <c r="A472" i="20"/>
  <c r="B472" i="20" s="1"/>
  <c r="A473" i="20"/>
  <c r="B473" i="20" s="1"/>
  <c r="A474" i="20"/>
  <c r="B474" i="20" s="1"/>
  <c r="A475" i="20"/>
  <c r="B475" i="20" s="1"/>
  <c r="A476" i="20"/>
  <c r="B476" i="20" s="1"/>
  <c r="A477" i="20"/>
  <c r="B477" i="20" s="1"/>
  <c r="A478" i="20"/>
  <c r="B478" i="20" s="1"/>
  <c r="A479" i="20"/>
  <c r="B479" i="20" s="1"/>
  <c r="A480" i="20"/>
  <c r="B480" i="20" s="1"/>
  <c r="A481" i="20"/>
  <c r="B481" i="20" s="1"/>
  <c r="A482" i="20"/>
  <c r="B482" i="20" s="1"/>
  <c r="A483" i="20"/>
  <c r="B483" i="20" s="1"/>
  <c r="A484" i="20"/>
  <c r="B484" i="20" s="1"/>
  <c r="A485" i="20"/>
  <c r="B485" i="20" s="1"/>
  <c r="A486" i="20"/>
  <c r="B486" i="20" s="1"/>
  <c r="A487" i="20"/>
  <c r="B487" i="20" s="1"/>
  <c r="A488" i="20"/>
  <c r="B488" i="20" s="1"/>
  <c r="A489" i="20"/>
  <c r="B489" i="20" s="1"/>
  <c r="A490" i="20"/>
  <c r="A491" i="20"/>
  <c r="B491" i="20" s="1"/>
  <c r="A492" i="20"/>
  <c r="B492" i="20" s="1"/>
  <c r="A493" i="20"/>
  <c r="B493" i="20" s="1"/>
  <c r="A494" i="20"/>
  <c r="B494" i="20" s="1"/>
  <c r="A495" i="20"/>
  <c r="B495" i="20" s="1"/>
  <c r="A496" i="20"/>
  <c r="B496" i="20" s="1"/>
  <c r="A497" i="20"/>
  <c r="B497" i="20" s="1"/>
  <c r="A498" i="20"/>
  <c r="B498" i="20" s="1"/>
  <c r="A499" i="20"/>
  <c r="A500" i="20"/>
  <c r="B500" i="20" s="1"/>
  <c r="A501" i="20"/>
  <c r="A502" i="20"/>
  <c r="B502" i="20" s="1"/>
  <c r="A503" i="20"/>
  <c r="B503" i="20" s="1"/>
  <c r="A504" i="20"/>
  <c r="B504" i="20" s="1"/>
  <c r="A505" i="20"/>
  <c r="B505" i="20" s="1"/>
  <c r="A506" i="20"/>
  <c r="B506" i="20" s="1"/>
  <c r="A507" i="20"/>
  <c r="B507" i="20" s="1"/>
  <c r="A508" i="20"/>
  <c r="B508" i="20" s="1"/>
  <c r="A509" i="20"/>
  <c r="B509" i="20" s="1"/>
  <c r="A510" i="20"/>
  <c r="B510" i="20" s="1"/>
  <c r="A511" i="20"/>
  <c r="B511" i="20" s="1"/>
  <c r="A512" i="20"/>
  <c r="B512" i="20" s="1"/>
  <c r="A513" i="20"/>
  <c r="B513" i="20" s="1"/>
  <c r="A514" i="20"/>
  <c r="B514" i="20" s="1"/>
  <c r="A515" i="20"/>
  <c r="B515" i="20" s="1"/>
  <c r="A516" i="20"/>
  <c r="B516" i="20" s="1"/>
  <c r="A517" i="20"/>
  <c r="B517" i="20" s="1"/>
  <c r="A518" i="20"/>
  <c r="B518" i="20" s="1"/>
  <c r="A519" i="20"/>
  <c r="B519" i="20" s="1"/>
  <c r="A520" i="20"/>
  <c r="B520" i="20" s="1"/>
  <c r="A521" i="20"/>
  <c r="B521" i="20" s="1"/>
  <c r="A522" i="20"/>
  <c r="B522" i="20" s="1"/>
  <c r="A523" i="20"/>
  <c r="A524" i="20"/>
  <c r="B524" i="20" s="1"/>
  <c r="A525" i="20"/>
  <c r="B525" i="20" s="1"/>
  <c r="A526" i="20"/>
  <c r="B526" i="20" s="1"/>
  <c r="A527" i="20"/>
  <c r="A528" i="20"/>
  <c r="B528" i="20" s="1"/>
  <c r="A529" i="20"/>
  <c r="B529" i="20" s="1"/>
  <c r="A530" i="20"/>
  <c r="B530" i="20" s="1"/>
  <c r="A531" i="20"/>
  <c r="B531" i="20" s="1"/>
  <c r="A532" i="20"/>
  <c r="B532" i="20" s="1"/>
  <c r="A533" i="20"/>
  <c r="B533" i="20" s="1"/>
  <c r="A534" i="20"/>
  <c r="B534" i="20" s="1"/>
  <c r="A535" i="20"/>
  <c r="B535" i="20" s="1"/>
  <c r="A536" i="20"/>
  <c r="A537" i="20"/>
  <c r="B537" i="20" s="1"/>
  <c r="A538" i="20"/>
  <c r="B538" i="20" s="1"/>
  <c r="A539" i="20"/>
  <c r="B539" i="20" s="1"/>
  <c r="A540" i="20"/>
  <c r="B540" i="20" s="1"/>
  <c r="A541" i="20"/>
  <c r="B541" i="20" s="1"/>
  <c r="A542" i="20"/>
  <c r="B542" i="20" s="1"/>
  <c r="A543" i="20"/>
  <c r="B543" i="20" s="1"/>
  <c r="A544" i="20"/>
  <c r="B544" i="20" s="1"/>
  <c r="A545" i="20"/>
  <c r="B545" i="20" s="1"/>
  <c r="A546" i="20"/>
  <c r="B546" i="20" s="1"/>
  <c r="A547" i="20"/>
  <c r="B547" i="20" s="1"/>
  <c r="A548" i="20"/>
  <c r="B548" i="20" s="1"/>
  <c r="A549" i="20"/>
  <c r="B549" i="20" s="1"/>
  <c r="A550" i="20"/>
  <c r="B550" i="20" s="1"/>
  <c r="A551" i="20"/>
  <c r="B551" i="20" s="1"/>
  <c r="A552" i="20"/>
  <c r="B552" i="20" s="1"/>
  <c r="A553" i="20"/>
  <c r="B553" i="20" s="1"/>
  <c r="A554" i="20"/>
  <c r="B554" i="20" s="1"/>
  <c r="A555" i="20"/>
  <c r="B555" i="20" s="1"/>
  <c r="A556" i="20"/>
  <c r="B556" i="20" s="1"/>
  <c r="A557" i="20"/>
  <c r="B557" i="20" s="1"/>
  <c r="A558" i="20"/>
  <c r="B558" i="20" s="1"/>
  <c r="A559" i="20"/>
  <c r="B559" i="20" s="1"/>
  <c r="A560" i="20"/>
  <c r="B560" i="20" s="1"/>
  <c r="A561" i="20"/>
  <c r="B561" i="20" s="1"/>
  <c r="A562" i="20"/>
  <c r="B562" i="20" s="1"/>
  <c r="A563" i="20"/>
  <c r="A564" i="20"/>
  <c r="B564" i="20" s="1"/>
  <c r="A565" i="20"/>
  <c r="B565" i="20" s="1"/>
  <c r="A566" i="20"/>
  <c r="B566" i="20" s="1"/>
  <c r="A567" i="20"/>
  <c r="B567" i="20" s="1"/>
  <c r="A568" i="20"/>
  <c r="B568" i="20" s="1"/>
  <c r="A569" i="20"/>
  <c r="B569" i="20" s="1"/>
  <c r="A570" i="20"/>
  <c r="B570" i="20" s="1"/>
  <c r="A571" i="20"/>
  <c r="B571" i="20" s="1"/>
  <c r="A572" i="20"/>
  <c r="B572" i="20" s="1"/>
  <c r="A573" i="20"/>
  <c r="B573" i="20" s="1"/>
  <c r="A574" i="20"/>
  <c r="B574" i="20" s="1"/>
  <c r="A575" i="20"/>
  <c r="B575" i="20" s="1"/>
  <c r="A576" i="20"/>
  <c r="B576" i="20" s="1"/>
  <c r="A577" i="20"/>
  <c r="B577" i="20" s="1"/>
  <c r="A578" i="20"/>
  <c r="B578" i="20" s="1"/>
  <c r="A579" i="20"/>
  <c r="B579" i="20" s="1"/>
  <c r="A580" i="20"/>
  <c r="B580" i="20" s="1"/>
  <c r="A581" i="20"/>
  <c r="B581" i="20" s="1"/>
  <c r="A582" i="20"/>
  <c r="B582" i="20" s="1"/>
  <c r="A583" i="20"/>
  <c r="B583" i="20" s="1"/>
  <c r="A584" i="20"/>
  <c r="B584" i="20" s="1"/>
  <c r="A585" i="20"/>
  <c r="B585" i="20" s="1"/>
  <c r="A586" i="20"/>
  <c r="A587" i="20"/>
  <c r="B587" i="20" s="1"/>
  <c r="A588" i="20"/>
  <c r="B588" i="20" s="1"/>
  <c r="A589" i="20"/>
  <c r="B589" i="20" s="1"/>
  <c r="A590" i="20"/>
  <c r="B590" i="20" s="1"/>
  <c r="A591" i="20"/>
  <c r="B591" i="20" s="1"/>
  <c r="A592" i="20"/>
  <c r="B592" i="20" s="1"/>
  <c r="A593" i="20"/>
  <c r="B593" i="20" s="1"/>
  <c r="A594" i="20"/>
  <c r="B594" i="20" s="1"/>
  <c r="A595" i="20"/>
  <c r="A596" i="20"/>
  <c r="B596" i="20" s="1"/>
  <c r="A597" i="20"/>
  <c r="A598" i="20"/>
  <c r="B598" i="20" s="1"/>
  <c r="A599" i="20"/>
  <c r="B599" i="20" s="1"/>
  <c r="A600" i="20"/>
  <c r="B600" i="20" s="1"/>
  <c r="A601" i="20"/>
  <c r="B601" i="20" s="1"/>
  <c r="A602" i="20"/>
  <c r="B602" i="20" s="1"/>
  <c r="A603" i="20"/>
  <c r="B603" i="20" s="1"/>
  <c r="A604" i="20"/>
  <c r="B604" i="20" s="1"/>
  <c r="A605" i="20"/>
  <c r="B605" i="20" s="1"/>
  <c r="A606" i="20"/>
  <c r="B606" i="20" s="1"/>
  <c r="A607" i="20"/>
  <c r="B607" i="20" s="1"/>
  <c r="A608" i="20"/>
  <c r="B608" i="20" s="1"/>
  <c r="A609" i="20"/>
  <c r="B609" i="20" s="1"/>
  <c r="A610" i="20"/>
  <c r="B610" i="20" s="1"/>
  <c r="A611" i="20"/>
  <c r="B611" i="20" s="1"/>
  <c r="A612" i="20"/>
  <c r="B612" i="20" s="1"/>
  <c r="A613" i="20"/>
  <c r="B613" i="20" s="1"/>
  <c r="A614" i="20"/>
  <c r="B614" i="20" s="1"/>
  <c r="A615" i="20"/>
  <c r="B615" i="20" s="1"/>
  <c r="A616" i="20"/>
  <c r="B616" i="20" s="1"/>
  <c r="A617" i="20"/>
  <c r="B617" i="20" s="1"/>
  <c r="A618" i="20"/>
  <c r="B618" i="20" s="1"/>
  <c r="A619" i="20"/>
  <c r="B619" i="20" s="1"/>
  <c r="A620" i="20"/>
  <c r="B620" i="20" s="1"/>
  <c r="A621" i="20"/>
  <c r="B621" i="20" s="1"/>
  <c r="A622" i="20"/>
  <c r="A623" i="20"/>
  <c r="A624" i="20"/>
  <c r="B624" i="20" s="1"/>
  <c r="A625" i="20"/>
  <c r="B625" i="20" s="1"/>
  <c r="A626" i="20"/>
  <c r="B626" i="20" s="1"/>
  <c r="A627" i="20"/>
  <c r="B627" i="20" s="1"/>
  <c r="A628" i="20"/>
  <c r="B628" i="20" s="1"/>
  <c r="A629" i="20"/>
  <c r="B629" i="20" s="1"/>
  <c r="A630" i="20"/>
  <c r="B630" i="20" s="1"/>
  <c r="A631" i="20"/>
  <c r="B631" i="20" s="1"/>
  <c r="A632" i="20"/>
  <c r="A633" i="20"/>
  <c r="B633" i="20" s="1"/>
  <c r="A634" i="20"/>
  <c r="B634" i="20" s="1"/>
  <c r="A635" i="20"/>
  <c r="B635" i="20" s="1"/>
  <c r="A636" i="20"/>
  <c r="B636" i="20" s="1"/>
  <c r="A637" i="20"/>
  <c r="B637" i="20" s="1"/>
  <c r="A638" i="20"/>
  <c r="B638" i="20" s="1"/>
  <c r="A639" i="20"/>
  <c r="B639" i="20" s="1"/>
  <c r="A640" i="20"/>
  <c r="B640" i="20" s="1"/>
  <c r="A641" i="20"/>
  <c r="B641" i="20" s="1"/>
  <c r="A642" i="20"/>
  <c r="B642" i="20" s="1"/>
  <c r="A643" i="20"/>
  <c r="B643" i="20" s="1"/>
  <c r="A644" i="20"/>
  <c r="B644" i="20" s="1"/>
  <c r="A645" i="20"/>
  <c r="B645" i="20" s="1"/>
  <c r="A646" i="20"/>
  <c r="B646" i="20" s="1"/>
  <c r="A647" i="20"/>
  <c r="B647" i="20" s="1"/>
  <c r="A648" i="20"/>
  <c r="B648" i="20" s="1"/>
  <c r="A649" i="20"/>
  <c r="B649" i="20" s="1"/>
  <c r="A650" i="20"/>
  <c r="B650" i="20" s="1"/>
  <c r="A651" i="20"/>
  <c r="B651" i="20" s="1"/>
  <c r="A652" i="20"/>
  <c r="B652" i="20" s="1"/>
  <c r="A653" i="20"/>
  <c r="B653" i="20" s="1"/>
  <c r="A654" i="20"/>
  <c r="B654" i="20" s="1"/>
  <c r="A655" i="20"/>
  <c r="B655" i="20" s="1"/>
  <c r="A656" i="20"/>
  <c r="B656" i="20" s="1"/>
  <c r="A657" i="20"/>
  <c r="B657" i="20" s="1"/>
  <c r="A658" i="20"/>
  <c r="A659" i="20"/>
  <c r="A660" i="20"/>
  <c r="B660" i="20" s="1"/>
  <c r="A661" i="20"/>
  <c r="B661" i="20" s="1"/>
  <c r="A662" i="20"/>
  <c r="B662" i="20" s="1"/>
  <c r="A663" i="20"/>
  <c r="B663" i="20" s="1"/>
  <c r="A664" i="20"/>
  <c r="B664" i="20" s="1"/>
  <c r="A665" i="20"/>
  <c r="B665" i="20" s="1"/>
  <c r="A666" i="20"/>
  <c r="B666" i="20" s="1"/>
  <c r="A667" i="20"/>
  <c r="B667" i="20" s="1"/>
  <c r="A668" i="20"/>
  <c r="B668" i="20" s="1"/>
  <c r="A669" i="20"/>
  <c r="B669" i="20" s="1"/>
  <c r="A670" i="20"/>
  <c r="B670" i="20" s="1"/>
  <c r="A671" i="20"/>
  <c r="B671" i="20" s="1"/>
  <c r="A672" i="20"/>
  <c r="B672" i="20" s="1"/>
  <c r="A673" i="20"/>
  <c r="B673" i="20" s="1"/>
  <c r="A674" i="20"/>
  <c r="B674" i="20" s="1"/>
  <c r="A675" i="20"/>
  <c r="B675" i="20" s="1"/>
  <c r="A676" i="20"/>
  <c r="B676" i="20" s="1"/>
  <c r="A677" i="20"/>
  <c r="B677" i="20" s="1"/>
  <c r="A678" i="20"/>
  <c r="B678" i="20" s="1"/>
  <c r="A679" i="20"/>
  <c r="B679" i="20" s="1"/>
  <c r="A680" i="20"/>
  <c r="B680" i="20" s="1"/>
  <c r="A681" i="20"/>
  <c r="B681" i="20" s="1"/>
  <c r="A682" i="20"/>
  <c r="B682" i="20" s="1"/>
  <c r="A683" i="20"/>
  <c r="B683" i="20" s="1"/>
  <c r="A684" i="20"/>
  <c r="B684" i="20" s="1"/>
  <c r="A685" i="20"/>
  <c r="B685" i="20" s="1"/>
  <c r="A686" i="20"/>
  <c r="B686" i="20" s="1"/>
  <c r="A687" i="20"/>
  <c r="B687" i="20" s="1"/>
  <c r="A688" i="20"/>
  <c r="B688" i="20" s="1"/>
  <c r="A689" i="20"/>
  <c r="B689" i="20" s="1"/>
  <c r="A690" i="20"/>
  <c r="B690" i="20" s="1"/>
  <c r="A691" i="20"/>
  <c r="B691" i="20" s="1"/>
  <c r="A692" i="20"/>
  <c r="A693" i="20"/>
  <c r="A694" i="20"/>
  <c r="B694" i="20" s="1"/>
  <c r="A695" i="20"/>
  <c r="B695" i="20" s="1"/>
  <c r="A696" i="20"/>
  <c r="B696" i="20" s="1"/>
  <c r="A697" i="20"/>
  <c r="B697" i="20" s="1"/>
  <c r="A698" i="20"/>
  <c r="B698" i="20" s="1"/>
  <c r="A699" i="20"/>
  <c r="B699" i="20" s="1"/>
  <c r="A700" i="20"/>
  <c r="B700" i="20" s="1"/>
  <c r="A701" i="20"/>
  <c r="B701" i="20" s="1"/>
  <c r="A702" i="20"/>
  <c r="B702" i="20" s="1"/>
  <c r="A703" i="20"/>
  <c r="B703" i="20" s="1"/>
  <c r="A704" i="20"/>
  <c r="B704" i="20" s="1"/>
  <c r="A705" i="20"/>
  <c r="B705" i="20" s="1"/>
  <c r="A706" i="20"/>
  <c r="B706" i="20" s="1"/>
  <c r="A707" i="20"/>
  <c r="B707" i="20" s="1"/>
  <c r="A708" i="20"/>
  <c r="B708" i="20" s="1"/>
  <c r="A709" i="20"/>
  <c r="B709" i="20" s="1"/>
  <c r="A710" i="20"/>
  <c r="B710" i="20" s="1"/>
  <c r="A711" i="20"/>
  <c r="B711" i="20" s="1"/>
  <c r="A712" i="20"/>
  <c r="B712" i="20" s="1"/>
  <c r="A713" i="20"/>
  <c r="B713" i="20" s="1"/>
  <c r="A714" i="20"/>
  <c r="B714" i="20" s="1"/>
  <c r="A715" i="20"/>
  <c r="A716" i="20"/>
  <c r="A717" i="20"/>
  <c r="B717" i="20" s="1"/>
  <c r="A718" i="20"/>
  <c r="B718" i="20" s="1"/>
  <c r="A719" i="20"/>
  <c r="B719" i="20" s="1"/>
  <c r="A720" i="20"/>
  <c r="B720" i="20" s="1"/>
  <c r="A721" i="20"/>
  <c r="B721" i="20" s="1"/>
  <c r="A722" i="20"/>
  <c r="B722" i="20" s="1"/>
  <c r="A723" i="20"/>
  <c r="B723" i="20" s="1"/>
  <c r="A724" i="20"/>
  <c r="A725" i="20"/>
  <c r="B725" i="20" s="1"/>
  <c r="A726" i="20"/>
  <c r="B726" i="20" s="1"/>
  <c r="A727" i="20"/>
  <c r="B727" i="20" s="1"/>
  <c r="A728" i="20"/>
  <c r="B728" i="20" s="1"/>
  <c r="A729" i="20"/>
  <c r="B729" i="20" s="1"/>
  <c r="A730" i="20"/>
  <c r="B730" i="20" s="1"/>
  <c r="A731" i="20"/>
  <c r="B731" i="20" s="1"/>
  <c r="A732" i="20"/>
  <c r="B732" i="20" s="1"/>
  <c r="A733" i="20"/>
  <c r="B733" i="20" s="1"/>
  <c r="A734" i="20"/>
  <c r="B734" i="20" s="1"/>
  <c r="A735" i="20"/>
  <c r="B735" i="20" s="1"/>
  <c r="A736" i="20"/>
  <c r="B736" i="20" s="1"/>
  <c r="A737" i="20"/>
  <c r="B737" i="20" s="1"/>
  <c r="A738" i="20"/>
  <c r="B738" i="20" s="1"/>
  <c r="A739" i="20"/>
  <c r="B739" i="20" s="1"/>
  <c r="A740" i="20"/>
  <c r="B740" i="20" s="1"/>
  <c r="A741" i="20"/>
  <c r="B741" i="20" s="1"/>
  <c r="A742" i="20"/>
  <c r="B742" i="20" s="1"/>
  <c r="A743" i="20"/>
  <c r="B743" i="20" s="1"/>
  <c r="A744" i="20"/>
  <c r="B744" i="20" s="1"/>
  <c r="A745" i="20"/>
  <c r="B745" i="20" s="1"/>
  <c r="A746" i="20"/>
  <c r="A747" i="20"/>
  <c r="A748" i="20"/>
  <c r="A749" i="20"/>
  <c r="B749" i="20" s="1"/>
  <c r="A750" i="20"/>
  <c r="B750" i="20" s="1"/>
  <c r="A751" i="20"/>
  <c r="B751" i="20" s="1"/>
  <c r="A752" i="20"/>
  <c r="B752" i="20" s="1"/>
  <c r="A753" i="20"/>
  <c r="B753" i="20" s="1"/>
  <c r="A754" i="20"/>
  <c r="B754" i="20" s="1"/>
  <c r="A755" i="20"/>
  <c r="B755" i="20" s="1"/>
  <c r="A756" i="20"/>
  <c r="B756" i="20" s="1"/>
  <c r="A757" i="20"/>
  <c r="B757" i="20" s="1"/>
  <c r="A758" i="20"/>
  <c r="B758" i="20" s="1"/>
  <c r="A759" i="20"/>
  <c r="B759" i="20" s="1"/>
  <c r="A760" i="20"/>
  <c r="B760" i="20" s="1"/>
  <c r="A761" i="20"/>
  <c r="B761" i="20" s="1"/>
  <c r="A762" i="20"/>
  <c r="B762" i="20" s="1"/>
  <c r="A763" i="20"/>
  <c r="B763" i="20" s="1"/>
  <c r="A764" i="20"/>
  <c r="B764" i="20" s="1"/>
  <c r="A765" i="20"/>
  <c r="B765" i="20" s="1"/>
  <c r="A766" i="20"/>
  <c r="B766" i="20" s="1"/>
  <c r="A767" i="20"/>
  <c r="B767" i="20" s="1"/>
  <c r="A768" i="20"/>
  <c r="B768" i="20" s="1"/>
  <c r="A769" i="20"/>
  <c r="B769" i="20" s="1"/>
  <c r="A770" i="20"/>
  <c r="B770" i="20" s="1"/>
  <c r="A771" i="20"/>
  <c r="B771" i="20" s="1"/>
  <c r="A772" i="20"/>
  <c r="B772" i="20" s="1"/>
  <c r="A773" i="20"/>
  <c r="B773" i="20" s="1"/>
  <c r="A774" i="20"/>
  <c r="A775" i="20"/>
  <c r="A776" i="20"/>
  <c r="B776" i="20" s="1"/>
  <c r="A777" i="20"/>
  <c r="B777" i="20" s="1"/>
  <c r="A778" i="20"/>
  <c r="B778" i="20" s="1"/>
  <c r="A779" i="20"/>
  <c r="B779" i="20" s="1"/>
  <c r="A780" i="20"/>
  <c r="B780" i="20" s="1"/>
  <c r="A781" i="20"/>
  <c r="B781" i="20" s="1"/>
  <c r="A782" i="20"/>
  <c r="B782" i="20" s="1"/>
  <c r="A783" i="20"/>
  <c r="B783" i="20" s="1"/>
  <c r="A784" i="20"/>
  <c r="B784" i="20" s="1"/>
  <c r="A785" i="20"/>
  <c r="B785" i="20" s="1"/>
  <c r="A786" i="20"/>
  <c r="B786" i="20" s="1"/>
  <c r="A787" i="20"/>
  <c r="B787" i="20" s="1"/>
  <c r="A788" i="20"/>
  <c r="B788" i="20" s="1"/>
  <c r="A789" i="20"/>
  <c r="B789" i="20" s="1"/>
  <c r="A790" i="20"/>
  <c r="B790" i="20" s="1"/>
  <c r="A791" i="20"/>
  <c r="B791" i="20" s="1"/>
  <c r="A792" i="20"/>
  <c r="B792" i="20" s="1"/>
  <c r="A793" i="20"/>
  <c r="B793" i="20" s="1"/>
  <c r="A794" i="20"/>
  <c r="B794" i="20" s="1"/>
  <c r="A795" i="20"/>
  <c r="B795" i="20" s="1"/>
  <c r="A796" i="20"/>
  <c r="B796" i="20" s="1"/>
  <c r="A797" i="20"/>
  <c r="B797" i="20" s="1"/>
  <c r="A798" i="20"/>
  <c r="A799" i="20"/>
  <c r="B799" i="20" s="1"/>
  <c r="A800" i="20"/>
  <c r="B800" i="20" s="1"/>
  <c r="A801" i="20"/>
  <c r="B801" i="20" s="1"/>
  <c r="A802" i="20"/>
  <c r="B802" i="20" s="1"/>
  <c r="A803" i="20"/>
  <c r="B803" i="20" s="1"/>
  <c r="A804" i="20"/>
  <c r="B804" i="20" s="1"/>
  <c r="A805" i="20"/>
  <c r="B805" i="20" s="1"/>
  <c r="A806" i="20"/>
  <c r="B806" i="20" s="1"/>
  <c r="A807" i="20"/>
  <c r="B807" i="20" s="1"/>
  <c r="A808" i="20"/>
  <c r="B808" i="20" s="1"/>
  <c r="A809" i="20"/>
  <c r="B809" i="20" s="1"/>
  <c r="A810" i="20"/>
  <c r="B810" i="20" s="1"/>
  <c r="A811" i="20"/>
  <c r="B811" i="20" s="1"/>
  <c r="A812" i="20"/>
  <c r="B812" i="20" s="1"/>
  <c r="A813" i="20"/>
  <c r="B813" i="20" s="1"/>
  <c r="A814" i="20"/>
  <c r="A815" i="20"/>
  <c r="A816" i="20"/>
  <c r="A817" i="20"/>
  <c r="B817" i="20" s="1"/>
  <c r="A818" i="20"/>
  <c r="B818" i="20" s="1"/>
  <c r="A819" i="20"/>
  <c r="B819" i="20" s="1"/>
  <c r="A820" i="20"/>
  <c r="B820" i="20" s="1"/>
  <c r="A821" i="20"/>
  <c r="B821" i="20" s="1"/>
  <c r="A822" i="20"/>
  <c r="B822" i="20" s="1"/>
  <c r="A823" i="20"/>
  <c r="B823" i="20" s="1"/>
  <c r="A824" i="20"/>
  <c r="B824" i="20" s="1"/>
  <c r="A825" i="20"/>
  <c r="B825" i="20" s="1"/>
  <c r="A826" i="20"/>
  <c r="B826" i="20" s="1"/>
  <c r="A827" i="20"/>
  <c r="B827" i="20" s="1"/>
  <c r="A828" i="20"/>
  <c r="B828" i="20" s="1"/>
  <c r="A829" i="20"/>
  <c r="B829" i="20" s="1"/>
  <c r="A830" i="20"/>
  <c r="B830" i="20" s="1"/>
  <c r="A831" i="20"/>
  <c r="B831" i="20" s="1"/>
  <c r="A832" i="20"/>
  <c r="B832" i="20" s="1"/>
  <c r="A833" i="20"/>
  <c r="B833" i="20" s="1"/>
  <c r="A834" i="20"/>
  <c r="B834" i="20" s="1"/>
  <c r="A835" i="20"/>
  <c r="B835" i="20" s="1"/>
  <c r="A836" i="20"/>
  <c r="B836" i="20" s="1"/>
  <c r="A837" i="20"/>
  <c r="B837" i="20" s="1"/>
  <c r="A838" i="20"/>
  <c r="A839" i="20"/>
  <c r="A840" i="20"/>
  <c r="B840" i="20" s="1"/>
  <c r="A841" i="20"/>
  <c r="B841" i="20" s="1"/>
  <c r="A842" i="20"/>
  <c r="B842" i="20" s="1"/>
  <c r="A843" i="20"/>
  <c r="B843" i="20" s="1"/>
  <c r="A844" i="20"/>
  <c r="B844" i="20" s="1"/>
  <c r="A845" i="20"/>
  <c r="B845" i="20" s="1"/>
  <c r="A846" i="20"/>
  <c r="B846" i="20" s="1"/>
  <c r="A847" i="20"/>
  <c r="B847" i="20" s="1"/>
  <c r="A848" i="20"/>
  <c r="B848" i="20" s="1"/>
  <c r="A849" i="20"/>
  <c r="B849" i="20" s="1"/>
  <c r="A850" i="20"/>
  <c r="B850" i="20" s="1"/>
  <c r="A851" i="20"/>
  <c r="B851" i="20" s="1"/>
  <c r="A852" i="20"/>
  <c r="B852" i="20" s="1"/>
  <c r="A853" i="20"/>
  <c r="B853" i="20" s="1"/>
  <c r="A854" i="20"/>
  <c r="B854" i="20" s="1"/>
  <c r="A855" i="20"/>
  <c r="B855" i="20" s="1"/>
  <c r="A856" i="20"/>
  <c r="B856" i="20" s="1"/>
  <c r="A857" i="20"/>
  <c r="B857" i="20" s="1"/>
  <c r="A858" i="20"/>
  <c r="B858" i="20" s="1"/>
  <c r="A859" i="20"/>
  <c r="B859" i="20" s="1"/>
  <c r="A860" i="20"/>
  <c r="B860" i="20" s="1"/>
  <c r="A861" i="20"/>
  <c r="B861" i="20" s="1"/>
  <c r="A862" i="20"/>
  <c r="A863" i="20"/>
  <c r="B863" i="20" s="1"/>
  <c r="A864" i="20"/>
  <c r="B864" i="20" s="1"/>
  <c r="A865" i="20"/>
  <c r="B865" i="20" s="1"/>
  <c r="A866" i="20"/>
  <c r="B866" i="20" s="1"/>
  <c r="A867" i="20"/>
  <c r="B867" i="20" s="1"/>
  <c r="A868" i="20"/>
  <c r="B868" i="20" s="1"/>
  <c r="A869" i="20"/>
  <c r="B869" i="20" s="1"/>
  <c r="A870" i="20"/>
  <c r="B870" i="20" s="1"/>
  <c r="A871" i="20"/>
  <c r="B871" i="20" s="1"/>
  <c r="A872" i="20"/>
  <c r="B872" i="20" s="1"/>
  <c r="A873" i="20"/>
  <c r="B873" i="20" s="1"/>
  <c r="A874" i="20"/>
  <c r="B874" i="20" s="1"/>
  <c r="A875" i="20"/>
  <c r="B875" i="20" s="1"/>
  <c r="A876" i="20"/>
  <c r="B876" i="20" s="1"/>
  <c r="A877" i="20"/>
  <c r="B877" i="20" s="1"/>
  <c r="A878" i="20"/>
  <c r="A879" i="20"/>
  <c r="A880" i="20"/>
  <c r="A881" i="20"/>
  <c r="B881" i="20" s="1"/>
  <c r="A882" i="20"/>
  <c r="B882" i="20" s="1"/>
  <c r="A883" i="20"/>
  <c r="B883" i="20" s="1"/>
  <c r="A884" i="20"/>
  <c r="B884" i="20" s="1"/>
  <c r="A885" i="20"/>
  <c r="B885" i="20" s="1"/>
  <c r="A886" i="20"/>
  <c r="B886" i="20" s="1"/>
  <c r="A887" i="20"/>
  <c r="B887" i="20" s="1"/>
  <c r="A888" i="20"/>
  <c r="B888" i="20" s="1"/>
  <c r="A889" i="20"/>
  <c r="B889" i="20" s="1"/>
  <c r="A890" i="20"/>
  <c r="B890" i="20" s="1"/>
  <c r="A891" i="20"/>
  <c r="B891" i="20" s="1"/>
  <c r="A892" i="20"/>
  <c r="B892" i="20" s="1"/>
  <c r="A893" i="20"/>
  <c r="B893" i="20" s="1"/>
  <c r="A894" i="20"/>
  <c r="B894" i="20" s="1"/>
  <c r="A895" i="20"/>
  <c r="B895" i="20" s="1"/>
  <c r="A896" i="20"/>
  <c r="B896" i="20" s="1"/>
  <c r="A897" i="20"/>
  <c r="B897" i="20" s="1"/>
  <c r="A898" i="20"/>
  <c r="B898" i="20" s="1"/>
  <c r="A899" i="20"/>
  <c r="B899" i="20" s="1"/>
  <c r="A900" i="20"/>
  <c r="B900" i="20" s="1"/>
  <c r="A901" i="20"/>
  <c r="B901" i="20" s="1"/>
  <c r="A902" i="20"/>
  <c r="A903" i="20"/>
  <c r="A904" i="20"/>
  <c r="B904" i="20" s="1"/>
  <c r="A905" i="20"/>
  <c r="B905" i="20" s="1"/>
  <c r="A906" i="20"/>
  <c r="B906" i="20" s="1"/>
  <c r="A907" i="20"/>
  <c r="B907" i="20" s="1"/>
  <c r="A908" i="20"/>
  <c r="B908" i="20" s="1"/>
  <c r="A909" i="20"/>
  <c r="B909" i="20" s="1"/>
  <c r="A910" i="20"/>
  <c r="B910" i="20" s="1"/>
  <c r="A911" i="20"/>
  <c r="B911" i="20" s="1"/>
  <c r="A912" i="20"/>
  <c r="B912" i="20" s="1"/>
  <c r="A913" i="20"/>
  <c r="B913" i="20" s="1"/>
  <c r="A914" i="20"/>
  <c r="B914" i="20" s="1"/>
  <c r="A915" i="20"/>
  <c r="B915" i="20" s="1"/>
  <c r="A916" i="20"/>
  <c r="B916" i="20" s="1"/>
  <c r="A917" i="20"/>
  <c r="B917" i="20" s="1"/>
  <c r="A918" i="20"/>
  <c r="B918" i="20" s="1"/>
  <c r="A919" i="20"/>
  <c r="B919" i="20" s="1"/>
  <c r="A920" i="20"/>
  <c r="B920" i="20" s="1"/>
  <c r="A921" i="20"/>
  <c r="B921" i="20" s="1"/>
  <c r="A922" i="20"/>
  <c r="B922" i="20" s="1"/>
  <c r="A923" i="20"/>
  <c r="B923" i="20" s="1"/>
  <c r="A924" i="20"/>
  <c r="B924" i="20" s="1"/>
  <c r="A925" i="20"/>
  <c r="B925" i="20" s="1"/>
  <c r="A926" i="20"/>
  <c r="A927" i="20"/>
  <c r="B927" i="20" s="1"/>
  <c r="A928" i="20"/>
  <c r="B928" i="20" s="1"/>
  <c r="A929" i="20"/>
  <c r="B929" i="20" s="1"/>
  <c r="A930" i="20"/>
  <c r="B930" i="20" s="1"/>
  <c r="A931" i="20"/>
  <c r="B931" i="20" s="1"/>
  <c r="A932" i="20"/>
  <c r="B932" i="20" s="1"/>
  <c r="A933" i="20"/>
  <c r="B933" i="20" s="1"/>
  <c r="A934" i="20"/>
  <c r="B934" i="20" s="1"/>
  <c r="A935" i="20"/>
  <c r="B935" i="20" s="1"/>
  <c r="A936" i="20"/>
  <c r="B936" i="20" s="1"/>
  <c r="A937" i="20"/>
  <c r="B937" i="20" s="1"/>
  <c r="A938" i="20"/>
  <c r="B938" i="20" s="1"/>
  <c r="A939" i="20"/>
  <c r="B939" i="20" s="1"/>
  <c r="A940" i="20"/>
  <c r="B940" i="20" s="1"/>
  <c r="A941" i="20"/>
  <c r="B941" i="20" s="1"/>
  <c r="A942" i="20"/>
  <c r="A943" i="20"/>
  <c r="A944" i="20"/>
  <c r="A945" i="20"/>
  <c r="B945" i="20" s="1"/>
  <c r="A946" i="20"/>
  <c r="B946" i="20" s="1"/>
  <c r="A947" i="20"/>
  <c r="B947" i="20" s="1"/>
  <c r="A948" i="20"/>
  <c r="B948" i="20" s="1"/>
  <c r="A949" i="20"/>
  <c r="B949" i="20" s="1"/>
  <c r="A950" i="20"/>
  <c r="B950" i="20" s="1"/>
  <c r="A951" i="20"/>
  <c r="B951" i="20" s="1"/>
  <c r="A952" i="20"/>
  <c r="B952" i="20" s="1"/>
  <c r="A953" i="20"/>
  <c r="B953" i="20" s="1"/>
  <c r="A954" i="20"/>
  <c r="B954" i="20" s="1"/>
  <c r="A955" i="20"/>
  <c r="B955" i="20" s="1"/>
  <c r="A956" i="20"/>
  <c r="B956" i="20" s="1"/>
  <c r="A957" i="20"/>
  <c r="B957" i="20" s="1"/>
  <c r="A958" i="20"/>
  <c r="B958" i="20" s="1"/>
  <c r="A959" i="20"/>
  <c r="B959" i="20" s="1"/>
  <c r="A960" i="20"/>
  <c r="B960" i="20" s="1"/>
  <c r="A961" i="20"/>
  <c r="B961" i="20" s="1"/>
  <c r="A962" i="20"/>
  <c r="B962" i="20" s="1"/>
  <c r="A963" i="20"/>
  <c r="B963" i="20" s="1"/>
  <c r="A964" i="20"/>
  <c r="B964" i="20" s="1"/>
  <c r="A965" i="20"/>
  <c r="B965" i="20" s="1"/>
  <c r="A966" i="20"/>
  <c r="A967" i="20"/>
  <c r="A968" i="20"/>
  <c r="B968" i="20" s="1"/>
  <c r="A969" i="20"/>
  <c r="B969" i="20" s="1"/>
  <c r="A970" i="20"/>
  <c r="B970" i="20" s="1"/>
  <c r="A971" i="20"/>
  <c r="B971" i="20" s="1"/>
  <c r="A972" i="20"/>
  <c r="B972" i="20" s="1"/>
  <c r="A973" i="20"/>
  <c r="B973" i="20" s="1"/>
  <c r="A974" i="20"/>
  <c r="B974" i="20" s="1"/>
  <c r="A975" i="20"/>
  <c r="B975" i="20" s="1"/>
  <c r="A976" i="20"/>
  <c r="B976" i="20" s="1"/>
  <c r="A977" i="20"/>
  <c r="B977" i="20" s="1"/>
  <c r="A978" i="20"/>
  <c r="B978" i="20" s="1"/>
  <c r="A979" i="20"/>
  <c r="B979" i="20" s="1"/>
  <c r="A980" i="20"/>
  <c r="B980" i="20" s="1"/>
  <c r="A981" i="20"/>
  <c r="B981" i="20" s="1"/>
  <c r="A982" i="20"/>
  <c r="B982" i="20" s="1"/>
  <c r="A983" i="20"/>
  <c r="B983" i="20" s="1"/>
  <c r="A2" i="20"/>
  <c r="B2" i="20" s="1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52" i="19"/>
  <c r="F353" i="19"/>
  <c r="F354" i="19"/>
  <c r="F355" i="19"/>
  <c r="F356" i="19"/>
  <c r="F357" i="19"/>
  <c r="F358" i="19"/>
  <c r="F359" i="19"/>
  <c r="F360" i="19"/>
  <c r="F361" i="19"/>
  <c r="F362" i="19"/>
  <c r="F363" i="19"/>
  <c r="F364" i="19"/>
  <c r="F365" i="19"/>
  <c r="F366" i="19"/>
  <c r="F367" i="19"/>
  <c r="F368" i="19"/>
  <c r="F369" i="19"/>
  <c r="F370" i="19"/>
  <c r="F371" i="19"/>
  <c r="F372" i="19"/>
  <c r="F373" i="19"/>
  <c r="F374" i="19"/>
  <c r="F375" i="19"/>
  <c r="F376" i="19"/>
  <c r="F377" i="19"/>
  <c r="F378" i="19"/>
  <c r="F379" i="19"/>
  <c r="F380" i="19"/>
  <c r="F381" i="19"/>
  <c r="F382" i="19"/>
  <c r="F383" i="19"/>
  <c r="F384" i="19"/>
  <c r="F385" i="19"/>
  <c r="F386" i="19"/>
  <c r="F387" i="19"/>
  <c r="F388" i="19"/>
  <c r="F389" i="19"/>
  <c r="F390" i="19"/>
  <c r="F391" i="19"/>
  <c r="F392" i="19"/>
  <c r="F393" i="19"/>
  <c r="F394" i="19"/>
  <c r="F395" i="19"/>
  <c r="F396" i="19"/>
  <c r="F397" i="19"/>
  <c r="F398" i="19"/>
  <c r="F399" i="19"/>
  <c r="F400" i="19"/>
  <c r="F401" i="19"/>
  <c r="F402" i="19"/>
  <c r="F403" i="19"/>
  <c r="F404" i="19"/>
  <c r="F405" i="19"/>
  <c r="F406" i="19"/>
  <c r="F407" i="19"/>
  <c r="F408" i="19"/>
  <c r="F409" i="19"/>
  <c r="F410" i="19"/>
  <c r="F411" i="19"/>
  <c r="F412" i="19"/>
  <c r="F413" i="19"/>
  <c r="F414" i="19"/>
  <c r="F415" i="19"/>
  <c r="F416" i="19"/>
  <c r="F417" i="19"/>
  <c r="F418" i="19"/>
  <c r="F419" i="19"/>
  <c r="F420" i="19"/>
  <c r="F421" i="19"/>
  <c r="F422" i="19"/>
  <c r="F423" i="19"/>
  <c r="F424" i="19"/>
  <c r="F425" i="19"/>
  <c r="F426" i="19"/>
  <c r="F427" i="19"/>
  <c r="F428" i="19"/>
  <c r="F429" i="19"/>
  <c r="F430" i="19"/>
  <c r="F431" i="19"/>
  <c r="F432" i="19"/>
  <c r="F433" i="19"/>
  <c r="F434" i="19"/>
  <c r="F435" i="19"/>
  <c r="F436" i="19"/>
  <c r="F437" i="19"/>
  <c r="F438" i="19"/>
  <c r="F439" i="19"/>
  <c r="F440" i="19"/>
  <c r="F441" i="19"/>
  <c r="F442" i="19"/>
  <c r="F443" i="19"/>
  <c r="F444" i="19"/>
  <c r="F445" i="19"/>
  <c r="F446" i="19"/>
  <c r="F447" i="19"/>
  <c r="F448" i="19"/>
  <c r="F449" i="19"/>
  <c r="F450" i="19"/>
  <c r="F451" i="19"/>
  <c r="F452" i="19"/>
  <c r="F453" i="19"/>
  <c r="F454" i="19"/>
  <c r="F455" i="19"/>
  <c r="F456" i="19"/>
  <c r="F457" i="19"/>
  <c r="F458" i="19"/>
  <c r="F459" i="19"/>
  <c r="F460" i="19"/>
  <c r="F461" i="19"/>
  <c r="F462" i="19"/>
  <c r="F463" i="19"/>
  <c r="F464" i="19"/>
  <c r="F465" i="19"/>
  <c r="F466" i="19"/>
  <c r="F467" i="19"/>
  <c r="F468" i="19"/>
  <c r="F469" i="19"/>
  <c r="F470" i="19"/>
  <c r="F471" i="19"/>
  <c r="F472" i="19"/>
  <c r="F473" i="19"/>
  <c r="F474" i="19"/>
  <c r="F475" i="19"/>
  <c r="F476" i="19"/>
  <c r="F477" i="19"/>
  <c r="F478" i="19"/>
  <c r="F479" i="19"/>
  <c r="F480" i="19"/>
  <c r="F481" i="19"/>
  <c r="F482" i="19"/>
  <c r="F483" i="19"/>
  <c r="F484" i="19"/>
  <c r="F485" i="19"/>
  <c r="F486" i="19"/>
  <c r="F487" i="19"/>
  <c r="F488" i="19"/>
  <c r="F489" i="19"/>
  <c r="F490" i="19"/>
  <c r="F491" i="19"/>
  <c r="F492" i="19"/>
  <c r="F493" i="19"/>
  <c r="F494" i="19"/>
  <c r="F495" i="19"/>
  <c r="F496" i="19"/>
  <c r="F497" i="19"/>
  <c r="F498" i="19"/>
  <c r="F499" i="19"/>
  <c r="F500" i="19"/>
  <c r="F501" i="19"/>
  <c r="F502" i="19"/>
  <c r="F503" i="19"/>
  <c r="F504" i="19"/>
  <c r="F505" i="19"/>
  <c r="F506" i="19"/>
  <c r="F507" i="19"/>
  <c r="F508" i="19"/>
  <c r="F509" i="19"/>
  <c r="F510" i="19"/>
  <c r="F511" i="19"/>
  <c r="F512" i="19"/>
  <c r="F513" i="19"/>
  <c r="F514" i="19"/>
  <c r="F515" i="19"/>
  <c r="F516" i="19"/>
  <c r="F517" i="19"/>
  <c r="F518" i="19"/>
  <c r="F519" i="19"/>
  <c r="F520" i="19"/>
  <c r="F521" i="19"/>
  <c r="F522" i="19"/>
  <c r="F523" i="19"/>
  <c r="F524" i="19"/>
  <c r="F525" i="19"/>
  <c r="F526" i="19"/>
  <c r="F527" i="19"/>
  <c r="F528" i="19"/>
  <c r="F529" i="19"/>
  <c r="F530" i="19"/>
  <c r="F531" i="19"/>
  <c r="F532" i="19"/>
  <c r="F533" i="19"/>
  <c r="F534" i="19"/>
  <c r="F535" i="19"/>
  <c r="F536" i="19"/>
  <c r="F537" i="19"/>
  <c r="F538" i="19"/>
  <c r="F539" i="19"/>
  <c r="F540" i="19"/>
  <c r="F541" i="19"/>
  <c r="F542" i="19"/>
  <c r="F543" i="19"/>
  <c r="F544" i="19"/>
  <c r="F545" i="19"/>
  <c r="F546" i="19"/>
  <c r="F547" i="19"/>
  <c r="F548" i="19"/>
  <c r="F549" i="19"/>
  <c r="F550" i="19"/>
  <c r="F551" i="19"/>
  <c r="F552" i="19"/>
  <c r="F553" i="19"/>
  <c r="F554" i="19"/>
  <c r="F555" i="19"/>
  <c r="F556" i="19"/>
  <c r="F557" i="19"/>
  <c r="F558" i="19"/>
  <c r="F559" i="19"/>
  <c r="F560" i="19"/>
  <c r="F561" i="19"/>
  <c r="F562" i="19"/>
  <c r="F563" i="19"/>
  <c r="F564" i="19"/>
  <c r="F565" i="19"/>
  <c r="F566" i="19"/>
  <c r="F567" i="19"/>
  <c r="F568" i="19"/>
  <c r="F569" i="19"/>
  <c r="F570" i="19"/>
  <c r="F571" i="19"/>
  <c r="F572" i="19"/>
  <c r="F573" i="19"/>
  <c r="F574" i="19"/>
  <c r="F575" i="19"/>
  <c r="F576" i="19"/>
  <c r="F577" i="19"/>
  <c r="F578" i="19"/>
  <c r="F579" i="19"/>
  <c r="F580" i="19"/>
  <c r="F581" i="19"/>
  <c r="F582" i="19"/>
  <c r="F583" i="19"/>
  <c r="F584" i="19"/>
  <c r="F585" i="19"/>
  <c r="F586" i="19"/>
  <c r="F587" i="19"/>
  <c r="F588" i="19"/>
  <c r="F589" i="19"/>
  <c r="F590" i="19"/>
  <c r="F591" i="19"/>
  <c r="F592" i="19"/>
  <c r="F593" i="19"/>
  <c r="F594" i="19"/>
  <c r="F595" i="19"/>
  <c r="F596" i="19"/>
  <c r="F597" i="19"/>
  <c r="F598" i="19"/>
  <c r="F599" i="19"/>
  <c r="F600" i="19"/>
  <c r="F601" i="19"/>
  <c r="F602" i="19"/>
  <c r="F603" i="19"/>
  <c r="F604" i="19"/>
  <c r="F605" i="19"/>
  <c r="F606" i="19"/>
  <c r="F607" i="19"/>
  <c r="F608" i="19"/>
  <c r="F609" i="19"/>
  <c r="F610" i="19"/>
  <c r="F611" i="19"/>
  <c r="F612" i="19"/>
  <c r="F613" i="19"/>
  <c r="F614" i="19"/>
  <c r="F615" i="19"/>
  <c r="F616" i="19"/>
  <c r="F617" i="19"/>
  <c r="F618" i="19"/>
  <c r="F619" i="19"/>
  <c r="F620" i="19"/>
  <c r="F621" i="19"/>
  <c r="F622" i="19"/>
  <c r="F623" i="19"/>
  <c r="F624" i="19"/>
  <c r="F625" i="19"/>
  <c r="F626" i="19"/>
  <c r="F627" i="19"/>
  <c r="F628" i="19"/>
  <c r="F629" i="19"/>
  <c r="F630" i="19"/>
  <c r="F631" i="19"/>
  <c r="F632" i="19"/>
  <c r="F633" i="19"/>
  <c r="F634" i="19"/>
  <c r="F635" i="19"/>
  <c r="F636" i="19"/>
  <c r="F637" i="19"/>
  <c r="F638" i="19"/>
  <c r="F639" i="19"/>
  <c r="F640" i="19"/>
  <c r="F641" i="19"/>
  <c r="F642" i="19"/>
  <c r="F643" i="19"/>
  <c r="F644" i="19"/>
  <c r="F645" i="19"/>
  <c r="F646" i="19"/>
  <c r="F647" i="19"/>
  <c r="F648" i="19"/>
  <c r="F649" i="19"/>
  <c r="F650" i="19"/>
  <c r="F651" i="19"/>
  <c r="F652" i="19"/>
  <c r="F653" i="19"/>
  <c r="F654" i="19"/>
  <c r="F655" i="19"/>
  <c r="F656" i="19"/>
  <c r="F657" i="19"/>
  <c r="F658" i="19"/>
  <c r="F659" i="19"/>
  <c r="F660" i="19"/>
  <c r="F661" i="19"/>
  <c r="F662" i="19"/>
  <c r="F663" i="19"/>
  <c r="F664" i="19"/>
  <c r="F665" i="19"/>
  <c r="F666" i="19"/>
  <c r="F667" i="19"/>
  <c r="F668" i="19"/>
  <c r="F669" i="19"/>
  <c r="F670" i="19"/>
  <c r="F671" i="19"/>
  <c r="F672" i="19"/>
  <c r="F673" i="19"/>
  <c r="F674" i="19"/>
  <c r="F675" i="19"/>
  <c r="F676" i="19"/>
  <c r="F677" i="19"/>
  <c r="F678" i="19"/>
  <c r="F679" i="19"/>
  <c r="F680" i="19"/>
  <c r="F681" i="19"/>
  <c r="F682" i="19"/>
  <c r="F683" i="19"/>
  <c r="F684" i="19"/>
  <c r="F685" i="19"/>
  <c r="F686" i="19"/>
  <c r="F687" i="19"/>
  <c r="F688" i="19"/>
  <c r="F689" i="19"/>
  <c r="F690" i="19"/>
  <c r="F691" i="19"/>
  <c r="F692" i="19"/>
  <c r="F693" i="19"/>
  <c r="F694" i="19"/>
  <c r="F695" i="19"/>
  <c r="F696" i="19"/>
  <c r="F697" i="19"/>
  <c r="F698" i="19"/>
  <c r="F699" i="19"/>
  <c r="F700" i="19"/>
  <c r="F701" i="19"/>
  <c r="F702" i="19"/>
  <c r="F703" i="19"/>
  <c r="F704" i="19"/>
  <c r="F705" i="19"/>
  <c r="F706" i="19"/>
  <c r="F707" i="19"/>
  <c r="F708" i="19"/>
  <c r="F709" i="19"/>
  <c r="F710" i="19"/>
  <c r="F711" i="19"/>
  <c r="F712" i="19"/>
  <c r="F713" i="19"/>
  <c r="F714" i="19"/>
  <c r="F715" i="19"/>
  <c r="F716" i="19"/>
  <c r="F717" i="19"/>
  <c r="F718" i="19"/>
  <c r="F719" i="19"/>
  <c r="F720" i="19"/>
  <c r="F721" i="19"/>
  <c r="F722" i="19"/>
  <c r="F723" i="19"/>
  <c r="F724" i="19"/>
  <c r="F725" i="19"/>
  <c r="F726" i="19"/>
  <c r="F727" i="19"/>
  <c r="F728" i="19"/>
  <c r="F729" i="19"/>
  <c r="F730" i="19"/>
  <c r="F731" i="19"/>
  <c r="F732" i="19"/>
  <c r="F733" i="19"/>
  <c r="F734" i="19"/>
  <c r="F735" i="19"/>
  <c r="F736" i="19"/>
  <c r="F737" i="19"/>
  <c r="F738" i="19"/>
  <c r="F739" i="19"/>
  <c r="F740" i="19"/>
  <c r="F741" i="19"/>
  <c r="F742" i="19"/>
  <c r="F743" i="19"/>
  <c r="F744" i="19"/>
  <c r="F745" i="19"/>
  <c r="F746" i="19"/>
  <c r="F747" i="19"/>
  <c r="F748" i="19"/>
  <c r="F749" i="19"/>
  <c r="F750" i="19"/>
  <c r="F751" i="19"/>
  <c r="F752" i="19"/>
  <c r="F753" i="19"/>
  <c r="F754" i="19"/>
  <c r="F755" i="19"/>
  <c r="F756" i="19"/>
  <c r="F757" i="19"/>
  <c r="F758" i="19"/>
  <c r="F759" i="19"/>
  <c r="F760" i="19"/>
  <c r="F761" i="19"/>
  <c r="F762" i="19"/>
  <c r="F763" i="19"/>
  <c r="F764" i="19"/>
  <c r="F765" i="19"/>
  <c r="F766" i="19"/>
  <c r="F767" i="19"/>
  <c r="F768" i="19"/>
  <c r="F769" i="19"/>
  <c r="F770" i="19"/>
  <c r="F771" i="19"/>
  <c r="F772" i="19"/>
  <c r="F773" i="19"/>
  <c r="F774" i="19"/>
  <c r="F775" i="19"/>
  <c r="F776" i="19"/>
  <c r="F777" i="19"/>
  <c r="F778" i="19"/>
  <c r="F779" i="19"/>
  <c r="F780" i="19"/>
  <c r="F781" i="19"/>
  <c r="F782" i="19"/>
  <c r="F783" i="19"/>
  <c r="F784" i="19"/>
  <c r="F785" i="19"/>
  <c r="F786" i="19"/>
  <c r="F787" i="19"/>
  <c r="F788" i="19"/>
  <c r="F789" i="19"/>
  <c r="F790" i="19"/>
  <c r="F791" i="19"/>
  <c r="F792" i="19"/>
  <c r="F793" i="19"/>
  <c r="F794" i="19"/>
  <c r="F795" i="19"/>
  <c r="F796" i="19"/>
  <c r="F797" i="19"/>
  <c r="F798" i="19"/>
  <c r="F799" i="19"/>
  <c r="F800" i="19"/>
  <c r="F801" i="19"/>
  <c r="F802" i="19"/>
  <c r="F803" i="19"/>
  <c r="F804" i="19"/>
  <c r="F805" i="19"/>
  <c r="F806" i="19"/>
  <c r="F807" i="19"/>
  <c r="F808" i="19"/>
  <c r="F809" i="19"/>
  <c r="F810" i="19"/>
  <c r="F811" i="19"/>
  <c r="F812" i="19"/>
  <c r="F813" i="19"/>
  <c r="F814" i="19"/>
  <c r="F815" i="19"/>
  <c r="F816" i="19"/>
  <c r="F817" i="19"/>
  <c r="F818" i="19"/>
  <c r="F819" i="19"/>
  <c r="F820" i="19"/>
  <c r="F821" i="19"/>
  <c r="F822" i="19"/>
  <c r="F823" i="19"/>
  <c r="F824" i="19"/>
  <c r="F825" i="19"/>
  <c r="F826" i="19"/>
  <c r="F827" i="19"/>
  <c r="F828" i="19"/>
  <c r="F829" i="19"/>
  <c r="F830" i="19"/>
  <c r="F831" i="19"/>
  <c r="F832" i="19"/>
  <c r="F833" i="19"/>
  <c r="F834" i="19"/>
  <c r="F835" i="19"/>
  <c r="F836" i="19"/>
  <c r="F837" i="19"/>
  <c r="F838" i="19"/>
  <c r="F839" i="19"/>
  <c r="F840" i="19"/>
  <c r="F841" i="19"/>
  <c r="F842" i="19"/>
  <c r="F843" i="19"/>
  <c r="F844" i="19"/>
  <c r="F845" i="19"/>
  <c r="F846" i="19"/>
  <c r="F847" i="19"/>
  <c r="F848" i="19"/>
  <c r="F849" i="19"/>
  <c r="F850" i="19"/>
  <c r="F851" i="19"/>
  <c r="F852" i="19"/>
  <c r="F853" i="19"/>
  <c r="F854" i="19"/>
  <c r="F855" i="19"/>
  <c r="F856" i="19"/>
  <c r="F857" i="19"/>
  <c r="F858" i="19"/>
  <c r="F859" i="19"/>
  <c r="F860" i="19"/>
  <c r="F861" i="19"/>
  <c r="F862" i="19"/>
  <c r="F863" i="19"/>
  <c r="F864" i="19"/>
  <c r="F865" i="19"/>
  <c r="F866" i="19"/>
  <c r="F867" i="19"/>
  <c r="F868" i="19"/>
  <c r="F869" i="19"/>
  <c r="F870" i="19"/>
  <c r="F871" i="19"/>
  <c r="F872" i="19"/>
  <c r="F873" i="19"/>
  <c r="F874" i="19"/>
  <c r="F875" i="19"/>
  <c r="F876" i="19"/>
  <c r="F877" i="19"/>
  <c r="F878" i="19"/>
  <c r="F879" i="19"/>
  <c r="F880" i="19"/>
  <c r="F881" i="19"/>
  <c r="F882" i="19"/>
  <c r="F883" i="19"/>
  <c r="F884" i="19"/>
  <c r="F885" i="19"/>
  <c r="F886" i="19"/>
  <c r="F887" i="19"/>
  <c r="F888" i="19"/>
  <c r="F889" i="19"/>
  <c r="F890" i="19"/>
  <c r="F891" i="19"/>
  <c r="F892" i="19"/>
  <c r="F893" i="19"/>
  <c r="F894" i="19"/>
  <c r="F895" i="19"/>
  <c r="F896" i="19"/>
  <c r="F897" i="19"/>
  <c r="F898" i="19"/>
  <c r="F899" i="19"/>
  <c r="F900" i="19"/>
  <c r="F901" i="19"/>
  <c r="F902" i="19"/>
  <c r="F903" i="19"/>
  <c r="F904" i="19"/>
  <c r="F905" i="19"/>
  <c r="F906" i="19"/>
  <c r="F907" i="19"/>
  <c r="F908" i="19"/>
  <c r="F909" i="19"/>
  <c r="F910" i="19"/>
  <c r="F911" i="19"/>
  <c r="F912" i="19"/>
  <c r="F913" i="19"/>
  <c r="F914" i="19"/>
  <c r="F915" i="19"/>
  <c r="F916" i="19"/>
  <c r="F917" i="19"/>
  <c r="F918" i="19"/>
  <c r="F919" i="19"/>
  <c r="F920" i="19"/>
  <c r="F921" i="19"/>
  <c r="F922" i="19"/>
  <c r="F923" i="19"/>
  <c r="F924" i="19"/>
  <c r="F925" i="19"/>
  <c r="F926" i="19"/>
  <c r="F927" i="19"/>
  <c r="F928" i="19"/>
  <c r="F929" i="19"/>
  <c r="F930" i="19"/>
  <c r="F931" i="19"/>
  <c r="F932" i="19"/>
  <c r="F933" i="19"/>
  <c r="F934" i="19"/>
  <c r="F935" i="19"/>
  <c r="F936" i="19"/>
  <c r="F937" i="19"/>
  <c r="F938" i="19"/>
  <c r="F939" i="19"/>
  <c r="F940" i="19"/>
  <c r="F941" i="19"/>
  <c r="F942" i="19"/>
  <c r="F943" i="19"/>
  <c r="F944" i="19"/>
  <c r="F945" i="19"/>
  <c r="F946" i="19"/>
  <c r="F947" i="19"/>
  <c r="F948" i="19"/>
  <c r="F949" i="19"/>
  <c r="F950" i="19"/>
  <c r="F951" i="19"/>
  <c r="F952" i="19"/>
  <c r="F953" i="19"/>
  <c r="F954" i="19"/>
  <c r="F955" i="19"/>
  <c r="F956" i="19"/>
  <c r="F957" i="19"/>
  <c r="F958" i="19"/>
  <c r="F959" i="19"/>
  <c r="F960" i="19"/>
  <c r="F961" i="19"/>
  <c r="F962" i="19"/>
  <c r="F963" i="19"/>
  <c r="F964" i="19"/>
  <c r="F965" i="19"/>
  <c r="F966" i="19"/>
  <c r="F967" i="19"/>
  <c r="F968" i="19"/>
  <c r="F969" i="19"/>
  <c r="F970" i="19"/>
  <c r="F971" i="19"/>
  <c r="F972" i="19"/>
  <c r="F973" i="19"/>
  <c r="F974" i="19"/>
  <c r="F975" i="19"/>
  <c r="F976" i="19"/>
  <c r="F977" i="19"/>
  <c r="F978" i="19"/>
  <c r="F979" i="19"/>
  <c r="F980" i="19"/>
  <c r="F981" i="19"/>
  <c r="F982" i="19"/>
  <c r="F983" i="19"/>
  <c r="F984" i="19"/>
  <c r="F985" i="19"/>
  <c r="F986" i="19"/>
  <c r="F987" i="19"/>
  <c r="F988" i="19"/>
  <c r="F989" i="19"/>
  <c r="F990" i="19"/>
  <c r="F991" i="19"/>
  <c r="F992" i="19"/>
  <c r="F993" i="19"/>
  <c r="F994" i="19"/>
  <c r="F995" i="19"/>
  <c r="F996" i="19"/>
  <c r="F997" i="19"/>
  <c r="F998" i="19"/>
  <c r="F999" i="19"/>
  <c r="F1000" i="19"/>
  <c r="F1001" i="19"/>
  <c r="F1002" i="19"/>
  <c r="F1003" i="19"/>
  <c r="F1004" i="19"/>
  <c r="F1005" i="19"/>
  <c r="F1006" i="19"/>
  <c r="F1007" i="19"/>
  <c r="F1008" i="19"/>
  <c r="F1009" i="19"/>
  <c r="F1010" i="19"/>
  <c r="F1011" i="19"/>
  <c r="F1012" i="19"/>
  <c r="F1013" i="19"/>
  <c r="F1014" i="19"/>
  <c r="F1015" i="19"/>
  <c r="F1016" i="19"/>
  <c r="F1017" i="19"/>
  <c r="F1018" i="19"/>
  <c r="F1019" i="19"/>
  <c r="F1020" i="19"/>
  <c r="F1021" i="19"/>
  <c r="F1022" i="19"/>
  <c r="F1023" i="19"/>
  <c r="F1024" i="19"/>
  <c r="F1025" i="19"/>
  <c r="F1026" i="19"/>
  <c r="F1027" i="19"/>
  <c r="F1028" i="19"/>
  <c r="F1029" i="19"/>
  <c r="F1030" i="19"/>
  <c r="F1031" i="19"/>
  <c r="F1032" i="19"/>
  <c r="F1033" i="19"/>
  <c r="F1034" i="19"/>
  <c r="F1035" i="19"/>
  <c r="F1036" i="19"/>
  <c r="F1037" i="19"/>
  <c r="F1038" i="19"/>
  <c r="F1039" i="19"/>
  <c r="F1040" i="19"/>
  <c r="F1041" i="19"/>
  <c r="F1042" i="19"/>
  <c r="F1043" i="19"/>
  <c r="F1044" i="19"/>
  <c r="F1045" i="19"/>
  <c r="F1046" i="19"/>
  <c r="F1047" i="19"/>
  <c r="F1048" i="19"/>
  <c r="F1049" i="19"/>
  <c r="F1050" i="19"/>
  <c r="F1051" i="19"/>
  <c r="F1052" i="19"/>
  <c r="F1053" i="19"/>
  <c r="F1054" i="19"/>
  <c r="F1055" i="19"/>
  <c r="F1056" i="19"/>
  <c r="F1057" i="19"/>
  <c r="F1058" i="19"/>
  <c r="F1059" i="19"/>
  <c r="F1060" i="19"/>
  <c r="F1061" i="19"/>
  <c r="F1062" i="19"/>
  <c r="F1063" i="19"/>
  <c r="F1064" i="19"/>
  <c r="F1065" i="19"/>
  <c r="F1066" i="19"/>
  <c r="F1067" i="19"/>
  <c r="F1068" i="19"/>
  <c r="F1069" i="19"/>
  <c r="F1070" i="19"/>
  <c r="F1071" i="19"/>
  <c r="F1072" i="19"/>
  <c r="F1073" i="19"/>
  <c r="F1074" i="19"/>
  <c r="F1075" i="19"/>
  <c r="F1076" i="19"/>
  <c r="F1077" i="19"/>
  <c r="F1078" i="19"/>
  <c r="F1079" i="19"/>
  <c r="F1080" i="19"/>
  <c r="F1081" i="19"/>
  <c r="F1082" i="19"/>
  <c r="F1083" i="19"/>
  <c r="F1084" i="19"/>
  <c r="F1085" i="19"/>
  <c r="F1086" i="19"/>
  <c r="F1087" i="19"/>
  <c r="F1088" i="19"/>
  <c r="F1089" i="19"/>
  <c r="F1090" i="19"/>
  <c r="F1091" i="19"/>
  <c r="F1092" i="19"/>
  <c r="F1093" i="19"/>
  <c r="F1094" i="19"/>
  <c r="F1095" i="19"/>
  <c r="F1096" i="19"/>
  <c r="F1097" i="19"/>
  <c r="F1098" i="19"/>
  <c r="F1099" i="19"/>
  <c r="F1100" i="19"/>
  <c r="F1101" i="19"/>
  <c r="F1102" i="19"/>
  <c r="F1103" i="19"/>
  <c r="F1104" i="19"/>
  <c r="F1105" i="19"/>
  <c r="F1106" i="19"/>
  <c r="F1107" i="19"/>
  <c r="F1108" i="19"/>
  <c r="F1109" i="19"/>
  <c r="F1110" i="19"/>
  <c r="F1111" i="19"/>
  <c r="F1112" i="19"/>
  <c r="F1113" i="19"/>
  <c r="F1114" i="19"/>
  <c r="F1115" i="19"/>
  <c r="F1116" i="19"/>
  <c r="F1117" i="19"/>
  <c r="F1118" i="19"/>
  <c r="F1119" i="19"/>
  <c r="F1120" i="19"/>
  <c r="F1121" i="19"/>
  <c r="F1122" i="19"/>
  <c r="F1123" i="19"/>
  <c r="F1124" i="19"/>
  <c r="F1125" i="19"/>
  <c r="F1126" i="19"/>
  <c r="F1127" i="19"/>
  <c r="F1128" i="19"/>
  <c r="F1129" i="19"/>
  <c r="F1130" i="19"/>
  <c r="F1131" i="19"/>
  <c r="F1132" i="19"/>
  <c r="F1133" i="19"/>
  <c r="F1134" i="19"/>
  <c r="F1135" i="19"/>
  <c r="F1136" i="19"/>
  <c r="F1137" i="19"/>
  <c r="F1138" i="19"/>
  <c r="F1139" i="19"/>
  <c r="F1140" i="19"/>
  <c r="F1141" i="19"/>
  <c r="F1142" i="19"/>
  <c r="F1143" i="19"/>
  <c r="F1144" i="19"/>
  <c r="F1145" i="19"/>
  <c r="F1146" i="19"/>
  <c r="F1147" i="19"/>
  <c r="F1148" i="19"/>
  <c r="F1149" i="19"/>
  <c r="F1150" i="19"/>
  <c r="F1151" i="19"/>
  <c r="F1152" i="19"/>
  <c r="F1153" i="19"/>
  <c r="F2" i="19"/>
  <c r="E3" i="12" l="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2" i="12"/>
  <c r="A3" i="19"/>
  <c r="B3" i="19" s="1"/>
  <c r="A4" i="19"/>
  <c r="B4" i="19" s="1"/>
  <c r="A5" i="19"/>
  <c r="B5" i="19" s="1"/>
  <c r="A6" i="19"/>
  <c r="B6" i="19" s="1"/>
  <c r="A7" i="19"/>
  <c r="B7" i="19" s="1"/>
  <c r="A8" i="19"/>
  <c r="B8" i="19" s="1"/>
  <c r="A9" i="19"/>
  <c r="B9" i="19" s="1"/>
  <c r="A10" i="19"/>
  <c r="B10" i="19" s="1"/>
  <c r="A11" i="19"/>
  <c r="B11" i="19" s="1"/>
  <c r="A12" i="19"/>
  <c r="B12" i="19" s="1"/>
  <c r="A13" i="19"/>
  <c r="B13" i="19" s="1"/>
  <c r="A14" i="19"/>
  <c r="B14" i="19" s="1"/>
  <c r="A15" i="19"/>
  <c r="B15" i="19" s="1"/>
  <c r="A16" i="19"/>
  <c r="B16" i="19" s="1"/>
  <c r="A17" i="19"/>
  <c r="B17" i="19" s="1"/>
  <c r="A18" i="19"/>
  <c r="B18" i="19" s="1"/>
  <c r="A19" i="19"/>
  <c r="B19" i="19" s="1"/>
  <c r="A20" i="19"/>
  <c r="B20" i="19" s="1"/>
  <c r="A21" i="19"/>
  <c r="B21" i="19" s="1"/>
  <c r="A22" i="19"/>
  <c r="B22" i="19" s="1"/>
  <c r="A23" i="19"/>
  <c r="B23" i="19" s="1"/>
  <c r="A24" i="19"/>
  <c r="B24" i="19" s="1"/>
  <c r="A25" i="19"/>
  <c r="B25" i="19" s="1"/>
  <c r="A26" i="19"/>
  <c r="B26" i="19" s="1"/>
  <c r="A27" i="19"/>
  <c r="B27" i="19" s="1"/>
  <c r="A28" i="19"/>
  <c r="B28" i="19" s="1"/>
  <c r="A29" i="19"/>
  <c r="B29" i="19" s="1"/>
  <c r="A30" i="19"/>
  <c r="B30" i="19" s="1"/>
  <c r="A31" i="19"/>
  <c r="B31" i="19" s="1"/>
  <c r="A32" i="19"/>
  <c r="B32" i="19" s="1"/>
  <c r="A33" i="19"/>
  <c r="B33" i="19" s="1"/>
  <c r="A34" i="19"/>
  <c r="B34" i="19" s="1"/>
  <c r="A35" i="19"/>
  <c r="B35" i="19" s="1"/>
  <c r="A36" i="19"/>
  <c r="B36" i="19" s="1"/>
  <c r="A37" i="19"/>
  <c r="B37" i="19" s="1"/>
  <c r="A38" i="19"/>
  <c r="B38" i="19" s="1"/>
  <c r="A39" i="19"/>
  <c r="B39" i="19" s="1"/>
  <c r="A40" i="19"/>
  <c r="B40" i="19" s="1"/>
  <c r="A41" i="19"/>
  <c r="B41" i="19" s="1"/>
  <c r="A42" i="19"/>
  <c r="B42" i="19" s="1"/>
  <c r="A43" i="19"/>
  <c r="B43" i="19" s="1"/>
  <c r="A44" i="19"/>
  <c r="B44" i="19" s="1"/>
  <c r="A45" i="19"/>
  <c r="B45" i="19" s="1"/>
  <c r="A46" i="19"/>
  <c r="B46" i="19" s="1"/>
  <c r="A47" i="19"/>
  <c r="B47" i="19" s="1"/>
  <c r="A48" i="19"/>
  <c r="B48" i="19" s="1"/>
  <c r="A49" i="19"/>
  <c r="B49" i="19" s="1"/>
  <c r="A50" i="19"/>
  <c r="B50" i="19" s="1"/>
  <c r="A51" i="19"/>
  <c r="B51" i="19" s="1"/>
  <c r="A52" i="19"/>
  <c r="B52" i="19" s="1"/>
  <c r="A53" i="19"/>
  <c r="B53" i="19" s="1"/>
  <c r="A54" i="19"/>
  <c r="B54" i="19" s="1"/>
  <c r="A55" i="19"/>
  <c r="B55" i="19" s="1"/>
  <c r="A56" i="19"/>
  <c r="B56" i="19" s="1"/>
  <c r="A57" i="19"/>
  <c r="B57" i="19" s="1"/>
  <c r="A58" i="19"/>
  <c r="B58" i="19" s="1"/>
  <c r="A59" i="19"/>
  <c r="B59" i="19" s="1"/>
  <c r="A60" i="19"/>
  <c r="B60" i="19" s="1"/>
  <c r="A61" i="19"/>
  <c r="B61" i="19" s="1"/>
  <c r="A62" i="19"/>
  <c r="B62" i="19" s="1"/>
  <c r="A63" i="19"/>
  <c r="B63" i="19" s="1"/>
  <c r="A64" i="19"/>
  <c r="B64" i="19" s="1"/>
  <c r="A65" i="19"/>
  <c r="B65" i="19" s="1"/>
  <c r="A66" i="19"/>
  <c r="B66" i="19" s="1"/>
  <c r="A67" i="19"/>
  <c r="B67" i="19" s="1"/>
  <c r="A68" i="19"/>
  <c r="B68" i="19" s="1"/>
  <c r="A69" i="19"/>
  <c r="B69" i="19" s="1"/>
  <c r="A70" i="19"/>
  <c r="B70" i="19" s="1"/>
  <c r="A71" i="19"/>
  <c r="B71" i="19" s="1"/>
  <c r="A72" i="19"/>
  <c r="B72" i="19" s="1"/>
  <c r="A73" i="19"/>
  <c r="B73" i="19" s="1"/>
  <c r="A74" i="19"/>
  <c r="B74" i="19" s="1"/>
  <c r="A75" i="19"/>
  <c r="B75" i="19" s="1"/>
  <c r="A76" i="19"/>
  <c r="B76" i="19" s="1"/>
  <c r="A77" i="19"/>
  <c r="B77" i="19" s="1"/>
  <c r="A78" i="19"/>
  <c r="B78" i="19" s="1"/>
  <c r="A79" i="19"/>
  <c r="B79" i="19" s="1"/>
  <c r="A80" i="19"/>
  <c r="B80" i="19" s="1"/>
  <c r="A81" i="19"/>
  <c r="B81" i="19" s="1"/>
  <c r="A82" i="19"/>
  <c r="B82" i="19" s="1"/>
  <c r="A83" i="19"/>
  <c r="B83" i="19" s="1"/>
  <c r="A84" i="19"/>
  <c r="B84" i="19" s="1"/>
  <c r="A85" i="19"/>
  <c r="B85" i="19" s="1"/>
  <c r="A86" i="19"/>
  <c r="B86" i="19" s="1"/>
  <c r="A87" i="19"/>
  <c r="B87" i="19" s="1"/>
  <c r="A88" i="19"/>
  <c r="B88" i="19" s="1"/>
  <c r="A89" i="19"/>
  <c r="B89" i="19" s="1"/>
  <c r="A90" i="19"/>
  <c r="B90" i="19" s="1"/>
  <c r="A91" i="19"/>
  <c r="B91" i="19" s="1"/>
  <c r="A92" i="19"/>
  <c r="B92" i="19" s="1"/>
  <c r="A93" i="19"/>
  <c r="B93" i="19" s="1"/>
  <c r="A94" i="19"/>
  <c r="B94" i="19" s="1"/>
  <c r="A95" i="19"/>
  <c r="B95" i="19" s="1"/>
  <c r="A96" i="19"/>
  <c r="B96" i="19" s="1"/>
  <c r="A97" i="19"/>
  <c r="B97" i="19" s="1"/>
  <c r="A98" i="19"/>
  <c r="B98" i="19" s="1"/>
  <c r="A99" i="19"/>
  <c r="B99" i="19" s="1"/>
  <c r="A100" i="19"/>
  <c r="B100" i="19" s="1"/>
  <c r="A101" i="19"/>
  <c r="B101" i="19" s="1"/>
  <c r="A102" i="19"/>
  <c r="B102" i="19" s="1"/>
  <c r="A103" i="19"/>
  <c r="B103" i="19" s="1"/>
  <c r="A104" i="19"/>
  <c r="B104" i="19" s="1"/>
  <c r="A105" i="19"/>
  <c r="B105" i="19" s="1"/>
  <c r="A106" i="19"/>
  <c r="B106" i="19" s="1"/>
  <c r="A107" i="19"/>
  <c r="B107" i="19" s="1"/>
  <c r="A108" i="19"/>
  <c r="B108" i="19" s="1"/>
  <c r="A109" i="19"/>
  <c r="B109" i="19" s="1"/>
  <c r="A110" i="19"/>
  <c r="B110" i="19" s="1"/>
  <c r="A111" i="19"/>
  <c r="B111" i="19" s="1"/>
  <c r="A112" i="19"/>
  <c r="B112" i="19" s="1"/>
  <c r="A113" i="19"/>
  <c r="B113" i="19" s="1"/>
  <c r="A114" i="19"/>
  <c r="B114" i="19" s="1"/>
  <c r="A115" i="19"/>
  <c r="B115" i="19" s="1"/>
  <c r="A116" i="19"/>
  <c r="B116" i="19" s="1"/>
  <c r="A117" i="19"/>
  <c r="B117" i="19" s="1"/>
  <c r="A118" i="19"/>
  <c r="B118" i="19" s="1"/>
  <c r="A119" i="19"/>
  <c r="B119" i="19" s="1"/>
  <c r="A120" i="19"/>
  <c r="B120" i="19" s="1"/>
  <c r="A121" i="19"/>
  <c r="B121" i="19" s="1"/>
  <c r="A122" i="19"/>
  <c r="B122" i="19" s="1"/>
  <c r="A123" i="19"/>
  <c r="B123" i="19" s="1"/>
  <c r="A124" i="19"/>
  <c r="B124" i="19" s="1"/>
  <c r="A125" i="19"/>
  <c r="B125" i="19" s="1"/>
  <c r="A126" i="19"/>
  <c r="B126" i="19" s="1"/>
  <c r="A127" i="19"/>
  <c r="B127" i="19" s="1"/>
  <c r="A128" i="19"/>
  <c r="B128" i="19" s="1"/>
  <c r="A129" i="19"/>
  <c r="B129" i="19" s="1"/>
  <c r="A130" i="19"/>
  <c r="B130" i="19" s="1"/>
  <c r="A131" i="19"/>
  <c r="B131" i="19" s="1"/>
  <c r="A132" i="19"/>
  <c r="B132" i="19" s="1"/>
  <c r="A133" i="19"/>
  <c r="B133" i="19" s="1"/>
  <c r="A134" i="19"/>
  <c r="B134" i="19" s="1"/>
  <c r="A135" i="19"/>
  <c r="B135" i="19" s="1"/>
  <c r="A136" i="19"/>
  <c r="B136" i="19" s="1"/>
  <c r="A137" i="19"/>
  <c r="B137" i="19" s="1"/>
  <c r="A138" i="19"/>
  <c r="B138" i="19" s="1"/>
  <c r="A139" i="19"/>
  <c r="B139" i="19" s="1"/>
  <c r="A140" i="19"/>
  <c r="B140" i="19" s="1"/>
  <c r="A141" i="19"/>
  <c r="B141" i="19" s="1"/>
  <c r="A142" i="19"/>
  <c r="B142" i="19" s="1"/>
  <c r="A143" i="19"/>
  <c r="B143" i="19" s="1"/>
  <c r="A144" i="19"/>
  <c r="B144" i="19" s="1"/>
  <c r="A145" i="19"/>
  <c r="B145" i="19" s="1"/>
  <c r="A146" i="19"/>
  <c r="B146" i="19" s="1"/>
  <c r="A147" i="19"/>
  <c r="B147" i="19" s="1"/>
  <c r="A148" i="19"/>
  <c r="B148" i="19" s="1"/>
  <c r="A149" i="19"/>
  <c r="B149" i="19" s="1"/>
  <c r="A150" i="19"/>
  <c r="B150" i="19" s="1"/>
  <c r="A151" i="19"/>
  <c r="B151" i="19" s="1"/>
  <c r="A152" i="19"/>
  <c r="B152" i="19" s="1"/>
  <c r="A153" i="19"/>
  <c r="B153" i="19" s="1"/>
  <c r="A154" i="19"/>
  <c r="B154" i="19" s="1"/>
  <c r="A155" i="19"/>
  <c r="B155" i="19" s="1"/>
  <c r="A156" i="19"/>
  <c r="B156" i="19" s="1"/>
  <c r="A157" i="19"/>
  <c r="B157" i="19" s="1"/>
  <c r="A158" i="19"/>
  <c r="B158" i="19" s="1"/>
  <c r="A159" i="19"/>
  <c r="B159" i="19" s="1"/>
  <c r="A160" i="19"/>
  <c r="B160" i="19" s="1"/>
  <c r="A161" i="19"/>
  <c r="B161" i="19" s="1"/>
  <c r="A162" i="19"/>
  <c r="B162" i="19" s="1"/>
  <c r="A163" i="19"/>
  <c r="B163" i="19" s="1"/>
  <c r="A164" i="19"/>
  <c r="B164" i="19" s="1"/>
  <c r="A165" i="19"/>
  <c r="B165" i="19" s="1"/>
  <c r="A166" i="19"/>
  <c r="B166" i="19" s="1"/>
  <c r="A167" i="19"/>
  <c r="B167" i="19" s="1"/>
  <c r="A168" i="19"/>
  <c r="B168" i="19" s="1"/>
  <c r="A169" i="19"/>
  <c r="B169" i="19" s="1"/>
  <c r="A170" i="19"/>
  <c r="B170" i="19" s="1"/>
  <c r="A171" i="19"/>
  <c r="B171" i="19" s="1"/>
  <c r="A172" i="19"/>
  <c r="B172" i="19" s="1"/>
  <c r="A173" i="19"/>
  <c r="B173" i="19" s="1"/>
  <c r="A174" i="19"/>
  <c r="B174" i="19" s="1"/>
  <c r="A175" i="19"/>
  <c r="B175" i="19" s="1"/>
  <c r="A176" i="19"/>
  <c r="B176" i="19" s="1"/>
  <c r="A177" i="19"/>
  <c r="B177" i="19" s="1"/>
  <c r="A178" i="19"/>
  <c r="B178" i="19" s="1"/>
  <c r="A179" i="19"/>
  <c r="B179" i="19" s="1"/>
  <c r="A180" i="19"/>
  <c r="B180" i="19" s="1"/>
  <c r="A181" i="19"/>
  <c r="B181" i="19" s="1"/>
  <c r="A182" i="19"/>
  <c r="B182" i="19" s="1"/>
  <c r="A183" i="19"/>
  <c r="B183" i="19" s="1"/>
  <c r="A184" i="19"/>
  <c r="B184" i="19" s="1"/>
  <c r="A185" i="19"/>
  <c r="B185" i="19" s="1"/>
  <c r="A186" i="19"/>
  <c r="B186" i="19" s="1"/>
  <c r="A187" i="19"/>
  <c r="B187" i="19" s="1"/>
  <c r="A188" i="19"/>
  <c r="B188" i="19" s="1"/>
  <c r="A189" i="19"/>
  <c r="B189" i="19" s="1"/>
  <c r="A190" i="19"/>
  <c r="B190" i="19" s="1"/>
  <c r="A191" i="19"/>
  <c r="B191" i="19" s="1"/>
  <c r="A192" i="19"/>
  <c r="B192" i="19" s="1"/>
  <c r="A193" i="19"/>
  <c r="B193" i="19" s="1"/>
  <c r="A194" i="19"/>
  <c r="B194" i="19" s="1"/>
  <c r="A195" i="19"/>
  <c r="B195" i="19" s="1"/>
  <c r="A196" i="19"/>
  <c r="B196" i="19" s="1"/>
  <c r="A197" i="19"/>
  <c r="B197" i="19" s="1"/>
  <c r="A198" i="19"/>
  <c r="B198" i="19" s="1"/>
  <c r="A199" i="19"/>
  <c r="B199" i="19" s="1"/>
  <c r="A200" i="19"/>
  <c r="B200" i="19" s="1"/>
  <c r="A201" i="19"/>
  <c r="B201" i="19" s="1"/>
  <c r="A202" i="19"/>
  <c r="B202" i="19" s="1"/>
  <c r="A203" i="19"/>
  <c r="B203" i="19" s="1"/>
  <c r="A204" i="19"/>
  <c r="B204" i="19" s="1"/>
  <c r="A205" i="19"/>
  <c r="B205" i="19" s="1"/>
  <c r="A206" i="19"/>
  <c r="B206" i="19" s="1"/>
  <c r="A207" i="19"/>
  <c r="B207" i="19" s="1"/>
  <c r="A208" i="19"/>
  <c r="B208" i="19" s="1"/>
  <c r="A209" i="19"/>
  <c r="B209" i="19" s="1"/>
  <c r="A210" i="19"/>
  <c r="B210" i="19" s="1"/>
  <c r="A211" i="19"/>
  <c r="B211" i="19" s="1"/>
  <c r="A212" i="19"/>
  <c r="B212" i="19" s="1"/>
  <c r="A213" i="19"/>
  <c r="B213" i="19" s="1"/>
  <c r="A214" i="19"/>
  <c r="B214" i="19" s="1"/>
  <c r="A215" i="19"/>
  <c r="B215" i="19" s="1"/>
  <c r="A216" i="19"/>
  <c r="B216" i="19" s="1"/>
  <c r="A217" i="19"/>
  <c r="B217" i="19" s="1"/>
  <c r="A218" i="19"/>
  <c r="B218" i="19" s="1"/>
  <c r="A219" i="19"/>
  <c r="B219" i="19" s="1"/>
  <c r="A220" i="19"/>
  <c r="B220" i="19" s="1"/>
  <c r="A221" i="19"/>
  <c r="B221" i="19" s="1"/>
  <c r="A222" i="19"/>
  <c r="B222" i="19" s="1"/>
  <c r="A223" i="19"/>
  <c r="B223" i="19" s="1"/>
  <c r="A224" i="19"/>
  <c r="B224" i="19" s="1"/>
  <c r="A225" i="19"/>
  <c r="B225" i="19" s="1"/>
  <c r="A226" i="19"/>
  <c r="B226" i="19" s="1"/>
  <c r="A227" i="19"/>
  <c r="B227" i="19" s="1"/>
  <c r="A228" i="19"/>
  <c r="B228" i="19" s="1"/>
  <c r="A229" i="19"/>
  <c r="B229" i="19" s="1"/>
  <c r="A230" i="19"/>
  <c r="B230" i="19" s="1"/>
  <c r="A231" i="19"/>
  <c r="B231" i="19" s="1"/>
  <c r="A232" i="19"/>
  <c r="B232" i="19" s="1"/>
  <c r="A233" i="19"/>
  <c r="B233" i="19" s="1"/>
  <c r="A234" i="19"/>
  <c r="B234" i="19" s="1"/>
  <c r="A235" i="19"/>
  <c r="B235" i="19" s="1"/>
  <c r="A236" i="19"/>
  <c r="B236" i="19" s="1"/>
  <c r="A237" i="19"/>
  <c r="B237" i="19" s="1"/>
  <c r="A238" i="19"/>
  <c r="B238" i="19" s="1"/>
  <c r="A239" i="19"/>
  <c r="B239" i="19" s="1"/>
  <c r="A240" i="19"/>
  <c r="B240" i="19" s="1"/>
  <c r="A241" i="19"/>
  <c r="B241" i="19" s="1"/>
  <c r="A242" i="19"/>
  <c r="B242" i="19" s="1"/>
  <c r="A243" i="19"/>
  <c r="B243" i="19" s="1"/>
  <c r="A244" i="19"/>
  <c r="B244" i="19" s="1"/>
  <c r="A245" i="19"/>
  <c r="B245" i="19" s="1"/>
  <c r="A246" i="19"/>
  <c r="B246" i="19" s="1"/>
  <c r="A247" i="19"/>
  <c r="B247" i="19" s="1"/>
  <c r="A248" i="19"/>
  <c r="B248" i="19" s="1"/>
  <c r="A249" i="19"/>
  <c r="B249" i="19" s="1"/>
  <c r="A250" i="19"/>
  <c r="B250" i="19" s="1"/>
  <c r="A251" i="19"/>
  <c r="B251" i="19" s="1"/>
  <c r="A252" i="19"/>
  <c r="B252" i="19" s="1"/>
  <c r="A253" i="19"/>
  <c r="B253" i="19" s="1"/>
  <c r="A254" i="19"/>
  <c r="B254" i="19" s="1"/>
  <c r="A255" i="19"/>
  <c r="B255" i="19" s="1"/>
  <c r="A256" i="19"/>
  <c r="B256" i="19" s="1"/>
  <c r="A257" i="19"/>
  <c r="B257" i="19" s="1"/>
  <c r="A258" i="19"/>
  <c r="B258" i="19" s="1"/>
  <c r="A259" i="19"/>
  <c r="B259" i="19" s="1"/>
  <c r="A260" i="19"/>
  <c r="B260" i="19" s="1"/>
  <c r="A261" i="19"/>
  <c r="B261" i="19" s="1"/>
  <c r="A262" i="19"/>
  <c r="B262" i="19" s="1"/>
  <c r="A263" i="19"/>
  <c r="B263" i="19" s="1"/>
  <c r="A264" i="19"/>
  <c r="B264" i="19" s="1"/>
  <c r="A265" i="19"/>
  <c r="B265" i="19" s="1"/>
  <c r="A266" i="19"/>
  <c r="B266" i="19" s="1"/>
  <c r="A267" i="19"/>
  <c r="B267" i="19" s="1"/>
  <c r="A268" i="19"/>
  <c r="B268" i="19" s="1"/>
  <c r="A269" i="19"/>
  <c r="B269" i="19" s="1"/>
  <c r="A270" i="19"/>
  <c r="B270" i="19" s="1"/>
  <c r="A271" i="19"/>
  <c r="B271" i="19" s="1"/>
  <c r="A272" i="19"/>
  <c r="B272" i="19" s="1"/>
  <c r="A273" i="19"/>
  <c r="B273" i="19" s="1"/>
  <c r="A274" i="19"/>
  <c r="B274" i="19" s="1"/>
  <c r="A275" i="19"/>
  <c r="B275" i="19" s="1"/>
  <c r="A276" i="19"/>
  <c r="B276" i="19" s="1"/>
  <c r="A277" i="19"/>
  <c r="B277" i="19" s="1"/>
  <c r="A278" i="19"/>
  <c r="B278" i="19" s="1"/>
  <c r="A279" i="19"/>
  <c r="B279" i="19" s="1"/>
  <c r="A280" i="19"/>
  <c r="B280" i="19" s="1"/>
  <c r="A281" i="19"/>
  <c r="B281" i="19" s="1"/>
  <c r="A282" i="19"/>
  <c r="B282" i="19" s="1"/>
  <c r="A283" i="19"/>
  <c r="B283" i="19" s="1"/>
  <c r="A284" i="19"/>
  <c r="B284" i="19" s="1"/>
  <c r="A285" i="19"/>
  <c r="B285" i="19" s="1"/>
  <c r="A286" i="19"/>
  <c r="B286" i="19" s="1"/>
  <c r="A287" i="19"/>
  <c r="B287" i="19" s="1"/>
  <c r="A288" i="19"/>
  <c r="B288" i="19" s="1"/>
  <c r="A289" i="19"/>
  <c r="B289" i="19" s="1"/>
  <c r="A290" i="19"/>
  <c r="B290" i="19" s="1"/>
  <c r="A291" i="19"/>
  <c r="B291" i="19" s="1"/>
  <c r="A292" i="19"/>
  <c r="B292" i="19" s="1"/>
  <c r="A293" i="19"/>
  <c r="B293" i="19" s="1"/>
  <c r="A294" i="19"/>
  <c r="B294" i="19" s="1"/>
  <c r="A295" i="19"/>
  <c r="B295" i="19" s="1"/>
  <c r="A296" i="19"/>
  <c r="B296" i="19" s="1"/>
  <c r="A297" i="19"/>
  <c r="B297" i="19" s="1"/>
  <c r="A298" i="19"/>
  <c r="B298" i="19" s="1"/>
  <c r="A299" i="19"/>
  <c r="B299" i="19" s="1"/>
  <c r="A300" i="19"/>
  <c r="B300" i="19" s="1"/>
  <c r="A301" i="19"/>
  <c r="B301" i="19" s="1"/>
  <c r="A302" i="19"/>
  <c r="B302" i="19" s="1"/>
  <c r="A303" i="19"/>
  <c r="B303" i="19" s="1"/>
  <c r="A304" i="19"/>
  <c r="B304" i="19" s="1"/>
  <c r="A305" i="19"/>
  <c r="B305" i="19" s="1"/>
  <c r="A306" i="19"/>
  <c r="B306" i="19" s="1"/>
  <c r="A307" i="19"/>
  <c r="B307" i="19" s="1"/>
  <c r="A308" i="19"/>
  <c r="B308" i="19" s="1"/>
  <c r="A309" i="19"/>
  <c r="B309" i="19" s="1"/>
  <c r="A310" i="19"/>
  <c r="B310" i="19" s="1"/>
  <c r="A311" i="19"/>
  <c r="B311" i="19" s="1"/>
  <c r="A312" i="19"/>
  <c r="B312" i="19" s="1"/>
  <c r="A313" i="19"/>
  <c r="B313" i="19" s="1"/>
  <c r="A314" i="19"/>
  <c r="B314" i="19" s="1"/>
  <c r="A315" i="19"/>
  <c r="B315" i="19" s="1"/>
  <c r="A316" i="19"/>
  <c r="B316" i="19" s="1"/>
  <c r="A317" i="19"/>
  <c r="B317" i="19" s="1"/>
  <c r="A318" i="19"/>
  <c r="B318" i="19" s="1"/>
  <c r="A319" i="19"/>
  <c r="B319" i="19" s="1"/>
  <c r="A320" i="19"/>
  <c r="B320" i="19" s="1"/>
  <c r="A321" i="19"/>
  <c r="B321" i="19" s="1"/>
  <c r="A322" i="19"/>
  <c r="B322" i="19" s="1"/>
  <c r="A323" i="19"/>
  <c r="B323" i="19" s="1"/>
  <c r="A324" i="19"/>
  <c r="B324" i="19" s="1"/>
  <c r="A325" i="19"/>
  <c r="B325" i="19" s="1"/>
  <c r="A326" i="19"/>
  <c r="B326" i="19" s="1"/>
  <c r="A327" i="19"/>
  <c r="B327" i="19" s="1"/>
  <c r="A328" i="19"/>
  <c r="B328" i="19" s="1"/>
  <c r="A329" i="19"/>
  <c r="B329" i="19" s="1"/>
  <c r="A330" i="19"/>
  <c r="B330" i="19" s="1"/>
  <c r="A331" i="19"/>
  <c r="B331" i="19" s="1"/>
  <c r="A332" i="19"/>
  <c r="B332" i="19" s="1"/>
  <c r="A333" i="19"/>
  <c r="B333" i="19" s="1"/>
  <c r="A334" i="19"/>
  <c r="B334" i="19" s="1"/>
  <c r="A335" i="19"/>
  <c r="B335" i="19" s="1"/>
  <c r="A336" i="19"/>
  <c r="B336" i="19" s="1"/>
  <c r="A337" i="19"/>
  <c r="B337" i="19" s="1"/>
  <c r="A338" i="19"/>
  <c r="B338" i="19" s="1"/>
  <c r="A339" i="19"/>
  <c r="B339" i="19" s="1"/>
  <c r="A340" i="19"/>
  <c r="B340" i="19" s="1"/>
  <c r="A341" i="19"/>
  <c r="B341" i="19" s="1"/>
  <c r="A342" i="19"/>
  <c r="B342" i="19" s="1"/>
  <c r="A343" i="19"/>
  <c r="B343" i="19" s="1"/>
  <c r="A344" i="19"/>
  <c r="B344" i="19" s="1"/>
  <c r="A345" i="19"/>
  <c r="B345" i="19" s="1"/>
  <c r="A346" i="19"/>
  <c r="B346" i="19" s="1"/>
  <c r="A347" i="19"/>
  <c r="B347" i="19" s="1"/>
  <c r="A348" i="19"/>
  <c r="B348" i="19" s="1"/>
  <c r="A349" i="19"/>
  <c r="B349" i="19" s="1"/>
  <c r="A350" i="19"/>
  <c r="B350" i="19" s="1"/>
  <c r="A351" i="19"/>
  <c r="B351" i="19" s="1"/>
  <c r="A352" i="19"/>
  <c r="B352" i="19" s="1"/>
  <c r="A353" i="19"/>
  <c r="B353" i="19" s="1"/>
  <c r="A354" i="19"/>
  <c r="B354" i="19" s="1"/>
  <c r="A355" i="19"/>
  <c r="B355" i="19" s="1"/>
  <c r="A356" i="19"/>
  <c r="B356" i="19" s="1"/>
  <c r="A357" i="19"/>
  <c r="B357" i="19" s="1"/>
  <c r="A358" i="19"/>
  <c r="B358" i="19" s="1"/>
  <c r="A359" i="19"/>
  <c r="B359" i="19" s="1"/>
  <c r="A360" i="19"/>
  <c r="B360" i="19" s="1"/>
  <c r="A361" i="19"/>
  <c r="B361" i="19" s="1"/>
  <c r="A362" i="19"/>
  <c r="B362" i="19" s="1"/>
  <c r="A363" i="19"/>
  <c r="B363" i="19" s="1"/>
  <c r="A364" i="19"/>
  <c r="B364" i="19" s="1"/>
  <c r="A365" i="19"/>
  <c r="B365" i="19" s="1"/>
  <c r="A366" i="19"/>
  <c r="B366" i="19" s="1"/>
  <c r="A367" i="19"/>
  <c r="B367" i="19" s="1"/>
  <c r="A368" i="19"/>
  <c r="B368" i="19" s="1"/>
  <c r="A369" i="19"/>
  <c r="B369" i="19" s="1"/>
  <c r="A370" i="19"/>
  <c r="B370" i="19" s="1"/>
  <c r="A371" i="19"/>
  <c r="B371" i="19" s="1"/>
  <c r="A372" i="19"/>
  <c r="B372" i="19" s="1"/>
  <c r="A373" i="19"/>
  <c r="B373" i="19" s="1"/>
  <c r="A374" i="19"/>
  <c r="B374" i="19" s="1"/>
  <c r="A375" i="19"/>
  <c r="B375" i="19" s="1"/>
  <c r="A376" i="19"/>
  <c r="B376" i="19" s="1"/>
  <c r="A377" i="19"/>
  <c r="B377" i="19" s="1"/>
  <c r="A378" i="19"/>
  <c r="B378" i="19" s="1"/>
  <c r="A379" i="19"/>
  <c r="B379" i="19" s="1"/>
  <c r="A380" i="19"/>
  <c r="B380" i="19" s="1"/>
  <c r="A381" i="19"/>
  <c r="B381" i="19" s="1"/>
  <c r="A382" i="19"/>
  <c r="B382" i="19" s="1"/>
  <c r="A383" i="19"/>
  <c r="B383" i="19" s="1"/>
  <c r="A384" i="19"/>
  <c r="B384" i="19" s="1"/>
  <c r="A385" i="19"/>
  <c r="B385" i="19" s="1"/>
  <c r="A386" i="19"/>
  <c r="B386" i="19" s="1"/>
  <c r="A387" i="19"/>
  <c r="B387" i="19" s="1"/>
  <c r="A388" i="19"/>
  <c r="B388" i="19" s="1"/>
  <c r="A389" i="19"/>
  <c r="B389" i="19" s="1"/>
  <c r="A390" i="19"/>
  <c r="B390" i="19" s="1"/>
  <c r="A391" i="19"/>
  <c r="B391" i="19" s="1"/>
  <c r="A392" i="19"/>
  <c r="B392" i="19" s="1"/>
  <c r="A393" i="19"/>
  <c r="B393" i="19" s="1"/>
  <c r="A394" i="19"/>
  <c r="B394" i="19" s="1"/>
  <c r="A395" i="19"/>
  <c r="B395" i="19" s="1"/>
  <c r="A396" i="19"/>
  <c r="B396" i="19" s="1"/>
  <c r="A397" i="19"/>
  <c r="B397" i="19" s="1"/>
  <c r="A398" i="19"/>
  <c r="B398" i="19" s="1"/>
  <c r="A399" i="19"/>
  <c r="B399" i="19" s="1"/>
  <c r="A400" i="19"/>
  <c r="B400" i="19" s="1"/>
  <c r="A401" i="19"/>
  <c r="B401" i="19" s="1"/>
  <c r="A402" i="19"/>
  <c r="B402" i="19" s="1"/>
  <c r="A403" i="19"/>
  <c r="B403" i="19" s="1"/>
  <c r="A404" i="19"/>
  <c r="B404" i="19" s="1"/>
  <c r="A405" i="19"/>
  <c r="B405" i="19" s="1"/>
  <c r="A406" i="19"/>
  <c r="B406" i="19" s="1"/>
  <c r="A407" i="19"/>
  <c r="B407" i="19" s="1"/>
  <c r="A408" i="19"/>
  <c r="B408" i="19" s="1"/>
  <c r="A409" i="19"/>
  <c r="B409" i="19" s="1"/>
  <c r="A410" i="19"/>
  <c r="B410" i="19" s="1"/>
  <c r="A411" i="19"/>
  <c r="B411" i="19" s="1"/>
  <c r="A412" i="19"/>
  <c r="B412" i="19" s="1"/>
  <c r="A413" i="19"/>
  <c r="B413" i="19" s="1"/>
  <c r="A414" i="19"/>
  <c r="B414" i="19" s="1"/>
  <c r="A415" i="19"/>
  <c r="B415" i="19" s="1"/>
  <c r="A416" i="19"/>
  <c r="B416" i="19" s="1"/>
  <c r="A417" i="19"/>
  <c r="B417" i="19" s="1"/>
  <c r="A418" i="19"/>
  <c r="B418" i="19" s="1"/>
  <c r="A419" i="19"/>
  <c r="B419" i="19" s="1"/>
  <c r="A420" i="19"/>
  <c r="B420" i="19" s="1"/>
  <c r="A421" i="19"/>
  <c r="B421" i="19" s="1"/>
  <c r="A422" i="19"/>
  <c r="B422" i="19" s="1"/>
  <c r="A423" i="19"/>
  <c r="B423" i="19" s="1"/>
  <c r="A424" i="19"/>
  <c r="B424" i="19" s="1"/>
  <c r="A425" i="19"/>
  <c r="B425" i="19" s="1"/>
  <c r="A426" i="19"/>
  <c r="B426" i="19" s="1"/>
  <c r="A427" i="19"/>
  <c r="B427" i="19" s="1"/>
  <c r="A428" i="19"/>
  <c r="B428" i="19" s="1"/>
  <c r="A429" i="19"/>
  <c r="B429" i="19" s="1"/>
  <c r="A430" i="19"/>
  <c r="B430" i="19" s="1"/>
  <c r="A431" i="19"/>
  <c r="B431" i="19" s="1"/>
  <c r="A432" i="19"/>
  <c r="B432" i="19" s="1"/>
  <c r="A433" i="19"/>
  <c r="B433" i="19" s="1"/>
  <c r="A434" i="19"/>
  <c r="B434" i="19" s="1"/>
  <c r="A435" i="19"/>
  <c r="B435" i="19" s="1"/>
  <c r="A436" i="19"/>
  <c r="B436" i="19" s="1"/>
  <c r="A437" i="19"/>
  <c r="B437" i="19" s="1"/>
  <c r="A438" i="19"/>
  <c r="B438" i="19" s="1"/>
  <c r="A439" i="19"/>
  <c r="B439" i="19" s="1"/>
  <c r="A440" i="19"/>
  <c r="B440" i="19" s="1"/>
  <c r="A441" i="19"/>
  <c r="B441" i="19" s="1"/>
  <c r="A442" i="19"/>
  <c r="B442" i="19" s="1"/>
  <c r="A443" i="19"/>
  <c r="B443" i="19" s="1"/>
  <c r="A444" i="19"/>
  <c r="B444" i="19" s="1"/>
  <c r="A445" i="19"/>
  <c r="B445" i="19" s="1"/>
  <c r="A446" i="19"/>
  <c r="B446" i="19" s="1"/>
  <c r="A447" i="19"/>
  <c r="B447" i="19" s="1"/>
  <c r="A448" i="19"/>
  <c r="B448" i="19" s="1"/>
  <c r="A449" i="19"/>
  <c r="B449" i="19" s="1"/>
  <c r="A450" i="19"/>
  <c r="B450" i="19" s="1"/>
  <c r="A451" i="19"/>
  <c r="B451" i="19" s="1"/>
  <c r="A452" i="19"/>
  <c r="B452" i="19" s="1"/>
  <c r="A453" i="19"/>
  <c r="B453" i="19" s="1"/>
  <c r="A454" i="19"/>
  <c r="B454" i="19" s="1"/>
  <c r="A455" i="19"/>
  <c r="B455" i="19" s="1"/>
  <c r="A456" i="19"/>
  <c r="B456" i="19" s="1"/>
  <c r="A457" i="19"/>
  <c r="B457" i="19" s="1"/>
  <c r="A458" i="19"/>
  <c r="B458" i="19" s="1"/>
  <c r="A459" i="19"/>
  <c r="B459" i="19" s="1"/>
  <c r="A460" i="19"/>
  <c r="B460" i="19" s="1"/>
  <c r="A461" i="19"/>
  <c r="B461" i="19" s="1"/>
  <c r="A462" i="19"/>
  <c r="B462" i="19" s="1"/>
  <c r="A463" i="19"/>
  <c r="B463" i="19" s="1"/>
  <c r="A464" i="19"/>
  <c r="B464" i="19" s="1"/>
  <c r="A465" i="19"/>
  <c r="B465" i="19" s="1"/>
  <c r="A466" i="19"/>
  <c r="B466" i="19" s="1"/>
  <c r="A467" i="19"/>
  <c r="B467" i="19" s="1"/>
  <c r="A468" i="19"/>
  <c r="B468" i="19" s="1"/>
  <c r="A469" i="19"/>
  <c r="B469" i="19" s="1"/>
  <c r="A470" i="19"/>
  <c r="B470" i="19" s="1"/>
  <c r="A471" i="19"/>
  <c r="B471" i="19" s="1"/>
  <c r="A472" i="19"/>
  <c r="B472" i="19" s="1"/>
  <c r="A473" i="19"/>
  <c r="B473" i="19" s="1"/>
  <c r="A474" i="19"/>
  <c r="B474" i="19" s="1"/>
  <c r="A475" i="19"/>
  <c r="B475" i="19" s="1"/>
  <c r="A476" i="19"/>
  <c r="B476" i="19" s="1"/>
  <c r="A477" i="19"/>
  <c r="B477" i="19" s="1"/>
  <c r="A478" i="19"/>
  <c r="B478" i="19" s="1"/>
  <c r="A479" i="19"/>
  <c r="B479" i="19" s="1"/>
  <c r="A480" i="19"/>
  <c r="B480" i="19" s="1"/>
  <c r="A481" i="19"/>
  <c r="B481" i="19" s="1"/>
  <c r="A482" i="19"/>
  <c r="B482" i="19" s="1"/>
  <c r="A483" i="19"/>
  <c r="B483" i="19" s="1"/>
  <c r="A484" i="19"/>
  <c r="B484" i="19" s="1"/>
  <c r="A485" i="19"/>
  <c r="B485" i="19" s="1"/>
  <c r="A486" i="19"/>
  <c r="B486" i="19" s="1"/>
  <c r="A487" i="19"/>
  <c r="B487" i="19" s="1"/>
  <c r="A488" i="19"/>
  <c r="B488" i="19" s="1"/>
  <c r="A489" i="19"/>
  <c r="B489" i="19" s="1"/>
  <c r="A490" i="19"/>
  <c r="B490" i="19" s="1"/>
  <c r="A491" i="19"/>
  <c r="B491" i="19" s="1"/>
  <c r="A492" i="19"/>
  <c r="B492" i="19" s="1"/>
  <c r="A493" i="19"/>
  <c r="B493" i="19" s="1"/>
  <c r="A494" i="19"/>
  <c r="B494" i="19" s="1"/>
  <c r="A495" i="19"/>
  <c r="B495" i="19" s="1"/>
  <c r="A496" i="19"/>
  <c r="B496" i="19" s="1"/>
  <c r="A497" i="19"/>
  <c r="B497" i="19" s="1"/>
  <c r="A498" i="19"/>
  <c r="B498" i="19" s="1"/>
  <c r="A499" i="19"/>
  <c r="B499" i="19" s="1"/>
  <c r="A500" i="19"/>
  <c r="B500" i="19" s="1"/>
  <c r="A501" i="19"/>
  <c r="B501" i="19" s="1"/>
  <c r="A502" i="19"/>
  <c r="B502" i="19" s="1"/>
  <c r="A503" i="19"/>
  <c r="B503" i="19" s="1"/>
  <c r="A504" i="19"/>
  <c r="B504" i="19" s="1"/>
  <c r="A505" i="19"/>
  <c r="B505" i="19" s="1"/>
  <c r="A506" i="19"/>
  <c r="B506" i="19" s="1"/>
  <c r="A507" i="19"/>
  <c r="B507" i="19" s="1"/>
  <c r="A508" i="19"/>
  <c r="B508" i="19" s="1"/>
  <c r="A509" i="19"/>
  <c r="B509" i="19" s="1"/>
  <c r="A510" i="19"/>
  <c r="B510" i="19" s="1"/>
  <c r="A511" i="19"/>
  <c r="B511" i="19" s="1"/>
  <c r="A512" i="19"/>
  <c r="B512" i="19" s="1"/>
  <c r="A513" i="19"/>
  <c r="B513" i="19" s="1"/>
  <c r="A514" i="19"/>
  <c r="B514" i="19" s="1"/>
  <c r="A515" i="19"/>
  <c r="B515" i="19" s="1"/>
  <c r="A516" i="19"/>
  <c r="B516" i="19" s="1"/>
  <c r="A517" i="19"/>
  <c r="B517" i="19" s="1"/>
  <c r="A518" i="19"/>
  <c r="B518" i="19" s="1"/>
  <c r="A519" i="19"/>
  <c r="B519" i="19" s="1"/>
  <c r="A520" i="19"/>
  <c r="B520" i="19" s="1"/>
  <c r="A521" i="19"/>
  <c r="B521" i="19" s="1"/>
  <c r="A522" i="19"/>
  <c r="B522" i="19" s="1"/>
  <c r="A523" i="19"/>
  <c r="B523" i="19" s="1"/>
  <c r="A524" i="19"/>
  <c r="B524" i="19" s="1"/>
  <c r="A525" i="19"/>
  <c r="B525" i="19" s="1"/>
  <c r="A526" i="19"/>
  <c r="B526" i="19" s="1"/>
  <c r="A527" i="19"/>
  <c r="B527" i="19" s="1"/>
  <c r="A528" i="19"/>
  <c r="B528" i="19" s="1"/>
  <c r="A529" i="19"/>
  <c r="B529" i="19" s="1"/>
  <c r="A530" i="19"/>
  <c r="B530" i="19" s="1"/>
  <c r="A531" i="19"/>
  <c r="B531" i="19" s="1"/>
  <c r="A532" i="19"/>
  <c r="B532" i="19" s="1"/>
  <c r="A533" i="19"/>
  <c r="B533" i="19" s="1"/>
  <c r="A534" i="19"/>
  <c r="B534" i="19" s="1"/>
  <c r="A535" i="19"/>
  <c r="B535" i="19" s="1"/>
  <c r="A536" i="19"/>
  <c r="B536" i="19" s="1"/>
  <c r="A537" i="19"/>
  <c r="B537" i="19" s="1"/>
  <c r="A538" i="19"/>
  <c r="B538" i="19" s="1"/>
  <c r="A539" i="19"/>
  <c r="B539" i="19" s="1"/>
  <c r="A540" i="19"/>
  <c r="B540" i="19" s="1"/>
  <c r="A541" i="19"/>
  <c r="B541" i="19" s="1"/>
  <c r="A542" i="19"/>
  <c r="B542" i="19" s="1"/>
  <c r="A543" i="19"/>
  <c r="B543" i="19" s="1"/>
  <c r="A544" i="19"/>
  <c r="B544" i="19" s="1"/>
  <c r="A545" i="19"/>
  <c r="B545" i="19" s="1"/>
  <c r="A546" i="19"/>
  <c r="B546" i="19" s="1"/>
  <c r="A547" i="19"/>
  <c r="B547" i="19" s="1"/>
  <c r="A548" i="19"/>
  <c r="B548" i="19" s="1"/>
  <c r="A549" i="19"/>
  <c r="B549" i="19" s="1"/>
  <c r="A550" i="19"/>
  <c r="B550" i="19" s="1"/>
  <c r="A551" i="19"/>
  <c r="B551" i="19" s="1"/>
  <c r="A552" i="19"/>
  <c r="B552" i="19" s="1"/>
  <c r="A553" i="19"/>
  <c r="B553" i="19" s="1"/>
  <c r="A554" i="19"/>
  <c r="B554" i="19" s="1"/>
  <c r="A555" i="19"/>
  <c r="B555" i="19" s="1"/>
  <c r="A556" i="19"/>
  <c r="B556" i="19" s="1"/>
  <c r="A557" i="19"/>
  <c r="B557" i="19" s="1"/>
  <c r="A558" i="19"/>
  <c r="B558" i="19" s="1"/>
  <c r="A559" i="19"/>
  <c r="B559" i="19" s="1"/>
  <c r="A560" i="19"/>
  <c r="B560" i="19" s="1"/>
  <c r="A561" i="19"/>
  <c r="B561" i="19" s="1"/>
  <c r="A562" i="19"/>
  <c r="B562" i="19" s="1"/>
  <c r="A563" i="19"/>
  <c r="B563" i="19" s="1"/>
  <c r="A564" i="19"/>
  <c r="B564" i="19" s="1"/>
  <c r="A565" i="19"/>
  <c r="B565" i="19" s="1"/>
  <c r="A566" i="19"/>
  <c r="B566" i="19" s="1"/>
  <c r="A567" i="19"/>
  <c r="B567" i="19" s="1"/>
  <c r="A568" i="19"/>
  <c r="B568" i="19" s="1"/>
  <c r="A569" i="19"/>
  <c r="B569" i="19" s="1"/>
  <c r="A570" i="19"/>
  <c r="B570" i="19" s="1"/>
  <c r="A571" i="19"/>
  <c r="B571" i="19" s="1"/>
  <c r="A572" i="19"/>
  <c r="B572" i="19" s="1"/>
  <c r="A573" i="19"/>
  <c r="B573" i="19" s="1"/>
  <c r="A574" i="19"/>
  <c r="B574" i="19" s="1"/>
  <c r="A575" i="19"/>
  <c r="B575" i="19" s="1"/>
  <c r="A576" i="19"/>
  <c r="B576" i="19" s="1"/>
  <c r="A577" i="19"/>
  <c r="B577" i="19" s="1"/>
  <c r="A578" i="19"/>
  <c r="B578" i="19" s="1"/>
  <c r="A579" i="19"/>
  <c r="B579" i="19" s="1"/>
  <c r="A580" i="19"/>
  <c r="B580" i="19" s="1"/>
  <c r="A581" i="19"/>
  <c r="B581" i="19" s="1"/>
  <c r="A582" i="19"/>
  <c r="B582" i="19" s="1"/>
  <c r="A583" i="19"/>
  <c r="B583" i="19" s="1"/>
  <c r="A584" i="19"/>
  <c r="B584" i="19" s="1"/>
  <c r="A585" i="19"/>
  <c r="B585" i="19" s="1"/>
  <c r="A586" i="19"/>
  <c r="B586" i="19" s="1"/>
  <c r="A587" i="19"/>
  <c r="B587" i="19" s="1"/>
  <c r="A588" i="19"/>
  <c r="B588" i="19" s="1"/>
  <c r="A589" i="19"/>
  <c r="B589" i="19" s="1"/>
  <c r="A590" i="19"/>
  <c r="B590" i="19" s="1"/>
  <c r="A591" i="19"/>
  <c r="B591" i="19" s="1"/>
  <c r="A592" i="19"/>
  <c r="B592" i="19" s="1"/>
  <c r="A593" i="19"/>
  <c r="B593" i="19" s="1"/>
  <c r="A594" i="19"/>
  <c r="B594" i="19" s="1"/>
  <c r="A595" i="19"/>
  <c r="B595" i="19" s="1"/>
  <c r="A596" i="19"/>
  <c r="B596" i="19" s="1"/>
  <c r="A597" i="19"/>
  <c r="B597" i="19" s="1"/>
  <c r="A598" i="19"/>
  <c r="B598" i="19" s="1"/>
  <c r="A599" i="19"/>
  <c r="B599" i="19" s="1"/>
  <c r="A600" i="19"/>
  <c r="B600" i="19" s="1"/>
  <c r="A601" i="19"/>
  <c r="B601" i="19" s="1"/>
  <c r="A602" i="19"/>
  <c r="B602" i="19" s="1"/>
  <c r="A603" i="19"/>
  <c r="B603" i="19" s="1"/>
  <c r="A604" i="19"/>
  <c r="B604" i="19" s="1"/>
  <c r="A605" i="19"/>
  <c r="B605" i="19" s="1"/>
  <c r="A606" i="19"/>
  <c r="B606" i="19" s="1"/>
  <c r="A607" i="19"/>
  <c r="B607" i="19" s="1"/>
  <c r="A608" i="19"/>
  <c r="B608" i="19" s="1"/>
  <c r="A609" i="19"/>
  <c r="B609" i="19" s="1"/>
  <c r="A610" i="19"/>
  <c r="B610" i="19" s="1"/>
  <c r="A611" i="19"/>
  <c r="B611" i="19" s="1"/>
  <c r="A612" i="19"/>
  <c r="B612" i="19" s="1"/>
  <c r="A613" i="19"/>
  <c r="B613" i="19" s="1"/>
  <c r="A614" i="19"/>
  <c r="B614" i="19" s="1"/>
  <c r="A615" i="19"/>
  <c r="B615" i="19" s="1"/>
  <c r="A616" i="19"/>
  <c r="B616" i="19" s="1"/>
  <c r="A617" i="19"/>
  <c r="B617" i="19" s="1"/>
  <c r="A618" i="19"/>
  <c r="B618" i="19" s="1"/>
  <c r="A619" i="19"/>
  <c r="B619" i="19" s="1"/>
  <c r="A620" i="19"/>
  <c r="B620" i="19" s="1"/>
  <c r="A621" i="19"/>
  <c r="B621" i="19" s="1"/>
  <c r="A622" i="19"/>
  <c r="B622" i="19" s="1"/>
  <c r="A623" i="19"/>
  <c r="B623" i="19" s="1"/>
  <c r="A624" i="19"/>
  <c r="B624" i="19" s="1"/>
  <c r="A625" i="19"/>
  <c r="B625" i="19" s="1"/>
  <c r="A626" i="19"/>
  <c r="B626" i="19" s="1"/>
  <c r="A627" i="19"/>
  <c r="B627" i="19" s="1"/>
  <c r="A628" i="19"/>
  <c r="B628" i="19" s="1"/>
  <c r="A629" i="19"/>
  <c r="B629" i="19" s="1"/>
  <c r="A630" i="19"/>
  <c r="B630" i="19" s="1"/>
  <c r="A631" i="19"/>
  <c r="B631" i="19" s="1"/>
  <c r="A632" i="19"/>
  <c r="B632" i="19" s="1"/>
  <c r="A633" i="19"/>
  <c r="B633" i="19" s="1"/>
  <c r="A634" i="19"/>
  <c r="B634" i="19" s="1"/>
  <c r="A635" i="19"/>
  <c r="B635" i="19" s="1"/>
  <c r="A636" i="19"/>
  <c r="B636" i="19" s="1"/>
  <c r="A637" i="19"/>
  <c r="B637" i="19" s="1"/>
  <c r="A638" i="19"/>
  <c r="B638" i="19" s="1"/>
  <c r="A639" i="19"/>
  <c r="B639" i="19" s="1"/>
  <c r="A640" i="19"/>
  <c r="B640" i="19" s="1"/>
  <c r="A641" i="19"/>
  <c r="B641" i="19" s="1"/>
  <c r="A642" i="19"/>
  <c r="B642" i="19" s="1"/>
  <c r="A643" i="19"/>
  <c r="B643" i="19" s="1"/>
  <c r="A644" i="19"/>
  <c r="B644" i="19" s="1"/>
  <c r="A645" i="19"/>
  <c r="B645" i="19" s="1"/>
  <c r="A646" i="19"/>
  <c r="B646" i="19" s="1"/>
  <c r="A647" i="19"/>
  <c r="B647" i="19" s="1"/>
  <c r="A648" i="19"/>
  <c r="B648" i="19" s="1"/>
  <c r="A649" i="19"/>
  <c r="B649" i="19" s="1"/>
  <c r="A650" i="19"/>
  <c r="B650" i="19" s="1"/>
  <c r="A651" i="19"/>
  <c r="B651" i="19" s="1"/>
  <c r="A652" i="19"/>
  <c r="B652" i="19" s="1"/>
  <c r="A653" i="19"/>
  <c r="B653" i="19" s="1"/>
  <c r="A654" i="19"/>
  <c r="B654" i="19" s="1"/>
  <c r="A655" i="19"/>
  <c r="B655" i="19" s="1"/>
  <c r="A656" i="19"/>
  <c r="B656" i="19" s="1"/>
  <c r="A657" i="19"/>
  <c r="B657" i="19" s="1"/>
  <c r="A658" i="19"/>
  <c r="B658" i="19" s="1"/>
  <c r="A659" i="19"/>
  <c r="B659" i="19" s="1"/>
  <c r="A660" i="19"/>
  <c r="B660" i="19" s="1"/>
  <c r="A661" i="19"/>
  <c r="B661" i="19" s="1"/>
  <c r="A662" i="19"/>
  <c r="B662" i="19" s="1"/>
  <c r="A663" i="19"/>
  <c r="B663" i="19" s="1"/>
  <c r="A664" i="19"/>
  <c r="B664" i="19" s="1"/>
  <c r="A665" i="19"/>
  <c r="B665" i="19" s="1"/>
  <c r="A666" i="19"/>
  <c r="B666" i="19" s="1"/>
  <c r="A667" i="19"/>
  <c r="B667" i="19" s="1"/>
  <c r="A668" i="19"/>
  <c r="B668" i="19" s="1"/>
  <c r="A669" i="19"/>
  <c r="B669" i="19" s="1"/>
  <c r="A670" i="19"/>
  <c r="B670" i="19" s="1"/>
  <c r="A671" i="19"/>
  <c r="B671" i="19" s="1"/>
  <c r="A672" i="19"/>
  <c r="B672" i="19" s="1"/>
  <c r="A673" i="19"/>
  <c r="B673" i="19" s="1"/>
  <c r="A674" i="19"/>
  <c r="B674" i="19" s="1"/>
  <c r="A675" i="19"/>
  <c r="B675" i="19" s="1"/>
  <c r="A676" i="19"/>
  <c r="B676" i="19" s="1"/>
  <c r="A677" i="19"/>
  <c r="B677" i="19" s="1"/>
  <c r="A678" i="19"/>
  <c r="B678" i="19" s="1"/>
  <c r="A679" i="19"/>
  <c r="B679" i="19" s="1"/>
  <c r="A680" i="19"/>
  <c r="B680" i="19" s="1"/>
  <c r="A681" i="19"/>
  <c r="B681" i="19" s="1"/>
  <c r="A682" i="19"/>
  <c r="B682" i="19" s="1"/>
  <c r="A683" i="19"/>
  <c r="B683" i="19" s="1"/>
  <c r="A684" i="19"/>
  <c r="B684" i="19" s="1"/>
  <c r="A685" i="19"/>
  <c r="B685" i="19" s="1"/>
  <c r="A686" i="19"/>
  <c r="B686" i="19" s="1"/>
  <c r="A687" i="19"/>
  <c r="B687" i="19" s="1"/>
  <c r="A688" i="19"/>
  <c r="B688" i="19" s="1"/>
  <c r="A689" i="19"/>
  <c r="B689" i="19" s="1"/>
  <c r="A690" i="19"/>
  <c r="B690" i="19" s="1"/>
  <c r="A691" i="19"/>
  <c r="B691" i="19" s="1"/>
  <c r="A692" i="19"/>
  <c r="B692" i="19" s="1"/>
  <c r="A693" i="19"/>
  <c r="B693" i="19" s="1"/>
  <c r="A694" i="19"/>
  <c r="B694" i="19" s="1"/>
  <c r="A695" i="19"/>
  <c r="B695" i="19" s="1"/>
  <c r="A696" i="19"/>
  <c r="B696" i="19" s="1"/>
  <c r="A697" i="19"/>
  <c r="B697" i="19" s="1"/>
  <c r="A698" i="19"/>
  <c r="B698" i="19" s="1"/>
  <c r="A699" i="19"/>
  <c r="B699" i="19" s="1"/>
  <c r="A700" i="19"/>
  <c r="B700" i="19" s="1"/>
  <c r="A701" i="19"/>
  <c r="B701" i="19" s="1"/>
  <c r="A702" i="19"/>
  <c r="B702" i="19" s="1"/>
  <c r="A703" i="19"/>
  <c r="B703" i="19" s="1"/>
  <c r="A704" i="19"/>
  <c r="B704" i="19" s="1"/>
  <c r="A705" i="19"/>
  <c r="B705" i="19" s="1"/>
  <c r="A706" i="19"/>
  <c r="B706" i="19" s="1"/>
  <c r="A707" i="19"/>
  <c r="B707" i="19" s="1"/>
  <c r="A708" i="19"/>
  <c r="B708" i="19" s="1"/>
  <c r="A709" i="19"/>
  <c r="B709" i="19" s="1"/>
  <c r="A710" i="19"/>
  <c r="B710" i="19" s="1"/>
  <c r="A711" i="19"/>
  <c r="B711" i="19" s="1"/>
  <c r="A712" i="19"/>
  <c r="B712" i="19" s="1"/>
  <c r="A713" i="19"/>
  <c r="B713" i="19" s="1"/>
  <c r="A714" i="19"/>
  <c r="B714" i="19" s="1"/>
  <c r="A715" i="19"/>
  <c r="B715" i="19" s="1"/>
  <c r="A716" i="19"/>
  <c r="B716" i="19" s="1"/>
  <c r="A717" i="19"/>
  <c r="B717" i="19" s="1"/>
  <c r="A718" i="19"/>
  <c r="B718" i="19" s="1"/>
  <c r="A719" i="19"/>
  <c r="B719" i="19" s="1"/>
  <c r="A720" i="19"/>
  <c r="B720" i="19" s="1"/>
  <c r="A721" i="19"/>
  <c r="B721" i="19" s="1"/>
  <c r="A722" i="19"/>
  <c r="B722" i="19" s="1"/>
  <c r="A723" i="19"/>
  <c r="B723" i="19" s="1"/>
  <c r="A724" i="19"/>
  <c r="B724" i="19" s="1"/>
  <c r="A725" i="19"/>
  <c r="B725" i="19" s="1"/>
  <c r="A726" i="19"/>
  <c r="B726" i="19" s="1"/>
  <c r="A727" i="19"/>
  <c r="B727" i="19" s="1"/>
  <c r="A728" i="19"/>
  <c r="B728" i="19" s="1"/>
  <c r="A729" i="19"/>
  <c r="B729" i="19" s="1"/>
  <c r="A730" i="19"/>
  <c r="B730" i="19" s="1"/>
  <c r="A731" i="19"/>
  <c r="B731" i="19" s="1"/>
  <c r="A732" i="19"/>
  <c r="B732" i="19" s="1"/>
  <c r="A733" i="19"/>
  <c r="B733" i="19" s="1"/>
  <c r="A734" i="19"/>
  <c r="B734" i="19" s="1"/>
  <c r="A735" i="19"/>
  <c r="B735" i="19" s="1"/>
  <c r="A736" i="19"/>
  <c r="B736" i="19" s="1"/>
  <c r="A737" i="19"/>
  <c r="B737" i="19" s="1"/>
  <c r="A738" i="19"/>
  <c r="B738" i="19" s="1"/>
  <c r="A739" i="19"/>
  <c r="B739" i="19" s="1"/>
  <c r="A740" i="19"/>
  <c r="B740" i="19" s="1"/>
  <c r="A741" i="19"/>
  <c r="B741" i="19" s="1"/>
  <c r="A742" i="19"/>
  <c r="B742" i="19" s="1"/>
  <c r="A743" i="19"/>
  <c r="B743" i="19" s="1"/>
  <c r="A744" i="19"/>
  <c r="B744" i="19" s="1"/>
  <c r="A745" i="19"/>
  <c r="B745" i="19" s="1"/>
  <c r="A746" i="19"/>
  <c r="B746" i="19" s="1"/>
  <c r="A747" i="19"/>
  <c r="B747" i="19" s="1"/>
  <c r="A748" i="19"/>
  <c r="B748" i="19" s="1"/>
  <c r="A749" i="19"/>
  <c r="B749" i="19" s="1"/>
  <c r="A750" i="19"/>
  <c r="B750" i="19" s="1"/>
  <c r="A751" i="19"/>
  <c r="B751" i="19" s="1"/>
  <c r="A752" i="19"/>
  <c r="B752" i="19" s="1"/>
  <c r="A753" i="19"/>
  <c r="B753" i="19" s="1"/>
  <c r="A754" i="19"/>
  <c r="B754" i="19" s="1"/>
  <c r="A755" i="19"/>
  <c r="B755" i="19" s="1"/>
  <c r="A756" i="19"/>
  <c r="B756" i="19" s="1"/>
  <c r="A757" i="19"/>
  <c r="B757" i="19" s="1"/>
  <c r="A758" i="19"/>
  <c r="B758" i="19" s="1"/>
  <c r="A759" i="19"/>
  <c r="B759" i="19" s="1"/>
  <c r="A760" i="19"/>
  <c r="B760" i="19" s="1"/>
  <c r="A761" i="19"/>
  <c r="B761" i="19" s="1"/>
  <c r="A762" i="19"/>
  <c r="B762" i="19" s="1"/>
  <c r="A763" i="19"/>
  <c r="B763" i="19" s="1"/>
  <c r="A764" i="19"/>
  <c r="B764" i="19" s="1"/>
  <c r="A765" i="19"/>
  <c r="B765" i="19" s="1"/>
  <c r="A766" i="19"/>
  <c r="B766" i="19" s="1"/>
  <c r="A767" i="19"/>
  <c r="B767" i="19" s="1"/>
  <c r="A768" i="19"/>
  <c r="B768" i="19" s="1"/>
  <c r="A769" i="19"/>
  <c r="B769" i="19" s="1"/>
  <c r="A770" i="19"/>
  <c r="B770" i="19" s="1"/>
  <c r="A771" i="19"/>
  <c r="B771" i="19" s="1"/>
  <c r="A772" i="19"/>
  <c r="B772" i="19" s="1"/>
  <c r="A773" i="19"/>
  <c r="B773" i="19" s="1"/>
  <c r="A774" i="19"/>
  <c r="B774" i="19" s="1"/>
  <c r="A775" i="19"/>
  <c r="B775" i="19" s="1"/>
  <c r="A776" i="19"/>
  <c r="B776" i="19" s="1"/>
  <c r="A777" i="19"/>
  <c r="B777" i="19" s="1"/>
  <c r="A778" i="19"/>
  <c r="B778" i="19" s="1"/>
  <c r="A779" i="19"/>
  <c r="B779" i="19" s="1"/>
  <c r="A780" i="19"/>
  <c r="B780" i="19" s="1"/>
  <c r="A781" i="19"/>
  <c r="B781" i="19" s="1"/>
  <c r="A782" i="19"/>
  <c r="B782" i="19" s="1"/>
  <c r="A783" i="19"/>
  <c r="B783" i="19" s="1"/>
  <c r="A784" i="19"/>
  <c r="B784" i="19" s="1"/>
  <c r="A785" i="19"/>
  <c r="B785" i="19" s="1"/>
  <c r="A786" i="19"/>
  <c r="B786" i="19" s="1"/>
  <c r="A787" i="19"/>
  <c r="B787" i="19" s="1"/>
  <c r="A788" i="19"/>
  <c r="B788" i="19" s="1"/>
  <c r="A789" i="19"/>
  <c r="B789" i="19" s="1"/>
  <c r="A790" i="19"/>
  <c r="B790" i="19" s="1"/>
  <c r="A791" i="19"/>
  <c r="B791" i="19" s="1"/>
  <c r="A792" i="19"/>
  <c r="B792" i="19" s="1"/>
  <c r="A793" i="19"/>
  <c r="B793" i="19" s="1"/>
  <c r="A794" i="19"/>
  <c r="B794" i="19" s="1"/>
  <c r="A795" i="19"/>
  <c r="B795" i="19" s="1"/>
  <c r="A796" i="19"/>
  <c r="B796" i="19" s="1"/>
  <c r="A797" i="19"/>
  <c r="B797" i="19" s="1"/>
  <c r="A798" i="19"/>
  <c r="B798" i="19" s="1"/>
  <c r="A799" i="19"/>
  <c r="B799" i="19" s="1"/>
  <c r="A800" i="19"/>
  <c r="B800" i="19" s="1"/>
  <c r="A801" i="19"/>
  <c r="B801" i="19" s="1"/>
  <c r="A802" i="19"/>
  <c r="B802" i="19" s="1"/>
  <c r="A803" i="19"/>
  <c r="B803" i="19" s="1"/>
  <c r="A804" i="19"/>
  <c r="B804" i="19" s="1"/>
  <c r="A805" i="19"/>
  <c r="B805" i="19" s="1"/>
  <c r="A806" i="19"/>
  <c r="B806" i="19" s="1"/>
  <c r="A807" i="19"/>
  <c r="B807" i="19" s="1"/>
  <c r="A808" i="19"/>
  <c r="B808" i="19" s="1"/>
  <c r="A809" i="19"/>
  <c r="B809" i="19" s="1"/>
  <c r="A810" i="19"/>
  <c r="B810" i="19" s="1"/>
  <c r="A811" i="19"/>
  <c r="B811" i="19" s="1"/>
  <c r="A812" i="19"/>
  <c r="B812" i="19" s="1"/>
  <c r="A813" i="19"/>
  <c r="B813" i="19" s="1"/>
  <c r="A814" i="19"/>
  <c r="B814" i="19" s="1"/>
  <c r="A815" i="19"/>
  <c r="B815" i="19" s="1"/>
  <c r="A816" i="19"/>
  <c r="B816" i="19" s="1"/>
  <c r="A817" i="19"/>
  <c r="B817" i="19" s="1"/>
  <c r="A818" i="19"/>
  <c r="B818" i="19" s="1"/>
  <c r="A819" i="19"/>
  <c r="B819" i="19" s="1"/>
  <c r="A820" i="19"/>
  <c r="B820" i="19" s="1"/>
  <c r="A821" i="19"/>
  <c r="B821" i="19" s="1"/>
  <c r="A822" i="19"/>
  <c r="B822" i="19" s="1"/>
  <c r="A823" i="19"/>
  <c r="B823" i="19" s="1"/>
  <c r="A824" i="19"/>
  <c r="B824" i="19" s="1"/>
  <c r="A825" i="19"/>
  <c r="B825" i="19" s="1"/>
  <c r="A826" i="19"/>
  <c r="B826" i="19" s="1"/>
  <c r="A827" i="19"/>
  <c r="B827" i="19" s="1"/>
  <c r="A828" i="19"/>
  <c r="B828" i="19" s="1"/>
  <c r="A829" i="19"/>
  <c r="B829" i="19" s="1"/>
  <c r="A830" i="19"/>
  <c r="B830" i="19" s="1"/>
  <c r="A831" i="19"/>
  <c r="B831" i="19" s="1"/>
  <c r="A832" i="19"/>
  <c r="B832" i="19" s="1"/>
  <c r="A833" i="19"/>
  <c r="B833" i="19" s="1"/>
  <c r="A834" i="19"/>
  <c r="B834" i="19" s="1"/>
  <c r="A835" i="19"/>
  <c r="B835" i="19" s="1"/>
  <c r="A836" i="19"/>
  <c r="B836" i="19" s="1"/>
  <c r="A837" i="19"/>
  <c r="B837" i="19" s="1"/>
  <c r="A838" i="19"/>
  <c r="B838" i="19" s="1"/>
  <c r="A839" i="19"/>
  <c r="B839" i="19" s="1"/>
  <c r="A840" i="19"/>
  <c r="B840" i="19" s="1"/>
  <c r="A841" i="19"/>
  <c r="B841" i="19" s="1"/>
  <c r="A842" i="19"/>
  <c r="B842" i="19" s="1"/>
  <c r="A843" i="19"/>
  <c r="B843" i="19" s="1"/>
  <c r="A844" i="19"/>
  <c r="B844" i="19" s="1"/>
  <c r="A845" i="19"/>
  <c r="B845" i="19" s="1"/>
  <c r="A846" i="19"/>
  <c r="B846" i="19" s="1"/>
  <c r="A847" i="19"/>
  <c r="B847" i="19" s="1"/>
  <c r="A848" i="19"/>
  <c r="B848" i="19" s="1"/>
  <c r="A849" i="19"/>
  <c r="B849" i="19" s="1"/>
  <c r="A850" i="19"/>
  <c r="B850" i="19" s="1"/>
  <c r="A851" i="19"/>
  <c r="B851" i="19" s="1"/>
  <c r="A852" i="19"/>
  <c r="B852" i="19" s="1"/>
  <c r="A853" i="19"/>
  <c r="B853" i="19" s="1"/>
  <c r="A854" i="19"/>
  <c r="B854" i="19" s="1"/>
  <c r="A855" i="19"/>
  <c r="B855" i="19" s="1"/>
  <c r="A856" i="19"/>
  <c r="B856" i="19" s="1"/>
  <c r="A857" i="19"/>
  <c r="B857" i="19" s="1"/>
  <c r="A858" i="19"/>
  <c r="B858" i="19" s="1"/>
  <c r="A859" i="19"/>
  <c r="B859" i="19" s="1"/>
  <c r="A860" i="19"/>
  <c r="B860" i="19" s="1"/>
  <c r="A861" i="19"/>
  <c r="B861" i="19" s="1"/>
  <c r="A862" i="19"/>
  <c r="B862" i="19" s="1"/>
  <c r="A863" i="19"/>
  <c r="B863" i="19" s="1"/>
  <c r="A864" i="19"/>
  <c r="B864" i="19" s="1"/>
  <c r="A865" i="19"/>
  <c r="B865" i="19" s="1"/>
  <c r="A866" i="19"/>
  <c r="B866" i="19" s="1"/>
  <c r="A867" i="19"/>
  <c r="B867" i="19" s="1"/>
  <c r="A868" i="19"/>
  <c r="B868" i="19" s="1"/>
  <c r="A869" i="19"/>
  <c r="B869" i="19" s="1"/>
  <c r="A870" i="19"/>
  <c r="B870" i="19" s="1"/>
  <c r="A871" i="19"/>
  <c r="B871" i="19" s="1"/>
  <c r="A872" i="19"/>
  <c r="B872" i="19" s="1"/>
  <c r="A873" i="19"/>
  <c r="B873" i="19" s="1"/>
  <c r="A874" i="19"/>
  <c r="B874" i="19" s="1"/>
  <c r="A875" i="19"/>
  <c r="B875" i="19" s="1"/>
  <c r="A876" i="19"/>
  <c r="B876" i="19" s="1"/>
  <c r="A877" i="19"/>
  <c r="B877" i="19" s="1"/>
  <c r="A878" i="19"/>
  <c r="B878" i="19" s="1"/>
  <c r="A879" i="19"/>
  <c r="B879" i="19" s="1"/>
  <c r="A880" i="19"/>
  <c r="B880" i="19" s="1"/>
  <c r="A881" i="19"/>
  <c r="B881" i="19" s="1"/>
  <c r="A882" i="19"/>
  <c r="B882" i="19" s="1"/>
  <c r="A883" i="19"/>
  <c r="B883" i="19" s="1"/>
  <c r="A884" i="19"/>
  <c r="B884" i="19" s="1"/>
  <c r="A885" i="19"/>
  <c r="B885" i="19" s="1"/>
  <c r="A886" i="19"/>
  <c r="B886" i="19" s="1"/>
  <c r="A887" i="19"/>
  <c r="B887" i="19" s="1"/>
  <c r="A888" i="19"/>
  <c r="B888" i="19" s="1"/>
  <c r="A889" i="19"/>
  <c r="B889" i="19" s="1"/>
  <c r="A890" i="19"/>
  <c r="B890" i="19" s="1"/>
  <c r="A891" i="19"/>
  <c r="B891" i="19" s="1"/>
  <c r="A892" i="19"/>
  <c r="B892" i="19" s="1"/>
  <c r="A893" i="19"/>
  <c r="B893" i="19" s="1"/>
  <c r="A894" i="19"/>
  <c r="B894" i="19" s="1"/>
  <c r="A895" i="19"/>
  <c r="B895" i="19" s="1"/>
  <c r="A896" i="19"/>
  <c r="B896" i="19" s="1"/>
  <c r="A897" i="19"/>
  <c r="B897" i="19" s="1"/>
  <c r="A898" i="19"/>
  <c r="B898" i="19" s="1"/>
  <c r="A899" i="19"/>
  <c r="B899" i="19" s="1"/>
  <c r="A900" i="19"/>
  <c r="B900" i="19" s="1"/>
  <c r="A901" i="19"/>
  <c r="B901" i="19" s="1"/>
  <c r="A902" i="19"/>
  <c r="B902" i="19" s="1"/>
  <c r="A903" i="19"/>
  <c r="B903" i="19" s="1"/>
  <c r="A904" i="19"/>
  <c r="B904" i="19" s="1"/>
  <c r="A905" i="19"/>
  <c r="B905" i="19" s="1"/>
  <c r="A906" i="19"/>
  <c r="B906" i="19" s="1"/>
  <c r="A907" i="19"/>
  <c r="B907" i="19" s="1"/>
  <c r="A908" i="19"/>
  <c r="B908" i="19" s="1"/>
  <c r="A909" i="19"/>
  <c r="B909" i="19" s="1"/>
  <c r="A910" i="19"/>
  <c r="B910" i="19" s="1"/>
  <c r="A911" i="19"/>
  <c r="B911" i="19" s="1"/>
  <c r="A912" i="19"/>
  <c r="B912" i="19" s="1"/>
  <c r="A913" i="19"/>
  <c r="B913" i="19" s="1"/>
  <c r="A914" i="19"/>
  <c r="B914" i="19" s="1"/>
  <c r="A915" i="19"/>
  <c r="B915" i="19" s="1"/>
  <c r="A916" i="19"/>
  <c r="B916" i="19" s="1"/>
  <c r="A917" i="19"/>
  <c r="B917" i="19" s="1"/>
  <c r="A918" i="19"/>
  <c r="B918" i="19" s="1"/>
  <c r="A919" i="19"/>
  <c r="B919" i="19" s="1"/>
  <c r="A920" i="19"/>
  <c r="B920" i="19" s="1"/>
  <c r="A921" i="19"/>
  <c r="B921" i="19" s="1"/>
  <c r="A922" i="19"/>
  <c r="B922" i="19" s="1"/>
  <c r="A923" i="19"/>
  <c r="B923" i="19" s="1"/>
  <c r="A924" i="19"/>
  <c r="B924" i="19" s="1"/>
  <c r="A925" i="19"/>
  <c r="B925" i="19" s="1"/>
  <c r="A926" i="19"/>
  <c r="B926" i="19" s="1"/>
  <c r="A927" i="19"/>
  <c r="B927" i="19" s="1"/>
  <c r="A928" i="19"/>
  <c r="B928" i="19" s="1"/>
  <c r="A929" i="19"/>
  <c r="B929" i="19" s="1"/>
  <c r="A930" i="19"/>
  <c r="B930" i="19" s="1"/>
  <c r="A931" i="19"/>
  <c r="B931" i="19" s="1"/>
  <c r="A932" i="19"/>
  <c r="B932" i="19" s="1"/>
  <c r="A933" i="19"/>
  <c r="B933" i="19" s="1"/>
  <c r="A934" i="19"/>
  <c r="B934" i="19" s="1"/>
  <c r="A935" i="19"/>
  <c r="B935" i="19" s="1"/>
  <c r="A936" i="19"/>
  <c r="B936" i="19" s="1"/>
  <c r="A937" i="19"/>
  <c r="B937" i="19" s="1"/>
  <c r="A938" i="19"/>
  <c r="B938" i="19" s="1"/>
  <c r="A939" i="19"/>
  <c r="B939" i="19" s="1"/>
  <c r="A940" i="19"/>
  <c r="B940" i="19" s="1"/>
  <c r="A941" i="19"/>
  <c r="B941" i="19" s="1"/>
  <c r="A942" i="19"/>
  <c r="B942" i="19" s="1"/>
  <c r="A943" i="19"/>
  <c r="B943" i="19" s="1"/>
  <c r="A944" i="19"/>
  <c r="B944" i="19" s="1"/>
  <c r="A945" i="19"/>
  <c r="B945" i="19" s="1"/>
  <c r="A946" i="19"/>
  <c r="B946" i="19" s="1"/>
  <c r="A947" i="19"/>
  <c r="B947" i="19" s="1"/>
  <c r="A948" i="19"/>
  <c r="B948" i="19" s="1"/>
  <c r="A949" i="19"/>
  <c r="B949" i="19" s="1"/>
  <c r="A950" i="19"/>
  <c r="B950" i="19" s="1"/>
  <c r="A951" i="19"/>
  <c r="B951" i="19" s="1"/>
  <c r="A952" i="19"/>
  <c r="B952" i="19" s="1"/>
  <c r="A953" i="19"/>
  <c r="B953" i="19" s="1"/>
  <c r="A954" i="19"/>
  <c r="B954" i="19" s="1"/>
  <c r="A955" i="19"/>
  <c r="B955" i="19" s="1"/>
  <c r="A956" i="19"/>
  <c r="B956" i="19" s="1"/>
  <c r="A957" i="19"/>
  <c r="B957" i="19" s="1"/>
  <c r="A958" i="19"/>
  <c r="B958" i="19" s="1"/>
  <c r="A959" i="19"/>
  <c r="B959" i="19" s="1"/>
  <c r="A960" i="19"/>
  <c r="B960" i="19" s="1"/>
  <c r="A961" i="19"/>
  <c r="B961" i="19" s="1"/>
  <c r="A962" i="19"/>
  <c r="B962" i="19" s="1"/>
  <c r="A963" i="19"/>
  <c r="B963" i="19" s="1"/>
  <c r="A964" i="19"/>
  <c r="B964" i="19" s="1"/>
  <c r="A965" i="19"/>
  <c r="B965" i="19" s="1"/>
  <c r="A966" i="19"/>
  <c r="B966" i="19" s="1"/>
  <c r="A967" i="19"/>
  <c r="B967" i="19" s="1"/>
  <c r="A968" i="19"/>
  <c r="B968" i="19" s="1"/>
  <c r="A969" i="19"/>
  <c r="B969" i="19" s="1"/>
  <c r="A970" i="19"/>
  <c r="B970" i="19" s="1"/>
  <c r="A971" i="19"/>
  <c r="B971" i="19" s="1"/>
  <c r="A972" i="19"/>
  <c r="B972" i="19" s="1"/>
  <c r="A973" i="19"/>
  <c r="B973" i="19" s="1"/>
  <c r="A974" i="19"/>
  <c r="B974" i="19" s="1"/>
  <c r="A975" i="19"/>
  <c r="B975" i="19" s="1"/>
  <c r="A976" i="19"/>
  <c r="B976" i="19" s="1"/>
  <c r="A977" i="19"/>
  <c r="B977" i="19" s="1"/>
  <c r="A978" i="19"/>
  <c r="B978" i="19" s="1"/>
  <c r="A979" i="19"/>
  <c r="B979" i="19" s="1"/>
  <c r="A980" i="19"/>
  <c r="B980" i="19" s="1"/>
  <c r="A981" i="19"/>
  <c r="B981" i="19" s="1"/>
  <c r="A982" i="19"/>
  <c r="B982" i="19" s="1"/>
  <c r="A983" i="19"/>
  <c r="B983" i="19" s="1"/>
  <c r="A984" i="19"/>
  <c r="B984" i="19" s="1"/>
  <c r="A985" i="19"/>
  <c r="B985" i="19" s="1"/>
  <c r="A986" i="19"/>
  <c r="B986" i="19" s="1"/>
  <c r="A987" i="19"/>
  <c r="B987" i="19" s="1"/>
  <c r="A988" i="19"/>
  <c r="B988" i="19" s="1"/>
  <c r="A989" i="19"/>
  <c r="B989" i="19" s="1"/>
  <c r="A990" i="19"/>
  <c r="B990" i="19" s="1"/>
  <c r="A991" i="19"/>
  <c r="B991" i="19" s="1"/>
  <c r="A992" i="19"/>
  <c r="B992" i="19" s="1"/>
  <c r="A993" i="19"/>
  <c r="B993" i="19" s="1"/>
  <c r="A994" i="19"/>
  <c r="B994" i="19" s="1"/>
  <c r="A995" i="19"/>
  <c r="B995" i="19" s="1"/>
  <c r="A996" i="19"/>
  <c r="B996" i="19" s="1"/>
  <c r="A997" i="19"/>
  <c r="B997" i="19" s="1"/>
  <c r="A998" i="19"/>
  <c r="B998" i="19" s="1"/>
  <c r="A999" i="19"/>
  <c r="B999" i="19" s="1"/>
  <c r="A1000" i="19"/>
  <c r="B1000" i="19" s="1"/>
  <c r="A1001" i="19"/>
  <c r="B1001" i="19" s="1"/>
  <c r="A1002" i="19"/>
  <c r="B1002" i="19" s="1"/>
  <c r="A1003" i="19"/>
  <c r="B1003" i="19" s="1"/>
  <c r="A1004" i="19"/>
  <c r="B1004" i="19" s="1"/>
  <c r="A1005" i="19"/>
  <c r="B1005" i="19" s="1"/>
  <c r="A1006" i="19"/>
  <c r="B1006" i="19" s="1"/>
  <c r="A1007" i="19"/>
  <c r="B1007" i="19" s="1"/>
  <c r="A1008" i="19"/>
  <c r="B1008" i="19" s="1"/>
  <c r="A1009" i="19"/>
  <c r="B1009" i="19" s="1"/>
  <c r="A1010" i="19"/>
  <c r="B1010" i="19" s="1"/>
  <c r="A1011" i="19"/>
  <c r="B1011" i="19" s="1"/>
  <c r="A1012" i="19"/>
  <c r="B1012" i="19" s="1"/>
  <c r="A1013" i="19"/>
  <c r="B1013" i="19" s="1"/>
  <c r="A1014" i="19"/>
  <c r="B1014" i="19" s="1"/>
  <c r="A1015" i="19"/>
  <c r="B1015" i="19" s="1"/>
  <c r="A1016" i="19"/>
  <c r="B1016" i="19" s="1"/>
  <c r="A1017" i="19"/>
  <c r="B1017" i="19" s="1"/>
  <c r="A1018" i="19"/>
  <c r="B1018" i="19" s="1"/>
  <c r="A1019" i="19"/>
  <c r="B1019" i="19" s="1"/>
  <c r="A1020" i="19"/>
  <c r="B1020" i="19" s="1"/>
  <c r="A1021" i="19"/>
  <c r="B1021" i="19" s="1"/>
  <c r="A1022" i="19"/>
  <c r="B1022" i="19" s="1"/>
  <c r="A1023" i="19"/>
  <c r="B1023" i="19" s="1"/>
  <c r="A1024" i="19"/>
  <c r="B1024" i="19" s="1"/>
  <c r="A1025" i="19"/>
  <c r="B1025" i="19" s="1"/>
  <c r="A1026" i="19"/>
  <c r="B1026" i="19" s="1"/>
  <c r="A1027" i="19"/>
  <c r="B1027" i="19" s="1"/>
  <c r="A1028" i="19"/>
  <c r="B1028" i="19" s="1"/>
  <c r="A1029" i="19"/>
  <c r="B1029" i="19" s="1"/>
  <c r="A1030" i="19"/>
  <c r="B1030" i="19" s="1"/>
  <c r="A1031" i="19"/>
  <c r="B1031" i="19" s="1"/>
  <c r="A1032" i="19"/>
  <c r="B1032" i="19" s="1"/>
  <c r="A1033" i="19"/>
  <c r="B1033" i="19" s="1"/>
  <c r="A1034" i="19"/>
  <c r="B1034" i="19" s="1"/>
  <c r="A1035" i="19"/>
  <c r="B1035" i="19" s="1"/>
  <c r="A1036" i="19"/>
  <c r="B1036" i="19" s="1"/>
  <c r="A1037" i="19"/>
  <c r="B1037" i="19" s="1"/>
  <c r="A1038" i="19"/>
  <c r="B1038" i="19" s="1"/>
  <c r="A1039" i="19"/>
  <c r="B1039" i="19" s="1"/>
  <c r="A1040" i="19"/>
  <c r="B1040" i="19" s="1"/>
  <c r="A1041" i="19"/>
  <c r="B1041" i="19" s="1"/>
  <c r="A1042" i="19"/>
  <c r="B1042" i="19" s="1"/>
  <c r="A1043" i="19"/>
  <c r="B1043" i="19" s="1"/>
  <c r="A1044" i="19"/>
  <c r="B1044" i="19" s="1"/>
  <c r="A1045" i="19"/>
  <c r="B1045" i="19" s="1"/>
  <c r="A1046" i="19"/>
  <c r="B1046" i="19" s="1"/>
  <c r="A1047" i="19"/>
  <c r="B1047" i="19" s="1"/>
  <c r="A1048" i="19"/>
  <c r="B1048" i="19" s="1"/>
  <c r="A1049" i="19"/>
  <c r="B1049" i="19" s="1"/>
  <c r="A1050" i="19"/>
  <c r="B1050" i="19" s="1"/>
  <c r="A1051" i="19"/>
  <c r="B1051" i="19" s="1"/>
  <c r="A1052" i="19"/>
  <c r="B1052" i="19" s="1"/>
  <c r="A1053" i="19"/>
  <c r="B1053" i="19" s="1"/>
  <c r="A1054" i="19"/>
  <c r="B1054" i="19" s="1"/>
  <c r="A1055" i="19"/>
  <c r="B1055" i="19" s="1"/>
  <c r="A1056" i="19"/>
  <c r="B1056" i="19" s="1"/>
  <c r="A1057" i="19"/>
  <c r="B1057" i="19" s="1"/>
  <c r="A1058" i="19"/>
  <c r="B1058" i="19" s="1"/>
  <c r="A1059" i="19"/>
  <c r="B1059" i="19" s="1"/>
  <c r="A1060" i="19"/>
  <c r="B1060" i="19" s="1"/>
  <c r="A1061" i="19"/>
  <c r="B1061" i="19" s="1"/>
  <c r="A1062" i="19"/>
  <c r="B1062" i="19" s="1"/>
  <c r="A1063" i="19"/>
  <c r="B1063" i="19" s="1"/>
  <c r="A1064" i="19"/>
  <c r="B1064" i="19" s="1"/>
  <c r="A1065" i="19"/>
  <c r="B1065" i="19" s="1"/>
  <c r="A1066" i="19"/>
  <c r="B1066" i="19" s="1"/>
  <c r="A1067" i="19"/>
  <c r="B1067" i="19" s="1"/>
  <c r="A1068" i="19"/>
  <c r="B1068" i="19" s="1"/>
  <c r="A1069" i="19"/>
  <c r="B1069" i="19" s="1"/>
  <c r="A1070" i="19"/>
  <c r="B1070" i="19" s="1"/>
  <c r="A1071" i="19"/>
  <c r="B1071" i="19" s="1"/>
  <c r="A1072" i="19"/>
  <c r="B1072" i="19" s="1"/>
  <c r="A1073" i="19"/>
  <c r="B1073" i="19" s="1"/>
  <c r="A1074" i="19"/>
  <c r="B1074" i="19" s="1"/>
  <c r="A1075" i="19"/>
  <c r="B1075" i="19" s="1"/>
  <c r="A1076" i="19"/>
  <c r="B1076" i="19" s="1"/>
  <c r="A1077" i="19"/>
  <c r="B1077" i="19" s="1"/>
  <c r="A1078" i="19"/>
  <c r="B1078" i="19" s="1"/>
  <c r="A1079" i="19"/>
  <c r="B1079" i="19" s="1"/>
  <c r="A1080" i="19"/>
  <c r="B1080" i="19" s="1"/>
  <c r="A1081" i="19"/>
  <c r="B1081" i="19" s="1"/>
  <c r="A1082" i="19"/>
  <c r="B1082" i="19" s="1"/>
  <c r="A1083" i="19"/>
  <c r="B1083" i="19" s="1"/>
  <c r="A1084" i="19"/>
  <c r="B1084" i="19" s="1"/>
  <c r="A1085" i="19"/>
  <c r="B1085" i="19" s="1"/>
  <c r="A1086" i="19"/>
  <c r="B1086" i="19" s="1"/>
  <c r="A1087" i="19"/>
  <c r="B1087" i="19" s="1"/>
  <c r="A1088" i="19"/>
  <c r="B1088" i="19" s="1"/>
  <c r="A1089" i="19"/>
  <c r="B1089" i="19" s="1"/>
  <c r="A1090" i="19"/>
  <c r="B1090" i="19" s="1"/>
  <c r="A1091" i="19"/>
  <c r="B1091" i="19" s="1"/>
  <c r="A1092" i="19"/>
  <c r="B1092" i="19" s="1"/>
  <c r="A1093" i="19"/>
  <c r="B1093" i="19" s="1"/>
  <c r="A1094" i="19"/>
  <c r="B1094" i="19" s="1"/>
  <c r="A1095" i="19"/>
  <c r="B1095" i="19" s="1"/>
  <c r="A1096" i="19"/>
  <c r="B1096" i="19" s="1"/>
  <c r="A1097" i="19"/>
  <c r="B1097" i="19" s="1"/>
  <c r="A1098" i="19"/>
  <c r="B1098" i="19" s="1"/>
  <c r="A1099" i="19"/>
  <c r="B1099" i="19" s="1"/>
  <c r="A1100" i="19"/>
  <c r="B1100" i="19" s="1"/>
  <c r="A1101" i="19"/>
  <c r="B1101" i="19" s="1"/>
  <c r="A1102" i="19"/>
  <c r="B1102" i="19" s="1"/>
  <c r="A1103" i="19"/>
  <c r="B1103" i="19" s="1"/>
  <c r="A1104" i="19"/>
  <c r="B1104" i="19" s="1"/>
  <c r="A1105" i="19"/>
  <c r="B1105" i="19" s="1"/>
  <c r="A1106" i="19"/>
  <c r="B1106" i="19" s="1"/>
  <c r="A1107" i="19"/>
  <c r="B1107" i="19" s="1"/>
  <c r="A1108" i="19"/>
  <c r="B1108" i="19" s="1"/>
  <c r="A1109" i="19"/>
  <c r="B1109" i="19" s="1"/>
  <c r="A1110" i="19"/>
  <c r="B1110" i="19" s="1"/>
  <c r="A1111" i="19"/>
  <c r="B1111" i="19" s="1"/>
  <c r="A1112" i="19"/>
  <c r="B1112" i="19" s="1"/>
  <c r="A1113" i="19"/>
  <c r="B1113" i="19" s="1"/>
  <c r="A1114" i="19"/>
  <c r="B1114" i="19" s="1"/>
  <c r="A1115" i="19"/>
  <c r="B1115" i="19" s="1"/>
  <c r="A1116" i="19"/>
  <c r="B1116" i="19" s="1"/>
  <c r="A1117" i="19"/>
  <c r="B1117" i="19" s="1"/>
  <c r="A1118" i="19"/>
  <c r="B1118" i="19" s="1"/>
  <c r="A1119" i="19"/>
  <c r="B1119" i="19" s="1"/>
  <c r="A1120" i="19"/>
  <c r="B1120" i="19" s="1"/>
  <c r="A1121" i="19"/>
  <c r="B1121" i="19" s="1"/>
  <c r="A1122" i="19"/>
  <c r="B1122" i="19" s="1"/>
  <c r="A1123" i="19"/>
  <c r="B1123" i="19" s="1"/>
  <c r="A1124" i="19"/>
  <c r="B1124" i="19" s="1"/>
  <c r="A1125" i="19"/>
  <c r="B1125" i="19" s="1"/>
  <c r="A1126" i="19"/>
  <c r="B1126" i="19" s="1"/>
  <c r="A1127" i="19"/>
  <c r="B1127" i="19" s="1"/>
  <c r="A1128" i="19"/>
  <c r="B1128" i="19" s="1"/>
  <c r="A1129" i="19"/>
  <c r="B1129" i="19" s="1"/>
  <c r="A1130" i="19"/>
  <c r="B1130" i="19" s="1"/>
  <c r="A1131" i="19"/>
  <c r="B1131" i="19" s="1"/>
  <c r="A1132" i="19"/>
  <c r="B1132" i="19" s="1"/>
  <c r="A1133" i="19"/>
  <c r="B1133" i="19" s="1"/>
  <c r="A1134" i="19"/>
  <c r="B1134" i="19" s="1"/>
  <c r="A1135" i="19"/>
  <c r="B1135" i="19" s="1"/>
  <c r="A1136" i="19"/>
  <c r="B1136" i="19" s="1"/>
  <c r="A1137" i="19"/>
  <c r="B1137" i="19" s="1"/>
  <c r="A1138" i="19"/>
  <c r="B1138" i="19" s="1"/>
  <c r="A1139" i="19"/>
  <c r="B1139" i="19" s="1"/>
  <c r="A1140" i="19"/>
  <c r="B1140" i="19" s="1"/>
  <c r="A1141" i="19"/>
  <c r="B1141" i="19" s="1"/>
  <c r="A1142" i="19"/>
  <c r="B1142" i="19" s="1"/>
  <c r="A1143" i="19"/>
  <c r="B1143" i="19" s="1"/>
  <c r="A1144" i="19"/>
  <c r="B1144" i="19" s="1"/>
  <c r="A1145" i="19"/>
  <c r="B1145" i="19" s="1"/>
  <c r="A1146" i="19"/>
  <c r="B1146" i="19" s="1"/>
  <c r="A1147" i="19"/>
  <c r="B1147" i="19" s="1"/>
  <c r="A1148" i="19"/>
  <c r="B1148" i="19" s="1"/>
  <c r="A1149" i="19"/>
  <c r="B1149" i="19" s="1"/>
  <c r="A1150" i="19"/>
  <c r="B1150" i="19" s="1"/>
  <c r="A1151" i="19"/>
  <c r="B1151" i="19" s="1"/>
  <c r="A1152" i="19"/>
  <c r="B1152" i="19" s="1"/>
  <c r="A1153" i="19"/>
  <c r="B1153" i="19" s="1"/>
  <c r="A2" i="19"/>
  <c r="B2" i="19" s="1"/>
  <c r="C125" i="19" l="1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1016" i="19"/>
  <c r="C1017" i="19"/>
  <c r="C1018" i="19"/>
  <c r="C1019" i="19"/>
  <c r="C1020" i="19"/>
  <c r="C1021" i="19"/>
  <c r="C1022" i="19"/>
  <c r="C1023" i="19"/>
  <c r="C1024" i="19"/>
  <c r="C1025" i="19"/>
  <c r="C1026" i="19"/>
  <c r="C1027" i="19"/>
  <c r="C1028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C1042" i="19"/>
  <c r="C1043" i="19"/>
  <c r="C1044" i="19"/>
  <c r="C1045" i="19"/>
  <c r="C1046" i="19"/>
  <c r="C1047" i="19"/>
  <c r="C1048" i="19"/>
  <c r="C1049" i="19"/>
  <c r="C1050" i="19"/>
  <c r="C1051" i="19"/>
  <c r="C1052" i="19"/>
  <c r="C1053" i="19"/>
  <c r="C1054" i="19"/>
  <c r="C1055" i="19"/>
  <c r="C1056" i="19"/>
  <c r="C1057" i="19"/>
  <c r="C1058" i="19"/>
  <c r="C1059" i="19"/>
  <c r="C1060" i="19"/>
  <c r="C1061" i="19"/>
  <c r="C1062" i="19"/>
  <c r="C1063" i="19"/>
  <c r="C1064" i="19"/>
  <c r="C1065" i="19"/>
  <c r="C1066" i="19"/>
  <c r="C1067" i="19"/>
  <c r="C1068" i="19"/>
  <c r="C1069" i="19"/>
  <c r="C1070" i="19"/>
  <c r="C1071" i="19"/>
  <c r="C1072" i="19"/>
  <c r="C1073" i="19"/>
  <c r="C1074" i="19"/>
  <c r="C1075" i="19"/>
  <c r="C1076" i="19"/>
  <c r="C1077" i="19"/>
  <c r="C1078" i="19"/>
  <c r="C1079" i="19"/>
  <c r="C1080" i="19"/>
  <c r="C1081" i="19"/>
  <c r="C1082" i="19"/>
  <c r="C1083" i="19"/>
  <c r="C1084" i="19"/>
  <c r="C1085" i="19"/>
  <c r="C1086" i="19"/>
  <c r="C1087" i="19"/>
  <c r="C1088" i="19"/>
  <c r="C1089" i="19"/>
  <c r="C1090" i="19"/>
  <c r="C1091" i="19"/>
  <c r="C1092" i="19"/>
  <c r="C1093" i="19"/>
  <c r="C1094" i="19"/>
  <c r="C1095" i="19"/>
  <c r="C1096" i="19"/>
  <c r="C1097" i="19"/>
  <c r="C1098" i="19"/>
  <c r="C1099" i="19"/>
  <c r="C1100" i="19"/>
  <c r="C1101" i="19"/>
  <c r="C1102" i="19"/>
  <c r="C1103" i="19"/>
  <c r="C1104" i="19"/>
  <c r="C1105" i="19"/>
  <c r="C1106" i="19"/>
  <c r="C1107" i="19"/>
  <c r="C1108" i="19"/>
  <c r="C1109" i="19"/>
  <c r="C1110" i="19"/>
  <c r="C1111" i="19"/>
  <c r="C1112" i="19"/>
  <c r="C1113" i="19"/>
  <c r="C1114" i="19"/>
  <c r="C1115" i="19"/>
  <c r="C1116" i="19"/>
  <c r="C1117" i="19"/>
  <c r="C1118" i="19"/>
  <c r="C1119" i="19"/>
  <c r="C1120" i="19"/>
  <c r="C1121" i="19"/>
  <c r="C1122" i="19"/>
  <c r="C1123" i="19"/>
  <c r="C1124" i="19"/>
  <c r="C1125" i="19"/>
  <c r="C1126" i="19"/>
  <c r="C1127" i="19"/>
  <c r="C1128" i="19"/>
  <c r="C1129" i="19"/>
  <c r="C1130" i="19"/>
  <c r="C1131" i="19"/>
  <c r="C1132" i="19"/>
  <c r="C1133" i="19"/>
  <c r="C1134" i="19"/>
  <c r="C1135" i="19"/>
  <c r="C1136" i="19"/>
  <c r="C1137" i="19"/>
  <c r="C1138" i="19"/>
  <c r="C1139" i="19"/>
  <c r="C1140" i="19"/>
  <c r="C1141" i="19"/>
  <c r="C1142" i="19"/>
  <c r="C1143" i="19"/>
  <c r="C1144" i="19"/>
  <c r="C1145" i="19"/>
  <c r="C1146" i="19"/>
  <c r="C1147" i="19"/>
  <c r="C1148" i="19"/>
  <c r="C1149" i="19"/>
  <c r="C1150" i="19"/>
  <c r="C1151" i="19"/>
  <c r="C1152" i="19"/>
  <c r="C1153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2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516" i="19"/>
  <c r="D517" i="19"/>
  <c r="D518" i="19"/>
  <c r="D519" i="19"/>
  <c r="D520" i="19"/>
  <c r="D521" i="19"/>
  <c r="D522" i="19"/>
  <c r="D523" i="19"/>
  <c r="D524" i="19"/>
  <c r="D525" i="19"/>
  <c r="D526" i="19"/>
  <c r="D527" i="19"/>
  <c r="D528" i="19"/>
  <c r="D529" i="19"/>
  <c r="D530" i="19"/>
  <c r="D531" i="19"/>
  <c r="D532" i="19"/>
  <c r="D533" i="19"/>
  <c r="D534" i="19"/>
  <c r="D535" i="19"/>
  <c r="D536" i="19"/>
  <c r="D537" i="19"/>
  <c r="D538" i="19"/>
  <c r="D539" i="19"/>
  <c r="D540" i="19"/>
  <c r="D541" i="19"/>
  <c r="D542" i="19"/>
  <c r="D543" i="19"/>
  <c r="D544" i="19"/>
  <c r="D545" i="19"/>
  <c r="D546" i="19"/>
  <c r="D547" i="19"/>
  <c r="D548" i="19"/>
  <c r="D549" i="19"/>
  <c r="D550" i="19"/>
  <c r="D551" i="19"/>
  <c r="D552" i="19"/>
  <c r="D553" i="19"/>
  <c r="D554" i="19"/>
  <c r="D555" i="19"/>
  <c r="D556" i="19"/>
  <c r="D557" i="19"/>
  <c r="D558" i="19"/>
  <c r="D559" i="19"/>
  <c r="D560" i="19"/>
  <c r="D561" i="19"/>
  <c r="D562" i="19"/>
  <c r="D563" i="19"/>
  <c r="D564" i="19"/>
  <c r="D565" i="19"/>
  <c r="D566" i="19"/>
  <c r="D567" i="19"/>
  <c r="D568" i="19"/>
  <c r="D569" i="19"/>
  <c r="D570" i="19"/>
  <c r="D571" i="19"/>
  <c r="D572" i="19"/>
  <c r="D573" i="19"/>
  <c r="D574" i="19"/>
  <c r="D575" i="19"/>
  <c r="D576" i="19"/>
  <c r="D577" i="19"/>
  <c r="D578" i="19"/>
  <c r="D579" i="19"/>
  <c r="D580" i="19"/>
  <c r="D581" i="19"/>
  <c r="D582" i="19"/>
  <c r="D583" i="19"/>
  <c r="D584" i="19"/>
  <c r="D585" i="19"/>
  <c r="D586" i="19"/>
  <c r="D587" i="19"/>
  <c r="D588" i="19"/>
  <c r="D589" i="19"/>
  <c r="D590" i="19"/>
  <c r="D591" i="19"/>
  <c r="D592" i="19"/>
  <c r="D593" i="19"/>
  <c r="D594" i="19"/>
  <c r="D595" i="19"/>
  <c r="D596" i="19"/>
  <c r="D597" i="19"/>
  <c r="D598" i="19"/>
  <c r="D599" i="19"/>
  <c r="D600" i="19"/>
  <c r="D601" i="19"/>
  <c r="D602" i="19"/>
  <c r="D603" i="19"/>
  <c r="D604" i="19"/>
  <c r="D605" i="19"/>
  <c r="D606" i="19"/>
  <c r="D607" i="19"/>
  <c r="D608" i="19"/>
  <c r="D609" i="19"/>
  <c r="D610" i="19"/>
  <c r="D611" i="19"/>
  <c r="D612" i="19"/>
  <c r="D613" i="19"/>
  <c r="D614" i="19"/>
  <c r="D615" i="19"/>
  <c r="D616" i="19"/>
  <c r="D617" i="19"/>
  <c r="D618" i="19"/>
  <c r="D619" i="19"/>
  <c r="D620" i="19"/>
  <c r="D621" i="19"/>
  <c r="D622" i="19"/>
  <c r="D623" i="19"/>
  <c r="D624" i="19"/>
  <c r="D625" i="19"/>
  <c r="D626" i="19"/>
  <c r="D627" i="19"/>
  <c r="D628" i="19"/>
  <c r="D629" i="19"/>
  <c r="D630" i="19"/>
  <c r="D631" i="19"/>
  <c r="D632" i="19"/>
  <c r="D633" i="19"/>
  <c r="D634" i="19"/>
  <c r="D635" i="19"/>
  <c r="D636" i="19"/>
  <c r="D637" i="19"/>
  <c r="D638" i="19"/>
  <c r="D639" i="19"/>
  <c r="D640" i="19"/>
  <c r="D641" i="19"/>
  <c r="D642" i="19"/>
  <c r="D643" i="19"/>
  <c r="D644" i="19"/>
  <c r="D645" i="19"/>
  <c r="D646" i="19"/>
  <c r="D647" i="19"/>
  <c r="D648" i="19"/>
  <c r="D649" i="19"/>
  <c r="D650" i="19"/>
  <c r="D651" i="19"/>
  <c r="D652" i="19"/>
  <c r="D653" i="19"/>
  <c r="D654" i="19"/>
  <c r="D655" i="19"/>
  <c r="D656" i="19"/>
  <c r="D657" i="19"/>
  <c r="D658" i="19"/>
  <c r="D659" i="19"/>
  <c r="D660" i="19"/>
  <c r="D661" i="19"/>
  <c r="D662" i="19"/>
  <c r="D663" i="19"/>
  <c r="D664" i="19"/>
  <c r="D665" i="19"/>
  <c r="D666" i="19"/>
  <c r="D667" i="19"/>
  <c r="D668" i="19"/>
  <c r="D669" i="19"/>
  <c r="D670" i="19"/>
  <c r="D671" i="19"/>
  <c r="D672" i="19"/>
  <c r="D673" i="19"/>
  <c r="D674" i="19"/>
  <c r="D675" i="19"/>
  <c r="D676" i="19"/>
  <c r="D677" i="19"/>
  <c r="D678" i="19"/>
  <c r="D679" i="19"/>
  <c r="D680" i="19"/>
  <c r="D681" i="19"/>
  <c r="D682" i="19"/>
  <c r="D683" i="19"/>
  <c r="D684" i="19"/>
  <c r="D685" i="19"/>
  <c r="D686" i="19"/>
  <c r="D687" i="19"/>
  <c r="D688" i="19"/>
  <c r="D689" i="19"/>
  <c r="D690" i="19"/>
  <c r="D691" i="19"/>
  <c r="D692" i="19"/>
  <c r="D693" i="19"/>
  <c r="D694" i="19"/>
  <c r="D695" i="19"/>
  <c r="D696" i="19"/>
  <c r="D697" i="19"/>
  <c r="D698" i="19"/>
  <c r="D699" i="19"/>
  <c r="D700" i="19"/>
  <c r="D701" i="19"/>
  <c r="D702" i="19"/>
  <c r="D703" i="19"/>
  <c r="D704" i="19"/>
  <c r="D705" i="19"/>
  <c r="D706" i="19"/>
  <c r="D707" i="19"/>
  <c r="D708" i="19"/>
  <c r="D709" i="19"/>
  <c r="D710" i="19"/>
  <c r="D711" i="19"/>
  <c r="D712" i="19"/>
  <c r="D713" i="19"/>
  <c r="D714" i="19"/>
  <c r="D715" i="19"/>
  <c r="D716" i="19"/>
  <c r="D717" i="19"/>
  <c r="D718" i="19"/>
  <c r="D719" i="19"/>
  <c r="D720" i="19"/>
  <c r="D721" i="19"/>
  <c r="D722" i="19"/>
  <c r="D723" i="19"/>
  <c r="D724" i="19"/>
  <c r="D725" i="19"/>
  <c r="D726" i="19"/>
  <c r="D727" i="19"/>
  <c r="D728" i="19"/>
  <c r="D729" i="19"/>
  <c r="D730" i="19"/>
  <c r="D731" i="19"/>
  <c r="D732" i="19"/>
  <c r="D733" i="19"/>
  <c r="D734" i="19"/>
  <c r="D735" i="19"/>
  <c r="D736" i="19"/>
  <c r="D737" i="19"/>
  <c r="D738" i="19"/>
  <c r="D739" i="19"/>
  <c r="D740" i="19"/>
  <c r="D741" i="19"/>
  <c r="D742" i="19"/>
  <c r="D743" i="19"/>
  <c r="D744" i="19"/>
  <c r="D745" i="19"/>
  <c r="D746" i="19"/>
  <c r="D747" i="19"/>
  <c r="D748" i="19"/>
  <c r="D749" i="19"/>
  <c r="D750" i="19"/>
  <c r="D751" i="19"/>
  <c r="D752" i="19"/>
  <c r="D753" i="19"/>
  <c r="D754" i="19"/>
  <c r="D755" i="19"/>
  <c r="D756" i="19"/>
  <c r="D757" i="19"/>
  <c r="D758" i="19"/>
  <c r="D759" i="19"/>
  <c r="D760" i="19"/>
  <c r="D761" i="19"/>
  <c r="D762" i="19"/>
  <c r="D763" i="19"/>
  <c r="D764" i="19"/>
  <c r="D765" i="19"/>
  <c r="D766" i="19"/>
  <c r="D767" i="19"/>
  <c r="D768" i="19"/>
  <c r="D769" i="19"/>
  <c r="D770" i="19"/>
  <c r="D771" i="19"/>
  <c r="D772" i="19"/>
  <c r="D773" i="19"/>
  <c r="D774" i="19"/>
  <c r="D775" i="19"/>
  <c r="D776" i="19"/>
  <c r="D777" i="19"/>
  <c r="D778" i="19"/>
  <c r="D779" i="19"/>
  <c r="D780" i="19"/>
  <c r="D781" i="19"/>
  <c r="D782" i="19"/>
  <c r="D783" i="19"/>
  <c r="D784" i="19"/>
  <c r="D785" i="19"/>
  <c r="D786" i="19"/>
  <c r="D787" i="19"/>
  <c r="D788" i="19"/>
  <c r="D789" i="19"/>
  <c r="D790" i="19"/>
  <c r="D791" i="19"/>
  <c r="D792" i="19"/>
  <c r="D793" i="19"/>
  <c r="D794" i="19"/>
  <c r="D795" i="19"/>
  <c r="D796" i="19"/>
  <c r="D797" i="19"/>
  <c r="D798" i="19"/>
  <c r="D799" i="19"/>
  <c r="D800" i="19"/>
  <c r="D801" i="19"/>
  <c r="D802" i="19"/>
  <c r="D803" i="19"/>
  <c r="D804" i="19"/>
  <c r="D805" i="19"/>
  <c r="D806" i="19"/>
  <c r="D807" i="19"/>
  <c r="D808" i="19"/>
  <c r="D809" i="19"/>
  <c r="D810" i="19"/>
  <c r="D811" i="19"/>
  <c r="D812" i="19"/>
  <c r="D813" i="19"/>
  <c r="D814" i="19"/>
  <c r="D815" i="19"/>
  <c r="D816" i="19"/>
  <c r="D817" i="19"/>
  <c r="D818" i="19"/>
  <c r="D819" i="19"/>
  <c r="D820" i="19"/>
  <c r="D821" i="19"/>
  <c r="D822" i="19"/>
  <c r="D823" i="19"/>
  <c r="D824" i="19"/>
  <c r="D825" i="19"/>
  <c r="D826" i="19"/>
  <c r="D827" i="19"/>
  <c r="D828" i="19"/>
  <c r="D829" i="19"/>
  <c r="D830" i="19"/>
  <c r="D831" i="19"/>
  <c r="D832" i="19"/>
  <c r="D833" i="19"/>
  <c r="D834" i="19"/>
  <c r="D835" i="19"/>
  <c r="D836" i="19"/>
  <c r="D837" i="19"/>
  <c r="D838" i="19"/>
  <c r="D839" i="19"/>
  <c r="D840" i="19"/>
  <c r="D841" i="19"/>
  <c r="D842" i="19"/>
  <c r="D843" i="19"/>
  <c r="D844" i="19"/>
  <c r="D845" i="19"/>
  <c r="D846" i="19"/>
  <c r="D847" i="19"/>
  <c r="D848" i="19"/>
  <c r="D849" i="19"/>
  <c r="D850" i="19"/>
  <c r="D851" i="19"/>
  <c r="D852" i="19"/>
  <c r="D853" i="19"/>
  <c r="D854" i="19"/>
  <c r="D855" i="19"/>
  <c r="D856" i="19"/>
  <c r="D857" i="19"/>
  <c r="D858" i="19"/>
  <c r="D859" i="19"/>
  <c r="D860" i="19"/>
  <c r="D861" i="19"/>
  <c r="D862" i="19"/>
  <c r="D863" i="19"/>
  <c r="D864" i="19"/>
  <c r="D865" i="19"/>
  <c r="D866" i="19"/>
  <c r="D867" i="19"/>
  <c r="D868" i="19"/>
  <c r="D869" i="19"/>
  <c r="D870" i="19"/>
  <c r="D871" i="19"/>
  <c r="D872" i="19"/>
  <c r="D873" i="19"/>
  <c r="D874" i="19"/>
  <c r="D875" i="19"/>
  <c r="D876" i="19"/>
  <c r="D877" i="19"/>
  <c r="D878" i="19"/>
  <c r="D879" i="19"/>
  <c r="D880" i="19"/>
  <c r="D881" i="19"/>
  <c r="D882" i="19"/>
  <c r="D883" i="19"/>
  <c r="D884" i="19"/>
  <c r="D885" i="19"/>
  <c r="D886" i="19"/>
  <c r="D887" i="19"/>
  <c r="D888" i="19"/>
  <c r="D889" i="19"/>
  <c r="D890" i="19"/>
  <c r="D891" i="19"/>
  <c r="D892" i="19"/>
  <c r="D893" i="19"/>
  <c r="D894" i="19"/>
  <c r="D895" i="19"/>
  <c r="D896" i="19"/>
  <c r="D897" i="19"/>
  <c r="D898" i="19"/>
  <c r="D899" i="19"/>
  <c r="D900" i="19"/>
  <c r="D901" i="19"/>
  <c r="D902" i="19"/>
  <c r="D903" i="19"/>
  <c r="D904" i="19"/>
  <c r="D905" i="19"/>
  <c r="D906" i="19"/>
  <c r="D907" i="19"/>
  <c r="D908" i="19"/>
  <c r="D909" i="19"/>
  <c r="D910" i="19"/>
  <c r="D911" i="19"/>
  <c r="D912" i="19"/>
  <c r="D913" i="19"/>
  <c r="D914" i="19"/>
  <c r="D915" i="19"/>
  <c r="D916" i="19"/>
  <c r="D917" i="19"/>
  <c r="D918" i="19"/>
  <c r="D919" i="19"/>
  <c r="D920" i="19"/>
  <c r="D921" i="19"/>
  <c r="D922" i="19"/>
  <c r="D923" i="19"/>
  <c r="D924" i="19"/>
  <c r="D925" i="19"/>
  <c r="D926" i="19"/>
  <c r="D927" i="19"/>
  <c r="D928" i="19"/>
  <c r="D929" i="19"/>
  <c r="D930" i="19"/>
  <c r="D931" i="19"/>
  <c r="D932" i="19"/>
  <c r="D933" i="19"/>
  <c r="D934" i="19"/>
  <c r="D935" i="19"/>
  <c r="D936" i="19"/>
  <c r="D937" i="19"/>
  <c r="D938" i="19"/>
  <c r="D939" i="19"/>
  <c r="D940" i="19"/>
  <c r="D941" i="19"/>
  <c r="D942" i="19"/>
  <c r="D943" i="19"/>
  <c r="D944" i="19"/>
  <c r="D945" i="19"/>
  <c r="D946" i="19"/>
  <c r="D947" i="19"/>
  <c r="D948" i="19"/>
  <c r="D949" i="19"/>
  <c r="D950" i="19"/>
  <c r="D951" i="19"/>
  <c r="D952" i="19"/>
  <c r="D953" i="19"/>
  <c r="D954" i="19"/>
  <c r="D955" i="19"/>
  <c r="D956" i="19"/>
  <c r="D957" i="19"/>
  <c r="D958" i="19"/>
  <c r="D959" i="19"/>
  <c r="D960" i="19"/>
  <c r="D961" i="19"/>
  <c r="D962" i="19"/>
  <c r="D963" i="19"/>
  <c r="D964" i="19"/>
  <c r="D965" i="19"/>
  <c r="D966" i="19"/>
  <c r="D967" i="19"/>
  <c r="D968" i="19"/>
  <c r="D969" i="19"/>
  <c r="D970" i="19"/>
  <c r="D971" i="19"/>
  <c r="D972" i="19"/>
  <c r="D973" i="19"/>
  <c r="D974" i="19"/>
  <c r="D975" i="19"/>
  <c r="D976" i="19"/>
  <c r="D977" i="19"/>
  <c r="D978" i="19"/>
  <c r="D979" i="19"/>
  <c r="D980" i="19"/>
  <c r="D981" i="19"/>
  <c r="D982" i="19"/>
  <c r="D983" i="19"/>
  <c r="D984" i="19"/>
  <c r="D985" i="19"/>
  <c r="D986" i="19"/>
  <c r="D987" i="19"/>
  <c r="D988" i="19"/>
  <c r="D989" i="19"/>
  <c r="D990" i="19"/>
  <c r="D991" i="19"/>
  <c r="D992" i="19"/>
  <c r="D993" i="19"/>
  <c r="D994" i="19"/>
  <c r="D995" i="19"/>
  <c r="D996" i="19"/>
  <c r="D997" i="19"/>
  <c r="D998" i="19"/>
  <c r="D999" i="19"/>
  <c r="D1000" i="19"/>
  <c r="D1001" i="19"/>
  <c r="D1002" i="19"/>
  <c r="D1003" i="19"/>
  <c r="D1004" i="19"/>
  <c r="D1005" i="19"/>
  <c r="D1006" i="19"/>
  <c r="D1007" i="19"/>
  <c r="D1008" i="19"/>
  <c r="D1009" i="19"/>
  <c r="D1010" i="19"/>
  <c r="D1011" i="19"/>
  <c r="D1012" i="19"/>
  <c r="D1013" i="19"/>
  <c r="D1014" i="19"/>
  <c r="D1015" i="19"/>
  <c r="D1016" i="19"/>
  <c r="D1017" i="19"/>
  <c r="D1018" i="19"/>
  <c r="D1019" i="19"/>
  <c r="D1020" i="19"/>
  <c r="D1021" i="19"/>
  <c r="D1022" i="19"/>
  <c r="D1023" i="19"/>
  <c r="D1024" i="19"/>
  <c r="D1025" i="19"/>
  <c r="D1026" i="19"/>
  <c r="D1027" i="19"/>
  <c r="D1028" i="19"/>
  <c r="D1029" i="19"/>
  <c r="D1030" i="19"/>
  <c r="D1031" i="19"/>
  <c r="D1032" i="19"/>
  <c r="D1033" i="19"/>
  <c r="D1034" i="19"/>
  <c r="D1035" i="19"/>
  <c r="D1036" i="19"/>
  <c r="D1037" i="19"/>
  <c r="D1038" i="19"/>
  <c r="D1039" i="19"/>
  <c r="D1040" i="19"/>
  <c r="D1041" i="19"/>
  <c r="D1042" i="19"/>
  <c r="D1043" i="19"/>
  <c r="D1044" i="19"/>
  <c r="D1045" i="19"/>
  <c r="D1046" i="19"/>
  <c r="D1047" i="19"/>
  <c r="D1048" i="19"/>
  <c r="D1049" i="19"/>
  <c r="D1050" i="19"/>
  <c r="D1051" i="19"/>
  <c r="D1052" i="19"/>
  <c r="D1053" i="19"/>
  <c r="D1054" i="19"/>
  <c r="D1055" i="19"/>
  <c r="D1056" i="19"/>
  <c r="D1057" i="19"/>
  <c r="D1058" i="19"/>
  <c r="D1059" i="19"/>
  <c r="D1060" i="19"/>
  <c r="D1061" i="19"/>
  <c r="D1062" i="19"/>
  <c r="D1063" i="19"/>
  <c r="D1064" i="19"/>
  <c r="D1065" i="19"/>
  <c r="D1066" i="19"/>
  <c r="D1067" i="19"/>
  <c r="D1068" i="19"/>
  <c r="D1069" i="19"/>
  <c r="D1070" i="19"/>
  <c r="D1071" i="19"/>
  <c r="D1072" i="19"/>
  <c r="D1073" i="19"/>
  <c r="D1074" i="19"/>
  <c r="D1075" i="19"/>
  <c r="D1076" i="19"/>
  <c r="D1077" i="19"/>
  <c r="D1078" i="19"/>
  <c r="D1079" i="19"/>
  <c r="D1080" i="19"/>
  <c r="D1081" i="19"/>
  <c r="D1082" i="19"/>
  <c r="D1083" i="19"/>
  <c r="D1084" i="19"/>
  <c r="D1085" i="19"/>
  <c r="D1086" i="19"/>
  <c r="D1087" i="19"/>
  <c r="D1088" i="19"/>
  <c r="D1089" i="19"/>
  <c r="D1090" i="19"/>
  <c r="D1091" i="19"/>
  <c r="D1092" i="19"/>
  <c r="D1093" i="19"/>
  <c r="D1094" i="19"/>
  <c r="D1095" i="19"/>
  <c r="D1096" i="19"/>
  <c r="D1097" i="19"/>
  <c r="D1098" i="19"/>
  <c r="D1099" i="19"/>
  <c r="D1100" i="19"/>
  <c r="D1101" i="19"/>
  <c r="D1102" i="19"/>
  <c r="D1103" i="19"/>
  <c r="D1104" i="19"/>
  <c r="D1105" i="19"/>
  <c r="D1106" i="19"/>
  <c r="D1107" i="19"/>
  <c r="D1108" i="19"/>
  <c r="D1109" i="19"/>
  <c r="D1110" i="19"/>
  <c r="D1111" i="19"/>
  <c r="D1112" i="19"/>
  <c r="D1113" i="19"/>
  <c r="D1114" i="19"/>
  <c r="D1115" i="19"/>
  <c r="D1116" i="19"/>
  <c r="D1117" i="19"/>
  <c r="D1118" i="19"/>
  <c r="D1119" i="19"/>
  <c r="D1120" i="19"/>
  <c r="D1121" i="19"/>
  <c r="D1122" i="19"/>
  <c r="D1123" i="19"/>
  <c r="D1124" i="19"/>
  <c r="D1125" i="19"/>
  <c r="D1126" i="19"/>
  <c r="D1127" i="19"/>
  <c r="D1128" i="19"/>
  <c r="D1129" i="19"/>
  <c r="D1130" i="19"/>
  <c r="D1131" i="19"/>
  <c r="D1132" i="19"/>
  <c r="D1133" i="19"/>
  <c r="D1134" i="19"/>
  <c r="D1135" i="19"/>
  <c r="D1136" i="19"/>
  <c r="D1137" i="19"/>
  <c r="D1138" i="19"/>
  <c r="D1139" i="19"/>
  <c r="D1140" i="19"/>
  <c r="D1141" i="19"/>
  <c r="D1142" i="19"/>
  <c r="D1143" i="19"/>
  <c r="D1144" i="19"/>
  <c r="D1145" i="19"/>
  <c r="D1146" i="19"/>
  <c r="D1147" i="19"/>
  <c r="D1148" i="19"/>
  <c r="D1149" i="19"/>
  <c r="D1150" i="19"/>
  <c r="D1151" i="19"/>
  <c r="D1152" i="19"/>
  <c r="D1153" i="19"/>
  <c r="D32" i="19"/>
  <c r="D33" i="19"/>
  <c r="D34" i="19"/>
  <c r="D35" i="19"/>
  <c r="D36" i="19"/>
  <c r="D37" i="19"/>
  <c r="D38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2" i="19"/>
  <c r="E2" i="19" l="1"/>
  <c r="G2" i="19" s="1"/>
  <c r="E24" i="19"/>
  <c r="G24" i="19" s="1"/>
  <c r="E16" i="19"/>
  <c r="E8" i="19"/>
  <c r="G8" i="19" s="1"/>
  <c r="E36" i="19"/>
  <c r="G36" i="19" s="1"/>
  <c r="E1150" i="19"/>
  <c r="G1150" i="19" s="1"/>
  <c r="E1142" i="19"/>
  <c r="E1134" i="19"/>
  <c r="G1134" i="19" s="1"/>
  <c r="E1126" i="19"/>
  <c r="G1126" i="19" s="1"/>
  <c r="E1118" i="19"/>
  <c r="G1118" i="19" s="1"/>
  <c r="E1110" i="19"/>
  <c r="E1102" i="19"/>
  <c r="G1102" i="19" s="1"/>
  <c r="E1094" i="19"/>
  <c r="G1094" i="19" s="1"/>
  <c r="E1086" i="19"/>
  <c r="G1086" i="19" s="1"/>
  <c r="E1078" i="19"/>
  <c r="E1070" i="19"/>
  <c r="G1070" i="19" s="1"/>
  <c r="E1062" i="19"/>
  <c r="G1062" i="19" s="1"/>
  <c r="E1054" i="19"/>
  <c r="G1054" i="19" s="1"/>
  <c r="E1046" i="19"/>
  <c r="E1038" i="19"/>
  <c r="G1038" i="19" s="1"/>
  <c r="E1030" i="19"/>
  <c r="G1030" i="19" s="1"/>
  <c r="E1022" i="19"/>
  <c r="G1022" i="19" s="1"/>
  <c r="E1014" i="19"/>
  <c r="E1006" i="19"/>
  <c r="G1006" i="19" s="1"/>
  <c r="E998" i="19"/>
  <c r="G998" i="19" s="1"/>
  <c r="E990" i="19"/>
  <c r="G990" i="19" s="1"/>
  <c r="E982" i="19"/>
  <c r="E974" i="19"/>
  <c r="G974" i="19" s="1"/>
  <c r="E966" i="19"/>
  <c r="G966" i="19" s="1"/>
  <c r="E958" i="19"/>
  <c r="G958" i="19" s="1"/>
  <c r="E950" i="19"/>
  <c r="E942" i="19"/>
  <c r="G942" i="19" s="1"/>
  <c r="E934" i="19"/>
  <c r="G934" i="19" s="1"/>
  <c r="E926" i="19"/>
  <c r="G926" i="19" s="1"/>
  <c r="E918" i="19"/>
  <c r="E910" i="19"/>
  <c r="G910" i="19" s="1"/>
  <c r="E902" i="19"/>
  <c r="G902" i="19" s="1"/>
  <c r="E894" i="19"/>
  <c r="G894" i="19" s="1"/>
  <c r="E886" i="19"/>
  <c r="E878" i="19"/>
  <c r="G878" i="19" s="1"/>
  <c r="E870" i="19"/>
  <c r="G870" i="19" s="1"/>
  <c r="E862" i="19"/>
  <c r="G862" i="19" s="1"/>
  <c r="E854" i="19"/>
  <c r="E846" i="19"/>
  <c r="G846" i="19" s="1"/>
  <c r="E838" i="19"/>
  <c r="G838" i="19" s="1"/>
  <c r="E830" i="19"/>
  <c r="G830" i="19" s="1"/>
  <c r="E822" i="19"/>
  <c r="E814" i="19"/>
  <c r="G814" i="19" s="1"/>
  <c r="E806" i="19"/>
  <c r="G806" i="19" s="1"/>
  <c r="E798" i="19"/>
  <c r="G798" i="19" s="1"/>
  <c r="E790" i="19"/>
  <c r="E782" i="19"/>
  <c r="G782" i="19" s="1"/>
  <c r="E774" i="19"/>
  <c r="G774" i="19" s="1"/>
  <c r="E766" i="19"/>
  <c r="G766" i="19" s="1"/>
  <c r="E758" i="19"/>
  <c r="E750" i="19"/>
  <c r="G750" i="19" s="1"/>
  <c r="E742" i="19"/>
  <c r="G742" i="19" s="1"/>
  <c r="E734" i="19"/>
  <c r="G734" i="19" s="1"/>
  <c r="E726" i="19"/>
  <c r="E718" i="19"/>
  <c r="G718" i="19" s="1"/>
  <c r="E710" i="19"/>
  <c r="G710" i="19" s="1"/>
  <c r="E702" i="19"/>
  <c r="G702" i="19" s="1"/>
  <c r="E694" i="19"/>
  <c r="E686" i="19"/>
  <c r="G686" i="19" s="1"/>
  <c r="E678" i="19"/>
  <c r="G678" i="19" s="1"/>
  <c r="E670" i="19"/>
  <c r="G670" i="19" s="1"/>
  <c r="E662" i="19"/>
  <c r="E654" i="19"/>
  <c r="G654" i="19" s="1"/>
  <c r="E646" i="19"/>
  <c r="G646" i="19" s="1"/>
  <c r="E638" i="19"/>
  <c r="G638" i="19" s="1"/>
  <c r="E630" i="19"/>
  <c r="E622" i="19"/>
  <c r="G622" i="19" s="1"/>
  <c r="E614" i="19"/>
  <c r="G614" i="19" s="1"/>
  <c r="E606" i="19"/>
  <c r="G606" i="19" s="1"/>
  <c r="E598" i="19"/>
  <c r="E590" i="19"/>
  <c r="G590" i="19" s="1"/>
  <c r="E582" i="19"/>
  <c r="G582" i="19" s="1"/>
  <c r="E574" i="19"/>
  <c r="G574" i="19" s="1"/>
  <c r="E566" i="19"/>
  <c r="E558" i="19"/>
  <c r="G558" i="19" s="1"/>
  <c r="E550" i="19"/>
  <c r="G550" i="19" s="1"/>
  <c r="G542" i="19"/>
  <c r="E542" i="19"/>
  <c r="E534" i="19"/>
  <c r="E526" i="19"/>
  <c r="G526" i="19" s="1"/>
  <c r="E518" i="19"/>
  <c r="G518" i="19" s="1"/>
  <c r="E510" i="19"/>
  <c r="G510" i="19" s="1"/>
  <c r="E502" i="19"/>
  <c r="G494" i="19"/>
  <c r="E494" i="19"/>
  <c r="E486" i="19"/>
  <c r="G486" i="19" s="1"/>
  <c r="E478" i="19"/>
  <c r="G478" i="19" s="1"/>
  <c r="E470" i="19"/>
  <c r="E462" i="19"/>
  <c r="G462" i="19" s="1"/>
  <c r="E454" i="19"/>
  <c r="G454" i="19" s="1"/>
  <c r="E446" i="19"/>
  <c r="G446" i="19" s="1"/>
  <c r="E438" i="19"/>
  <c r="E430" i="19"/>
  <c r="G430" i="19" s="1"/>
  <c r="E422" i="19"/>
  <c r="G422" i="19" s="1"/>
  <c r="E414" i="19"/>
  <c r="G414" i="19" s="1"/>
  <c r="E406" i="19"/>
  <c r="E398" i="19"/>
  <c r="G398" i="19" s="1"/>
  <c r="E390" i="19"/>
  <c r="G390" i="19" s="1"/>
  <c r="E382" i="19"/>
  <c r="G382" i="19" s="1"/>
  <c r="E374" i="19"/>
  <c r="E366" i="19"/>
  <c r="G366" i="19" s="1"/>
  <c r="E358" i="19"/>
  <c r="G358" i="19" s="1"/>
  <c r="E350" i="19"/>
  <c r="G350" i="19" s="1"/>
  <c r="E342" i="19"/>
  <c r="E334" i="19"/>
  <c r="G334" i="19" s="1"/>
  <c r="E326" i="19"/>
  <c r="G326" i="19" s="1"/>
  <c r="E318" i="19"/>
  <c r="G318" i="19" s="1"/>
  <c r="E310" i="19"/>
  <c r="E302" i="19"/>
  <c r="G302" i="19" s="1"/>
  <c r="E294" i="19"/>
  <c r="G294" i="19" s="1"/>
  <c r="E286" i="19"/>
  <c r="G286" i="19" s="1"/>
  <c r="E278" i="19"/>
  <c r="E270" i="19"/>
  <c r="G270" i="19" s="1"/>
  <c r="E262" i="19"/>
  <c r="G262" i="19" s="1"/>
  <c r="E254" i="19"/>
  <c r="G254" i="19" s="1"/>
  <c r="E246" i="19"/>
  <c r="E238" i="19"/>
  <c r="G238" i="19" s="1"/>
  <c r="E230" i="19"/>
  <c r="G230" i="19" s="1"/>
  <c r="E222" i="19"/>
  <c r="G222" i="19" s="1"/>
  <c r="E214" i="19"/>
  <c r="E206" i="19"/>
  <c r="G206" i="19" s="1"/>
  <c r="E198" i="19"/>
  <c r="G198" i="19" s="1"/>
  <c r="E190" i="19"/>
  <c r="G190" i="19" s="1"/>
  <c r="E182" i="19"/>
  <c r="E174" i="19"/>
  <c r="G174" i="19" s="1"/>
  <c r="E166" i="19"/>
  <c r="G166" i="19" s="1"/>
  <c r="E158" i="19"/>
  <c r="G158" i="19" s="1"/>
  <c r="E150" i="19"/>
  <c r="E142" i="19"/>
  <c r="G142" i="19" s="1"/>
  <c r="E134" i="19"/>
  <c r="G134" i="19" s="1"/>
  <c r="E126" i="19"/>
  <c r="G126" i="19" s="1"/>
  <c r="E118" i="19"/>
  <c r="E110" i="19"/>
  <c r="G110" i="19" s="1"/>
  <c r="E102" i="19"/>
  <c r="G102" i="19" s="1"/>
  <c r="G94" i="19"/>
  <c r="E94" i="19"/>
  <c r="E86" i="19"/>
  <c r="E78" i="19"/>
  <c r="G78" i="19" s="1"/>
  <c r="E70" i="19"/>
  <c r="G70" i="19" s="1"/>
  <c r="E62" i="19"/>
  <c r="G62" i="19" s="1"/>
  <c r="E54" i="19"/>
  <c r="E46" i="19"/>
  <c r="G46" i="19" s="1"/>
  <c r="E35" i="19"/>
  <c r="G35" i="19" s="1"/>
  <c r="E1149" i="19"/>
  <c r="G1149" i="19" s="1"/>
  <c r="E1141" i="19"/>
  <c r="E1133" i="19"/>
  <c r="G1133" i="19" s="1"/>
  <c r="E1125" i="19"/>
  <c r="G1125" i="19" s="1"/>
  <c r="E1117" i="19"/>
  <c r="G1117" i="19" s="1"/>
  <c r="E1109" i="19"/>
  <c r="E1101" i="19"/>
  <c r="G1101" i="19" s="1"/>
  <c r="E1093" i="19"/>
  <c r="G1093" i="19" s="1"/>
  <c r="E1085" i="19"/>
  <c r="G1085" i="19" s="1"/>
  <c r="E1077" i="19"/>
  <c r="E1069" i="19"/>
  <c r="G1069" i="19" s="1"/>
  <c r="E1061" i="19"/>
  <c r="G1061" i="19" s="1"/>
  <c r="E1053" i="19"/>
  <c r="G1053" i="19" s="1"/>
  <c r="E1045" i="19"/>
  <c r="E1037" i="19"/>
  <c r="G1037" i="19" s="1"/>
  <c r="E1029" i="19"/>
  <c r="G1029" i="19" s="1"/>
  <c r="E1021" i="19"/>
  <c r="G1021" i="19" s="1"/>
  <c r="E1013" i="19"/>
  <c r="E1005" i="19"/>
  <c r="G1005" i="19" s="1"/>
  <c r="E997" i="19"/>
  <c r="G997" i="19" s="1"/>
  <c r="E989" i="19"/>
  <c r="G989" i="19" s="1"/>
  <c r="E981" i="19"/>
  <c r="G981" i="19" s="1"/>
  <c r="E973" i="19"/>
  <c r="G973" i="19" s="1"/>
  <c r="E965" i="19"/>
  <c r="G965" i="19" s="1"/>
  <c r="E957" i="19"/>
  <c r="G957" i="19" s="1"/>
  <c r="E949" i="19"/>
  <c r="G949" i="19" s="1"/>
  <c r="E941" i="19"/>
  <c r="G941" i="19" s="1"/>
  <c r="E933" i="19"/>
  <c r="G933" i="19" s="1"/>
  <c r="E925" i="19"/>
  <c r="G925" i="19" s="1"/>
  <c r="E917" i="19"/>
  <c r="G917" i="19" s="1"/>
  <c r="E909" i="19"/>
  <c r="G909" i="19" s="1"/>
  <c r="E901" i="19"/>
  <c r="G901" i="19" s="1"/>
  <c r="E893" i="19"/>
  <c r="G893" i="19" s="1"/>
  <c r="E885" i="19"/>
  <c r="G885" i="19" s="1"/>
  <c r="E877" i="19"/>
  <c r="G877" i="19" s="1"/>
  <c r="E869" i="19"/>
  <c r="G869" i="19" s="1"/>
  <c r="E861" i="19"/>
  <c r="G861" i="19" s="1"/>
  <c r="E853" i="19"/>
  <c r="G853" i="19" s="1"/>
  <c r="E845" i="19"/>
  <c r="G845" i="19" s="1"/>
  <c r="E837" i="19"/>
  <c r="G837" i="19" s="1"/>
  <c r="E829" i="19"/>
  <c r="G829" i="19" s="1"/>
  <c r="E821" i="19"/>
  <c r="G821" i="19" s="1"/>
  <c r="E813" i="19"/>
  <c r="G813" i="19" s="1"/>
  <c r="E805" i="19"/>
  <c r="G805" i="19" s="1"/>
  <c r="E797" i="19"/>
  <c r="G797" i="19" s="1"/>
  <c r="E789" i="19"/>
  <c r="G789" i="19" s="1"/>
  <c r="E781" i="19"/>
  <c r="G781" i="19" s="1"/>
  <c r="E773" i="19"/>
  <c r="G773" i="19" s="1"/>
  <c r="E765" i="19"/>
  <c r="G765" i="19" s="1"/>
  <c r="E757" i="19"/>
  <c r="G757" i="19" s="1"/>
  <c r="E749" i="19"/>
  <c r="G749" i="19" s="1"/>
  <c r="E741" i="19"/>
  <c r="G741" i="19" s="1"/>
  <c r="E733" i="19"/>
  <c r="G733" i="19" s="1"/>
  <c r="E725" i="19"/>
  <c r="G725" i="19" s="1"/>
  <c r="E717" i="19"/>
  <c r="G717" i="19" s="1"/>
  <c r="E709" i="19"/>
  <c r="G709" i="19" s="1"/>
  <c r="E701" i="19"/>
  <c r="G701" i="19" s="1"/>
  <c r="E693" i="19"/>
  <c r="G693" i="19" s="1"/>
  <c r="E685" i="19"/>
  <c r="G685" i="19" s="1"/>
  <c r="E677" i="19"/>
  <c r="G677" i="19" s="1"/>
  <c r="E669" i="19"/>
  <c r="G669" i="19" s="1"/>
  <c r="E661" i="19"/>
  <c r="G661" i="19" s="1"/>
  <c r="E653" i="19"/>
  <c r="G653" i="19" s="1"/>
  <c r="E645" i="19"/>
  <c r="G645" i="19" s="1"/>
  <c r="E637" i="19"/>
  <c r="G637" i="19" s="1"/>
  <c r="E629" i="19"/>
  <c r="G629" i="19" s="1"/>
  <c r="E621" i="19"/>
  <c r="G621" i="19" s="1"/>
  <c r="E613" i="19"/>
  <c r="G613" i="19" s="1"/>
  <c r="E605" i="19"/>
  <c r="G605" i="19" s="1"/>
  <c r="E597" i="19"/>
  <c r="G597" i="19" s="1"/>
  <c r="E589" i="19"/>
  <c r="G589" i="19" s="1"/>
  <c r="E581" i="19"/>
  <c r="G581" i="19" s="1"/>
  <c r="E573" i="19"/>
  <c r="G573" i="19" s="1"/>
  <c r="E565" i="19"/>
  <c r="G565" i="19" s="1"/>
  <c r="E557" i="19"/>
  <c r="G557" i="19" s="1"/>
  <c r="E549" i="19"/>
  <c r="G549" i="19" s="1"/>
  <c r="E541" i="19"/>
  <c r="G541" i="19" s="1"/>
  <c r="E533" i="19"/>
  <c r="G533" i="19" s="1"/>
  <c r="E525" i="19"/>
  <c r="G525" i="19" s="1"/>
  <c r="E517" i="19"/>
  <c r="G517" i="19" s="1"/>
  <c r="E509" i="19"/>
  <c r="G509" i="19" s="1"/>
  <c r="E501" i="19"/>
  <c r="G501" i="19" s="1"/>
  <c r="E493" i="19"/>
  <c r="G493" i="19" s="1"/>
  <c r="E485" i="19"/>
  <c r="G485" i="19" s="1"/>
  <c r="E477" i="19"/>
  <c r="G477" i="19" s="1"/>
  <c r="E469" i="19"/>
  <c r="G469" i="19" s="1"/>
  <c r="E461" i="19"/>
  <c r="G461" i="19" s="1"/>
  <c r="E453" i="19"/>
  <c r="G453" i="19" s="1"/>
  <c r="E445" i="19"/>
  <c r="G445" i="19" s="1"/>
  <c r="E437" i="19"/>
  <c r="G437" i="19" s="1"/>
  <c r="G429" i="19"/>
  <c r="E429" i="19"/>
  <c r="E421" i="19"/>
  <c r="G421" i="19" s="1"/>
  <c r="E413" i="19"/>
  <c r="G413" i="19" s="1"/>
  <c r="E405" i="19"/>
  <c r="G405" i="19" s="1"/>
  <c r="E397" i="19"/>
  <c r="G397" i="19" s="1"/>
  <c r="E389" i="19"/>
  <c r="G389" i="19" s="1"/>
  <c r="E381" i="19"/>
  <c r="G381" i="19" s="1"/>
  <c r="E373" i="19"/>
  <c r="G373" i="19" s="1"/>
  <c r="E365" i="19"/>
  <c r="G365" i="19" s="1"/>
  <c r="E357" i="19"/>
  <c r="G357" i="19" s="1"/>
  <c r="E349" i="19"/>
  <c r="G349" i="19" s="1"/>
  <c r="E341" i="19"/>
  <c r="G341" i="19" s="1"/>
  <c r="E333" i="19"/>
  <c r="G333" i="19" s="1"/>
  <c r="E325" i="19"/>
  <c r="G325" i="19" s="1"/>
  <c r="E317" i="19"/>
  <c r="G317" i="19" s="1"/>
  <c r="E309" i="19"/>
  <c r="G309" i="19" s="1"/>
  <c r="E301" i="19"/>
  <c r="G301" i="19" s="1"/>
  <c r="E293" i="19"/>
  <c r="G293" i="19" s="1"/>
  <c r="E285" i="19"/>
  <c r="G285" i="19" s="1"/>
  <c r="E277" i="19"/>
  <c r="G277" i="19" s="1"/>
  <c r="E269" i="19"/>
  <c r="G269" i="19" s="1"/>
  <c r="E261" i="19"/>
  <c r="G261" i="19" s="1"/>
  <c r="E253" i="19"/>
  <c r="G253" i="19" s="1"/>
  <c r="E245" i="19"/>
  <c r="G245" i="19" s="1"/>
  <c r="E237" i="19"/>
  <c r="G237" i="19" s="1"/>
  <c r="E229" i="19"/>
  <c r="G229" i="19" s="1"/>
  <c r="E221" i="19"/>
  <c r="G221" i="19" s="1"/>
  <c r="E213" i="19"/>
  <c r="G213" i="19" s="1"/>
  <c r="E205" i="19"/>
  <c r="G205" i="19" s="1"/>
  <c r="E197" i="19"/>
  <c r="G197" i="19" s="1"/>
  <c r="E189" i="19"/>
  <c r="G189" i="19" s="1"/>
  <c r="E181" i="19"/>
  <c r="G181" i="19" s="1"/>
  <c r="E173" i="19"/>
  <c r="G173" i="19" s="1"/>
  <c r="E165" i="19"/>
  <c r="G165" i="19" s="1"/>
  <c r="E157" i="19"/>
  <c r="G157" i="19" s="1"/>
  <c r="E149" i="19"/>
  <c r="G149" i="19" s="1"/>
  <c r="E141" i="19"/>
  <c r="G141" i="19" s="1"/>
  <c r="E133" i="19"/>
  <c r="G133" i="19" s="1"/>
  <c r="E125" i="19"/>
  <c r="G125" i="19" s="1"/>
  <c r="E117" i="19"/>
  <c r="G117" i="19" s="1"/>
  <c r="E109" i="19"/>
  <c r="G109" i="19" s="1"/>
  <c r="E101" i="19"/>
  <c r="G101" i="19" s="1"/>
  <c r="E93" i="19"/>
  <c r="G93" i="19" s="1"/>
  <c r="E85" i="19"/>
  <c r="G85" i="19" s="1"/>
  <c r="E77" i="19"/>
  <c r="G77" i="19" s="1"/>
  <c r="E69" i="19"/>
  <c r="G69" i="19" s="1"/>
  <c r="E61" i="19"/>
  <c r="G61" i="19" s="1"/>
  <c r="E53" i="19"/>
  <c r="G53" i="19" s="1"/>
  <c r="E45" i="19"/>
  <c r="G45" i="19" s="1"/>
  <c r="E7" i="19"/>
  <c r="G7" i="19" s="1"/>
  <c r="E30" i="19"/>
  <c r="G30" i="19" s="1"/>
  <c r="E22" i="19"/>
  <c r="G22" i="19" s="1"/>
  <c r="E14" i="19"/>
  <c r="G14" i="19" s="1"/>
  <c r="E6" i="19"/>
  <c r="G6" i="19" s="1"/>
  <c r="E34" i="19"/>
  <c r="G34" i="19" s="1"/>
  <c r="E1148" i="19"/>
  <c r="G1148" i="19" s="1"/>
  <c r="E1140" i="19"/>
  <c r="G1140" i="19" s="1"/>
  <c r="E1132" i="19"/>
  <c r="G1132" i="19" s="1"/>
  <c r="E1124" i="19"/>
  <c r="G1124" i="19" s="1"/>
  <c r="E1116" i="19"/>
  <c r="G1116" i="19" s="1"/>
  <c r="E1108" i="19"/>
  <c r="G1108" i="19" s="1"/>
  <c r="E1100" i="19"/>
  <c r="G1100" i="19" s="1"/>
  <c r="E1092" i="19"/>
  <c r="G1092" i="19" s="1"/>
  <c r="E1084" i="19"/>
  <c r="G1084" i="19" s="1"/>
  <c r="E1076" i="19"/>
  <c r="G1076" i="19" s="1"/>
  <c r="E1068" i="19"/>
  <c r="G1068" i="19" s="1"/>
  <c r="E1060" i="19"/>
  <c r="G1060" i="19" s="1"/>
  <c r="E1052" i="19"/>
  <c r="G1052" i="19" s="1"/>
  <c r="E1044" i="19"/>
  <c r="G1044" i="19" s="1"/>
  <c r="E1036" i="19"/>
  <c r="G1036" i="19" s="1"/>
  <c r="E1028" i="19"/>
  <c r="G1028" i="19" s="1"/>
  <c r="E1020" i="19"/>
  <c r="G1020" i="19" s="1"/>
  <c r="E1012" i="19"/>
  <c r="G1012" i="19" s="1"/>
  <c r="E1004" i="19"/>
  <c r="G1004" i="19" s="1"/>
  <c r="E996" i="19"/>
  <c r="G996" i="19" s="1"/>
  <c r="E988" i="19"/>
  <c r="G988" i="19" s="1"/>
  <c r="E980" i="19"/>
  <c r="G980" i="19" s="1"/>
  <c r="E972" i="19"/>
  <c r="G972" i="19" s="1"/>
  <c r="E964" i="19"/>
  <c r="G964" i="19" s="1"/>
  <c r="E956" i="19"/>
  <c r="G956" i="19" s="1"/>
  <c r="E948" i="19"/>
  <c r="G948" i="19" s="1"/>
  <c r="E940" i="19"/>
  <c r="G940" i="19" s="1"/>
  <c r="E932" i="19"/>
  <c r="G932" i="19" s="1"/>
  <c r="E924" i="19"/>
  <c r="G924" i="19" s="1"/>
  <c r="E916" i="19"/>
  <c r="G916" i="19" s="1"/>
  <c r="E908" i="19"/>
  <c r="G908" i="19" s="1"/>
  <c r="E900" i="19"/>
  <c r="G900" i="19" s="1"/>
  <c r="E892" i="19"/>
  <c r="G892" i="19" s="1"/>
  <c r="E884" i="19"/>
  <c r="G884" i="19" s="1"/>
  <c r="E876" i="19"/>
  <c r="G876" i="19" s="1"/>
  <c r="E868" i="19"/>
  <c r="G868" i="19" s="1"/>
  <c r="E860" i="19"/>
  <c r="G860" i="19" s="1"/>
  <c r="G852" i="19"/>
  <c r="E852" i="19"/>
  <c r="E844" i="19"/>
  <c r="G844" i="19" s="1"/>
  <c r="E836" i="19"/>
  <c r="G836" i="19" s="1"/>
  <c r="E828" i="19"/>
  <c r="G828" i="19" s="1"/>
  <c r="E820" i="19"/>
  <c r="G820" i="19" s="1"/>
  <c r="E812" i="19"/>
  <c r="G812" i="19" s="1"/>
  <c r="E804" i="19"/>
  <c r="G804" i="19" s="1"/>
  <c r="E796" i="19"/>
  <c r="G796" i="19" s="1"/>
  <c r="E788" i="19"/>
  <c r="G788" i="19" s="1"/>
  <c r="E780" i="19"/>
  <c r="G780" i="19" s="1"/>
  <c r="E772" i="19"/>
  <c r="G772" i="19" s="1"/>
  <c r="E764" i="19"/>
  <c r="G764" i="19" s="1"/>
  <c r="E756" i="19"/>
  <c r="G756" i="19" s="1"/>
  <c r="E748" i="19"/>
  <c r="G748" i="19" s="1"/>
  <c r="E740" i="19"/>
  <c r="G740" i="19" s="1"/>
  <c r="E732" i="19"/>
  <c r="G732" i="19" s="1"/>
  <c r="E724" i="19"/>
  <c r="G724" i="19" s="1"/>
  <c r="E716" i="19"/>
  <c r="G716" i="19" s="1"/>
  <c r="E708" i="19"/>
  <c r="G708" i="19" s="1"/>
  <c r="E700" i="19"/>
  <c r="G700" i="19" s="1"/>
  <c r="E692" i="19"/>
  <c r="G692" i="19" s="1"/>
  <c r="E684" i="19"/>
  <c r="G684" i="19" s="1"/>
  <c r="E676" i="19"/>
  <c r="G676" i="19" s="1"/>
  <c r="E668" i="19"/>
  <c r="G668" i="19" s="1"/>
  <c r="E660" i="19"/>
  <c r="G660" i="19" s="1"/>
  <c r="E652" i="19"/>
  <c r="G652" i="19" s="1"/>
  <c r="E644" i="19"/>
  <c r="G644" i="19" s="1"/>
  <c r="E636" i="19"/>
  <c r="G636" i="19" s="1"/>
  <c r="E628" i="19"/>
  <c r="G628" i="19" s="1"/>
  <c r="E620" i="19"/>
  <c r="G620" i="19" s="1"/>
  <c r="E612" i="19"/>
  <c r="G612" i="19" s="1"/>
  <c r="E604" i="19"/>
  <c r="G604" i="19" s="1"/>
  <c r="E596" i="19"/>
  <c r="G596" i="19" s="1"/>
  <c r="E588" i="19"/>
  <c r="G588" i="19" s="1"/>
  <c r="E580" i="19"/>
  <c r="G580" i="19" s="1"/>
  <c r="E572" i="19"/>
  <c r="G572" i="19" s="1"/>
  <c r="E564" i="19"/>
  <c r="G564" i="19" s="1"/>
  <c r="E556" i="19"/>
  <c r="G556" i="19" s="1"/>
  <c r="E548" i="19"/>
  <c r="G548" i="19" s="1"/>
  <c r="E540" i="19"/>
  <c r="G540" i="19" s="1"/>
  <c r="E532" i="19"/>
  <c r="G532" i="19" s="1"/>
  <c r="E524" i="19"/>
  <c r="G524" i="19" s="1"/>
  <c r="E516" i="19"/>
  <c r="G516" i="19" s="1"/>
  <c r="E508" i="19"/>
  <c r="G508" i="19" s="1"/>
  <c r="E500" i="19"/>
  <c r="G500" i="19" s="1"/>
  <c r="E492" i="19"/>
  <c r="G492" i="19" s="1"/>
  <c r="E484" i="19"/>
  <c r="G484" i="19" s="1"/>
  <c r="E476" i="19"/>
  <c r="G476" i="19" s="1"/>
  <c r="E468" i="19"/>
  <c r="G468" i="19" s="1"/>
  <c r="E460" i="19"/>
  <c r="G460" i="19" s="1"/>
  <c r="E452" i="19"/>
  <c r="G452" i="19" s="1"/>
  <c r="E444" i="19"/>
  <c r="G444" i="19" s="1"/>
  <c r="E436" i="19"/>
  <c r="G436" i="19" s="1"/>
  <c r="E428" i="19"/>
  <c r="G428" i="19" s="1"/>
  <c r="E420" i="19"/>
  <c r="G420" i="19" s="1"/>
  <c r="E412" i="19"/>
  <c r="G412" i="19" s="1"/>
  <c r="E404" i="19"/>
  <c r="G404" i="19" s="1"/>
  <c r="E396" i="19"/>
  <c r="G396" i="19" s="1"/>
  <c r="E388" i="19"/>
  <c r="G388" i="19" s="1"/>
  <c r="E380" i="19"/>
  <c r="G380" i="19" s="1"/>
  <c r="E372" i="19"/>
  <c r="G372" i="19" s="1"/>
  <c r="E364" i="19"/>
  <c r="G364" i="19" s="1"/>
  <c r="E356" i="19"/>
  <c r="G356" i="19" s="1"/>
  <c r="E348" i="19"/>
  <c r="G348" i="19" s="1"/>
  <c r="E340" i="19"/>
  <c r="G340" i="19" s="1"/>
  <c r="E332" i="19"/>
  <c r="G332" i="19" s="1"/>
  <c r="E324" i="19"/>
  <c r="G324" i="19" s="1"/>
  <c r="E316" i="19"/>
  <c r="G316" i="19" s="1"/>
  <c r="E308" i="19"/>
  <c r="G308" i="19" s="1"/>
  <c r="E300" i="19"/>
  <c r="G300" i="19" s="1"/>
  <c r="E292" i="19"/>
  <c r="G292" i="19" s="1"/>
  <c r="E284" i="19"/>
  <c r="G284" i="19" s="1"/>
  <c r="E276" i="19"/>
  <c r="G276" i="19" s="1"/>
  <c r="E268" i="19"/>
  <c r="G268" i="19" s="1"/>
  <c r="E260" i="19"/>
  <c r="G260" i="19" s="1"/>
  <c r="E252" i="19"/>
  <c r="G252" i="19" s="1"/>
  <c r="E244" i="19"/>
  <c r="G244" i="19" s="1"/>
  <c r="E236" i="19"/>
  <c r="G236" i="19" s="1"/>
  <c r="E228" i="19"/>
  <c r="G228" i="19" s="1"/>
  <c r="E220" i="19"/>
  <c r="G220" i="19" s="1"/>
  <c r="E212" i="19"/>
  <c r="G212" i="19" s="1"/>
  <c r="E204" i="19"/>
  <c r="G204" i="19" s="1"/>
  <c r="E196" i="19"/>
  <c r="G196" i="19" s="1"/>
  <c r="E188" i="19"/>
  <c r="G188" i="19" s="1"/>
  <c r="E180" i="19"/>
  <c r="G180" i="19" s="1"/>
  <c r="E172" i="19"/>
  <c r="G172" i="19" s="1"/>
  <c r="E164" i="19"/>
  <c r="G164" i="19" s="1"/>
  <c r="E156" i="19"/>
  <c r="G156" i="19" s="1"/>
  <c r="E148" i="19"/>
  <c r="G148" i="19" s="1"/>
  <c r="E140" i="19"/>
  <c r="G140" i="19" s="1"/>
  <c r="E132" i="19"/>
  <c r="G132" i="19" s="1"/>
  <c r="E124" i="19"/>
  <c r="G124" i="19" s="1"/>
  <c r="E116" i="19"/>
  <c r="G116" i="19" s="1"/>
  <c r="E108" i="19"/>
  <c r="G108" i="19" s="1"/>
  <c r="E100" i="19"/>
  <c r="G100" i="19" s="1"/>
  <c r="E92" i="19"/>
  <c r="G92" i="19" s="1"/>
  <c r="E84" i="19"/>
  <c r="G84" i="19" s="1"/>
  <c r="E76" i="19"/>
  <c r="G76" i="19" s="1"/>
  <c r="E68" i="19"/>
  <c r="G68" i="19" s="1"/>
  <c r="E60" i="19"/>
  <c r="G60" i="19" s="1"/>
  <c r="E52" i="19"/>
  <c r="G52" i="19" s="1"/>
  <c r="E44" i="19"/>
  <c r="G44" i="19" s="1"/>
  <c r="E15" i="19"/>
  <c r="G15" i="19" s="1"/>
  <c r="E13" i="19"/>
  <c r="G13" i="19" s="1"/>
  <c r="E5" i="19"/>
  <c r="G5" i="19" s="1"/>
  <c r="E33" i="19"/>
  <c r="G33" i="19" s="1"/>
  <c r="E1147" i="19"/>
  <c r="G1147" i="19" s="1"/>
  <c r="E1139" i="19"/>
  <c r="G1139" i="19" s="1"/>
  <c r="E1131" i="19"/>
  <c r="G1131" i="19" s="1"/>
  <c r="E1123" i="19"/>
  <c r="G1123" i="19" s="1"/>
  <c r="E1115" i="19"/>
  <c r="G1115" i="19" s="1"/>
  <c r="E1107" i="19"/>
  <c r="G1107" i="19" s="1"/>
  <c r="E1099" i="19"/>
  <c r="G1099" i="19" s="1"/>
  <c r="E1091" i="19"/>
  <c r="G1091" i="19" s="1"/>
  <c r="E1083" i="19"/>
  <c r="G1083" i="19" s="1"/>
  <c r="E1075" i="19"/>
  <c r="G1075" i="19" s="1"/>
  <c r="E1067" i="19"/>
  <c r="G1067" i="19" s="1"/>
  <c r="E1059" i="19"/>
  <c r="G1059" i="19" s="1"/>
  <c r="E1051" i="19"/>
  <c r="G1051" i="19" s="1"/>
  <c r="E1043" i="19"/>
  <c r="G1043" i="19" s="1"/>
  <c r="E1035" i="19"/>
  <c r="G1035" i="19" s="1"/>
  <c r="G1027" i="19"/>
  <c r="E1027" i="19"/>
  <c r="E1019" i="19"/>
  <c r="G1019" i="19" s="1"/>
  <c r="E1011" i="19"/>
  <c r="G1011" i="19" s="1"/>
  <c r="E1003" i="19"/>
  <c r="G1003" i="19" s="1"/>
  <c r="E995" i="19"/>
  <c r="G995" i="19" s="1"/>
  <c r="E987" i="19"/>
  <c r="G987" i="19" s="1"/>
  <c r="E979" i="19"/>
  <c r="G979" i="19" s="1"/>
  <c r="E971" i="19"/>
  <c r="G971" i="19" s="1"/>
  <c r="E963" i="19"/>
  <c r="G963" i="19" s="1"/>
  <c r="E955" i="19"/>
  <c r="G955" i="19" s="1"/>
  <c r="E947" i="19"/>
  <c r="G947" i="19" s="1"/>
  <c r="E939" i="19"/>
  <c r="G939" i="19" s="1"/>
  <c r="E931" i="19"/>
  <c r="G931" i="19" s="1"/>
  <c r="E923" i="19"/>
  <c r="G923" i="19" s="1"/>
  <c r="E915" i="19"/>
  <c r="G915" i="19" s="1"/>
  <c r="E907" i="19"/>
  <c r="G907" i="19" s="1"/>
  <c r="E899" i="19"/>
  <c r="G899" i="19" s="1"/>
  <c r="E891" i="19"/>
  <c r="G891" i="19" s="1"/>
  <c r="E883" i="19"/>
  <c r="G883" i="19" s="1"/>
  <c r="E875" i="19"/>
  <c r="G875" i="19" s="1"/>
  <c r="E867" i="19"/>
  <c r="G867" i="19" s="1"/>
  <c r="E859" i="19"/>
  <c r="G859" i="19" s="1"/>
  <c r="E851" i="19"/>
  <c r="G851" i="19" s="1"/>
  <c r="E843" i="19"/>
  <c r="G843" i="19" s="1"/>
  <c r="E835" i="19"/>
  <c r="G835" i="19" s="1"/>
  <c r="E827" i="19"/>
  <c r="G827" i="19" s="1"/>
  <c r="E819" i="19"/>
  <c r="G819" i="19" s="1"/>
  <c r="E811" i="19"/>
  <c r="G811" i="19" s="1"/>
  <c r="E803" i="19"/>
  <c r="G803" i="19" s="1"/>
  <c r="E795" i="19"/>
  <c r="G795" i="19" s="1"/>
  <c r="E787" i="19"/>
  <c r="G787" i="19" s="1"/>
  <c r="E779" i="19"/>
  <c r="G779" i="19" s="1"/>
  <c r="E771" i="19"/>
  <c r="G771" i="19" s="1"/>
  <c r="E763" i="19"/>
  <c r="G763" i="19" s="1"/>
  <c r="E755" i="19"/>
  <c r="G755" i="19" s="1"/>
  <c r="E747" i="19"/>
  <c r="G747" i="19" s="1"/>
  <c r="E739" i="19"/>
  <c r="G739" i="19" s="1"/>
  <c r="E731" i="19"/>
  <c r="G731" i="19" s="1"/>
  <c r="E723" i="19"/>
  <c r="G723" i="19" s="1"/>
  <c r="E715" i="19"/>
  <c r="G715" i="19" s="1"/>
  <c r="E707" i="19"/>
  <c r="G707" i="19" s="1"/>
  <c r="E699" i="19"/>
  <c r="G699" i="19" s="1"/>
  <c r="E691" i="19"/>
  <c r="G691" i="19" s="1"/>
  <c r="E683" i="19"/>
  <c r="G683" i="19" s="1"/>
  <c r="E675" i="19"/>
  <c r="G675" i="19" s="1"/>
  <c r="E667" i="19"/>
  <c r="G667" i="19" s="1"/>
  <c r="E659" i="19"/>
  <c r="G659" i="19" s="1"/>
  <c r="E651" i="19"/>
  <c r="G651" i="19" s="1"/>
  <c r="E643" i="19"/>
  <c r="G643" i="19" s="1"/>
  <c r="E635" i="19"/>
  <c r="G635" i="19" s="1"/>
  <c r="E627" i="19"/>
  <c r="G627" i="19" s="1"/>
  <c r="E619" i="19"/>
  <c r="G619" i="19" s="1"/>
  <c r="E611" i="19"/>
  <c r="G611" i="19" s="1"/>
  <c r="E603" i="19"/>
  <c r="G603" i="19" s="1"/>
  <c r="E595" i="19"/>
  <c r="G595" i="19" s="1"/>
  <c r="E587" i="19"/>
  <c r="G587" i="19" s="1"/>
  <c r="E579" i="19"/>
  <c r="G579" i="19" s="1"/>
  <c r="E571" i="19"/>
  <c r="E563" i="19"/>
  <c r="G563" i="19" s="1"/>
  <c r="E555" i="19"/>
  <c r="G555" i="19" s="1"/>
  <c r="E547" i="19"/>
  <c r="G547" i="19" s="1"/>
  <c r="E539" i="19"/>
  <c r="G539" i="19" s="1"/>
  <c r="E531" i="19"/>
  <c r="G531" i="19" s="1"/>
  <c r="E523" i="19"/>
  <c r="G523" i="19" s="1"/>
  <c r="E515" i="19"/>
  <c r="G515" i="19" s="1"/>
  <c r="E507" i="19"/>
  <c r="E499" i="19"/>
  <c r="G499" i="19" s="1"/>
  <c r="E491" i="19"/>
  <c r="G491" i="19" s="1"/>
  <c r="E483" i="19"/>
  <c r="G483" i="19" s="1"/>
  <c r="E475" i="19"/>
  <c r="G475" i="19" s="1"/>
  <c r="E467" i="19"/>
  <c r="G467" i="19" s="1"/>
  <c r="E459" i="19"/>
  <c r="G459" i="19" s="1"/>
  <c r="E451" i="19"/>
  <c r="G451" i="19" s="1"/>
  <c r="E443" i="19"/>
  <c r="E435" i="19"/>
  <c r="G435" i="19" s="1"/>
  <c r="E427" i="19"/>
  <c r="G427" i="19" s="1"/>
  <c r="E419" i="19"/>
  <c r="G419" i="19" s="1"/>
  <c r="E411" i="19"/>
  <c r="G411" i="19" s="1"/>
  <c r="E403" i="19"/>
  <c r="G403" i="19" s="1"/>
  <c r="E395" i="19"/>
  <c r="G395" i="19" s="1"/>
  <c r="E387" i="19"/>
  <c r="G387" i="19" s="1"/>
  <c r="E379" i="19"/>
  <c r="E371" i="19"/>
  <c r="G371" i="19" s="1"/>
  <c r="E363" i="19"/>
  <c r="G363" i="19" s="1"/>
  <c r="E355" i="19"/>
  <c r="G355" i="19" s="1"/>
  <c r="E347" i="19"/>
  <c r="G347" i="19" s="1"/>
  <c r="E339" i="19"/>
  <c r="G339" i="19" s="1"/>
  <c r="E331" i="19"/>
  <c r="G331" i="19" s="1"/>
  <c r="E323" i="19"/>
  <c r="G323" i="19" s="1"/>
  <c r="E315" i="19"/>
  <c r="E307" i="19"/>
  <c r="G307" i="19" s="1"/>
  <c r="E299" i="19"/>
  <c r="G299" i="19" s="1"/>
  <c r="E291" i="19"/>
  <c r="G291" i="19" s="1"/>
  <c r="E283" i="19"/>
  <c r="G283" i="19" s="1"/>
  <c r="G275" i="19"/>
  <c r="E275" i="19"/>
  <c r="E267" i="19"/>
  <c r="G267" i="19" s="1"/>
  <c r="E259" i="19"/>
  <c r="G259" i="19" s="1"/>
  <c r="E251" i="19"/>
  <c r="E243" i="19"/>
  <c r="G243" i="19" s="1"/>
  <c r="E235" i="19"/>
  <c r="G235" i="19" s="1"/>
  <c r="E227" i="19"/>
  <c r="G227" i="19" s="1"/>
  <c r="E219" i="19"/>
  <c r="G219" i="19" s="1"/>
  <c r="E211" i="19"/>
  <c r="G211" i="19" s="1"/>
  <c r="E203" i="19"/>
  <c r="G203" i="19" s="1"/>
  <c r="E195" i="19"/>
  <c r="G195" i="19" s="1"/>
  <c r="E187" i="19"/>
  <c r="E179" i="19"/>
  <c r="G179" i="19" s="1"/>
  <c r="E171" i="19"/>
  <c r="G171" i="19" s="1"/>
  <c r="E163" i="19"/>
  <c r="G163" i="19" s="1"/>
  <c r="E155" i="19"/>
  <c r="G155" i="19" s="1"/>
  <c r="E147" i="19"/>
  <c r="G147" i="19" s="1"/>
  <c r="E139" i="19"/>
  <c r="G139" i="19" s="1"/>
  <c r="E131" i="19"/>
  <c r="G131" i="19" s="1"/>
  <c r="E123" i="19"/>
  <c r="E115" i="19"/>
  <c r="G115" i="19" s="1"/>
  <c r="E107" i="19"/>
  <c r="G107" i="19" s="1"/>
  <c r="E99" i="19"/>
  <c r="G99" i="19" s="1"/>
  <c r="E91" i="19"/>
  <c r="G91" i="19" s="1"/>
  <c r="E83" i="19"/>
  <c r="G83" i="19" s="1"/>
  <c r="E75" i="19"/>
  <c r="G75" i="19" s="1"/>
  <c r="E67" i="19"/>
  <c r="G67" i="19" s="1"/>
  <c r="E59" i="19"/>
  <c r="E51" i="19"/>
  <c r="G51" i="19" s="1"/>
  <c r="E43" i="19"/>
  <c r="G43" i="19" s="1"/>
  <c r="E21" i="19"/>
  <c r="G21" i="19" s="1"/>
  <c r="E28" i="19"/>
  <c r="G28" i="19" s="1"/>
  <c r="E20" i="19"/>
  <c r="G20" i="19" s="1"/>
  <c r="E12" i="19"/>
  <c r="G12" i="19" s="1"/>
  <c r="E4" i="19"/>
  <c r="G4" i="19" s="1"/>
  <c r="E32" i="19"/>
  <c r="G32" i="19" s="1"/>
  <c r="G1146" i="19"/>
  <c r="E1146" i="19"/>
  <c r="E1138" i="19"/>
  <c r="G1138" i="19" s="1"/>
  <c r="E1130" i="19"/>
  <c r="G1130" i="19" s="1"/>
  <c r="E1122" i="19"/>
  <c r="G1122" i="19" s="1"/>
  <c r="E1114" i="19"/>
  <c r="G1114" i="19" s="1"/>
  <c r="G1106" i="19"/>
  <c r="E1106" i="19"/>
  <c r="E1098" i="19"/>
  <c r="G1098" i="19" s="1"/>
  <c r="E1090" i="19"/>
  <c r="G1090" i="19" s="1"/>
  <c r="E1082" i="19"/>
  <c r="G1082" i="19" s="1"/>
  <c r="E1074" i="19"/>
  <c r="G1074" i="19" s="1"/>
  <c r="E1066" i="19"/>
  <c r="G1066" i="19" s="1"/>
  <c r="E1058" i="19"/>
  <c r="G1058" i="19" s="1"/>
  <c r="G1050" i="19"/>
  <c r="E1050" i="19"/>
  <c r="E1042" i="19"/>
  <c r="G1042" i="19" s="1"/>
  <c r="E1034" i="19"/>
  <c r="G1034" i="19" s="1"/>
  <c r="E1026" i="19"/>
  <c r="G1026" i="19" s="1"/>
  <c r="G1018" i="19"/>
  <c r="E1018" i="19"/>
  <c r="E1010" i="19"/>
  <c r="G1010" i="19" s="1"/>
  <c r="E1002" i="19"/>
  <c r="G1002" i="19" s="1"/>
  <c r="E994" i="19"/>
  <c r="G994" i="19" s="1"/>
  <c r="E986" i="19"/>
  <c r="G986" i="19" s="1"/>
  <c r="E978" i="19"/>
  <c r="G978" i="19" s="1"/>
  <c r="E970" i="19"/>
  <c r="G970" i="19" s="1"/>
  <c r="E962" i="19"/>
  <c r="G962" i="19" s="1"/>
  <c r="E954" i="19"/>
  <c r="G954" i="19" s="1"/>
  <c r="E946" i="19"/>
  <c r="G946" i="19" s="1"/>
  <c r="E938" i="19"/>
  <c r="G938" i="19" s="1"/>
  <c r="E930" i="19"/>
  <c r="G930" i="19" s="1"/>
  <c r="E922" i="19"/>
  <c r="G922" i="19" s="1"/>
  <c r="E914" i="19"/>
  <c r="G914" i="19" s="1"/>
  <c r="E906" i="19"/>
  <c r="G906" i="19" s="1"/>
  <c r="E898" i="19"/>
  <c r="G898" i="19" s="1"/>
  <c r="E890" i="19"/>
  <c r="G890" i="19" s="1"/>
  <c r="E882" i="19"/>
  <c r="G882" i="19" s="1"/>
  <c r="E874" i="19"/>
  <c r="G874" i="19" s="1"/>
  <c r="E866" i="19"/>
  <c r="G866" i="19" s="1"/>
  <c r="E858" i="19"/>
  <c r="G858" i="19" s="1"/>
  <c r="E850" i="19"/>
  <c r="G850" i="19" s="1"/>
  <c r="E842" i="19"/>
  <c r="G842" i="19" s="1"/>
  <c r="E834" i="19"/>
  <c r="G834" i="19" s="1"/>
  <c r="E826" i="19"/>
  <c r="G826" i="19" s="1"/>
  <c r="E818" i="19"/>
  <c r="G818" i="19" s="1"/>
  <c r="E810" i="19"/>
  <c r="G810" i="19" s="1"/>
  <c r="E802" i="19"/>
  <c r="G802" i="19" s="1"/>
  <c r="E794" i="19"/>
  <c r="G794" i="19" s="1"/>
  <c r="E786" i="19"/>
  <c r="G786" i="19" s="1"/>
  <c r="E778" i="19"/>
  <c r="G778" i="19" s="1"/>
  <c r="E770" i="19"/>
  <c r="G770" i="19" s="1"/>
  <c r="G762" i="19"/>
  <c r="E762" i="19"/>
  <c r="E754" i="19"/>
  <c r="G754" i="19" s="1"/>
  <c r="E746" i="19"/>
  <c r="G746" i="19" s="1"/>
  <c r="E738" i="19"/>
  <c r="G738" i="19" s="1"/>
  <c r="E730" i="19"/>
  <c r="G730" i="19" s="1"/>
  <c r="E722" i="19"/>
  <c r="G722" i="19" s="1"/>
  <c r="E714" i="19"/>
  <c r="G714" i="19" s="1"/>
  <c r="E706" i="19"/>
  <c r="G706" i="19" s="1"/>
  <c r="E698" i="19"/>
  <c r="G698" i="19" s="1"/>
  <c r="E690" i="19"/>
  <c r="G690" i="19" s="1"/>
  <c r="E682" i="19"/>
  <c r="G682" i="19" s="1"/>
  <c r="E674" i="19"/>
  <c r="G674" i="19" s="1"/>
  <c r="E666" i="19"/>
  <c r="G666" i="19" s="1"/>
  <c r="E658" i="19"/>
  <c r="G658" i="19" s="1"/>
  <c r="E650" i="19"/>
  <c r="G650" i="19" s="1"/>
  <c r="E642" i="19"/>
  <c r="G642" i="19" s="1"/>
  <c r="E634" i="19"/>
  <c r="G634" i="19" s="1"/>
  <c r="E626" i="19"/>
  <c r="G626" i="19" s="1"/>
  <c r="E618" i="19"/>
  <c r="G618" i="19" s="1"/>
  <c r="E610" i="19"/>
  <c r="G610" i="19" s="1"/>
  <c r="E602" i="19"/>
  <c r="G602" i="19" s="1"/>
  <c r="E594" i="19"/>
  <c r="G594" i="19" s="1"/>
  <c r="E586" i="19"/>
  <c r="G586" i="19" s="1"/>
  <c r="E578" i="19"/>
  <c r="G578" i="19" s="1"/>
  <c r="E570" i="19"/>
  <c r="G570" i="19" s="1"/>
  <c r="E562" i="19"/>
  <c r="G562" i="19" s="1"/>
  <c r="E554" i="19"/>
  <c r="G554" i="19" s="1"/>
  <c r="E546" i="19"/>
  <c r="G546" i="19" s="1"/>
  <c r="G538" i="19"/>
  <c r="E538" i="19"/>
  <c r="E530" i="19"/>
  <c r="G530" i="19" s="1"/>
  <c r="E522" i="19"/>
  <c r="G522" i="19" s="1"/>
  <c r="E514" i="19"/>
  <c r="G514" i="19" s="1"/>
  <c r="G506" i="19"/>
  <c r="E506" i="19"/>
  <c r="E498" i="19"/>
  <c r="G498" i="19" s="1"/>
  <c r="E490" i="19"/>
  <c r="G490" i="19" s="1"/>
  <c r="E482" i="19"/>
  <c r="G482" i="19" s="1"/>
  <c r="E474" i="19"/>
  <c r="G474" i="19" s="1"/>
  <c r="E466" i="19"/>
  <c r="G466" i="19" s="1"/>
  <c r="E458" i="19"/>
  <c r="G458" i="19" s="1"/>
  <c r="E450" i="19"/>
  <c r="G450" i="19" s="1"/>
  <c r="E442" i="19"/>
  <c r="G442" i="19" s="1"/>
  <c r="E434" i="19"/>
  <c r="G434" i="19" s="1"/>
  <c r="E426" i="19"/>
  <c r="G426" i="19" s="1"/>
  <c r="E418" i="19"/>
  <c r="G418" i="19" s="1"/>
  <c r="E410" i="19"/>
  <c r="G410" i="19" s="1"/>
  <c r="E402" i="19"/>
  <c r="G402" i="19" s="1"/>
  <c r="E394" i="19"/>
  <c r="G394" i="19" s="1"/>
  <c r="E386" i="19"/>
  <c r="G386" i="19" s="1"/>
  <c r="E378" i="19"/>
  <c r="G378" i="19" s="1"/>
  <c r="E370" i="19"/>
  <c r="G370" i="19" s="1"/>
  <c r="E362" i="19"/>
  <c r="G362" i="19" s="1"/>
  <c r="E354" i="19"/>
  <c r="G354" i="19" s="1"/>
  <c r="E346" i="19"/>
  <c r="G346" i="19" s="1"/>
  <c r="E338" i="19"/>
  <c r="G338" i="19" s="1"/>
  <c r="E330" i="19"/>
  <c r="G330" i="19" s="1"/>
  <c r="E322" i="19"/>
  <c r="G322" i="19" s="1"/>
  <c r="E314" i="19"/>
  <c r="G314" i="19" s="1"/>
  <c r="E306" i="19"/>
  <c r="G306" i="19" s="1"/>
  <c r="E298" i="19"/>
  <c r="G298" i="19" s="1"/>
  <c r="E290" i="19"/>
  <c r="G290" i="19" s="1"/>
  <c r="E282" i="19"/>
  <c r="G282" i="19" s="1"/>
  <c r="E274" i="19"/>
  <c r="G274" i="19" s="1"/>
  <c r="E266" i="19"/>
  <c r="G266" i="19" s="1"/>
  <c r="E258" i="19"/>
  <c r="G258" i="19" s="1"/>
  <c r="G250" i="19"/>
  <c r="E250" i="19"/>
  <c r="E242" i="19"/>
  <c r="G242" i="19" s="1"/>
  <c r="E234" i="19"/>
  <c r="G234" i="19" s="1"/>
  <c r="E226" i="19"/>
  <c r="G226" i="19" s="1"/>
  <c r="E218" i="19"/>
  <c r="G218" i="19" s="1"/>
  <c r="E210" i="19"/>
  <c r="G210" i="19" s="1"/>
  <c r="E202" i="19"/>
  <c r="G202" i="19" s="1"/>
  <c r="E194" i="19"/>
  <c r="G194" i="19" s="1"/>
  <c r="E186" i="19"/>
  <c r="G186" i="19" s="1"/>
  <c r="E178" i="19"/>
  <c r="G178" i="19" s="1"/>
  <c r="E170" i="19"/>
  <c r="G170" i="19" s="1"/>
  <c r="E162" i="19"/>
  <c r="G162" i="19" s="1"/>
  <c r="E154" i="19"/>
  <c r="G154" i="19" s="1"/>
  <c r="E146" i="19"/>
  <c r="G146" i="19" s="1"/>
  <c r="E138" i="19"/>
  <c r="G138" i="19" s="1"/>
  <c r="E130" i="19"/>
  <c r="G130" i="19" s="1"/>
  <c r="E122" i="19"/>
  <c r="G122" i="19" s="1"/>
  <c r="E114" i="19"/>
  <c r="G114" i="19" s="1"/>
  <c r="E106" i="19"/>
  <c r="G106" i="19" s="1"/>
  <c r="E98" i="19"/>
  <c r="G98" i="19" s="1"/>
  <c r="E90" i="19"/>
  <c r="G90" i="19" s="1"/>
  <c r="E82" i="19"/>
  <c r="G82" i="19" s="1"/>
  <c r="E74" i="19"/>
  <c r="G74" i="19" s="1"/>
  <c r="E66" i="19"/>
  <c r="G66" i="19" s="1"/>
  <c r="E58" i="19"/>
  <c r="G58" i="19" s="1"/>
  <c r="E50" i="19"/>
  <c r="G50" i="19" s="1"/>
  <c r="E42" i="19"/>
  <c r="G42" i="19" s="1"/>
  <c r="E29" i="19"/>
  <c r="G29" i="19" s="1"/>
  <c r="G27" i="19"/>
  <c r="E27" i="19"/>
  <c r="E19" i="19"/>
  <c r="G19" i="19" s="1"/>
  <c r="E11" i="19"/>
  <c r="G11" i="19" s="1"/>
  <c r="E3" i="19"/>
  <c r="G3" i="19" s="1"/>
  <c r="G1153" i="19"/>
  <c r="E1153" i="19"/>
  <c r="E1145" i="19"/>
  <c r="G1145" i="19" s="1"/>
  <c r="G1137" i="19"/>
  <c r="E1137" i="19"/>
  <c r="E1129" i="19"/>
  <c r="G1129" i="19" s="1"/>
  <c r="E1121" i="19"/>
  <c r="G1121" i="19" s="1"/>
  <c r="E1113" i="19"/>
  <c r="G1113" i="19" s="1"/>
  <c r="E1105" i="19"/>
  <c r="G1105" i="19" s="1"/>
  <c r="E1097" i="19"/>
  <c r="G1097" i="19" s="1"/>
  <c r="E1089" i="19"/>
  <c r="G1089" i="19" s="1"/>
  <c r="E1081" i="19"/>
  <c r="G1081" i="19" s="1"/>
  <c r="E1073" i="19"/>
  <c r="G1073" i="19" s="1"/>
  <c r="E1065" i="19"/>
  <c r="G1065" i="19" s="1"/>
  <c r="E1057" i="19"/>
  <c r="G1057" i="19" s="1"/>
  <c r="E1049" i="19"/>
  <c r="G1049" i="19" s="1"/>
  <c r="E1041" i="19"/>
  <c r="G1041" i="19" s="1"/>
  <c r="E1033" i="19"/>
  <c r="G1033" i="19" s="1"/>
  <c r="E1025" i="19"/>
  <c r="G1025" i="19" s="1"/>
  <c r="E1017" i="19"/>
  <c r="G1017" i="19" s="1"/>
  <c r="E1009" i="19"/>
  <c r="G1009" i="19" s="1"/>
  <c r="E1001" i="19"/>
  <c r="G1001" i="19" s="1"/>
  <c r="E993" i="19"/>
  <c r="G993" i="19" s="1"/>
  <c r="E985" i="19"/>
  <c r="G985" i="19" s="1"/>
  <c r="E977" i="19"/>
  <c r="G977" i="19" s="1"/>
  <c r="E969" i="19"/>
  <c r="G969" i="19" s="1"/>
  <c r="E961" i="19"/>
  <c r="G961" i="19" s="1"/>
  <c r="E953" i="19"/>
  <c r="G953" i="19" s="1"/>
  <c r="E945" i="19"/>
  <c r="G945" i="19" s="1"/>
  <c r="E937" i="19"/>
  <c r="G937" i="19" s="1"/>
  <c r="E929" i="19"/>
  <c r="G929" i="19" s="1"/>
  <c r="E921" i="19"/>
  <c r="G921" i="19" s="1"/>
  <c r="E913" i="19"/>
  <c r="G913" i="19" s="1"/>
  <c r="E905" i="19"/>
  <c r="G905" i="19" s="1"/>
  <c r="E897" i="19"/>
  <c r="G897" i="19" s="1"/>
  <c r="E889" i="19"/>
  <c r="G889" i="19" s="1"/>
  <c r="E881" i="19"/>
  <c r="G881" i="19" s="1"/>
  <c r="E873" i="19"/>
  <c r="G873" i="19" s="1"/>
  <c r="G865" i="19"/>
  <c r="E865" i="19"/>
  <c r="E857" i="19"/>
  <c r="G857" i="19" s="1"/>
  <c r="E849" i="19"/>
  <c r="G849" i="19" s="1"/>
  <c r="E841" i="19"/>
  <c r="G841" i="19" s="1"/>
  <c r="E833" i="19"/>
  <c r="G833" i="19" s="1"/>
  <c r="E825" i="19"/>
  <c r="G825" i="19" s="1"/>
  <c r="E817" i="19"/>
  <c r="G817" i="19" s="1"/>
  <c r="E809" i="19"/>
  <c r="G809" i="19" s="1"/>
  <c r="G801" i="19"/>
  <c r="E801" i="19"/>
  <c r="E793" i="19"/>
  <c r="G793" i="19" s="1"/>
  <c r="E785" i="19"/>
  <c r="G785" i="19" s="1"/>
  <c r="E777" i="19"/>
  <c r="G777" i="19" s="1"/>
  <c r="E769" i="19"/>
  <c r="G769" i="19" s="1"/>
  <c r="E761" i="19"/>
  <c r="G761" i="19" s="1"/>
  <c r="E753" i="19"/>
  <c r="G753" i="19" s="1"/>
  <c r="E745" i="19"/>
  <c r="G745" i="19" s="1"/>
  <c r="E737" i="19"/>
  <c r="G737" i="19" s="1"/>
  <c r="E729" i="19"/>
  <c r="G729" i="19" s="1"/>
  <c r="E721" i="19"/>
  <c r="G721" i="19" s="1"/>
  <c r="E713" i="19"/>
  <c r="G713" i="19" s="1"/>
  <c r="E705" i="19"/>
  <c r="G705" i="19" s="1"/>
  <c r="E697" i="19"/>
  <c r="G697" i="19" s="1"/>
  <c r="E689" i="19"/>
  <c r="G689" i="19" s="1"/>
  <c r="E681" i="19"/>
  <c r="G681" i="19" s="1"/>
  <c r="E673" i="19"/>
  <c r="G673" i="19" s="1"/>
  <c r="E665" i="19"/>
  <c r="G665" i="19" s="1"/>
  <c r="E657" i="19"/>
  <c r="G657" i="19" s="1"/>
  <c r="E649" i="19"/>
  <c r="G649" i="19" s="1"/>
  <c r="E641" i="19"/>
  <c r="G641" i="19" s="1"/>
  <c r="E633" i="19"/>
  <c r="G633" i="19" s="1"/>
  <c r="E625" i="19"/>
  <c r="G625" i="19" s="1"/>
  <c r="E617" i="19"/>
  <c r="G617" i="19" s="1"/>
  <c r="E609" i="19"/>
  <c r="G609" i="19" s="1"/>
  <c r="E601" i="19"/>
  <c r="G601" i="19" s="1"/>
  <c r="E593" i="19"/>
  <c r="G593" i="19" s="1"/>
  <c r="E585" i="19"/>
  <c r="G585" i="19" s="1"/>
  <c r="E577" i="19"/>
  <c r="G577" i="19" s="1"/>
  <c r="E569" i="19"/>
  <c r="G569" i="19" s="1"/>
  <c r="E561" i="19"/>
  <c r="G561" i="19" s="1"/>
  <c r="E553" i="19"/>
  <c r="G553" i="19" s="1"/>
  <c r="E545" i="19"/>
  <c r="G545" i="19" s="1"/>
  <c r="E537" i="19"/>
  <c r="G537" i="19" s="1"/>
  <c r="E529" i="19"/>
  <c r="G529" i="19" s="1"/>
  <c r="E521" i="19"/>
  <c r="G521" i="19" s="1"/>
  <c r="E513" i="19"/>
  <c r="G513" i="19" s="1"/>
  <c r="E505" i="19"/>
  <c r="G505" i="19" s="1"/>
  <c r="E497" i="19"/>
  <c r="G497" i="19" s="1"/>
  <c r="E489" i="19"/>
  <c r="G489" i="19" s="1"/>
  <c r="G481" i="19"/>
  <c r="E481" i="19"/>
  <c r="E473" i="19"/>
  <c r="G473" i="19" s="1"/>
  <c r="E465" i="19"/>
  <c r="G465" i="19" s="1"/>
  <c r="E457" i="19"/>
  <c r="G457" i="19" s="1"/>
  <c r="E449" i="19"/>
  <c r="G449" i="19" s="1"/>
  <c r="E441" i="19"/>
  <c r="G441" i="19" s="1"/>
  <c r="E433" i="19"/>
  <c r="G433" i="19" s="1"/>
  <c r="E425" i="19"/>
  <c r="G425" i="19" s="1"/>
  <c r="E417" i="19"/>
  <c r="G417" i="19" s="1"/>
  <c r="E409" i="19"/>
  <c r="G409" i="19" s="1"/>
  <c r="E401" i="19"/>
  <c r="G401" i="19" s="1"/>
  <c r="E393" i="19"/>
  <c r="G393" i="19" s="1"/>
  <c r="E385" i="19"/>
  <c r="G385" i="19" s="1"/>
  <c r="E377" i="19"/>
  <c r="G377" i="19" s="1"/>
  <c r="E369" i="19"/>
  <c r="G369" i="19" s="1"/>
  <c r="E361" i="19"/>
  <c r="G361" i="19" s="1"/>
  <c r="E353" i="19"/>
  <c r="G353" i="19" s="1"/>
  <c r="E345" i="19"/>
  <c r="G345" i="19" s="1"/>
  <c r="E337" i="19"/>
  <c r="G337" i="19" s="1"/>
  <c r="E329" i="19"/>
  <c r="G329" i="19" s="1"/>
  <c r="E321" i="19"/>
  <c r="G321" i="19" s="1"/>
  <c r="E313" i="19"/>
  <c r="G313" i="19" s="1"/>
  <c r="E305" i="19"/>
  <c r="G305" i="19" s="1"/>
  <c r="E297" i="19"/>
  <c r="G297" i="19" s="1"/>
  <c r="E289" i="19"/>
  <c r="G289" i="19" s="1"/>
  <c r="G281" i="19"/>
  <c r="E281" i="19"/>
  <c r="E273" i="19"/>
  <c r="G273" i="19" s="1"/>
  <c r="E265" i="19"/>
  <c r="G265" i="19" s="1"/>
  <c r="E257" i="19"/>
  <c r="G257" i="19" s="1"/>
  <c r="E249" i="19"/>
  <c r="G249" i="19" s="1"/>
  <c r="E241" i="19"/>
  <c r="G241" i="19" s="1"/>
  <c r="E233" i="19"/>
  <c r="G233" i="19" s="1"/>
  <c r="E225" i="19"/>
  <c r="G225" i="19" s="1"/>
  <c r="E217" i="19"/>
  <c r="G217" i="19" s="1"/>
  <c r="E209" i="19"/>
  <c r="G209" i="19" s="1"/>
  <c r="E201" i="19"/>
  <c r="G201" i="19" s="1"/>
  <c r="E193" i="19"/>
  <c r="G193" i="19" s="1"/>
  <c r="G185" i="19"/>
  <c r="E185" i="19"/>
  <c r="E177" i="19"/>
  <c r="G177" i="19" s="1"/>
  <c r="E169" i="19"/>
  <c r="G169" i="19" s="1"/>
  <c r="E161" i="19"/>
  <c r="G161" i="19" s="1"/>
  <c r="E153" i="19"/>
  <c r="G153" i="19" s="1"/>
  <c r="E145" i="19"/>
  <c r="G145" i="19" s="1"/>
  <c r="E137" i="19"/>
  <c r="G137" i="19" s="1"/>
  <c r="E129" i="19"/>
  <c r="G129" i="19" s="1"/>
  <c r="E121" i="19"/>
  <c r="G121" i="19" s="1"/>
  <c r="G113" i="19"/>
  <c r="E113" i="19"/>
  <c r="E105" i="19"/>
  <c r="G105" i="19" s="1"/>
  <c r="E97" i="19"/>
  <c r="G97" i="19" s="1"/>
  <c r="E89" i="19"/>
  <c r="G89" i="19" s="1"/>
  <c r="E81" i="19"/>
  <c r="G81" i="19" s="1"/>
  <c r="E73" i="19"/>
  <c r="G73" i="19" s="1"/>
  <c r="E65" i="19"/>
  <c r="G65" i="19" s="1"/>
  <c r="G57" i="19"/>
  <c r="E57" i="19"/>
  <c r="E49" i="19"/>
  <c r="G49" i="19" s="1"/>
  <c r="E41" i="19"/>
  <c r="G41" i="19" s="1"/>
  <c r="E31" i="19"/>
  <c r="G31" i="19" s="1"/>
  <c r="E26" i="19"/>
  <c r="G26" i="19" s="1"/>
  <c r="E18" i="19"/>
  <c r="G18" i="19" s="1"/>
  <c r="E10" i="19"/>
  <c r="G10" i="19" s="1"/>
  <c r="G38" i="19"/>
  <c r="E38" i="19"/>
  <c r="E1152" i="19"/>
  <c r="G1152" i="19" s="1"/>
  <c r="E1144" i="19"/>
  <c r="G1144" i="19" s="1"/>
  <c r="E1136" i="19"/>
  <c r="G1136" i="19" s="1"/>
  <c r="E1128" i="19"/>
  <c r="G1128" i="19" s="1"/>
  <c r="E1120" i="19"/>
  <c r="G1120" i="19" s="1"/>
  <c r="E1112" i="19"/>
  <c r="G1112" i="19" s="1"/>
  <c r="E1104" i="19"/>
  <c r="G1104" i="19" s="1"/>
  <c r="E1096" i="19"/>
  <c r="G1096" i="19" s="1"/>
  <c r="E1088" i="19"/>
  <c r="G1088" i="19" s="1"/>
  <c r="E1080" i="19"/>
  <c r="G1080" i="19" s="1"/>
  <c r="E1072" i="19"/>
  <c r="G1072" i="19" s="1"/>
  <c r="E1064" i="19"/>
  <c r="G1064" i="19" s="1"/>
  <c r="E1056" i="19"/>
  <c r="G1056" i="19" s="1"/>
  <c r="E1048" i="19"/>
  <c r="G1048" i="19" s="1"/>
  <c r="E1040" i="19"/>
  <c r="G1040" i="19" s="1"/>
  <c r="G1032" i="19"/>
  <c r="E1032" i="19"/>
  <c r="E1024" i="19"/>
  <c r="G1024" i="19" s="1"/>
  <c r="E1016" i="19"/>
  <c r="G1016" i="19" s="1"/>
  <c r="E1008" i="19"/>
  <c r="G1008" i="19" s="1"/>
  <c r="E1000" i="19"/>
  <c r="G1000" i="19" s="1"/>
  <c r="E992" i="19"/>
  <c r="G992" i="19" s="1"/>
  <c r="E984" i="19"/>
  <c r="G984" i="19" s="1"/>
  <c r="E976" i="19"/>
  <c r="G976" i="19" s="1"/>
  <c r="E968" i="19"/>
  <c r="G968" i="19" s="1"/>
  <c r="E960" i="19"/>
  <c r="G960" i="19" s="1"/>
  <c r="E952" i="19"/>
  <c r="G952" i="19" s="1"/>
  <c r="E944" i="19"/>
  <c r="G944" i="19" s="1"/>
  <c r="E936" i="19"/>
  <c r="G936" i="19" s="1"/>
  <c r="E928" i="19"/>
  <c r="G928" i="19" s="1"/>
  <c r="E920" i="19"/>
  <c r="G920" i="19" s="1"/>
  <c r="E912" i="19"/>
  <c r="G912" i="19" s="1"/>
  <c r="E904" i="19"/>
  <c r="G904" i="19" s="1"/>
  <c r="E896" i="19"/>
  <c r="G896" i="19" s="1"/>
  <c r="E888" i="19"/>
  <c r="G888" i="19" s="1"/>
  <c r="E880" i="19"/>
  <c r="G880" i="19" s="1"/>
  <c r="E872" i="19"/>
  <c r="G872" i="19" s="1"/>
  <c r="E864" i="19"/>
  <c r="G864" i="19" s="1"/>
  <c r="E856" i="19"/>
  <c r="G856" i="19" s="1"/>
  <c r="E848" i="19"/>
  <c r="G848" i="19" s="1"/>
  <c r="E840" i="19"/>
  <c r="G840" i="19" s="1"/>
  <c r="E832" i="19"/>
  <c r="G832" i="19" s="1"/>
  <c r="E824" i="19"/>
  <c r="G824" i="19" s="1"/>
  <c r="E816" i="19"/>
  <c r="G816" i="19" s="1"/>
  <c r="E808" i="19"/>
  <c r="G808" i="19" s="1"/>
  <c r="E800" i="19"/>
  <c r="G800" i="19" s="1"/>
  <c r="E792" i="19"/>
  <c r="G792" i="19" s="1"/>
  <c r="E784" i="19"/>
  <c r="G784" i="19" s="1"/>
  <c r="E776" i="19"/>
  <c r="G776" i="19" s="1"/>
  <c r="E768" i="19"/>
  <c r="G768" i="19" s="1"/>
  <c r="E760" i="19"/>
  <c r="G760" i="19" s="1"/>
  <c r="E752" i="19"/>
  <c r="G752" i="19" s="1"/>
  <c r="E744" i="19"/>
  <c r="G744" i="19" s="1"/>
  <c r="E736" i="19"/>
  <c r="G736" i="19" s="1"/>
  <c r="E728" i="19"/>
  <c r="G728" i="19" s="1"/>
  <c r="E720" i="19"/>
  <c r="G720" i="19" s="1"/>
  <c r="E712" i="19"/>
  <c r="G712" i="19" s="1"/>
  <c r="E704" i="19"/>
  <c r="G704" i="19" s="1"/>
  <c r="E696" i="19"/>
  <c r="G696" i="19" s="1"/>
  <c r="E688" i="19"/>
  <c r="G688" i="19" s="1"/>
  <c r="E680" i="19"/>
  <c r="G680" i="19" s="1"/>
  <c r="E672" i="19"/>
  <c r="G672" i="19" s="1"/>
  <c r="E664" i="19"/>
  <c r="G664" i="19" s="1"/>
  <c r="E656" i="19"/>
  <c r="G656" i="19" s="1"/>
  <c r="E648" i="19"/>
  <c r="G648" i="19" s="1"/>
  <c r="E640" i="19"/>
  <c r="G640" i="19" s="1"/>
  <c r="E632" i="19"/>
  <c r="G632" i="19" s="1"/>
  <c r="E624" i="19"/>
  <c r="G624" i="19" s="1"/>
  <c r="E616" i="19"/>
  <c r="G616" i="19" s="1"/>
  <c r="E608" i="19"/>
  <c r="G608" i="19" s="1"/>
  <c r="E600" i="19"/>
  <c r="G600" i="19" s="1"/>
  <c r="E592" i="19"/>
  <c r="G592" i="19" s="1"/>
  <c r="E584" i="19"/>
  <c r="G584" i="19" s="1"/>
  <c r="E576" i="19"/>
  <c r="G576" i="19" s="1"/>
  <c r="E568" i="19"/>
  <c r="G568" i="19" s="1"/>
  <c r="E560" i="19"/>
  <c r="G560" i="19" s="1"/>
  <c r="E552" i="19"/>
  <c r="G552" i="19" s="1"/>
  <c r="E544" i="19"/>
  <c r="G544" i="19" s="1"/>
  <c r="E536" i="19"/>
  <c r="G536" i="19" s="1"/>
  <c r="E528" i="19"/>
  <c r="G528" i="19" s="1"/>
  <c r="G520" i="19"/>
  <c r="E520" i="19"/>
  <c r="E512" i="19"/>
  <c r="G512" i="19" s="1"/>
  <c r="G504" i="19"/>
  <c r="E504" i="19"/>
  <c r="E496" i="19"/>
  <c r="G496" i="19" s="1"/>
  <c r="E488" i="19"/>
  <c r="G488" i="19" s="1"/>
  <c r="E480" i="19"/>
  <c r="G480" i="19" s="1"/>
  <c r="E472" i="19"/>
  <c r="G472" i="19" s="1"/>
  <c r="E464" i="19"/>
  <c r="G464" i="19" s="1"/>
  <c r="E456" i="19"/>
  <c r="G456" i="19" s="1"/>
  <c r="G448" i="19"/>
  <c r="E448" i="19"/>
  <c r="E440" i="19"/>
  <c r="G440" i="19" s="1"/>
  <c r="E432" i="19"/>
  <c r="G432" i="19" s="1"/>
  <c r="E424" i="19"/>
  <c r="G424" i="19" s="1"/>
  <c r="E416" i="19"/>
  <c r="G416" i="19" s="1"/>
  <c r="E408" i="19"/>
  <c r="G408" i="19" s="1"/>
  <c r="E400" i="19"/>
  <c r="G400" i="19" s="1"/>
  <c r="E392" i="19"/>
  <c r="G392" i="19" s="1"/>
  <c r="E384" i="19"/>
  <c r="G384" i="19" s="1"/>
  <c r="E376" i="19"/>
  <c r="G376" i="19" s="1"/>
  <c r="E368" i="19"/>
  <c r="G368" i="19" s="1"/>
  <c r="E360" i="19"/>
  <c r="G360" i="19" s="1"/>
  <c r="E352" i="19"/>
  <c r="G352" i="19" s="1"/>
  <c r="E344" i="19"/>
  <c r="G344" i="19" s="1"/>
  <c r="E336" i="19"/>
  <c r="G336" i="19" s="1"/>
  <c r="E328" i="19"/>
  <c r="G328" i="19" s="1"/>
  <c r="E320" i="19"/>
  <c r="G320" i="19" s="1"/>
  <c r="E312" i="19"/>
  <c r="G312" i="19" s="1"/>
  <c r="E304" i="19"/>
  <c r="G304" i="19" s="1"/>
  <c r="E296" i="19"/>
  <c r="G296" i="19" s="1"/>
  <c r="E288" i="19"/>
  <c r="G288" i="19" s="1"/>
  <c r="E280" i="19"/>
  <c r="G280" i="19" s="1"/>
  <c r="E272" i="19"/>
  <c r="G272" i="19" s="1"/>
  <c r="E264" i="19"/>
  <c r="G264" i="19" s="1"/>
  <c r="E256" i="19"/>
  <c r="G256" i="19" s="1"/>
  <c r="E248" i="19"/>
  <c r="G248" i="19" s="1"/>
  <c r="E240" i="19"/>
  <c r="G240" i="19" s="1"/>
  <c r="E232" i="19"/>
  <c r="G232" i="19" s="1"/>
  <c r="E224" i="19"/>
  <c r="G224" i="19" s="1"/>
  <c r="E216" i="19"/>
  <c r="G216" i="19" s="1"/>
  <c r="E208" i="19"/>
  <c r="G208" i="19" s="1"/>
  <c r="E200" i="19"/>
  <c r="G200" i="19" s="1"/>
  <c r="E192" i="19"/>
  <c r="G192" i="19" s="1"/>
  <c r="E184" i="19"/>
  <c r="G184" i="19" s="1"/>
  <c r="E176" i="19"/>
  <c r="G176" i="19" s="1"/>
  <c r="E168" i="19"/>
  <c r="G168" i="19" s="1"/>
  <c r="E160" i="19"/>
  <c r="G160" i="19" s="1"/>
  <c r="E152" i="19"/>
  <c r="G152" i="19" s="1"/>
  <c r="E144" i="19"/>
  <c r="G144" i="19" s="1"/>
  <c r="E136" i="19"/>
  <c r="G136" i="19" s="1"/>
  <c r="E128" i="19"/>
  <c r="G128" i="19" s="1"/>
  <c r="E120" i="19"/>
  <c r="G120" i="19" s="1"/>
  <c r="E112" i="19"/>
  <c r="G112" i="19" s="1"/>
  <c r="E104" i="19"/>
  <c r="G104" i="19" s="1"/>
  <c r="E96" i="19"/>
  <c r="G96" i="19" s="1"/>
  <c r="E88" i="19"/>
  <c r="G88" i="19" s="1"/>
  <c r="E80" i="19"/>
  <c r="G80" i="19" s="1"/>
  <c r="E72" i="19"/>
  <c r="G72" i="19" s="1"/>
  <c r="G64" i="19"/>
  <c r="E64" i="19"/>
  <c r="E56" i="19"/>
  <c r="G56" i="19" s="1"/>
  <c r="E48" i="19"/>
  <c r="G48" i="19" s="1"/>
  <c r="E40" i="19"/>
  <c r="G40" i="19" s="1"/>
  <c r="E23" i="19"/>
  <c r="G23" i="19" s="1"/>
  <c r="E25" i="19"/>
  <c r="G25" i="19" s="1"/>
  <c r="E17" i="19"/>
  <c r="G17" i="19" s="1"/>
  <c r="G9" i="19"/>
  <c r="E9" i="19"/>
  <c r="E37" i="19"/>
  <c r="G37" i="19" s="1"/>
  <c r="E1151" i="19"/>
  <c r="G1151" i="19" s="1"/>
  <c r="E1143" i="19"/>
  <c r="G1143" i="19" s="1"/>
  <c r="E1135" i="19"/>
  <c r="G1135" i="19" s="1"/>
  <c r="E1127" i="19"/>
  <c r="G1127" i="19" s="1"/>
  <c r="E1119" i="19"/>
  <c r="G1119" i="19" s="1"/>
  <c r="E1111" i="19"/>
  <c r="G1111" i="19" s="1"/>
  <c r="E1103" i="19"/>
  <c r="G1103" i="19" s="1"/>
  <c r="E1095" i="19"/>
  <c r="G1095" i="19" s="1"/>
  <c r="E1087" i="19"/>
  <c r="G1087" i="19" s="1"/>
  <c r="E1079" i="19"/>
  <c r="G1079" i="19" s="1"/>
  <c r="E1071" i="19"/>
  <c r="G1071" i="19" s="1"/>
  <c r="E1063" i="19"/>
  <c r="G1063" i="19" s="1"/>
  <c r="E1055" i="19"/>
  <c r="G1055" i="19" s="1"/>
  <c r="E1047" i="19"/>
  <c r="G1047" i="19" s="1"/>
  <c r="E1039" i="19"/>
  <c r="G1039" i="19" s="1"/>
  <c r="E1031" i="19"/>
  <c r="G1031" i="19" s="1"/>
  <c r="E1023" i="19"/>
  <c r="G1023" i="19" s="1"/>
  <c r="E1015" i="19"/>
  <c r="G1015" i="19" s="1"/>
  <c r="E1007" i="19"/>
  <c r="G1007" i="19" s="1"/>
  <c r="E999" i="19"/>
  <c r="G999" i="19" s="1"/>
  <c r="E991" i="19"/>
  <c r="G991" i="19" s="1"/>
  <c r="E983" i="19"/>
  <c r="G983" i="19" s="1"/>
  <c r="E975" i="19"/>
  <c r="G975" i="19" s="1"/>
  <c r="E967" i="19"/>
  <c r="G967" i="19" s="1"/>
  <c r="E959" i="19"/>
  <c r="G959" i="19" s="1"/>
  <c r="E951" i="19"/>
  <c r="G951" i="19" s="1"/>
  <c r="E943" i="19"/>
  <c r="G943" i="19" s="1"/>
  <c r="E935" i="19"/>
  <c r="G935" i="19" s="1"/>
  <c r="E927" i="19"/>
  <c r="G927" i="19" s="1"/>
  <c r="E919" i="19"/>
  <c r="G919" i="19" s="1"/>
  <c r="E911" i="19"/>
  <c r="G911" i="19" s="1"/>
  <c r="E903" i="19"/>
  <c r="G903" i="19" s="1"/>
  <c r="E895" i="19"/>
  <c r="G895" i="19" s="1"/>
  <c r="E887" i="19"/>
  <c r="G887" i="19" s="1"/>
  <c r="E879" i="19"/>
  <c r="G879" i="19" s="1"/>
  <c r="E871" i="19"/>
  <c r="G871" i="19" s="1"/>
  <c r="E863" i="19"/>
  <c r="G863" i="19" s="1"/>
  <c r="E855" i="19"/>
  <c r="G855" i="19" s="1"/>
  <c r="E847" i="19"/>
  <c r="G847" i="19" s="1"/>
  <c r="E839" i="19"/>
  <c r="G839" i="19" s="1"/>
  <c r="E831" i="19"/>
  <c r="G831" i="19" s="1"/>
  <c r="E823" i="19"/>
  <c r="G823" i="19" s="1"/>
  <c r="E815" i="19"/>
  <c r="G815" i="19" s="1"/>
  <c r="E807" i="19"/>
  <c r="G807" i="19" s="1"/>
  <c r="E799" i="19"/>
  <c r="G799" i="19" s="1"/>
  <c r="E791" i="19"/>
  <c r="G791" i="19" s="1"/>
  <c r="E783" i="19"/>
  <c r="G783" i="19" s="1"/>
  <c r="E775" i="19"/>
  <c r="G775" i="19" s="1"/>
  <c r="E767" i="19"/>
  <c r="G767" i="19" s="1"/>
  <c r="E759" i="19"/>
  <c r="G759" i="19" s="1"/>
  <c r="E751" i="19"/>
  <c r="G751" i="19" s="1"/>
  <c r="E743" i="19"/>
  <c r="G743" i="19" s="1"/>
  <c r="E735" i="19"/>
  <c r="G735" i="19" s="1"/>
  <c r="E727" i="19"/>
  <c r="G727" i="19" s="1"/>
  <c r="G719" i="19"/>
  <c r="E719" i="19"/>
  <c r="E711" i="19"/>
  <c r="G711" i="19" s="1"/>
  <c r="E703" i="19"/>
  <c r="G703" i="19" s="1"/>
  <c r="E695" i="19"/>
  <c r="G695" i="19" s="1"/>
  <c r="E687" i="19"/>
  <c r="G687" i="19" s="1"/>
  <c r="E679" i="19"/>
  <c r="G679" i="19" s="1"/>
  <c r="E671" i="19"/>
  <c r="G671" i="19" s="1"/>
  <c r="E663" i="19"/>
  <c r="G663" i="19" s="1"/>
  <c r="E655" i="19"/>
  <c r="G655" i="19" s="1"/>
  <c r="E647" i="19"/>
  <c r="G647" i="19" s="1"/>
  <c r="E639" i="19"/>
  <c r="G639" i="19" s="1"/>
  <c r="E631" i="19"/>
  <c r="G631" i="19" s="1"/>
  <c r="E623" i="19"/>
  <c r="G623" i="19" s="1"/>
  <c r="E615" i="19"/>
  <c r="G615" i="19" s="1"/>
  <c r="E607" i="19"/>
  <c r="G607" i="19" s="1"/>
  <c r="E599" i="19"/>
  <c r="G599" i="19" s="1"/>
  <c r="E591" i="19"/>
  <c r="G591" i="19" s="1"/>
  <c r="E583" i="19"/>
  <c r="G583" i="19" s="1"/>
  <c r="E575" i="19"/>
  <c r="G575" i="19" s="1"/>
  <c r="E567" i="19"/>
  <c r="G567" i="19" s="1"/>
  <c r="E559" i="19"/>
  <c r="G559" i="19" s="1"/>
  <c r="E551" i="19"/>
  <c r="G551" i="19" s="1"/>
  <c r="E543" i="19"/>
  <c r="G543" i="19" s="1"/>
  <c r="E535" i="19"/>
  <c r="G535" i="19" s="1"/>
  <c r="E527" i="19"/>
  <c r="G527" i="19" s="1"/>
  <c r="E519" i="19"/>
  <c r="G519" i="19" s="1"/>
  <c r="E511" i="19"/>
  <c r="G511" i="19" s="1"/>
  <c r="E503" i="19"/>
  <c r="G503" i="19" s="1"/>
  <c r="E495" i="19"/>
  <c r="G495" i="19" s="1"/>
  <c r="E487" i="19"/>
  <c r="G487" i="19" s="1"/>
  <c r="E479" i="19"/>
  <c r="G479" i="19" s="1"/>
  <c r="E471" i="19"/>
  <c r="G471" i="19" s="1"/>
  <c r="E463" i="19"/>
  <c r="G463" i="19" s="1"/>
  <c r="E455" i="19"/>
  <c r="G455" i="19" s="1"/>
  <c r="E447" i="19"/>
  <c r="G447" i="19" s="1"/>
  <c r="E439" i="19"/>
  <c r="G439" i="19" s="1"/>
  <c r="E431" i="19"/>
  <c r="G431" i="19" s="1"/>
  <c r="E423" i="19"/>
  <c r="G423" i="19" s="1"/>
  <c r="E415" i="19"/>
  <c r="G415" i="19" s="1"/>
  <c r="E407" i="19"/>
  <c r="G407" i="19" s="1"/>
  <c r="E399" i="19"/>
  <c r="G399" i="19" s="1"/>
  <c r="E391" i="19"/>
  <c r="G391" i="19" s="1"/>
  <c r="E383" i="19"/>
  <c r="G383" i="19" s="1"/>
  <c r="E375" i="19"/>
  <c r="G375" i="19" s="1"/>
  <c r="E367" i="19"/>
  <c r="G367" i="19" s="1"/>
  <c r="E359" i="19"/>
  <c r="G359" i="19" s="1"/>
  <c r="E351" i="19"/>
  <c r="G351" i="19" s="1"/>
  <c r="E343" i="19"/>
  <c r="G343" i="19" s="1"/>
  <c r="E335" i="19"/>
  <c r="G335" i="19" s="1"/>
  <c r="E327" i="19"/>
  <c r="G327" i="19" s="1"/>
  <c r="E319" i="19"/>
  <c r="G319" i="19" s="1"/>
  <c r="E311" i="19"/>
  <c r="G311" i="19" s="1"/>
  <c r="E303" i="19"/>
  <c r="G303" i="19" s="1"/>
  <c r="E295" i="19"/>
  <c r="G295" i="19" s="1"/>
  <c r="E287" i="19"/>
  <c r="G287" i="19" s="1"/>
  <c r="E279" i="19"/>
  <c r="G279" i="19" s="1"/>
  <c r="E271" i="19"/>
  <c r="G271" i="19" s="1"/>
  <c r="E263" i="19"/>
  <c r="G263" i="19" s="1"/>
  <c r="E255" i="19"/>
  <c r="G255" i="19" s="1"/>
  <c r="E247" i="19"/>
  <c r="G247" i="19" s="1"/>
  <c r="E239" i="19"/>
  <c r="G239" i="19" s="1"/>
  <c r="G231" i="19"/>
  <c r="E231" i="19"/>
  <c r="E223" i="19"/>
  <c r="G223" i="19" s="1"/>
  <c r="G215" i="19"/>
  <c r="E215" i="19"/>
  <c r="E207" i="19"/>
  <c r="G207" i="19" s="1"/>
  <c r="E199" i="19"/>
  <c r="G199" i="19" s="1"/>
  <c r="E191" i="19"/>
  <c r="G191" i="19" s="1"/>
  <c r="E183" i="19"/>
  <c r="G183" i="19" s="1"/>
  <c r="E175" i="19"/>
  <c r="G175" i="19" s="1"/>
  <c r="E167" i="19"/>
  <c r="G167" i="19" s="1"/>
  <c r="E159" i="19"/>
  <c r="G159" i="19" s="1"/>
  <c r="E151" i="19"/>
  <c r="G151" i="19" s="1"/>
  <c r="E143" i="19"/>
  <c r="G143" i="19" s="1"/>
  <c r="E135" i="19"/>
  <c r="G135" i="19" s="1"/>
  <c r="E127" i="19"/>
  <c r="G127" i="19" s="1"/>
  <c r="G119" i="19"/>
  <c r="E119" i="19"/>
  <c r="E111" i="19"/>
  <c r="G111" i="19" s="1"/>
  <c r="E103" i="19"/>
  <c r="G103" i="19" s="1"/>
  <c r="E95" i="19"/>
  <c r="G95" i="19" s="1"/>
  <c r="E87" i="19"/>
  <c r="G87" i="19" s="1"/>
  <c r="E79" i="19"/>
  <c r="G79" i="19" s="1"/>
  <c r="G71" i="19"/>
  <c r="E71" i="19"/>
  <c r="E63" i="19"/>
  <c r="G63" i="19" s="1"/>
  <c r="E55" i="19"/>
  <c r="G55" i="19" s="1"/>
  <c r="E47" i="19"/>
  <c r="G47" i="19" s="1"/>
  <c r="E39" i="19"/>
  <c r="G39" i="19" s="1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Z7" i="1"/>
  <c r="Z9" i="1"/>
  <c r="AD3" i="1"/>
  <c r="AD4" i="1"/>
  <c r="AD5" i="1"/>
  <c r="AD2" i="1"/>
  <c r="D3" i="16"/>
  <c r="E3" i="16"/>
  <c r="F3" i="16"/>
  <c r="G3" i="16"/>
  <c r="H3" i="16"/>
  <c r="I3" i="16"/>
  <c r="J3" i="16"/>
  <c r="K3" i="16"/>
  <c r="L3" i="16"/>
  <c r="M3" i="16"/>
  <c r="D4" i="16"/>
  <c r="E4" i="16"/>
  <c r="F4" i="16"/>
  <c r="G4" i="16"/>
  <c r="H4" i="16"/>
  <c r="I4" i="16"/>
  <c r="J4" i="16"/>
  <c r="K4" i="16"/>
  <c r="L4" i="16"/>
  <c r="M4" i="16"/>
  <c r="D5" i="16"/>
  <c r="E5" i="16"/>
  <c r="F5" i="16"/>
  <c r="G5" i="16"/>
  <c r="H5" i="16"/>
  <c r="I5" i="16"/>
  <c r="J5" i="16"/>
  <c r="K5" i="16"/>
  <c r="L5" i="16"/>
  <c r="M5" i="16"/>
  <c r="D6" i="16"/>
  <c r="E6" i="16"/>
  <c r="F6" i="16"/>
  <c r="G6" i="16"/>
  <c r="H6" i="16"/>
  <c r="I6" i="16"/>
  <c r="J6" i="16"/>
  <c r="K6" i="16"/>
  <c r="L6" i="16"/>
  <c r="M6" i="16"/>
  <c r="D7" i="16"/>
  <c r="E7" i="16"/>
  <c r="F7" i="16"/>
  <c r="G7" i="16"/>
  <c r="H7" i="16"/>
  <c r="I7" i="16"/>
  <c r="J7" i="16"/>
  <c r="K7" i="16"/>
  <c r="L7" i="16"/>
  <c r="M7" i="16"/>
  <c r="D8" i="16"/>
  <c r="E8" i="16"/>
  <c r="F8" i="16"/>
  <c r="G8" i="16"/>
  <c r="H8" i="16"/>
  <c r="I8" i="16"/>
  <c r="J8" i="16"/>
  <c r="K8" i="16"/>
  <c r="L8" i="16"/>
  <c r="M8" i="16"/>
  <c r="D9" i="16"/>
  <c r="E9" i="16"/>
  <c r="F9" i="16"/>
  <c r="G9" i="16"/>
  <c r="H9" i="16"/>
  <c r="I9" i="16"/>
  <c r="J9" i="16"/>
  <c r="K9" i="16"/>
  <c r="L9" i="16"/>
  <c r="M9" i="16"/>
  <c r="D10" i="16"/>
  <c r="E10" i="16"/>
  <c r="F10" i="16"/>
  <c r="G10" i="16"/>
  <c r="H10" i="16"/>
  <c r="I10" i="16"/>
  <c r="J10" i="16"/>
  <c r="K10" i="16"/>
  <c r="L10" i="16"/>
  <c r="M10" i="16"/>
  <c r="D11" i="16"/>
  <c r="E11" i="16"/>
  <c r="F11" i="16"/>
  <c r="G11" i="16"/>
  <c r="H11" i="16"/>
  <c r="I11" i="16"/>
  <c r="J11" i="16"/>
  <c r="K11" i="16"/>
  <c r="L11" i="16"/>
  <c r="M11" i="16"/>
  <c r="D12" i="16"/>
  <c r="E12" i="16"/>
  <c r="F12" i="16"/>
  <c r="G12" i="16"/>
  <c r="H12" i="16"/>
  <c r="I12" i="16"/>
  <c r="J12" i="16"/>
  <c r="K12" i="16"/>
  <c r="L12" i="16"/>
  <c r="M12" i="16"/>
  <c r="D13" i="16"/>
  <c r="E13" i="16"/>
  <c r="F13" i="16"/>
  <c r="G13" i="16"/>
  <c r="H13" i="16"/>
  <c r="I13" i="16"/>
  <c r="J13" i="16"/>
  <c r="K13" i="16"/>
  <c r="L13" i="16"/>
  <c r="M13" i="16"/>
  <c r="E2" i="16"/>
  <c r="F2" i="16"/>
  <c r="G2" i="16"/>
  <c r="H2" i="16"/>
  <c r="I2" i="16"/>
  <c r="J2" i="16"/>
  <c r="K2" i="16"/>
  <c r="L2" i="16"/>
  <c r="M2" i="16"/>
  <c r="D2" i="16"/>
  <c r="W3" i="1"/>
  <c r="W4" i="1"/>
  <c r="W5" i="1"/>
  <c r="W6" i="1"/>
  <c r="W7" i="1"/>
  <c r="W2" i="1"/>
  <c r="F2" i="12"/>
  <c r="A3" i="13"/>
  <c r="B3" i="13"/>
  <c r="F3" i="13" s="1"/>
  <c r="A4" i="13"/>
  <c r="B4" i="13"/>
  <c r="A5" i="13"/>
  <c r="B5" i="13"/>
  <c r="A6" i="13"/>
  <c r="B6" i="13"/>
  <c r="A7" i="13"/>
  <c r="E7" i="13" s="1"/>
  <c r="B7" i="13"/>
  <c r="F7" i="13" s="1"/>
  <c r="A8" i="13"/>
  <c r="E8" i="13" s="1"/>
  <c r="B8" i="13"/>
  <c r="A9" i="13"/>
  <c r="B9" i="13"/>
  <c r="A10" i="13"/>
  <c r="B10" i="13"/>
  <c r="A11" i="13"/>
  <c r="B11" i="13"/>
  <c r="F11" i="13" s="1"/>
  <c r="A12" i="13"/>
  <c r="B12" i="13"/>
  <c r="A13" i="13"/>
  <c r="B13" i="13"/>
  <c r="A14" i="13"/>
  <c r="B14" i="13"/>
  <c r="A15" i="13"/>
  <c r="E15" i="13" s="1"/>
  <c r="B15" i="13"/>
  <c r="F15" i="13" s="1"/>
  <c r="A16" i="13"/>
  <c r="B16" i="13"/>
  <c r="A17" i="13"/>
  <c r="E17" i="13" s="1"/>
  <c r="B17" i="13"/>
  <c r="A18" i="13"/>
  <c r="B18" i="13"/>
  <c r="A19" i="13"/>
  <c r="B19" i="13"/>
  <c r="F19" i="13" s="1"/>
  <c r="A20" i="13"/>
  <c r="B20" i="13"/>
  <c r="A21" i="13"/>
  <c r="B21" i="13"/>
  <c r="A22" i="13"/>
  <c r="B22" i="13"/>
  <c r="A23" i="13"/>
  <c r="E23" i="13" s="1"/>
  <c r="B23" i="13"/>
  <c r="F23" i="13" s="1"/>
  <c r="A24" i="13"/>
  <c r="B24" i="13"/>
  <c r="A25" i="13"/>
  <c r="B25" i="13"/>
  <c r="A26" i="13"/>
  <c r="B26" i="13"/>
  <c r="A27" i="13"/>
  <c r="B27" i="13"/>
  <c r="F27" i="13" s="1"/>
  <c r="A28" i="13"/>
  <c r="B28" i="13"/>
  <c r="A29" i="13"/>
  <c r="B29" i="13"/>
  <c r="A30" i="13"/>
  <c r="E30" i="13" s="1"/>
  <c r="B30" i="13"/>
  <c r="A31" i="13"/>
  <c r="B31" i="13"/>
  <c r="F31" i="13" s="1"/>
  <c r="A32" i="13"/>
  <c r="B32" i="13"/>
  <c r="A33" i="13"/>
  <c r="B33" i="13"/>
  <c r="A34" i="13"/>
  <c r="B34" i="13"/>
  <c r="A35" i="13"/>
  <c r="B35" i="13"/>
  <c r="F35" i="13" s="1"/>
  <c r="A36" i="13"/>
  <c r="B36" i="13"/>
  <c r="A37" i="13"/>
  <c r="B37" i="13"/>
  <c r="A38" i="13"/>
  <c r="B38" i="13"/>
  <c r="A39" i="13"/>
  <c r="E39" i="13" s="1"/>
  <c r="B39" i="13"/>
  <c r="F39" i="13" s="1"/>
  <c r="A40" i="13"/>
  <c r="B40" i="13"/>
  <c r="A41" i="13"/>
  <c r="B41" i="13"/>
  <c r="A42" i="13"/>
  <c r="B42" i="13"/>
  <c r="A43" i="13"/>
  <c r="B43" i="13"/>
  <c r="F43" i="13" s="1"/>
  <c r="A44" i="13"/>
  <c r="B44" i="13"/>
  <c r="A45" i="13"/>
  <c r="E45" i="13" s="1"/>
  <c r="B45" i="13"/>
  <c r="A46" i="13"/>
  <c r="E46" i="13" s="1"/>
  <c r="B46" i="13"/>
  <c r="A47" i="13"/>
  <c r="B47" i="13"/>
  <c r="F47" i="13" s="1"/>
  <c r="A48" i="13"/>
  <c r="B48" i="13"/>
  <c r="A49" i="13"/>
  <c r="B49" i="13"/>
  <c r="A50" i="13"/>
  <c r="B50" i="13"/>
  <c r="A51" i="13"/>
  <c r="B51" i="13"/>
  <c r="F51" i="13" s="1"/>
  <c r="A52" i="13"/>
  <c r="B52" i="13"/>
  <c r="A53" i="13"/>
  <c r="E53" i="13" s="1"/>
  <c r="B53" i="13"/>
  <c r="A54" i="13"/>
  <c r="B54" i="13"/>
  <c r="A55" i="13"/>
  <c r="E55" i="13" s="1"/>
  <c r="B55" i="13"/>
  <c r="F55" i="13" s="1"/>
  <c r="A56" i="13"/>
  <c r="B56" i="13"/>
  <c r="A57" i="13"/>
  <c r="B57" i="13"/>
  <c r="A58" i="13"/>
  <c r="B58" i="13"/>
  <c r="A59" i="13"/>
  <c r="B59" i="13"/>
  <c r="F59" i="13" s="1"/>
  <c r="A60" i="13"/>
  <c r="B60" i="13"/>
  <c r="A61" i="13"/>
  <c r="B61" i="13"/>
  <c r="A62" i="13"/>
  <c r="E62" i="13" s="1"/>
  <c r="B62" i="13"/>
  <c r="A63" i="13"/>
  <c r="E63" i="13" s="1"/>
  <c r="B63" i="13"/>
  <c r="F63" i="13" s="1"/>
  <c r="A64" i="13"/>
  <c r="B64" i="13"/>
  <c r="A65" i="13"/>
  <c r="B65" i="13"/>
  <c r="A66" i="13"/>
  <c r="B66" i="13"/>
  <c r="A67" i="13"/>
  <c r="B67" i="13"/>
  <c r="F67" i="13" s="1"/>
  <c r="A68" i="13"/>
  <c r="B68" i="13"/>
  <c r="A69" i="13"/>
  <c r="E69" i="13" s="1"/>
  <c r="B69" i="13"/>
  <c r="A70" i="13"/>
  <c r="B70" i="13"/>
  <c r="A71" i="13"/>
  <c r="E71" i="13" s="1"/>
  <c r="B71" i="13"/>
  <c r="F71" i="13" s="1"/>
  <c r="A72" i="13"/>
  <c r="B72" i="13"/>
  <c r="F72" i="13" s="1"/>
  <c r="A73" i="13"/>
  <c r="B73" i="13"/>
  <c r="A74" i="13"/>
  <c r="B74" i="13"/>
  <c r="A75" i="13"/>
  <c r="E75" i="13" s="1"/>
  <c r="B75" i="13"/>
  <c r="F75" i="13" s="1"/>
  <c r="A76" i="13"/>
  <c r="B76" i="13"/>
  <c r="F76" i="13" s="1"/>
  <c r="A77" i="13"/>
  <c r="B77" i="13"/>
  <c r="F77" i="13" s="1"/>
  <c r="A78" i="13"/>
  <c r="E78" i="13" s="1"/>
  <c r="B78" i="13"/>
  <c r="F78" i="13" s="1"/>
  <c r="A79" i="13"/>
  <c r="E79" i="13" s="1"/>
  <c r="B79" i="13"/>
  <c r="F79" i="13" s="1"/>
  <c r="A80" i="13"/>
  <c r="B80" i="13"/>
  <c r="F80" i="13" s="1"/>
  <c r="A81" i="13"/>
  <c r="B81" i="13"/>
  <c r="F81" i="13" s="1"/>
  <c r="A82" i="13"/>
  <c r="B82" i="13"/>
  <c r="F82" i="13" s="1"/>
  <c r="A83" i="13"/>
  <c r="B83" i="13"/>
  <c r="F83" i="13" s="1"/>
  <c r="A84" i="13"/>
  <c r="B84" i="13"/>
  <c r="F84" i="13" s="1"/>
  <c r="A85" i="13"/>
  <c r="B85" i="13"/>
  <c r="F85" i="13" s="1"/>
  <c r="A86" i="13"/>
  <c r="E86" i="13" s="1"/>
  <c r="B86" i="13"/>
  <c r="F86" i="13" s="1"/>
  <c r="A87" i="13"/>
  <c r="E87" i="13" s="1"/>
  <c r="B87" i="13"/>
  <c r="F87" i="13" s="1"/>
  <c r="A88" i="13"/>
  <c r="B88" i="13"/>
  <c r="F88" i="13" s="1"/>
  <c r="A89" i="13"/>
  <c r="B89" i="13"/>
  <c r="F89" i="13" s="1"/>
  <c r="A90" i="13"/>
  <c r="B90" i="13"/>
  <c r="F90" i="13" s="1"/>
  <c r="A91" i="13"/>
  <c r="B91" i="13"/>
  <c r="F91" i="13" s="1"/>
  <c r="A92" i="13"/>
  <c r="B92" i="13"/>
  <c r="F92" i="13" s="1"/>
  <c r="A93" i="13"/>
  <c r="B93" i="13"/>
  <c r="F93" i="13" s="1"/>
  <c r="A94" i="13"/>
  <c r="E94" i="13" s="1"/>
  <c r="B94" i="13"/>
  <c r="F94" i="13" s="1"/>
  <c r="A95" i="13"/>
  <c r="E95" i="13" s="1"/>
  <c r="B95" i="13"/>
  <c r="F95" i="13" s="1"/>
  <c r="A96" i="13"/>
  <c r="B96" i="13"/>
  <c r="F96" i="13" s="1"/>
  <c r="A97" i="13"/>
  <c r="B97" i="13"/>
  <c r="F97" i="13" s="1"/>
  <c r="A98" i="13"/>
  <c r="B98" i="13"/>
  <c r="F98" i="13" s="1"/>
  <c r="A99" i="13"/>
  <c r="B99" i="13"/>
  <c r="F99" i="13" s="1"/>
  <c r="A100" i="13"/>
  <c r="B100" i="13"/>
  <c r="F100" i="13" s="1"/>
  <c r="A101" i="13"/>
  <c r="B101" i="13"/>
  <c r="F101" i="13" s="1"/>
  <c r="A102" i="13"/>
  <c r="E102" i="13" s="1"/>
  <c r="B102" i="13"/>
  <c r="F102" i="13" s="1"/>
  <c r="A103" i="13"/>
  <c r="E103" i="13" s="1"/>
  <c r="B103" i="13"/>
  <c r="F103" i="13" s="1"/>
  <c r="A104" i="13"/>
  <c r="B104" i="13"/>
  <c r="F104" i="13" s="1"/>
  <c r="A105" i="13"/>
  <c r="B105" i="13"/>
  <c r="F105" i="13" s="1"/>
  <c r="A106" i="13"/>
  <c r="B106" i="13"/>
  <c r="F106" i="13" s="1"/>
  <c r="A107" i="13"/>
  <c r="B107" i="13"/>
  <c r="F107" i="13" s="1"/>
  <c r="A108" i="13"/>
  <c r="B108" i="13"/>
  <c r="F108" i="13" s="1"/>
  <c r="A109" i="13"/>
  <c r="B109" i="13"/>
  <c r="F109" i="13" s="1"/>
  <c r="A110" i="13"/>
  <c r="E110" i="13" s="1"/>
  <c r="B110" i="13"/>
  <c r="F110" i="13" s="1"/>
  <c r="A111" i="13"/>
  <c r="E111" i="13" s="1"/>
  <c r="B111" i="13"/>
  <c r="F111" i="13" s="1"/>
  <c r="A112" i="13"/>
  <c r="B112" i="13"/>
  <c r="F112" i="13" s="1"/>
  <c r="A113" i="13"/>
  <c r="B113" i="13"/>
  <c r="F113" i="13" s="1"/>
  <c r="A114" i="13"/>
  <c r="E114" i="13" s="1"/>
  <c r="B114" i="13"/>
  <c r="A115" i="13"/>
  <c r="E115" i="13" s="1"/>
  <c r="B115" i="13"/>
  <c r="F115" i="13" s="1"/>
  <c r="A116" i="13"/>
  <c r="B116" i="13"/>
  <c r="F116" i="13" s="1"/>
  <c r="A117" i="13"/>
  <c r="B117" i="13"/>
  <c r="F117" i="13" s="1"/>
  <c r="A118" i="13"/>
  <c r="E118" i="13" s="1"/>
  <c r="B118" i="13"/>
  <c r="F118" i="13" s="1"/>
  <c r="A119" i="13"/>
  <c r="E119" i="13" s="1"/>
  <c r="B119" i="13"/>
  <c r="F119" i="13" s="1"/>
  <c r="A120" i="13"/>
  <c r="B120" i="13"/>
  <c r="F120" i="13" s="1"/>
  <c r="A121" i="13"/>
  <c r="B121" i="13"/>
  <c r="F121" i="13" s="1"/>
  <c r="A122" i="13"/>
  <c r="B122" i="13"/>
  <c r="A123" i="13"/>
  <c r="B123" i="13"/>
  <c r="F123" i="13" s="1"/>
  <c r="A124" i="13"/>
  <c r="B124" i="13"/>
  <c r="F124" i="13" s="1"/>
  <c r="A125" i="13"/>
  <c r="B125" i="13"/>
  <c r="F125" i="13" s="1"/>
  <c r="A126" i="13"/>
  <c r="E126" i="13" s="1"/>
  <c r="B126" i="13"/>
  <c r="F126" i="13" s="1"/>
  <c r="A127" i="13"/>
  <c r="E127" i="13" s="1"/>
  <c r="B127" i="13"/>
  <c r="F127" i="13" s="1"/>
  <c r="A128" i="13"/>
  <c r="B128" i="13"/>
  <c r="F128" i="13" s="1"/>
  <c r="A129" i="13"/>
  <c r="B129" i="13"/>
  <c r="F129" i="13" s="1"/>
  <c r="A130" i="13"/>
  <c r="E130" i="13" s="1"/>
  <c r="B130" i="13"/>
  <c r="A131" i="13"/>
  <c r="B131" i="13"/>
  <c r="F131" i="13" s="1"/>
  <c r="A132" i="13"/>
  <c r="B132" i="13"/>
  <c r="F132" i="13" s="1"/>
  <c r="A133" i="13"/>
  <c r="B133" i="13"/>
  <c r="F133" i="13" s="1"/>
  <c r="A134" i="13"/>
  <c r="E134" i="13" s="1"/>
  <c r="B134" i="13"/>
  <c r="F134" i="13" s="1"/>
  <c r="A135" i="13"/>
  <c r="E135" i="13" s="1"/>
  <c r="B135" i="13"/>
  <c r="F135" i="13" s="1"/>
  <c r="A136" i="13"/>
  <c r="B136" i="13"/>
  <c r="F136" i="13" s="1"/>
  <c r="A137" i="13"/>
  <c r="E137" i="13" s="1"/>
  <c r="B137" i="13"/>
  <c r="F137" i="13" s="1"/>
  <c r="A138" i="13"/>
  <c r="B138" i="13"/>
  <c r="F138" i="13" s="1"/>
  <c r="A139" i="13"/>
  <c r="B139" i="13"/>
  <c r="F139" i="13" s="1"/>
  <c r="A140" i="13"/>
  <c r="B140" i="13"/>
  <c r="F140" i="13" s="1"/>
  <c r="A141" i="13"/>
  <c r="B141" i="13"/>
  <c r="F141" i="13" s="1"/>
  <c r="A142" i="13"/>
  <c r="E142" i="13" s="1"/>
  <c r="B142" i="13"/>
  <c r="F142" i="13" s="1"/>
  <c r="A143" i="13"/>
  <c r="E143" i="13" s="1"/>
  <c r="B143" i="13"/>
  <c r="F143" i="13" s="1"/>
  <c r="A144" i="13"/>
  <c r="B144" i="13"/>
  <c r="F144" i="13" s="1"/>
  <c r="A145" i="13"/>
  <c r="B145" i="13"/>
  <c r="F145" i="13" s="1"/>
  <c r="B2" i="13"/>
  <c r="F2" i="13" s="1"/>
  <c r="A2" i="13"/>
  <c r="D18" i="12"/>
  <c r="C5" i="12"/>
  <c r="C13" i="12"/>
  <c r="C21" i="12"/>
  <c r="C29" i="12"/>
  <c r="C37" i="12"/>
  <c r="C45" i="12"/>
  <c r="C53" i="12"/>
  <c r="C61" i="12"/>
  <c r="C69" i="12"/>
  <c r="C77" i="12"/>
  <c r="C85" i="12"/>
  <c r="C93" i="12"/>
  <c r="C101" i="12"/>
  <c r="A3" i="12"/>
  <c r="F3" i="12" s="1"/>
  <c r="B3" i="12"/>
  <c r="D3" i="12" s="1"/>
  <c r="A4" i="12"/>
  <c r="F4" i="12" s="1"/>
  <c r="B4" i="12"/>
  <c r="D4" i="12" s="1"/>
  <c r="A5" i="12"/>
  <c r="F5" i="12" s="1"/>
  <c r="B5" i="12"/>
  <c r="D5" i="12" s="1"/>
  <c r="A6" i="12"/>
  <c r="C6" i="12" s="1"/>
  <c r="B6" i="12"/>
  <c r="F6" i="12" s="1"/>
  <c r="A7" i="12"/>
  <c r="F7" i="12" s="1"/>
  <c r="B7" i="12"/>
  <c r="D7" i="12" s="1"/>
  <c r="A8" i="12"/>
  <c r="F8" i="12" s="1"/>
  <c r="B8" i="12"/>
  <c r="D8" i="12" s="1"/>
  <c r="A9" i="12"/>
  <c r="F9" i="12" s="1"/>
  <c r="B9" i="12"/>
  <c r="D9" i="12" s="1"/>
  <c r="A10" i="12"/>
  <c r="F10" i="12" s="1"/>
  <c r="B10" i="12"/>
  <c r="D10" i="12" s="1"/>
  <c r="A11" i="12"/>
  <c r="F11" i="12" s="1"/>
  <c r="B11" i="12"/>
  <c r="D11" i="12" s="1"/>
  <c r="A12" i="12"/>
  <c r="F12" i="12" s="1"/>
  <c r="B12" i="12"/>
  <c r="D12" i="12" s="1"/>
  <c r="A13" i="12"/>
  <c r="F13" i="12" s="1"/>
  <c r="B13" i="12"/>
  <c r="D13" i="12" s="1"/>
  <c r="A14" i="12"/>
  <c r="C14" i="12" s="1"/>
  <c r="B14" i="12"/>
  <c r="D14" i="12" s="1"/>
  <c r="A15" i="12"/>
  <c r="F15" i="12" s="1"/>
  <c r="B15" i="12"/>
  <c r="D15" i="12" s="1"/>
  <c r="A16" i="12"/>
  <c r="F16" i="12" s="1"/>
  <c r="B16" i="12"/>
  <c r="D16" i="12" s="1"/>
  <c r="A17" i="12"/>
  <c r="F17" i="12" s="1"/>
  <c r="B17" i="12"/>
  <c r="D17" i="12" s="1"/>
  <c r="A18" i="12"/>
  <c r="F18" i="12" s="1"/>
  <c r="B18" i="12"/>
  <c r="A19" i="12"/>
  <c r="F19" i="12" s="1"/>
  <c r="B19" i="12"/>
  <c r="D19" i="12" s="1"/>
  <c r="A20" i="12"/>
  <c r="F20" i="12" s="1"/>
  <c r="B20" i="12"/>
  <c r="D20" i="12" s="1"/>
  <c r="A21" i="12"/>
  <c r="F21" i="12" s="1"/>
  <c r="B21" i="12"/>
  <c r="D21" i="12" s="1"/>
  <c r="A22" i="12"/>
  <c r="C22" i="12" s="1"/>
  <c r="B22" i="12"/>
  <c r="F22" i="12" s="1"/>
  <c r="A23" i="12"/>
  <c r="F23" i="12" s="1"/>
  <c r="B23" i="12"/>
  <c r="D23" i="12" s="1"/>
  <c r="A24" i="12"/>
  <c r="F24" i="12" s="1"/>
  <c r="B24" i="12"/>
  <c r="D24" i="12" s="1"/>
  <c r="A25" i="12"/>
  <c r="F25" i="12" s="1"/>
  <c r="B25" i="12"/>
  <c r="D25" i="12" s="1"/>
  <c r="A26" i="12"/>
  <c r="F26" i="12" s="1"/>
  <c r="B26" i="12"/>
  <c r="D26" i="12" s="1"/>
  <c r="A27" i="12"/>
  <c r="F27" i="12" s="1"/>
  <c r="B27" i="12"/>
  <c r="D27" i="12" s="1"/>
  <c r="A28" i="12"/>
  <c r="F28" i="12" s="1"/>
  <c r="B28" i="12"/>
  <c r="D28" i="12" s="1"/>
  <c r="A29" i="12"/>
  <c r="F29" i="12" s="1"/>
  <c r="B29" i="12"/>
  <c r="D29" i="12" s="1"/>
  <c r="A30" i="12"/>
  <c r="C30" i="12" s="1"/>
  <c r="B30" i="12"/>
  <c r="D30" i="12" s="1"/>
  <c r="A31" i="12"/>
  <c r="F31" i="12" s="1"/>
  <c r="B31" i="12"/>
  <c r="D31" i="12" s="1"/>
  <c r="A32" i="12"/>
  <c r="F32" i="12" s="1"/>
  <c r="B32" i="12"/>
  <c r="D32" i="12" s="1"/>
  <c r="A33" i="12"/>
  <c r="F33" i="12" s="1"/>
  <c r="B33" i="12"/>
  <c r="D33" i="12" s="1"/>
  <c r="A34" i="12"/>
  <c r="F34" i="12" s="1"/>
  <c r="B34" i="12"/>
  <c r="D34" i="12" s="1"/>
  <c r="A35" i="12"/>
  <c r="F35" i="12" s="1"/>
  <c r="B35" i="12"/>
  <c r="D35" i="12" s="1"/>
  <c r="A36" i="12"/>
  <c r="F36" i="12" s="1"/>
  <c r="B36" i="12"/>
  <c r="D36" i="12" s="1"/>
  <c r="A37" i="12"/>
  <c r="F37" i="12" s="1"/>
  <c r="B37" i="12"/>
  <c r="D37" i="12" s="1"/>
  <c r="A38" i="12"/>
  <c r="C38" i="12" s="1"/>
  <c r="B38" i="12"/>
  <c r="F38" i="12" s="1"/>
  <c r="A39" i="12"/>
  <c r="F39" i="12" s="1"/>
  <c r="B39" i="12"/>
  <c r="D39" i="12" s="1"/>
  <c r="A40" i="12"/>
  <c r="F40" i="12" s="1"/>
  <c r="B40" i="12"/>
  <c r="D40" i="12" s="1"/>
  <c r="A41" i="12"/>
  <c r="F41" i="12" s="1"/>
  <c r="B41" i="12"/>
  <c r="D41" i="12" s="1"/>
  <c r="A42" i="12"/>
  <c r="F42" i="12" s="1"/>
  <c r="B42" i="12"/>
  <c r="D42" i="12" s="1"/>
  <c r="A43" i="12"/>
  <c r="F43" i="12" s="1"/>
  <c r="B43" i="12"/>
  <c r="D43" i="12" s="1"/>
  <c r="A44" i="12"/>
  <c r="F44" i="12" s="1"/>
  <c r="B44" i="12"/>
  <c r="D44" i="12" s="1"/>
  <c r="A45" i="12"/>
  <c r="F45" i="12" s="1"/>
  <c r="B45" i="12"/>
  <c r="D45" i="12" s="1"/>
  <c r="A46" i="12"/>
  <c r="C46" i="12" s="1"/>
  <c r="B46" i="12"/>
  <c r="D46" i="12" s="1"/>
  <c r="A47" i="12"/>
  <c r="F47" i="12" s="1"/>
  <c r="B47" i="12"/>
  <c r="D47" i="12" s="1"/>
  <c r="A48" i="12"/>
  <c r="F48" i="12" s="1"/>
  <c r="B48" i="12"/>
  <c r="D48" i="12" s="1"/>
  <c r="A49" i="12"/>
  <c r="F49" i="12" s="1"/>
  <c r="B49" i="12"/>
  <c r="D49" i="12" s="1"/>
  <c r="A50" i="12"/>
  <c r="F50" i="12" s="1"/>
  <c r="B50" i="12"/>
  <c r="D50" i="12" s="1"/>
  <c r="A51" i="12"/>
  <c r="F51" i="12" s="1"/>
  <c r="B51" i="12"/>
  <c r="D51" i="12" s="1"/>
  <c r="A52" i="12"/>
  <c r="F52" i="12" s="1"/>
  <c r="B52" i="12"/>
  <c r="D52" i="12" s="1"/>
  <c r="A53" i="12"/>
  <c r="F53" i="12" s="1"/>
  <c r="B53" i="12"/>
  <c r="D53" i="12" s="1"/>
  <c r="A54" i="12"/>
  <c r="C54" i="12" s="1"/>
  <c r="B54" i="12"/>
  <c r="F54" i="12" s="1"/>
  <c r="A55" i="12"/>
  <c r="F55" i="12" s="1"/>
  <c r="B55" i="12"/>
  <c r="D55" i="12" s="1"/>
  <c r="A56" i="12"/>
  <c r="F56" i="12" s="1"/>
  <c r="B56" i="12"/>
  <c r="D56" i="12" s="1"/>
  <c r="A57" i="12"/>
  <c r="F57" i="12" s="1"/>
  <c r="B57" i="12"/>
  <c r="D57" i="12" s="1"/>
  <c r="A58" i="12"/>
  <c r="F58" i="12" s="1"/>
  <c r="B58" i="12"/>
  <c r="D58" i="12" s="1"/>
  <c r="A59" i="12"/>
  <c r="F59" i="12" s="1"/>
  <c r="B59" i="12"/>
  <c r="D59" i="12" s="1"/>
  <c r="A60" i="12"/>
  <c r="F60" i="12" s="1"/>
  <c r="B60" i="12"/>
  <c r="D60" i="12" s="1"/>
  <c r="A61" i="12"/>
  <c r="F61" i="12" s="1"/>
  <c r="B61" i="12"/>
  <c r="D61" i="12" s="1"/>
  <c r="A62" i="12"/>
  <c r="C62" i="12" s="1"/>
  <c r="B62" i="12"/>
  <c r="D62" i="12" s="1"/>
  <c r="A63" i="12"/>
  <c r="F63" i="12" s="1"/>
  <c r="B63" i="12"/>
  <c r="D63" i="12" s="1"/>
  <c r="A64" i="12"/>
  <c r="F64" i="12" s="1"/>
  <c r="B64" i="12"/>
  <c r="D64" i="12" s="1"/>
  <c r="A65" i="12"/>
  <c r="F65" i="12" s="1"/>
  <c r="B65" i="12"/>
  <c r="D65" i="12" s="1"/>
  <c r="A66" i="12"/>
  <c r="F66" i="12" s="1"/>
  <c r="B66" i="12"/>
  <c r="D66" i="12" s="1"/>
  <c r="A67" i="12"/>
  <c r="F67" i="12" s="1"/>
  <c r="B67" i="12"/>
  <c r="D67" i="12" s="1"/>
  <c r="A68" i="12"/>
  <c r="F68" i="12" s="1"/>
  <c r="B68" i="12"/>
  <c r="D68" i="12" s="1"/>
  <c r="A69" i="12"/>
  <c r="F69" i="12" s="1"/>
  <c r="B69" i="12"/>
  <c r="D69" i="12" s="1"/>
  <c r="A70" i="12"/>
  <c r="C70" i="12" s="1"/>
  <c r="B70" i="12"/>
  <c r="D70" i="12" s="1"/>
  <c r="A71" i="12"/>
  <c r="F71" i="12" s="1"/>
  <c r="B71" i="12"/>
  <c r="D71" i="12" s="1"/>
  <c r="A72" i="12"/>
  <c r="F72" i="12" s="1"/>
  <c r="B72" i="12"/>
  <c r="D72" i="12" s="1"/>
  <c r="A73" i="12"/>
  <c r="F73" i="12" s="1"/>
  <c r="B73" i="12"/>
  <c r="D73" i="12" s="1"/>
  <c r="A74" i="12"/>
  <c r="F74" i="12" s="1"/>
  <c r="B74" i="12"/>
  <c r="D74" i="12" s="1"/>
  <c r="A75" i="12"/>
  <c r="F75" i="12" s="1"/>
  <c r="B75" i="12"/>
  <c r="D75" i="12" s="1"/>
  <c r="A76" i="12"/>
  <c r="F76" i="12" s="1"/>
  <c r="B76" i="12"/>
  <c r="D76" i="12" s="1"/>
  <c r="A77" i="12"/>
  <c r="F77" i="12" s="1"/>
  <c r="B77" i="12"/>
  <c r="D77" i="12" s="1"/>
  <c r="A78" i="12"/>
  <c r="C78" i="12" s="1"/>
  <c r="B78" i="12"/>
  <c r="F78" i="12" s="1"/>
  <c r="A79" i="12"/>
  <c r="F79" i="12" s="1"/>
  <c r="B79" i="12"/>
  <c r="D79" i="12" s="1"/>
  <c r="A80" i="12"/>
  <c r="F80" i="12" s="1"/>
  <c r="B80" i="12"/>
  <c r="D80" i="12" s="1"/>
  <c r="A81" i="12"/>
  <c r="F81" i="12" s="1"/>
  <c r="B81" i="12"/>
  <c r="D81" i="12" s="1"/>
  <c r="A82" i="12"/>
  <c r="F82" i="12" s="1"/>
  <c r="B82" i="12"/>
  <c r="D82" i="12" s="1"/>
  <c r="A83" i="12"/>
  <c r="F83" i="12" s="1"/>
  <c r="B83" i="12"/>
  <c r="D83" i="12" s="1"/>
  <c r="A84" i="12"/>
  <c r="F84" i="12" s="1"/>
  <c r="B84" i="12"/>
  <c r="D84" i="12" s="1"/>
  <c r="A85" i="12"/>
  <c r="F85" i="12" s="1"/>
  <c r="B85" i="12"/>
  <c r="D85" i="12" s="1"/>
  <c r="A86" i="12"/>
  <c r="C86" i="12" s="1"/>
  <c r="B86" i="12"/>
  <c r="D86" i="12" s="1"/>
  <c r="A87" i="12"/>
  <c r="F87" i="12" s="1"/>
  <c r="B87" i="12"/>
  <c r="D87" i="12" s="1"/>
  <c r="A88" i="12"/>
  <c r="F88" i="12" s="1"/>
  <c r="B88" i="12"/>
  <c r="D88" i="12" s="1"/>
  <c r="A89" i="12"/>
  <c r="F89" i="12" s="1"/>
  <c r="B89" i="12"/>
  <c r="D89" i="12" s="1"/>
  <c r="A90" i="12"/>
  <c r="F90" i="12" s="1"/>
  <c r="B90" i="12"/>
  <c r="D90" i="12" s="1"/>
  <c r="A91" i="12"/>
  <c r="F91" i="12" s="1"/>
  <c r="B91" i="12"/>
  <c r="D91" i="12" s="1"/>
  <c r="A92" i="12"/>
  <c r="F92" i="12" s="1"/>
  <c r="B92" i="12"/>
  <c r="D92" i="12" s="1"/>
  <c r="A93" i="12"/>
  <c r="F93" i="12" s="1"/>
  <c r="B93" i="12"/>
  <c r="D93" i="12" s="1"/>
  <c r="A94" i="12"/>
  <c r="C94" i="12" s="1"/>
  <c r="B94" i="12"/>
  <c r="F94" i="12" s="1"/>
  <c r="A95" i="12"/>
  <c r="F95" i="12" s="1"/>
  <c r="B95" i="12"/>
  <c r="D95" i="12" s="1"/>
  <c r="A96" i="12"/>
  <c r="F96" i="12" s="1"/>
  <c r="B96" i="12"/>
  <c r="D96" i="12" s="1"/>
  <c r="A97" i="12"/>
  <c r="F97" i="12" s="1"/>
  <c r="B97" i="12"/>
  <c r="D97" i="12" s="1"/>
  <c r="A98" i="12"/>
  <c r="F98" i="12" s="1"/>
  <c r="B98" i="12"/>
  <c r="D98" i="12" s="1"/>
  <c r="A99" i="12"/>
  <c r="F99" i="12" s="1"/>
  <c r="B99" i="12"/>
  <c r="D99" i="12" s="1"/>
  <c r="A100" i="12"/>
  <c r="F100" i="12" s="1"/>
  <c r="B100" i="12"/>
  <c r="D100" i="12" s="1"/>
  <c r="A101" i="12"/>
  <c r="F101" i="12" s="1"/>
  <c r="B101" i="12"/>
  <c r="D101" i="12" s="1"/>
  <c r="B2" i="12"/>
  <c r="D2" i="12" s="1"/>
  <c r="B2" i="3"/>
  <c r="A2" i="12"/>
  <c r="C2" i="12" s="1"/>
  <c r="A2" i="3"/>
  <c r="G1013" i="19" l="1"/>
  <c r="G1045" i="19"/>
  <c r="G1077" i="19"/>
  <c r="G1109" i="19"/>
  <c r="G1141" i="19"/>
  <c r="G54" i="19"/>
  <c r="G86" i="19"/>
  <c r="G118" i="19"/>
  <c r="G150" i="19"/>
  <c r="G182" i="19"/>
  <c r="G214" i="19"/>
  <c r="G246" i="19"/>
  <c r="G278" i="19"/>
  <c r="G310" i="19"/>
  <c r="G342" i="19"/>
  <c r="G374" i="19"/>
  <c r="G406" i="19"/>
  <c r="G438" i="19"/>
  <c r="G470" i="19"/>
  <c r="G502" i="19"/>
  <c r="G534" i="19"/>
  <c r="G566" i="19"/>
  <c r="G598" i="19"/>
  <c r="G630" i="19"/>
  <c r="G662" i="19"/>
  <c r="G694" i="19"/>
  <c r="G726" i="19"/>
  <c r="G758" i="19"/>
  <c r="G790" i="19"/>
  <c r="G822" i="19"/>
  <c r="G854" i="19"/>
  <c r="G886" i="19"/>
  <c r="G918" i="19"/>
  <c r="G950" i="19"/>
  <c r="G982" i="19"/>
  <c r="G1014" i="19"/>
  <c r="G1046" i="19"/>
  <c r="G1078" i="19"/>
  <c r="G1110" i="19"/>
  <c r="G1142" i="19"/>
  <c r="G16" i="19"/>
  <c r="G59" i="19"/>
  <c r="G123" i="19"/>
  <c r="G187" i="19"/>
  <c r="G251" i="19"/>
  <c r="G315" i="19"/>
  <c r="G379" i="19"/>
  <c r="G443" i="19"/>
  <c r="G507" i="19"/>
  <c r="G571" i="19"/>
  <c r="I199" i="19"/>
  <c r="H199" i="19"/>
  <c r="I359" i="19"/>
  <c r="H359" i="19"/>
  <c r="I583" i="19"/>
  <c r="H583" i="19"/>
  <c r="I711" i="19"/>
  <c r="H711" i="19"/>
  <c r="I871" i="19"/>
  <c r="H871" i="19"/>
  <c r="I999" i="19"/>
  <c r="H999" i="19"/>
  <c r="I37" i="19"/>
  <c r="H37" i="19"/>
  <c r="I192" i="19"/>
  <c r="H192" i="19"/>
  <c r="I352" i="19"/>
  <c r="H352" i="19"/>
  <c r="I480" i="19"/>
  <c r="H480" i="19"/>
  <c r="I576" i="19"/>
  <c r="H576" i="19"/>
  <c r="I704" i="19"/>
  <c r="H704" i="19"/>
  <c r="I800" i="19"/>
  <c r="H800" i="19"/>
  <c r="I928" i="19"/>
  <c r="H928" i="19"/>
  <c r="I1056" i="19"/>
  <c r="H1056" i="19"/>
  <c r="I57" i="19"/>
  <c r="H57" i="19"/>
  <c r="I217" i="19"/>
  <c r="H217" i="19"/>
  <c r="I377" i="19"/>
  <c r="H377" i="19"/>
  <c r="I505" i="19"/>
  <c r="H505" i="19"/>
  <c r="I633" i="19"/>
  <c r="H633" i="19"/>
  <c r="I793" i="19"/>
  <c r="H793" i="19"/>
  <c r="I889" i="19"/>
  <c r="H889" i="19"/>
  <c r="I1017" i="19"/>
  <c r="H1017" i="19"/>
  <c r="I1145" i="19"/>
  <c r="H1145" i="19"/>
  <c r="I82" i="19"/>
  <c r="H82" i="19"/>
  <c r="I210" i="19"/>
  <c r="H210" i="19"/>
  <c r="I402" i="19"/>
  <c r="H402" i="19"/>
  <c r="I594" i="19"/>
  <c r="H594" i="19"/>
  <c r="I754" i="19"/>
  <c r="H754" i="19"/>
  <c r="I914" i="19"/>
  <c r="H914" i="19"/>
  <c r="I1106" i="19"/>
  <c r="H1106" i="19"/>
  <c r="I692" i="19"/>
  <c r="H692" i="19"/>
  <c r="I788" i="19"/>
  <c r="H788" i="19"/>
  <c r="I916" i="19"/>
  <c r="H916" i="19"/>
  <c r="I1044" i="19"/>
  <c r="H1044" i="19"/>
  <c r="I1108" i="19"/>
  <c r="H1108" i="19"/>
  <c r="I77" i="19"/>
  <c r="H77" i="19"/>
  <c r="I173" i="19"/>
  <c r="H173" i="19"/>
  <c r="I301" i="19"/>
  <c r="H301" i="19"/>
  <c r="I429" i="19"/>
  <c r="H429" i="19"/>
  <c r="I557" i="19"/>
  <c r="H557" i="19"/>
  <c r="I717" i="19"/>
  <c r="H717" i="19"/>
  <c r="I813" i="19"/>
  <c r="H813" i="19"/>
  <c r="I941" i="19"/>
  <c r="H941" i="19"/>
  <c r="I1101" i="19"/>
  <c r="H1101" i="19"/>
  <c r="I206" i="19"/>
  <c r="H206" i="19"/>
  <c r="I366" i="19"/>
  <c r="H366" i="19"/>
  <c r="I494" i="19"/>
  <c r="H494" i="19"/>
  <c r="I622" i="19"/>
  <c r="H622" i="19"/>
  <c r="I782" i="19"/>
  <c r="H782" i="19"/>
  <c r="I942" i="19"/>
  <c r="H942" i="19"/>
  <c r="I1070" i="19"/>
  <c r="H1070" i="19"/>
  <c r="I135" i="19"/>
  <c r="H135" i="19"/>
  <c r="I295" i="19"/>
  <c r="H295" i="19"/>
  <c r="I519" i="19"/>
  <c r="H519" i="19"/>
  <c r="I679" i="19"/>
  <c r="H679" i="19"/>
  <c r="I807" i="19"/>
  <c r="H807" i="19"/>
  <c r="I967" i="19"/>
  <c r="H967" i="19"/>
  <c r="I1127" i="19"/>
  <c r="H1127" i="19"/>
  <c r="I128" i="19"/>
  <c r="H128" i="19"/>
  <c r="I320" i="19"/>
  <c r="H320" i="19"/>
  <c r="I448" i="19"/>
  <c r="H448" i="19"/>
  <c r="I544" i="19"/>
  <c r="H544" i="19"/>
  <c r="I672" i="19"/>
  <c r="H672" i="19"/>
  <c r="I736" i="19"/>
  <c r="H736" i="19"/>
  <c r="I864" i="19"/>
  <c r="H864" i="19"/>
  <c r="I1024" i="19"/>
  <c r="H1024" i="19"/>
  <c r="I26" i="19"/>
  <c r="H26" i="19"/>
  <c r="I153" i="19"/>
  <c r="H153" i="19"/>
  <c r="I313" i="19"/>
  <c r="H313" i="19"/>
  <c r="I473" i="19"/>
  <c r="H473" i="19"/>
  <c r="I729" i="19"/>
  <c r="H729" i="19"/>
  <c r="I338" i="19"/>
  <c r="H338" i="19"/>
  <c r="I466" i="19"/>
  <c r="H466" i="19"/>
  <c r="I626" i="19"/>
  <c r="H626" i="19"/>
  <c r="I786" i="19"/>
  <c r="H786" i="19"/>
  <c r="I946" i="19"/>
  <c r="H946" i="19"/>
  <c r="I1074" i="19"/>
  <c r="H1074" i="19"/>
  <c r="I660" i="19"/>
  <c r="H660" i="19"/>
  <c r="I852" i="19"/>
  <c r="H852" i="19"/>
  <c r="I1012" i="19"/>
  <c r="H1012" i="19"/>
  <c r="I1140" i="19"/>
  <c r="H1140" i="19"/>
  <c r="I141" i="19"/>
  <c r="H141" i="19"/>
  <c r="I269" i="19"/>
  <c r="H269" i="19"/>
  <c r="I365" i="19"/>
  <c r="H365" i="19"/>
  <c r="I493" i="19"/>
  <c r="H493" i="19"/>
  <c r="I685" i="19"/>
  <c r="H685" i="19"/>
  <c r="I781" i="19"/>
  <c r="H781" i="19"/>
  <c r="I909" i="19"/>
  <c r="H909" i="19"/>
  <c r="I1069" i="19"/>
  <c r="H1069" i="19"/>
  <c r="I78" i="19"/>
  <c r="H78" i="19"/>
  <c r="I238" i="19"/>
  <c r="H238" i="19"/>
  <c r="I398" i="19"/>
  <c r="H398" i="19"/>
  <c r="I590" i="19"/>
  <c r="H590" i="19"/>
  <c r="I718" i="19"/>
  <c r="H718" i="19"/>
  <c r="I910" i="19"/>
  <c r="H910" i="19"/>
  <c r="I1134" i="19"/>
  <c r="H1134" i="19"/>
  <c r="I103" i="19"/>
  <c r="H103" i="19"/>
  <c r="I263" i="19"/>
  <c r="H263" i="19"/>
  <c r="I455" i="19"/>
  <c r="H455" i="19"/>
  <c r="I647" i="19"/>
  <c r="H647" i="19"/>
  <c r="I839" i="19"/>
  <c r="H839" i="19"/>
  <c r="I1031" i="19"/>
  <c r="H1031" i="19"/>
  <c r="I23" i="19"/>
  <c r="H23" i="19"/>
  <c r="I160" i="19"/>
  <c r="H160" i="19"/>
  <c r="I288" i="19"/>
  <c r="H288" i="19"/>
  <c r="I416" i="19"/>
  <c r="H416" i="19"/>
  <c r="I512" i="19"/>
  <c r="H512" i="19"/>
  <c r="I640" i="19"/>
  <c r="H640" i="19"/>
  <c r="I768" i="19"/>
  <c r="H768" i="19"/>
  <c r="I896" i="19"/>
  <c r="H896" i="19"/>
  <c r="I992" i="19"/>
  <c r="H992" i="19"/>
  <c r="I1152" i="19"/>
  <c r="H1152" i="19"/>
  <c r="I185" i="19"/>
  <c r="H185" i="19"/>
  <c r="I345" i="19"/>
  <c r="H345" i="19"/>
  <c r="I537" i="19"/>
  <c r="H537" i="19"/>
  <c r="I761" i="19"/>
  <c r="H761" i="19"/>
  <c r="I921" i="19"/>
  <c r="H921" i="19"/>
  <c r="I1113" i="19"/>
  <c r="H1113" i="19"/>
  <c r="I178" i="19"/>
  <c r="H178" i="19"/>
  <c r="I306" i="19"/>
  <c r="H306" i="19"/>
  <c r="I498" i="19"/>
  <c r="H498" i="19"/>
  <c r="I658" i="19"/>
  <c r="H658" i="19"/>
  <c r="I818" i="19"/>
  <c r="H818" i="19"/>
  <c r="I978" i="19"/>
  <c r="H978" i="19"/>
  <c r="I1138" i="19"/>
  <c r="H1138" i="19"/>
  <c r="I109" i="19"/>
  <c r="H109" i="19"/>
  <c r="I237" i="19"/>
  <c r="H237" i="19"/>
  <c r="I333" i="19"/>
  <c r="H333" i="19"/>
  <c r="I461" i="19"/>
  <c r="H461" i="19"/>
  <c r="I653" i="19"/>
  <c r="H653" i="19"/>
  <c r="I749" i="19"/>
  <c r="H749" i="19"/>
  <c r="I877" i="19"/>
  <c r="H877" i="19"/>
  <c r="I1037" i="19"/>
  <c r="H1037" i="19"/>
  <c r="I110" i="19"/>
  <c r="H110" i="19"/>
  <c r="I270" i="19"/>
  <c r="H270" i="19"/>
  <c r="I430" i="19"/>
  <c r="H430" i="19"/>
  <c r="I558" i="19"/>
  <c r="H558" i="19"/>
  <c r="I750" i="19"/>
  <c r="H750" i="19"/>
  <c r="I878" i="19"/>
  <c r="H878" i="19"/>
  <c r="I8" i="19"/>
  <c r="H8" i="19"/>
  <c r="I39" i="19"/>
  <c r="H39" i="19"/>
  <c r="I231" i="19"/>
  <c r="H231" i="19"/>
  <c r="I391" i="19"/>
  <c r="H391" i="19"/>
  <c r="I615" i="19"/>
  <c r="H615" i="19"/>
  <c r="I775" i="19"/>
  <c r="H775" i="19"/>
  <c r="I935" i="19"/>
  <c r="H935" i="19"/>
  <c r="I1095" i="19"/>
  <c r="H1095" i="19"/>
  <c r="I96" i="19"/>
  <c r="H96" i="19"/>
  <c r="I224" i="19"/>
  <c r="H224" i="19"/>
  <c r="I384" i="19"/>
  <c r="H384" i="19"/>
  <c r="I608" i="19"/>
  <c r="H608" i="19"/>
  <c r="I832" i="19"/>
  <c r="H832" i="19"/>
  <c r="I960" i="19"/>
  <c r="H960" i="19"/>
  <c r="I1120" i="19"/>
  <c r="H1120" i="19"/>
  <c r="I121" i="19"/>
  <c r="H121" i="19"/>
  <c r="I281" i="19"/>
  <c r="H281" i="19"/>
  <c r="I441" i="19"/>
  <c r="H441" i="19"/>
  <c r="I601" i="19"/>
  <c r="H601" i="19"/>
  <c r="I697" i="19"/>
  <c r="H697" i="19"/>
  <c r="I857" i="19"/>
  <c r="H857" i="19"/>
  <c r="I985" i="19"/>
  <c r="H985" i="19"/>
  <c r="I1081" i="19"/>
  <c r="H1081" i="19"/>
  <c r="I50" i="19"/>
  <c r="H50" i="19"/>
  <c r="I146" i="19"/>
  <c r="H146" i="19"/>
  <c r="I274" i="19"/>
  <c r="H274" i="19"/>
  <c r="I434" i="19"/>
  <c r="H434" i="19"/>
  <c r="I530" i="19"/>
  <c r="H530" i="19"/>
  <c r="I690" i="19"/>
  <c r="H690" i="19"/>
  <c r="I850" i="19"/>
  <c r="H850" i="19"/>
  <c r="I1010" i="19"/>
  <c r="H1010" i="19"/>
  <c r="I12" i="19"/>
  <c r="H12" i="19"/>
  <c r="I628" i="19"/>
  <c r="H628" i="19"/>
  <c r="I756" i="19"/>
  <c r="H756" i="19"/>
  <c r="I884" i="19"/>
  <c r="H884" i="19"/>
  <c r="I980" i="19"/>
  <c r="H980" i="19"/>
  <c r="I14" i="19"/>
  <c r="H14" i="19"/>
  <c r="I1005" i="19"/>
  <c r="H1005" i="19"/>
  <c r="I46" i="19"/>
  <c r="H46" i="19"/>
  <c r="I174" i="19"/>
  <c r="H174" i="19"/>
  <c r="I334" i="19"/>
  <c r="H334" i="19"/>
  <c r="I526" i="19"/>
  <c r="H526" i="19"/>
  <c r="I686" i="19"/>
  <c r="H686" i="19"/>
  <c r="I846" i="19"/>
  <c r="H846" i="19"/>
  <c r="I1006" i="19"/>
  <c r="H1006" i="19"/>
  <c r="I1102" i="19"/>
  <c r="H1102" i="19"/>
  <c r="I167" i="19"/>
  <c r="H167" i="19"/>
  <c r="I327" i="19"/>
  <c r="H327" i="19"/>
  <c r="I551" i="19"/>
  <c r="H551" i="19"/>
  <c r="I743" i="19"/>
  <c r="H743" i="19"/>
  <c r="I903" i="19"/>
  <c r="H903" i="19"/>
  <c r="I1063" i="19"/>
  <c r="H1063" i="19"/>
  <c r="I64" i="19"/>
  <c r="H64" i="19"/>
  <c r="I256" i="19"/>
  <c r="H256" i="19"/>
  <c r="I1088" i="19"/>
  <c r="H1088" i="19"/>
  <c r="I89" i="19"/>
  <c r="H89" i="19"/>
  <c r="I249" i="19"/>
  <c r="H249" i="19"/>
  <c r="I409" i="19"/>
  <c r="H409" i="19"/>
  <c r="I569" i="19"/>
  <c r="H569" i="19"/>
  <c r="I665" i="19"/>
  <c r="H665" i="19"/>
  <c r="I825" i="19"/>
  <c r="H825" i="19"/>
  <c r="I953" i="19"/>
  <c r="H953" i="19"/>
  <c r="I1049" i="19"/>
  <c r="H1049" i="19"/>
  <c r="I19" i="19"/>
  <c r="H19" i="19"/>
  <c r="I114" i="19"/>
  <c r="H114" i="19"/>
  <c r="I242" i="19"/>
  <c r="H242" i="19"/>
  <c r="I370" i="19"/>
  <c r="H370" i="19"/>
  <c r="I562" i="19"/>
  <c r="H562" i="19"/>
  <c r="I722" i="19"/>
  <c r="H722" i="19"/>
  <c r="I882" i="19"/>
  <c r="H882" i="19"/>
  <c r="I1042" i="19"/>
  <c r="H1042" i="19"/>
  <c r="I43" i="19"/>
  <c r="H43" i="19"/>
  <c r="I724" i="19"/>
  <c r="H724" i="19"/>
  <c r="I820" i="19"/>
  <c r="H820" i="19"/>
  <c r="I948" i="19"/>
  <c r="H948" i="19"/>
  <c r="I1076" i="19"/>
  <c r="H1076" i="19"/>
  <c r="I45" i="19"/>
  <c r="H45" i="19"/>
  <c r="I205" i="19"/>
  <c r="H205" i="19"/>
  <c r="I397" i="19"/>
  <c r="H397" i="19"/>
  <c r="I621" i="19"/>
  <c r="H621" i="19"/>
  <c r="I845" i="19"/>
  <c r="H845" i="19"/>
  <c r="I973" i="19"/>
  <c r="H973" i="19"/>
  <c r="I1133" i="19"/>
  <c r="H1133" i="19"/>
  <c r="I142" i="19"/>
  <c r="H142" i="19"/>
  <c r="I302" i="19"/>
  <c r="H302" i="19"/>
  <c r="I462" i="19"/>
  <c r="H462" i="19"/>
  <c r="I654" i="19"/>
  <c r="H654" i="19"/>
  <c r="I814" i="19"/>
  <c r="H814" i="19"/>
  <c r="I974" i="19"/>
  <c r="H974" i="19"/>
  <c r="I1038" i="19"/>
  <c r="H1038" i="19"/>
  <c r="I423" i="19"/>
  <c r="H423" i="19"/>
  <c r="I95" i="19"/>
  <c r="H95" i="19"/>
  <c r="I159" i="19"/>
  <c r="H159" i="19"/>
  <c r="I223" i="19"/>
  <c r="H223" i="19"/>
  <c r="I319" i="19"/>
  <c r="H319" i="19"/>
  <c r="I383" i="19"/>
  <c r="H383" i="19"/>
  <c r="I447" i="19"/>
  <c r="H447" i="19"/>
  <c r="I543" i="19"/>
  <c r="H543" i="19"/>
  <c r="I607" i="19"/>
  <c r="H607" i="19"/>
  <c r="I671" i="19"/>
  <c r="H671" i="19"/>
  <c r="I767" i="19"/>
  <c r="H767" i="19"/>
  <c r="I831" i="19"/>
  <c r="H831" i="19"/>
  <c r="I927" i="19"/>
  <c r="H927" i="19"/>
  <c r="I1023" i="19"/>
  <c r="H1023" i="19"/>
  <c r="I1087" i="19"/>
  <c r="H1087" i="19"/>
  <c r="I25" i="19"/>
  <c r="H25" i="19"/>
  <c r="I88" i="19"/>
  <c r="H88" i="19"/>
  <c r="I184" i="19"/>
  <c r="H184" i="19"/>
  <c r="I280" i="19"/>
  <c r="H280" i="19"/>
  <c r="I376" i="19"/>
  <c r="H376" i="19"/>
  <c r="I440" i="19"/>
  <c r="H440" i="19"/>
  <c r="I536" i="19"/>
  <c r="H536" i="19"/>
  <c r="I600" i="19"/>
  <c r="H600" i="19"/>
  <c r="I696" i="19"/>
  <c r="H696" i="19"/>
  <c r="I792" i="19"/>
  <c r="H792" i="19"/>
  <c r="I856" i="19"/>
  <c r="H856" i="19"/>
  <c r="I888" i="19"/>
  <c r="H888" i="19"/>
  <c r="I920" i="19"/>
  <c r="H920" i="19"/>
  <c r="I952" i="19"/>
  <c r="H952" i="19"/>
  <c r="I1016" i="19"/>
  <c r="H1016" i="19"/>
  <c r="I1048" i="19"/>
  <c r="H1048" i="19"/>
  <c r="I1080" i="19"/>
  <c r="H1080" i="19"/>
  <c r="I1112" i="19"/>
  <c r="H1112" i="19"/>
  <c r="I1144" i="19"/>
  <c r="H1144" i="19"/>
  <c r="I18" i="19"/>
  <c r="H18" i="19"/>
  <c r="I49" i="19"/>
  <c r="H49" i="19"/>
  <c r="I81" i="19"/>
  <c r="H81" i="19"/>
  <c r="I113" i="19"/>
  <c r="H113" i="19"/>
  <c r="I145" i="19"/>
  <c r="H145" i="19"/>
  <c r="I177" i="19"/>
  <c r="H177" i="19"/>
  <c r="I209" i="19"/>
  <c r="H209" i="19"/>
  <c r="I241" i="19"/>
  <c r="H241" i="19"/>
  <c r="I273" i="19"/>
  <c r="H273" i="19"/>
  <c r="I305" i="19"/>
  <c r="H305" i="19"/>
  <c r="I337" i="19"/>
  <c r="H337" i="19"/>
  <c r="I369" i="19"/>
  <c r="H369" i="19"/>
  <c r="I401" i="19"/>
  <c r="H401" i="19"/>
  <c r="I433" i="19"/>
  <c r="H433" i="19"/>
  <c r="I465" i="19"/>
  <c r="H465" i="19"/>
  <c r="I497" i="19"/>
  <c r="H497" i="19"/>
  <c r="I529" i="19"/>
  <c r="H529" i="19"/>
  <c r="I561" i="19"/>
  <c r="H561" i="19"/>
  <c r="I593" i="19"/>
  <c r="H593" i="19"/>
  <c r="I625" i="19"/>
  <c r="H625" i="19"/>
  <c r="I657" i="19"/>
  <c r="H657" i="19"/>
  <c r="I689" i="19"/>
  <c r="H689" i="19"/>
  <c r="I721" i="19"/>
  <c r="H721" i="19"/>
  <c r="I753" i="19"/>
  <c r="H753" i="19"/>
  <c r="I785" i="19"/>
  <c r="H785" i="19"/>
  <c r="I817" i="19"/>
  <c r="H817" i="19"/>
  <c r="I849" i="19"/>
  <c r="H849" i="19"/>
  <c r="I881" i="19"/>
  <c r="H881" i="19"/>
  <c r="I913" i="19"/>
  <c r="H913" i="19"/>
  <c r="I945" i="19"/>
  <c r="H945" i="19"/>
  <c r="I977" i="19"/>
  <c r="H977" i="19"/>
  <c r="I1009" i="19"/>
  <c r="H1009" i="19"/>
  <c r="I1041" i="19"/>
  <c r="H1041" i="19"/>
  <c r="I1073" i="19"/>
  <c r="H1073" i="19"/>
  <c r="I1105" i="19"/>
  <c r="H1105" i="19"/>
  <c r="I1137" i="19"/>
  <c r="H1137" i="19"/>
  <c r="I11" i="19"/>
  <c r="H11" i="19"/>
  <c r="I42" i="19"/>
  <c r="H42" i="19"/>
  <c r="I74" i="19"/>
  <c r="H74" i="19"/>
  <c r="I106" i="19"/>
  <c r="H106" i="19"/>
  <c r="I138" i="19"/>
  <c r="H138" i="19"/>
  <c r="I170" i="19"/>
  <c r="H170" i="19"/>
  <c r="I202" i="19"/>
  <c r="H202" i="19"/>
  <c r="I234" i="19"/>
  <c r="H234" i="19"/>
  <c r="I266" i="19"/>
  <c r="H266" i="19"/>
  <c r="I298" i="19"/>
  <c r="H298" i="19"/>
  <c r="I330" i="19"/>
  <c r="H330" i="19"/>
  <c r="I362" i="19"/>
  <c r="H362" i="19"/>
  <c r="I394" i="19"/>
  <c r="H394" i="19"/>
  <c r="I426" i="19"/>
  <c r="H426" i="19"/>
  <c r="I458" i="19"/>
  <c r="H458" i="19"/>
  <c r="I490" i="19"/>
  <c r="H490" i="19"/>
  <c r="I522" i="19"/>
  <c r="H522" i="19"/>
  <c r="I554" i="19"/>
  <c r="H554" i="19"/>
  <c r="I586" i="19"/>
  <c r="H586" i="19"/>
  <c r="I618" i="19"/>
  <c r="H618" i="19"/>
  <c r="I650" i="19"/>
  <c r="H650" i="19"/>
  <c r="I682" i="19"/>
  <c r="H682" i="19"/>
  <c r="I714" i="19"/>
  <c r="H714" i="19"/>
  <c r="I746" i="19"/>
  <c r="H746" i="19"/>
  <c r="I778" i="19"/>
  <c r="H778" i="19"/>
  <c r="I810" i="19"/>
  <c r="H810" i="19"/>
  <c r="I842" i="19"/>
  <c r="H842" i="19"/>
  <c r="I874" i="19"/>
  <c r="H874" i="19"/>
  <c r="I906" i="19"/>
  <c r="H906" i="19"/>
  <c r="I938" i="19"/>
  <c r="H938" i="19"/>
  <c r="I970" i="19"/>
  <c r="H970" i="19"/>
  <c r="I1002" i="19"/>
  <c r="H1002" i="19"/>
  <c r="I1034" i="19"/>
  <c r="H1034" i="19"/>
  <c r="I1066" i="19"/>
  <c r="H1066" i="19"/>
  <c r="I1098" i="19"/>
  <c r="H1098" i="19"/>
  <c r="I1130" i="19"/>
  <c r="H1130" i="19"/>
  <c r="I4" i="19"/>
  <c r="H4" i="19"/>
  <c r="I21" i="19"/>
  <c r="H21" i="19"/>
  <c r="I67" i="19"/>
  <c r="H67" i="19"/>
  <c r="I99" i="19"/>
  <c r="H99" i="19"/>
  <c r="I131" i="19"/>
  <c r="H131" i="19"/>
  <c r="I163" i="19"/>
  <c r="H163" i="19"/>
  <c r="I195" i="19"/>
  <c r="H195" i="19"/>
  <c r="I227" i="19"/>
  <c r="H227" i="19"/>
  <c r="I259" i="19"/>
  <c r="H259" i="19"/>
  <c r="I291" i="19"/>
  <c r="H291" i="19"/>
  <c r="I323" i="19"/>
  <c r="H323" i="19"/>
  <c r="I355" i="19"/>
  <c r="H355" i="19"/>
  <c r="I387" i="19"/>
  <c r="H387" i="19"/>
  <c r="I419" i="19"/>
  <c r="H419" i="19"/>
  <c r="I451" i="19"/>
  <c r="H451" i="19"/>
  <c r="I483" i="19"/>
  <c r="H483" i="19"/>
  <c r="I515" i="19"/>
  <c r="H515" i="19"/>
  <c r="I547" i="19"/>
  <c r="H547" i="19"/>
  <c r="I579" i="19"/>
  <c r="H579" i="19"/>
  <c r="I611" i="19"/>
  <c r="H611" i="19"/>
  <c r="I643" i="19"/>
  <c r="H643" i="19"/>
  <c r="I675" i="19"/>
  <c r="H675" i="19"/>
  <c r="I707" i="19"/>
  <c r="H707" i="19"/>
  <c r="I739" i="19"/>
  <c r="H739" i="19"/>
  <c r="I771" i="19"/>
  <c r="H771" i="19"/>
  <c r="I803" i="19"/>
  <c r="H803" i="19"/>
  <c r="I835" i="19"/>
  <c r="H835" i="19"/>
  <c r="I867" i="19"/>
  <c r="H867" i="19"/>
  <c r="I899" i="19"/>
  <c r="H899" i="19"/>
  <c r="I931" i="19"/>
  <c r="H931" i="19"/>
  <c r="I963" i="19"/>
  <c r="H963" i="19"/>
  <c r="I995" i="19"/>
  <c r="H995" i="19"/>
  <c r="I1027" i="19"/>
  <c r="H1027" i="19"/>
  <c r="I1059" i="19"/>
  <c r="H1059" i="19"/>
  <c r="I1091" i="19"/>
  <c r="H1091" i="19"/>
  <c r="I1123" i="19"/>
  <c r="H1123" i="19"/>
  <c r="I33" i="19"/>
  <c r="H33" i="19"/>
  <c r="I44" i="19"/>
  <c r="H44" i="19"/>
  <c r="I76" i="19"/>
  <c r="H76" i="19"/>
  <c r="I108" i="19"/>
  <c r="H108" i="19"/>
  <c r="I140" i="19"/>
  <c r="H140" i="19"/>
  <c r="I172" i="19"/>
  <c r="H172" i="19"/>
  <c r="I204" i="19"/>
  <c r="H204" i="19"/>
  <c r="I236" i="19"/>
  <c r="H236" i="19"/>
  <c r="I268" i="19"/>
  <c r="H268" i="19"/>
  <c r="I300" i="19"/>
  <c r="H300" i="19"/>
  <c r="I332" i="19"/>
  <c r="H332" i="19"/>
  <c r="I364" i="19"/>
  <c r="H364" i="19"/>
  <c r="I396" i="19"/>
  <c r="H396" i="19"/>
  <c r="I428" i="19"/>
  <c r="H428" i="19"/>
  <c r="I460" i="19"/>
  <c r="H460" i="19"/>
  <c r="I492" i="19"/>
  <c r="H492" i="19"/>
  <c r="I524" i="19"/>
  <c r="H524" i="19"/>
  <c r="I556" i="19"/>
  <c r="H556" i="19"/>
  <c r="I588" i="19"/>
  <c r="H588" i="19"/>
  <c r="I620" i="19"/>
  <c r="H620" i="19"/>
  <c r="I652" i="19"/>
  <c r="H652" i="19"/>
  <c r="I684" i="19"/>
  <c r="H684" i="19"/>
  <c r="I716" i="19"/>
  <c r="H716" i="19"/>
  <c r="I748" i="19"/>
  <c r="H748" i="19"/>
  <c r="I780" i="19"/>
  <c r="H780" i="19"/>
  <c r="I812" i="19"/>
  <c r="H812" i="19"/>
  <c r="I844" i="19"/>
  <c r="H844" i="19"/>
  <c r="I876" i="19"/>
  <c r="H876" i="19"/>
  <c r="I908" i="19"/>
  <c r="H908" i="19"/>
  <c r="I940" i="19"/>
  <c r="H940" i="19"/>
  <c r="I972" i="19"/>
  <c r="H972" i="19"/>
  <c r="I1004" i="19"/>
  <c r="H1004" i="19"/>
  <c r="I1036" i="19"/>
  <c r="H1036" i="19"/>
  <c r="I1068" i="19"/>
  <c r="H1068" i="19"/>
  <c r="I1100" i="19"/>
  <c r="H1100" i="19"/>
  <c r="I1132" i="19"/>
  <c r="H1132" i="19"/>
  <c r="I6" i="19"/>
  <c r="H6" i="19"/>
  <c r="I7" i="19"/>
  <c r="H7" i="19"/>
  <c r="I69" i="19"/>
  <c r="H69" i="19"/>
  <c r="I101" i="19"/>
  <c r="H101" i="19"/>
  <c r="I133" i="19"/>
  <c r="H133" i="19"/>
  <c r="I165" i="19"/>
  <c r="H165" i="19"/>
  <c r="I197" i="19"/>
  <c r="H197" i="19"/>
  <c r="I229" i="19"/>
  <c r="H229" i="19"/>
  <c r="I261" i="19"/>
  <c r="H261" i="19"/>
  <c r="I293" i="19"/>
  <c r="H293" i="19"/>
  <c r="I325" i="19"/>
  <c r="H325" i="19"/>
  <c r="I357" i="19"/>
  <c r="H357" i="19"/>
  <c r="I389" i="19"/>
  <c r="H389" i="19"/>
  <c r="I421" i="19"/>
  <c r="H421" i="19"/>
  <c r="I453" i="19"/>
  <c r="H453" i="19"/>
  <c r="I485" i="19"/>
  <c r="H485" i="19"/>
  <c r="I517" i="19"/>
  <c r="H517" i="19"/>
  <c r="I549" i="19"/>
  <c r="H549" i="19"/>
  <c r="I581" i="19"/>
  <c r="H581" i="19"/>
  <c r="I613" i="19"/>
  <c r="H613" i="19"/>
  <c r="I645" i="19"/>
  <c r="H645" i="19"/>
  <c r="I677" i="19"/>
  <c r="H677" i="19"/>
  <c r="I709" i="19"/>
  <c r="H709" i="19"/>
  <c r="I741" i="19"/>
  <c r="H741" i="19"/>
  <c r="I773" i="19"/>
  <c r="H773" i="19"/>
  <c r="I805" i="19"/>
  <c r="H805" i="19"/>
  <c r="I837" i="19"/>
  <c r="H837" i="19"/>
  <c r="I869" i="19"/>
  <c r="H869" i="19"/>
  <c r="I901" i="19"/>
  <c r="H901" i="19"/>
  <c r="I933" i="19"/>
  <c r="H933" i="19"/>
  <c r="I965" i="19"/>
  <c r="H965" i="19"/>
  <c r="I997" i="19"/>
  <c r="H997" i="19"/>
  <c r="I1029" i="19"/>
  <c r="H1029" i="19"/>
  <c r="I1061" i="19"/>
  <c r="H1061" i="19"/>
  <c r="I1093" i="19"/>
  <c r="H1093" i="19"/>
  <c r="I1125" i="19"/>
  <c r="H1125" i="19"/>
  <c r="I35" i="19"/>
  <c r="H35" i="19"/>
  <c r="I70" i="19"/>
  <c r="H70" i="19"/>
  <c r="I102" i="19"/>
  <c r="H102" i="19"/>
  <c r="I134" i="19"/>
  <c r="H134" i="19"/>
  <c r="I166" i="19"/>
  <c r="H166" i="19"/>
  <c r="I198" i="19"/>
  <c r="H198" i="19"/>
  <c r="I230" i="19"/>
  <c r="H230" i="19"/>
  <c r="I262" i="19"/>
  <c r="H262" i="19"/>
  <c r="I294" i="19"/>
  <c r="H294" i="19"/>
  <c r="I326" i="19"/>
  <c r="H326" i="19"/>
  <c r="I358" i="19"/>
  <c r="H358" i="19"/>
  <c r="I390" i="19"/>
  <c r="H390" i="19"/>
  <c r="I422" i="19"/>
  <c r="H422" i="19"/>
  <c r="I454" i="19"/>
  <c r="H454" i="19"/>
  <c r="I486" i="19"/>
  <c r="H486" i="19"/>
  <c r="I518" i="19"/>
  <c r="H518" i="19"/>
  <c r="I550" i="19"/>
  <c r="H550" i="19"/>
  <c r="I582" i="19"/>
  <c r="H582" i="19"/>
  <c r="I614" i="19"/>
  <c r="H614" i="19"/>
  <c r="I646" i="19"/>
  <c r="H646" i="19"/>
  <c r="I678" i="19"/>
  <c r="H678" i="19"/>
  <c r="I710" i="19"/>
  <c r="H710" i="19"/>
  <c r="I742" i="19"/>
  <c r="H742" i="19"/>
  <c r="I774" i="19"/>
  <c r="H774" i="19"/>
  <c r="I806" i="19"/>
  <c r="H806" i="19"/>
  <c r="I838" i="19"/>
  <c r="H838" i="19"/>
  <c r="I870" i="19"/>
  <c r="H870" i="19"/>
  <c r="I902" i="19"/>
  <c r="H902" i="19"/>
  <c r="I934" i="19"/>
  <c r="H934" i="19"/>
  <c r="I966" i="19"/>
  <c r="H966" i="19"/>
  <c r="I998" i="19"/>
  <c r="H998" i="19"/>
  <c r="I1030" i="19"/>
  <c r="H1030" i="19"/>
  <c r="I1062" i="19"/>
  <c r="H1062" i="19"/>
  <c r="I1094" i="19"/>
  <c r="H1094" i="19"/>
  <c r="I1126" i="19"/>
  <c r="H1126" i="19"/>
  <c r="I36" i="19"/>
  <c r="H36" i="19"/>
  <c r="I71" i="19"/>
  <c r="H71" i="19"/>
  <c r="I487" i="19"/>
  <c r="H487" i="19"/>
  <c r="I63" i="19"/>
  <c r="H63" i="19"/>
  <c r="I127" i="19"/>
  <c r="H127" i="19"/>
  <c r="I191" i="19"/>
  <c r="H191" i="19"/>
  <c r="I255" i="19"/>
  <c r="H255" i="19"/>
  <c r="I287" i="19"/>
  <c r="H287" i="19"/>
  <c r="I351" i="19"/>
  <c r="H351" i="19"/>
  <c r="I415" i="19"/>
  <c r="H415" i="19"/>
  <c r="I479" i="19"/>
  <c r="H479" i="19"/>
  <c r="I511" i="19"/>
  <c r="H511" i="19"/>
  <c r="I575" i="19"/>
  <c r="H575" i="19"/>
  <c r="I639" i="19"/>
  <c r="H639" i="19"/>
  <c r="I703" i="19"/>
  <c r="H703" i="19"/>
  <c r="I735" i="19"/>
  <c r="H735" i="19"/>
  <c r="I799" i="19"/>
  <c r="H799" i="19"/>
  <c r="I863" i="19"/>
  <c r="H863" i="19"/>
  <c r="I895" i="19"/>
  <c r="H895" i="19"/>
  <c r="I959" i="19"/>
  <c r="H959" i="19"/>
  <c r="I991" i="19"/>
  <c r="H991" i="19"/>
  <c r="I1055" i="19"/>
  <c r="H1055" i="19"/>
  <c r="I1119" i="19"/>
  <c r="H1119" i="19"/>
  <c r="I1151" i="19"/>
  <c r="H1151" i="19"/>
  <c r="I56" i="19"/>
  <c r="H56" i="19"/>
  <c r="I120" i="19"/>
  <c r="H120" i="19"/>
  <c r="I152" i="19"/>
  <c r="H152" i="19"/>
  <c r="I216" i="19"/>
  <c r="H216" i="19"/>
  <c r="I248" i="19"/>
  <c r="H248" i="19"/>
  <c r="I312" i="19"/>
  <c r="H312" i="19"/>
  <c r="I344" i="19"/>
  <c r="H344" i="19"/>
  <c r="I408" i="19"/>
  <c r="H408" i="19"/>
  <c r="I472" i="19"/>
  <c r="H472" i="19"/>
  <c r="I504" i="19"/>
  <c r="H504" i="19"/>
  <c r="I568" i="19"/>
  <c r="H568" i="19"/>
  <c r="I632" i="19"/>
  <c r="H632" i="19"/>
  <c r="I664" i="19"/>
  <c r="H664" i="19"/>
  <c r="I728" i="19"/>
  <c r="H728" i="19"/>
  <c r="I760" i="19"/>
  <c r="H760" i="19"/>
  <c r="I824" i="19"/>
  <c r="H824" i="19"/>
  <c r="I984" i="19"/>
  <c r="H984" i="19"/>
  <c r="F62" i="12"/>
  <c r="C100" i="12"/>
  <c r="C92" i="12"/>
  <c r="C84" i="12"/>
  <c r="C76" i="12"/>
  <c r="C68" i="12"/>
  <c r="C60" i="12"/>
  <c r="C52" i="12"/>
  <c r="C44" i="12"/>
  <c r="C36" i="12"/>
  <c r="C28" i="12"/>
  <c r="C20" i="12"/>
  <c r="C12" i="12"/>
  <c r="C4" i="12"/>
  <c r="F86" i="12"/>
  <c r="F70" i="12"/>
  <c r="F46" i="12"/>
  <c r="F30" i="12"/>
  <c r="F14" i="12"/>
  <c r="C99" i="12"/>
  <c r="C91" i="12"/>
  <c r="C83" i="12"/>
  <c r="C75" i="12"/>
  <c r="C67" i="12"/>
  <c r="C59" i="12"/>
  <c r="C51" i="12"/>
  <c r="C43" i="12"/>
  <c r="C35" i="12"/>
  <c r="C27" i="12"/>
  <c r="C19" i="12"/>
  <c r="C11" i="12"/>
  <c r="C3" i="12"/>
  <c r="C98" i="12"/>
  <c r="C90" i="12"/>
  <c r="C82" i="12"/>
  <c r="C74" i="12"/>
  <c r="C66" i="12"/>
  <c r="C58" i="12"/>
  <c r="C50" i="12"/>
  <c r="C42" i="12"/>
  <c r="C34" i="12"/>
  <c r="C26" i="12"/>
  <c r="C18" i="12"/>
  <c r="C10" i="12"/>
  <c r="C97" i="12"/>
  <c r="C89" i="12"/>
  <c r="C81" i="12"/>
  <c r="C73" i="12"/>
  <c r="C65" i="12"/>
  <c r="C57" i="12"/>
  <c r="C49" i="12"/>
  <c r="C41" i="12"/>
  <c r="C33" i="12"/>
  <c r="C25" i="12"/>
  <c r="C17" i="12"/>
  <c r="C9" i="12"/>
  <c r="D94" i="12"/>
  <c r="D78" i="12"/>
  <c r="D54" i="12"/>
  <c r="D38" i="12"/>
  <c r="D22" i="12"/>
  <c r="D6" i="12"/>
  <c r="C96" i="12"/>
  <c r="C88" i="12"/>
  <c r="C80" i="12"/>
  <c r="C72" i="12"/>
  <c r="C64" i="12"/>
  <c r="C56" i="12"/>
  <c r="C48" i="12"/>
  <c r="C40" i="12"/>
  <c r="C32" i="12"/>
  <c r="C24" i="12"/>
  <c r="C16" i="12"/>
  <c r="C8" i="12"/>
  <c r="C95" i="12"/>
  <c r="C87" i="12"/>
  <c r="C79" i="12"/>
  <c r="C71" i="12"/>
  <c r="C63" i="12"/>
  <c r="C55" i="12"/>
  <c r="C47" i="12"/>
  <c r="C39" i="12"/>
  <c r="C31" i="12"/>
  <c r="C23" i="12"/>
  <c r="C15" i="12"/>
  <c r="C7" i="12"/>
  <c r="E38" i="13"/>
  <c r="E98" i="13"/>
  <c r="F130" i="13"/>
  <c r="F66" i="13"/>
  <c r="E140" i="13"/>
  <c r="E144" i="13"/>
  <c r="E120" i="13"/>
  <c r="E116" i="13"/>
  <c r="E112" i="13"/>
  <c r="E108" i="13"/>
  <c r="E104" i="13"/>
  <c r="E100" i="13"/>
  <c r="E96" i="13"/>
  <c r="E92" i="13"/>
  <c r="E88" i="13"/>
  <c r="E84" i="13"/>
  <c r="E80" i="13"/>
  <c r="E76" i="13"/>
  <c r="E72" i="13"/>
  <c r="E68" i="13"/>
  <c r="E64" i="13"/>
  <c r="E60" i="13"/>
  <c r="E56" i="13"/>
  <c r="E52" i="13"/>
  <c r="E48" i="13"/>
  <c r="E44" i="13"/>
  <c r="E40" i="13"/>
  <c r="E36" i="13"/>
  <c r="E32" i="13"/>
  <c r="E28" i="13"/>
  <c r="E24" i="13"/>
  <c r="E16" i="13"/>
  <c r="E132" i="13"/>
  <c r="E136" i="13"/>
  <c r="E124" i="13"/>
  <c r="E128" i="13"/>
  <c r="E93" i="13"/>
  <c r="E54" i="13"/>
  <c r="F122" i="13"/>
  <c r="F58" i="13"/>
  <c r="E139" i="13"/>
  <c r="E131" i="13"/>
  <c r="E67" i="13"/>
  <c r="E59" i="13"/>
  <c r="E51" i="13"/>
  <c r="E43" i="13"/>
  <c r="E35" i="13"/>
  <c r="E27" i="13"/>
  <c r="E19" i="13"/>
  <c r="E11" i="13"/>
  <c r="E3" i="13"/>
  <c r="E70" i="13"/>
  <c r="E31" i="13"/>
  <c r="F114" i="13"/>
  <c r="F50" i="13"/>
  <c r="F70" i="13"/>
  <c r="F62" i="13"/>
  <c r="F54" i="13"/>
  <c r="F46" i="13"/>
  <c r="F38" i="13"/>
  <c r="F30" i="13"/>
  <c r="F22" i="13"/>
  <c r="F14" i="13"/>
  <c r="F6" i="13"/>
  <c r="E129" i="13"/>
  <c r="E91" i="13"/>
  <c r="E47" i="13"/>
  <c r="F42" i="13"/>
  <c r="E12" i="13"/>
  <c r="E90" i="13"/>
  <c r="E82" i="13"/>
  <c r="E74" i="13"/>
  <c r="E66" i="13"/>
  <c r="E58" i="13"/>
  <c r="E50" i="13"/>
  <c r="E42" i="13"/>
  <c r="E34" i="13"/>
  <c r="E26" i="13"/>
  <c r="E22" i="13"/>
  <c r="E18" i="13"/>
  <c r="E14" i="13"/>
  <c r="E6" i="13"/>
  <c r="E107" i="13"/>
  <c r="E85" i="13"/>
  <c r="F34" i="13"/>
  <c r="E20" i="13"/>
  <c r="E4" i="13"/>
  <c r="F73" i="13"/>
  <c r="F69" i="13"/>
  <c r="F65" i="13"/>
  <c r="F61" i="13"/>
  <c r="F57" i="13"/>
  <c r="F53" i="13"/>
  <c r="F49" i="13"/>
  <c r="F45" i="13"/>
  <c r="F41" i="13"/>
  <c r="F37" i="13"/>
  <c r="F33" i="13"/>
  <c r="F29" i="13"/>
  <c r="F25" i="13"/>
  <c r="F21" i="13"/>
  <c r="F17" i="13"/>
  <c r="F13" i="13"/>
  <c r="F9" i="13"/>
  <c r="F5" i="13"/>
  <c r="E2" i="13"/>
  <c r="E145" i="13"/>
  <c r="E123" i="13"/>
  <c r="E106" i="13"/>
  <c r="E10" i="13"/>
  <c r="F26" i="13"/>
  <c r="E133" i="13"/>
  <c r="E117" i="13"/>
  <c r="E113" i="13"/>
  <c r="E109" i="13"/>
  <c r="E105" i="13"/>
  <c r="E101" i="13"/>
  <c r="E97" i="13"/>
  <c r="E81" i="13"/>
  <c r="E73" i="13"/>
  <c r="E65" i="13"/>
  <c r="E57" i="13"/>
  <c r="E49" i="13"/>
  <c r="E41" i="13"/>
  <c r="E37" i="13"/>
  <c r="E33" i="13"/>
  <c r="E29" i="13"/>
  <c r="E25" i="13"/>
  <c r="E21" i="13"/>
  <c r="E13" i="13"/>
  <c r="E9" i="13"/>
  <c r="E5" i="13"/>
  <c r="E122" i="13"/>
  <c r="E83" i="13"/>
  <c r="E61" i="13"/>
  <c r="F18" i="13"/>
  <c r="E141" i="13"/>
  <c r="E125" i="13"/>
  <c r="E89" i="13"/>
  <c r="F68" i="13"/>
  <c r="F64" i="13"/>
  <c r="F60" i="13"/>
  <c r="F56" i="13"/>
  <c r="F52" i="13"/>
  <c r="F48" i="13"/>
  <c r="F44" i="13"/>
  <c r="F40" i="13"/>
  <c r="F36" i="13"/>
  <c r="F32" i="13"/>
  <c r="F28" i="13"/>
  <c r="F24" i="13"/>
  <c r="F20" i="13"/>
  <c r="F16" i="13"/>
  <c r="F12" i="13"/>
  <c r="F8" i="13"/>
  <c r="F4" i="13"/>
  <c r="E138" i="13"/>
  <c r="E121" i="13"/>
  <c r="E99" i="13"/>
  <c r="E77" i="13"/>
  <c r="F74" i="13"/>
  <c r="F10" i="13"/>
  <c r="B2" i="11"/>
  <c r="D2" i="11" s="1"/>
  <c r="B32" i="11"/>
  <c r="D32" i="11" s="1"/>
  <c r="B33" i="11"/>
  <c r="D33" i="11" s="1"/>
  <c r="B34" i="11"/>
  <c r="D34" i="11" s="1"/>
  <c r="B35" i="11"/>
  <c r="D35" i="11" s="1"/>
  <c r="B3" i="11"/>
  <c r="D3" i="11" s="1"/>
  <c r="B44" i="11"/>
  <c r="D44" i="11" s="1"/>
  <c r="B31" i="11"/>
  <c r="D31" i="11" s="1"/>
  <c r="B36" i="11"/>
  <c r="D36" i="11" s="1"/>
  <c r="B4" i="11"/>
  <c r="D4" i="11" s="1"/>
  <c r="B5" i="11"/>
  <c r="D5" i="11" s="1"/>
  <c r="B37" i="11"/>
  <c r="D37" i="11" s="1"/>
  <c r="B38" i="11"/>
  <c r="D38" i="11" s="1"/>
  <c r="B39" i="11"/>
  <c r="D39" i="11" s="1"/>
  <c r="B48" i="11"/>
  <c r="D48" i="11" s="1"/>
  <c r="B49" i="11"/>
  <c r="D49" i="11" s="1"/>
  <c r="B19" i="11"/>
  <c r="D19" i="11" s="1"/>
  <c r="B42" i="11"/>
  <c r="D42" i="11" s="1"/>
  <c r="B43" i="11"/>
  <c r="D43" i="11" s="1"/>
  <c r="B6" i="11"/>
  <c r="D6" i="11" s="1"/>
  <c r="B7" i="11"/>
  <c r="D7" i="11" s="1"/>
  <c r="B20" i="11"/>
  <c r="D20" i="11" s="1"/>
  <c r="B10" i="11"/>
  <c r="D10" i="11" s="1"/>
  <c r="B45" i="11"/>
  <c r="D45" i="11" s="1"/>
  <c r="B21" i="11"/>
  <c r="D21" i="11" s="1"/>
  <c r="B46" i="11"/>
  <c r="D46" i="11" s="1"/>
  <c r="B47" i="11"/>
  <c r="D47" i="11" s="1"/>
  <c r="B8" i="11"/>
  <c r="D8" i="11" s="1"/>
  <c r="B9" i="11"/>
  <c r="D9" i="11" s="1"/>
  <c r="B22" i="11"/>
  <c r="D22" i="11" s="1"/>
  <c r="B11" i="11"/>
  <c r="D11" i="11" s="1"/>
  <c r="B41" i="11"/>
  <c r="D41" i="11" s="1"/>
  <c r="B50" i="11"/>
  <c r="D50" i="11" s="1"/>
  <c r="B23" i="11"/>
  <c r="D23" i="11" s="1"/>
  <c r="B24" i="11"/>
  <c r="D24" i="11" s="1"/>
  <c r="B51" i="11"/>
  <c r="D51" i="11" s="1"/>
  <c r="B52" i="11"/>
  <c r="D52" i="11" s="1"/>
  <c r="B53" i="11"/>
  <c r="D53" i="11" s="1"/>
  <c r="B17" i="11"/>
  <c r="D17" i="11" s="1"/>
  <c r="B14" i="11"/>
  <c r="D14" i="11" s="1"/>
  <c r="B55" i="11"/>
  <c r="D55" i="11" s="1"/>
  <c r="B25" i="11"/>
  <c r="D25" i="11" s="1"/>
  <c r="B26" i="11"/>
  <c r="D26" i="11" s="1"/>
  <c r="B56" i="11"/>
  <c r="D56" i="11" s="1"/>
  <c r="B57" i="11"/>
  <c r="D57" i="11" s="1"/>
  <c r="B58" i="11"/>
  <c r="D58" i="11" s="1"/>
  <c r="B40" i="11"/>
  <c r="D40" i="11" s="1"/>
  <c r="B54" i="11"/>
  <c r="D54" i="11" s="1"/>
  <c r="B59" i="11"/>
  <c r="D59" i="11" s="1"/>
  <c r="B12" i="11"/>
  <c r="D12" i="11" s="1"/>
  <c r="B13" i="11"/>
  <c r="D13" i="11" s="1"/>
  <c r="B60" i="11"/>
  <c r="D60" i="11" s="1"/>
  <c r="B61" i="11"/>
  <c r="D61" i="11" s="1"/>
  <c r="B62" i="11"/>
  <c r="D62" i="11" s="1"/>
  <c r="B63" i="11"/>
  <c r="D63" i="11" s="1"/>
  <c r="B27" i="11"/>
  <c r="D27" i="11" s="1"/>
  <c r="B64" i="11"/>
  <c r="D64" i="11" s="1"/>
  <c r="B65" i="11"/>
  <c r="D65" i="11" s="1"/>
  <c r="B66" i="11"/>
  <c r="D66" i="11" s="1"/>
  <c r="B28" i="11"/>
  <c r="D28" i="11" s="1"/>
  <c r="B29" i="11"/>
  <c r="D29" i="11" s="1"/>
  <c r="B67" i="11"/>
  <c r="D67" i="11" s="1"/>
  <c r="B68" i="11"/>
  <c r="D68" i="11" s="1"/>
  <c r="B18" i="11"/>
  <c r="D18" i="11" s="1"/>
  <c r="B69" i="11"/>
  <c r="D69" i="11" s="1"/>
  <c r="B15" i="11"/>
  <c r="D15" i="11" s="1"/>
  <c r="B16" i="11"/>
  <c r="D16" i="11" s="1"/>
  <c r="B70" i="11"/>
  <c r="D70" i="11" s="1"/>
  <c r="B71" i="11"/>
  <c r="D71" i="11" s="1"/>
  <c r="B72" i="11"/>
  <c r="D72" i="11" s="1"/>
  <c r="B73" i="11"/>
  <c r="D73" i="11" s="1"/>
  <c r="B30" i="11"/>
  <c r="D30" i="11" s="1"/>
  <c r="A2" i="11"/>
  <c r="H2" i="11" s="1"/>
  <c r="A32" i="11"/>
  <c r="H32" i="11" s="1"/>
  <c r="A33" i="11"/>
  <c r="H33" i="11" s="1"/>
  <c r="A34" i="11"/>
  <c r="H34" i="11" s="1"/>
  <c r="A35" i="11"/>
  <c r="H35" i="11" s="1"/>
  <c r="A3" i="11"/>
  <c r="H3" i="11" s="1"/>
  <c r="A44" i="11"/>
  <c r="H44" i="11" s="1"/>
  <c r="A31" i="11"/>
  <c r="H31" i="11" s="1"/>
  <c r="A36" i="11"/>
  <c r="H36" i="11" s="1"/>
  <c r="A4" i="11"/>
  <c r="H4" i="11" s="1"/>
  <c r="A5" i="11"/>
  <c r="H5" i="11" s="1"/>
  <c r="A37" i="11"/>
  <c r="H37" i="11" s="1"/>
  <c r="A38" i="11"/>
  <c r="H38" i="11" s="1"/>
  <c r="A39" i="11"/>
  <c r="H39" i="11" s="1"/>
  <c r="A48" i="11"/>
  <c r="H48" i="11" s="1"/>
  <c r="A49" i="11"/>
  <c r="H49" i="11" s="1"/>
  <c r="A19" i="11"/>
  <c r="H19" i="11" s="1"/>
  <c r="A42" i="11"/>
  <c r="H42" i="11" s="1"/>
  <c r="A43" i="11"/>
  <c r="H43" i="11" s="1"/>
  <c r="A6" i="11"/>
  <c r="H6" i="11" s="1"/>
  <c r="A7" i="11"/>
  <c r="H7" i="11" s="1"/>
  <c r="A20" i="11"/>
  <c r="H20" i="11" s="1"/>
  <c r="A10" i="11"/>
  <c r="H10" i="11" s="1"/>
  <c r="A45" i="11"/>
  <c r="H45" i="11" s="1"/>
  <c r="A21" i="11"/>
  <c r="H21" i="11" s="1"/>
  <c r="A46" i="11"/>
  <c r="H46" i="11" s="1"/>
  <c r="A47" i="11"/>
  <c r="H47" i="11" s="1"/>
  <c r="A8" i="11"/>
  <c r="H8" i="11" s="1"/>
  <c r="A9" i="11"/>
  <c r="H9" i="11" s="1"/>
  <c r="A22" i="11"/>
  <c r="H22" i="11" s="1"/>
  <c r="A11" i="11"/>
  <c r="H11" i="11" s="1"/>
  <c r="A41" i="11"/>
  <c r="H41" i="11" s="1"/>
  <c r="A50" i="11"/>
  <c r="C50" i="11" s="1"/>
  <c r="A23" i="11"/>
  <c r="H23" i="11" s="1"/>
  <c r="A24" i="11"/>
  <c r="H24" i="11" s="1"/>
  <c r="A51" i="11"/>
  <c r="H51" i="11" s="1"/>
  <c r="A52" i="11"/>
  <c r="H52" i="11" s="1"/>
  <c r="A53" i="11"/>
  <c r="H53" i="11" s="1"/>
  <c r="A17" i="11"/>
  <c r="H17" i="11" s="1"/>
  <c r="A14" i="11"/>
  <c r="H14" i="11" s="1"/>
  <c r="A55" i="11"/>
  <c r="H55" i="11" s="1"/>
  <c r="A25" i="11"/>
  <c r="H25" i="11" s="1"/>
  <c r="A26" i="11"/>
  <c r="H26" i="11" s="1"/>
  <c r="A56" i="11"/>
  <c r="H56" i="11" s="1"/>
  <c r="A57" i="11"/>
  <c r="H57" i="11" s="1"/>
  <c r="A58" i="11"/>
  <c r="H58" i="11" s="1"/>
  <c r="A40" i="11"/>
  <c r="H40" i="11" s="1"/>
  <c r="A54" i="11"/>
  <c r="H54" i="11" s="1"/>
  <c r="A59" i="11"/>
  <c r="C59" i="11" s="1"/>
  <c r="A12" i="11"/>
  <c r="H12" i="11" s="1"/>
  <c r="A13" i="11"/>
  <c r="H13" i="11" s="1"/>
  <c r="A60" i="11"/>
  <c r="H60" i="11" s="1"/>
  <c r="A61" i="11"/>
  <c r="H61" i="11" s="1"/>
  <c r="A62" i="11"/>
  <c r="H62" i="11" s="1"/>
  <c r="A63" i="11"/>
  <c r="H63" i="11" s="1"/>
  <c r="A27" i="11"/>
  <c r="H27" i="11" s="1"/>
  <c r="A64" i="11"/>
  <c r="H64" i="11" s="1"/>
  <c r="A65" i="11"/>
  <c r="H65" i="11" s="1"/>
  <c r="A66" i="11"/>
  <c r="H66" i="11" s="1"/>
  <c r="A28" i="11"/>
  <c r="H28" i="11" s="1"/>
  <c r="A29" i="11"/>
  <c r="H29" i="11" s="1"/>
  <c r="A67" i="11"/>
  <c r="H67" i="11" s="1"/>
  <c r="A68" i="11"/>
  <c r="H68" i="11" s="1"/>
  <c r="A18" i="11"/>
  <c r="H18" i="11" s="1"/>
  <c r="A69" i="11"/>
  <c r="H69" i="11" s="1"/>
  <c r="A15" i="11"/>
  <c r="H15" i="11" s="1"/>
  <c r="A16" i="11"/>
  <c r="H16" i="11" s="1"/>
  <c r="A70" i="11"/>
  <c r="H70" i="11" s="1"/>
  <c r="A71" i="11"/>
  <c r="H71" i="11" s="1"/>
  <c r="A72" i="11"/>
  <c r="H72" i="11" s="1"/>
  <c r="A73" i="11"/>
  <c r="H73" i="11" s="1"/>
  <c r="A30" i="11"/>
  <c r="H30" i="11" s="1"/>
  <c r="I317" i="19" l="1"/>
  <c r="H317" i="19"/>
  <c r="I964" i="19"/>
  <c r="H964" i="19"/>
  <c r="I937" i="19"/>
  <c r="H937" i="19"/>
  <c r="I829" i="19"/>
  <c r="H829" i="19"/>
  <c r="I452" i="19"/>
  <c r="H452" i="19"/>
  <c r="I196" i="19"/>
  <c r="H196" i="19"/>
  <c r="I1083" i="19"/>
  <c r="H1083" i="19"/>
  <c r="I827" i="19"/>
  <c r="H827" i="19"/>
  <c r="I539" i="19"/>
  <c r="H539" i="19"/>
  <c r="I982" i="19"/>
  <c r="H982" i="19"/>
  <c r="I726" i="19"/>
  <c r="H726" i="19"/>
  <c r="I470" i="19"/>
  <c r="H470" i="19"/>
  <c r="I214" i="19"/>
  <c r="H214" i="19"/>
  <c r="I1077" i="19"/>
  <c r="H1077" i="19"/>
  <c r="I821" i="19"/>
  <c r="H821" i="19"/>
  <c r="I565" i="19"/>
  <c r="H565" i="19"/>
  <c r="I309" i="19"/>
  <c r="H309" i="19"/>
  <c r="I53" i="19"/>
  <c r="H53" i="19"/>
  <c r="I956" i="19"/>
  <c r="H956" i="19"/>
  <c r="I700" i="19"/>
  <c r="H700" i="19"/>
  <c r="I444" i="19"/>
  <c r="H444" i="19"/>
  <c r="I188" i="19"/>
  <c r="H188" i="19"/>
  <c r="I1075" i="19"/>
  <c r="H1075" i="19"/>
  <c r="I819" i="19"/>
  <c r="H819" i="19"/>
  <c r="I563" i="19"/>
  <c r="H563" i="19"/>
  <c r="I307" i="19"/>
  <c r="H307" i="19"/>
  <c r="I51" i="19"/>
  <c r="H51" i="19"/>
  <c r="I954" i="19"/>
  <c r="H954" i="19"/>
  <c r="I698" i="19"/>
  <c r="H698" i="19"/>
  <c r="I442" i="19"/>
  <c r="H442" i="19"/>
  <c r="I532" i="19"/>
  <c r="H532" i="19"/>
  <c r="I276" i="19"/>
  <c r="H276" i="19"/>
  <c r="I5" i="19"/>
  <c r="H5" i="19"/>
  <c r="I907" i="19"/>
  <c r="H907" i="19"/>
  <c r="I651" i="19"/>
  <c r="H651" i="19"/>
  <c r="I395" i="19"/>
  <c r="H395" i="19"/>
  <c r="I139" i="19"/>
  <c r="H139" i="19"/>
  <c r="I59" i="19"/>
  <c r="H59" i="19"/>
  <c r="I90" i="19"/>
  <c r="H90" i="19"/>
  <c r="I993" i="19"/>
  <c r="H993" i="19"/>
  <c r="I737" i="19"/>
  <c r="H737" i="19"/>
  <c r="I481" i="19"/>
  <c r="H481" i="19"/>
  <c r="I225" i="19"/>
  <c r="H225" i="19"/>
  <c r="I1128" i="19"/>
  <c r="H1128" i="19"/>
  <c r="I872" i="19"/>
  <c r="H872" i="19"/>
  <c r="I616" i="19"/>
  <c r="H616" i="19"/>
  <c r="I360" i="19"/>
  <c r="H360" i="19"/>
  <c r="I104" i="19"/>
  <c r="H104" i="19"/>
  <c r="I1007" i="19"/>
  <c r="H1007" i="19"/>
  <c r="I751" i="19"/>
  <c r="H751" i="19"/>
  <c r="I495" i="19"/>
  <c r="H495" i="19"/>
  <c r="I239" i="19"/>
  <c r="H239" i="19"/>
  <c r="I1118" i="19"/>
  <c r="H1118" i="19"/>
  <c r="I542" i="19"/>
  <c r="H542" i="19"/>
  <c r="I286" i="19"/>
  <c r="H286" i="19"/>
  <c r="I1149" i="19"/>
  <c r="H1149" i="19"/>
  <c r="I893" i="19"/>
  <c r="H893" i="19"/>
  <c r="I573" i="19"/>
  <c r="H573" i="19"/>
  <c r="I28" i="19"/>
  <c r="H28" i="19"/>
  <c r="I930" i="19"/>
  <c r="H930" i="19"/>
  <c r="I674" i="19"/>
  <c r="H674" i="19"/>
  <c r="I418" i="19"/>
  <c r="H418" i="19"/>
  <c r="I162" i="19"/>
  <c r="H162" i="19"/>
  <c r="I265" i="19"/>
  <c r="H265" i="19"/>
  <c r="I10" i="19"/>
  <c r="H10" i="19"/>
  <c r="I912" i="19"/>
  <c r="H912" i="19"/>
  <c r="I656" i="19"/>
  <c r="H656" i="19"/>
  <c r="I400" i="19"/>
  <c r="H400" i="19"/>
  <c r="I144" i="19"/>
  <c r="H144" i="19"/>
  <c r="I1047" i="19"/>
  <c r="H1047" i="19"/>
  <c r="I791" i="19"/>
  <c r="H791" i="19"/>
  <c r="I535" i="19"/>
  <c r="H535" i="19"/>
  <c r="I279" i="19"/>
  <c r="H279" i="19"/>
  <c r="I24" i="19"/>
  <c r="H24" i="19"/>
  <c r="I669" i="19"/>
  <c r="H669" i="19"/>
  <c r="I285" i="19"/>
  <c r="H285" i="19"/>
  <c r="I30" i="19"/>
  <c r="H30" i="19"/>
  <c r="I932" i="19"/>
  <c r="H932" i="19"/>
  <c r="I3" i="19"/>
  <c r="H3" i="19"/>
  <c r="I905" i="19"/>
  <c r="H905" i="19"/>
  <c r="I649" i="19"/>
  <c r="H649" i="19"/>
  <c r="I361" i="19"/>
  <c r="H361" i="19"/>
  <c r="I1115" i="19"/>
  <c r="H1115" i="19"/>
  <c r="I859" i="19"/>
  <c r="H859" i="19"/>
  <c r="I502" i="19"/>
  <c r="H502" i="19"/>
  <c r="I1109" i="19"/>
  <c r="H1109" i="19"/>
  <c r="I341" i="19"/>
  <c r="H341" i="19"/>
  <c r="I732" i="19"/>
  <c r="H732" i="19"/>
  <c r="I1107" i="19"/>
  <c r="H1107" i="19"/>
  <c r="I339" i="19"/>
  <c r="H339" i="19"/>
  <c r="I730" i="19"/>
  <c r="H730" i="19"/>
  <c r="I52" i="19"/>
  <c r="H52" i="19"/>
  <c r="I171" i="19"/>
  <c r="H171" i="19"/>
  <c r="I122" i="19"/>
  <c r="H122" i="19"/>
  <c r="I257" i="19"/>
  <c r="H257" i="19"/>
  <c r="I392" i="19"/>
  <c r="H392" i="19"/>
  <c r="I783" i="19"/>
  <c r="H783" i="19"/>
  <c r="I574" i="19"/>
  <c r="H574" i="19"/>
  <c r="I925" i="19"/>
  <c r="H925" i="19"/>
  <c r="I91" i="19"/>
  <c r="H91" i="19"/>
  <c r="I194" i="19"/>
  <c r="H194" i="19"/>
  <c r="I41" i="19"/>
  <c r="H41" i="19"/>
  <c r="I432" i="19"/>
  <c r="H432" i="19"/>
  <c r="I823" i="19"/>
  <c r="H823" i="19"/>
  <c r="I443" i="19"/>
  <c r="H443" i="19"/>
  <c r="I798" i="19"/>
  <c r="H798" i="19"/>
  <c r="I61" i="19"/>
  <c r="H61" i="19"/>
  <c r="I708" i="19"/>
  <c r="H708" i="19"/>
  <c r="I681" i="19"/>
  <c r="H681" i="19"/>
  <c r="I393" i="19"/>
  <c r="H393" i="19"/>
  <c r="I676" i="19"/>
  <c r="H676" i="19"/>
  <c r="I420" i="19"/>
  <c r="H420" i="19"/>
  <c r="I164" i="19"/>
  <c r="H164" i="19"/>
  <c r="I1051" i="19"/>
  <c r="H1051" i="19"/>
  <c r="I795" i="19"/>
  <c r="H795" i="19"/>
  <c r="I475" i="19"/>
  <c r="H475" i="19"/>
  <c r="I950" i="19"/>
  <c r="H950" i="19"/>
  <c r="I694" i="19"/>
  <c r="H694" i="19"/>
  <c r="I438" i="19"/>
  <c r="H438" i="19"/>
  <c r="I182" i="19"/>
  <c r="H182" i="19"/>
  <c r="I1045" i="19"/>
  <c r="H1045" i="19"/>
  <c r="I789" i="19"/>
  <c r="H789" i="19"/>
  <c r="I533" i="19"/>
  <c r="H533" i="19"/>
  <c r="I277" i="19"/>
  <c r="H277" i="19"/>
  <c r="I22" i="19"/>
  <c r="H22" i="19"/>
  <c r="I924" i="19"/>
  <c r="H924" i="19"/>
  <c r="I668" i="19"/>
  <c r="H668" i="19"/>
  <c r="I412" i="19"/>
  <c r="H412" i="19"/>
  <c r="I156" i="19"/>
  <c r="H156" i="19"/>
  <c r="I1043" i="19"/>
  <c r="H1043" i="19"/>
  <c r="I787" i="19"/>
  <c r="H787" i="19"/>
  <c r="I531" i="19"/>
  <c r="H531" i="19"/>
  <c r="I275" i="19"/>
  <c r="H275" i="19"/>
  <c r="I20" i="19"/>
  <c r="H20" i="19"/>
  <c r="I922" i="19"/>
  <c r="H922" i="19"/>
  <c r="I666" i="19"/>
  <c r="H666" i="19"/>
  <c r="I410" i="19"/>
  <c r="H410" i="19"/>
  <c r="I500" i="19"/>
  <c r="H500" i="19"/>
  <c r="I244" i="19"/>
  <c r="H244" i="19"/>
  <c r="I1131" i="19"/>
  <c r="H1131" i="19"/>
  <c r="I875" i="19"/>
  <c r="H875" i="19"/>
  <c r="I619" i="19"/>
  <c r="H619" i="19"/>
  <c r="I363" i="19"/>
  <c r="H363" i="19"/>
  <c r="I107" i="19"/>
  <c r="H107" i="19"/>
  <c r="I314" i="19"/>
  <c r="H314" i="19"/>
  <c r="I58" i="19"/>
  <c r="H58" i="19"/>
  <c r="I961" i="19"/>
  <c r="H961" i="19"/>
  <c r="I705" i="19"/>
  <c r="H705" i="19"/>
  <c r="I449" i="19"/>
  <c r="H449" i="19"/>
  <c r="I193" i="19"/>
  <c r="H193" i="19"/>
  <c r="I1096" i="19"/>
  <c r="H1096" i="19"/>
  <c r="I840" i="19"/>
  <c r="H840" i="19"/>
  <c r="I584" i="19"/>
  <c r="H584" i="19"/>
  <c r="I328" i="19"/>
  <c r="H328" i="19"/>
  <c r="I72" i="19"/>
  <c r="H72" i="19"/>
  <c r="I975" i="19"/>
  <c r="H975" i="19"/>
  <c r="I719" i="19"/>
  <c r="H719" i="19"/>
  <c r="I463" i="19"/>
  <c r="H463" i="19"/>
  <c r="I207" i="19"/>
  <c r="H207" i="19"/>
  <c r="I766" i="19"/>
  <c r="H766" i="19"/>
  <c r="I510" i="19"/>
  <c r="H510" i="19"/>
  <c r="I254" i="19"/>
  <c r="H254" i="19"/>
  <c r="I1117" i="19"/>
  <c r="H1117" i="19"/>
  <c r="I861" i="19"/>
  <c r="H861" i="19"/>
  <c r="I541" i="19"/>
  <c r="H541" i="19"/>
  <c r="I32" i="19"/>
  <c r="H32" i="19"/>
  <c r="I898" i="19"/>
  <c r="H898" i="19"/>
  <c r="I642" i="19"/>
  <c r="H642" i="19"/>
  <c r="I386" i="19"/>
  <c r="H386" i="19"/>
  <c r="I130" i="19"/>
  <c r="H130" i="19"/>
  <c r="I233" i="19"/>
  <c r="H233" i="19"/>
  <c r="I1136" i="19"/>
  <c r="H1136" i="19"/>
  <c r="I880" i="19"/>
  <c r="H880" i="19"/>
  <c r="I624" i="19"/>
  <c r="H624" i="19"/>
  <c r="I368" i="19"/>
  <c r="H368" i="19"/>
  <c r="I112" i="19"/>
  <c r="H112" i="19"/>
  <c r="I1015" i="19"/>
  <c r="H1015" i="19"/>
  <c r="I759" i="19"/>
  <c r="H759" i="19"/>
  <c r="I503" i="19"/>
  <c r="H503" i="19"/>
  <c r="I247" i="19"/>
  <c r="H247" i="19"/>
  <c r="I1150" i="19"/>
  <c r="H1150" i="19"/>
  <c r="I509" i="19"/>
  <c r="H509" i="19"/>
  <c r="I253" i="19"/>
  <c r="H253" i="19"/>
  <c r="I34" i="19"/>
  <c r="H34" i="19"/>
  <c r="I900" i="19"/>
  <c r="H900" i="19"/>
  <c r="I1129" i="19"/>
  <c r="H1129" i="19"/>
  <c r="I873" i="19"/>
  <c r="H873" i="19"/>
  <c r="I617" i="19"/>
  <c r="H617" i="19"/>
  <c r="I119" i="19"/>
  <c r="H119" i="19"/>
  <c r="I484" i="19"/>
  <c r="H484" i="19"/>
  <c r="I1014" i="19"/>
  <c r="H1014" i="19"/>
  <c r="I85" i="19"/>
  <c r="H85" i="19"/>
  <c r="I474" i="19"/>
  <c r="H474" i="19"/>
  <c r="I683" i="19"/>
  <c r="H683" i="19"/>
  <c r="I1025" i="19"/>
  <c r="H1025" i="19"/>
  <c r="I648" i="19"/>
  <c r="H648" i="19"/>
  <c r="I2" i="19"/>
  <c r="H2" i="19"/>
  <c r="I605" i="19"/>
  <c r="H605" i="19"/>
  <c r="I450" i="19"/>
  <c r="H450" i="19"/>
  <c r="I944" i="19"/>
  <c r="H944" i="19"/>
  <c r="I1079" i="19"/>
  <c r="H1079" i="19"/>
  <c r="I1019" i="19"/>
  <c r="H1019" i="19"/>
  <c r="I662" i="19"/>
  <c r="H662" i="19"/>
  <c r="I757" i="19"/>
  <c r="H757" i="19"/>
  <c r="I1148" i="19"/>
  <c r="H1148" i="19"/>
  <c r="I124" i="19"/>
  <c r="H124" i="19"/>
  <c r="I499" i="19"/>
  <c r="H499" i="19"/>
  <c r="I890" i="19"/>
  <c r="H890" i="19"/>
  <c r="I212" i="19"/>
  <c r="H212" i="19"/>
  <c r="I331" i="19"/>
  <c r="H331" i="19"/>
  <c r="I282" i="19"/>
  <c r="H282" i="19"/>
  <c r="I929" i="19"/>
  <c r="H929" i="19"/>
  <c r="I161" i="19"/>
  <c r="H161" i="19"/>
  <c r="I552" i="19"/>
  <c r="H552" i="19"/>
  <c r="I943" i="19"/>
  <c r="H943" i="19"/>
  <c r="I734" i="19"/>
  <c r="H734" i="19"/>
  <c r="I866" i="19"/>
  <c r="H866" i="19"/>
  <c r="I477" i="19"/>
  <c r="H477" i="19"/>
  <c r="I221" i="19"/>
  <c r="H221" i="19"/>
  <c r="I1124" i="19"/>
  <c r="H1124" i="19"/>
  <c r="I868" i="19"/>
  <c r="H868" i="19"/>
  <c r="I1097" i="19"/>
  <c r="H1097" i="19"/>
  <c r="I841" i="19"/>
  <c r="H841" i="19"/>
  <c r="I585" i="19"/>
  <c r="H585" i="19"/>
  <c r="I87" i="19"/>
  <c r="H87" i="19"/>
  <c r="I100" i="19"/>
  <c r="H100" i="19"/>
  <c r="I731" i="19"/>
  <c r="H731" i="19"/>
  <c r="I374" i="19"/>
  <c r="H374" i="19"/>
  <c r="I981" i="19"/>
  <c r="H981" i="19"/>
  <c r="I1116" i="19"/>
  <c r="H1116" i="19"/>
  <c r="I92" i="19"/>
  <c r="H92" i="19"/>
  <c r="I723" i="19"/>
  <c r="H723" i="19"/>
  <c r="I858" i="19"/>
  <c r="H858" i="19"/>
  <c r="I436" i="19"/>
  <c r="H436" i="19"/>
  <c r="I555" i="19"/>
  <c r="H555" i="19"/>
  <c r="I379" i="19"/>
  <c r="H379" i="19"/>
  <c r="I641" i="19"/>
  <c r="H641" i="19"/>
  <c r="I129" i="19"/>
  <c r="H129" i="19"/>
  <c r="I264" i="19"/>
  <c r="H264" i="19"/>
  <c r="I655" i="19"/>
  <c r="H655" i="19"/>
  <c r="I702" i="19"/>
  <c r="H702" i="19"/>
  <c r="I190" i="19"/>
  <c r="H190" i="19"/>
  <c r="I347" i="19"/>
  <c r="H347" i="19"/>
  <c r="I1090" i="19"/>
  <c r="H1090" i="19"/>
  <c r="I322" i="19"/>
  <c r="H322" i="19"/>
  <c r="I169" i="19"/>
  <c r="H169" i="19"/>
  <c r="I816" i="19"/>
  <c r="H816" i="19"/>
  <c r="I304" i="19"/>
  <c r="H304" i="19"/>
  <c r="I695" i="19"/>
  <c r="H695" i="19"/>
  <c r="I926" i="19"/>
  <c r="H926" i="19"/>
  <c r="I445" i="19"/>
  <c r="H445" i="19"/>
  <c r="I189" i="19"/>
  <c r="H189" i="19"/>
  <c r="I1092" i="19"/>
  <c r="H1092" i="19"/>
  <c r="I836" i="19"/>
  <c r="H836" i="19"/>
  <c r="I1065" i="19"/>
  <c r="H1065" i="19"/>
  <c r="I809" i="19"/>
  <c r="H809" i="19"/>
  <c r="I553" i="19"/>
  <c r="H553" i="19"/>
  <c r="I55" i="19"/>
  <c r="H55" i="19"/>
  <c r="I228" i="19"/>
  <c r="H228" i="19"/>
  <c r="I758" i="19"/>
  <c r="H758" i="19"/>
  <c r="I246" i="19"/>
  <c r="H246" i="19"/>
  <c r="I597" i="19"/>
  <c r="H597" i="19"/>
  <c r="I988" i="19"/>
  <c r="H988" i="19"/>
  <c r="I220" i="19"/>
  <c r="H220" i="19"/>
  <c r="I851" i="19"/>
  <c r="H851" i="19"/>
  <c r="I83" i="19"/>
  <c r="H83" i="19"/>
  <c r="I986" i="19"/>
  <c r="H986" i="19"/>
  <c r="I308" i="19"/>
  <c r="H308" i="19"/>
  <c r="I939" i="19"/>
  <c r="H939" i="19"/>
  <c r="I123" i="19"/>
  <c r="H123" i="19"/>
  <c r="I769" i="19"/>
  <c r="H769" i="19"/>
  <c r="I904" i="19"/>
  <c r="H904" i="19"/>
  <c r="I1039" i="19"/>
  <c r="H1039" i="19"/>
  <c r="I527" i="19"/>
  <c r="H527" i="19"/>
  <c r="I318" i="19"/>
  <c r="H318" i="19"/>
  <c r="I706" i="19"/>
  <c r="H706" i="19"/>
  <c r="I644" i="19"/>
  <c r="H644" i="19"/>
  <c r="I16" i="19"/>
  <c r="H16" i="19"/>
  <c r="I150" i="19"/>
  <c r="H150" i="19"/>
  <c r="I245" i="19"/>
  <c r="H245" i="19"/>
  <c r="I380" i="19"/>
  <c r="H380" i="19"/>
  <c r="I243" i="19"/>
  <c r="H243" i="19"/>
  <c r="I378" i="19"/>
  <c r="H378" i="19"/>
  <c r="I587" i="19"/>
  <c r="H587" i="19"/>
  <c r="I27" i="19"/>
  <c r="H27" i="19"/>
  <c r="I808" i="19"/>
  <c r="H808" i="19"/>
  <c r="I687" i="19"/>
  <c r="H687" i="19"/>
  <c r="I478" i="19"/>
  <c r="H478" i="19"/>
  <c r="I411" i="19"/>
  <c r="H411" i="19"/>
  <c r="I354" i="19"/>
  <c r="H354" i="19"/>
  <c r="I1104" i="19"/>
  <c r="H1104" i="19"/>
  <c r="I336" i="19"/>
  <c r="H336" i="19"/>
  <c r="I727" i="19"/>
  <c r="H727" i="19"/>
  <c r="I215" i="19"/>
  <c r="H215" i="19"/>
  <c r="I612" i="19"/>
  <c r="H612" i="19"/>
  <c r="I1142" i="19"/>
  <c r="H1142" i="19"/>
  <c r="I725" i="19"/>
  <c r="H725" i="19"/>
  <c r="I604" i="19"/>
  <c r="H604" i="19"/>
  <c r="I467" i="19"/>
  <c r="H467" i="19"/>
  <c r="I346" i="19"/>
  <c r="H346" i="19"/>
  <c r="I811" i="19"/>
  <c r="H811" i="19"/>
  <c r="I1153" i="19"/>
  <c r="H1153" i="19"/>
  <c r="I1032" i="19"/>
  <c r="H1032" i="19"/>
  <c r="I911" i="19"/>
  <c r="H911" i="19"/>
  <c r="I446" i="19"/>
  <c r="H446" i="19"/>
  <c r="I765" i="19"/>
  <c r="H765" i="19"/>
  <c r="I834" i="19"/>
  <c r="H834" i="19"/>
  <c r="I66" i="19"/>
  <c r="H66" i="19"/>
  <c r="I1072" i="19"/>
  <c r="H1072" i="19"/>
  <c r="I560" i="19"/>
  <c r="H560" i="19"/>
  <c r="I48" i="19"/>
  <c r="H48" i="19"/>
  <c r="I951" i="19"/>
  <c r="H951" i="19"/>
  <c r="I439" i="19"/>
  <c r="H439" i="19"/>
  <c r="I183" i="19"/>
  <c r="H183" i="19"/>
  <c r="I1054" i="19"/>
  <c r="H1054" i="19"/>
  <c r="I580" i="19"/>
  <c r="H580" i="19"/>
  <c r="I68" i="19"/>
  <c r="H68" i="19"/>
  <c r="I955" i="19"/>
  <c r="H955" i="19"/>
  <c r="I1110" i="19"/>
  <c r="H1110" i="19"/>
  <c r="I854" i="19"/>
  <c r="H854" i="19"/>
  <c r="I342" i="19"/>
  <c r="H342" i="19"/>
  <c r="I949" i="19"/>
  <c r="H949" i="19"/>
  <c r="I437" i="19"/>
  <c r="H437" i="19"/>
  <c r="I1084" i="19"/>
  <c r="H1084" i="19"/>
  <c r="I572" i="19"/>
  <c r="H572" i="19"/>
  <c r="I60" i="19"/>
  <c r="H60" i="19"/>
  <c r="I691" i="19"/>
  <c r="H691" i="19"/>
  <c r="I179" i="19"/>
  <c r="H179" i="19"/>
  <c r="I826" i="19"/>
  <c r="H826" i="19"/>
  <c r="I570" i="19"/>
  <c r="H570" i="19"/>
  <c r="I404" i="19"/>
  <c r="H404" i="19"/>
  <c r="I1035" i="19"/>
  <c r="H1035" i="19"/>
  <c r="I523" i="19"/>
  <c r="H523" i="19"/>
  <c r="I315" i="19"/>
  <c r="H315" i="19"/>
  <c r="I1121" i="19"/>
  <c r="H1121" i="19"/>
  <c r="I609" i="19"/>
  <c r="H609" i="19"/>
  <c r="I97" i="19"/>
  <c r="H97" i="19"/>
  <c r="I744" i="19"/>
  <c r="H744" i="19"/>
  <c r="I488" i="19"/>
  <c r="H488" i="19"/>
  <c r="I232" i="19"/>
  <c r="H232" i="19"/>
  <c r="I1135" i="19"/>
  <c r="H1135" i="19"/>
  <c r="I623" i="19"/>
  <c r="H623" i="19"/>
  <c r="I111" i="19"/>
  <c r="H111" i="19"/>
  <c r="I414" i="19"/>
  <c r="H414" i="19"/>
  <c r="I1021" i="19"/>
  <c r="H1021" i="19"/>
  <c r="I283" i="19"/>
  <c r="H283" i="19"/>
  <c r="I802" i="19"/>
  <c r="H802" i="19"/>
  <c r="I290" i="19"/>
  <c r="H290" i="19"/>
  <c r="I137" i="19"/>
  <c r="H137" i="19"/>
  <c r="I784" i="19"/>
  <c r="H784" i="19"/>
  <c r="I272" i="19"/>
  <c r="H272" i="19"/>
  <c r="I663" i="19"/>
  <c r="H663" i="19"/>
  <c r="I1022" i="19"/>
  <c r="H1022" i="19"/>
  <c r="I894" i="19"/>
  <c r="H894" i="19"/>
  <c r="I413" i="19"/>
  <c r="H413" i="19"/>
  <c r="I157" i="19"/>
  <c r="H157" i="19"/>
  <c r="I1060" i="19"/>
  <c r="H1060" i="19"/>
  <c r="I804" i="19"/>
  <c r="H804" i="19"/>
  <c r="I1033" i="19"/>
  <c r="H1033" i="19"/>
  <c r="I777" i="19"/>
  <c r="H777" i="19"/>
  <c r="I521" i="19"/>
  <c r="H521" i="19"/>
  <c r="I603" i="19"/>
  <c r="H603" i="19"/>
  <c r="I853" i="19"/>
  <c r="H853" i="19"/>
  <c r="I476" i="19"/>
  <c r="H476" i="19"/>
  <c r="I595" i="19"/>
  <c r="H595" i="19"/>
  <c r="I564" i="19"/>
  <c r="H564" i="19"/>
  <c r="I38" i="19"/>
  <c r="H38" i="19"/>
  <c r="I132" i="19"/>
  <c r="H132" i="19"/>
  <c r="I918" i="19"/>
  <c r="H918" i="19"/>
  <c r="I1013" i="19"/>
  <c r="H1013" i="19"/>
  <c r="I892" i="19"/>
  <c r="H892" i="19"/>
  <c r="I755" i="19"/>
  <c r="H755" i="19"/>
  <c r="I634" i="19"/>
  <c r="H634" i="19"/>
  <c r="I1099" i="19"/>
  <c r="H1099" i="19"/>
  <c r="I75" i="19"/>
  <c r="H75" i="19"/>
  <c r="I417" i="19"/>
  <c r="H417" i="19"/>
  <c r="I296" i="19"/>
  <c r="H296" i="19"/>
  <c r="I431" i="19"/>
  <c r="H431" i="19"/>
  <c r="I222" i="19"/>
  <c r="H222" i="19"/>
  <c r="I797" i="19"/>
  <c r="H797" i="19"/>
  <c r="I610" i="19"/>
  <c r="H610" i="19"/>
  <c r="I201" i="19"/>
  <c r="H201" i="19"/>
  <c r="I592" i="19"/>
  <c r="H592" i="19"/>
  <c r="I80" i="19"/>
  <c r="H80" i="19"/>
  <c r="I471" i="19"/>
  <c r="H471" i="19"/>
  <c r="I1086" i="19"/>
  <c r="H1086" i="19"/>
  <c r="I356" i="19"/>
  <c r="H356" i="19"/>
  <c r="I630" i="19"/>
  <c r="H630" i="19"/>
  <c r="I469" i="19"/>
  <c r="H469" i="19"/>
  <c r="I348" i="19"/>
  <c r="H348" i="19"/>
  <c r="I1114" i="19"/>
  <c r="H1114" i="19"/>
  <c r="I1067" i="19"/>
  <c r="H1067" i="19"/>
  <c r="I897" i="19"/>
  <c r="H897" i="19"/>
  <c r="I520" i="19"/>
  <c r="H520" i="19"/>
  <c r="I143" i="19"/>
  <c r="H143" i="19"/>
  <c r="I578" i="19"/>
  <c r="H578" i="19"/>
  <c r="I324" i="19"/>
  <c r="H324" i="19"/>
  <c r="I699" i="19"/>
  <c r="H699" i="19"/>
  <c r="I598" i="19"/>
  <c r="H598" i="19"/>
  <c r="I86" i="19"/>
  <c r="H86" i="19"/>
  <c r="I693" i="19"/>
  <c r="H693" i="19"/>
  <c r="I181" i="19"/>
  <c r="H181" i="19"/>
  <c r="I828" i="19"/>
  <c r="H828" i="19"/>
  <c r="I316" i="19"/>
  <c r="H316" i="19"/>
  <c r="I947" i="19"/>
  <c r="H947" i="19"/>
  <c r="I435" i="19"/>
  <c r="H435" i="19"/>
  <c r="I1082" i="19"/>
  <c r="H1082" i="19"/>
  <c r="I589" i="19"/>
  <c r="H589" i="19"/>
  <c r="I148" i="19"/>
  <c r="H148" i="19"/>
  <c r="I779" i="19"/>
  <c r="H779" i="19"/>
  <c r="I267" i="19"/>
  <c r="H267" i="19"/>
  <c r="I218" i="19"/>
  <c r="H218" i="19"/>
  <c r="I865" i="19"/>
  <c r="H865" i="19"/>
  <c r="I353" i="19"/>
  <c r="H353" i="19"/>
  <c r="I1000" i="19"/>
  <c r="H1000" i="19"/>
  <c r="I879" i="19"/>
  <c r="H879" i="19"/>
  <c r="I367" i="19"/>
  <c r="H367" i="19"/>
  <c r="I670" i="19"/>
  <c r="H670" i="19"/>
  <c r="I158" i="19"/>
  <c r="H158" i="19"/>
  <c r="I733" i="19"/>
  <c r="H733" i="19"/>
  <c r="I1058" i="19"/>
  <c r="H1058" i="19"/>
  <c r="I546" i="19"/>
  <c r="H546" i="19"/>
  <c r="I29" i="19"/>
  <c r="H29" i="19"/>
  <c r="I1040" i="19"/>
  <c r="H1040" i="19"/>
  <c r="I528" i="19"/>
  <c r="H528" i="19"/>
  <c r="I17" i="19"/>
  <c r="H17" i="19"/>
  <c r="I919" i="19"/>
  <c r="H919" i="19"/>
  <c r="I407" i="19"/>
  <c r="H407" i="19"/>
  <c r="I151" i="19"/>
  <c r="H151" i="19"/>
  <c r="I548" i="19"/>
  <c r="H548" i="19"/>
  <c r="I292" i="19"/>
  <c r="H292" i="19"/>
  <c r="I15" i="19"/>
  <c r="H15" i="19"/>
  <c r="I923" i="19"/>
  <c r="H923" i="19"/>
  <c r="I667" i="19"/>
  <c r="H667" i="19"/>
  <c r="I1078" i="19"/>
  <c r="H1078" i="19"/>
  <c r="I822" i="19"/>
  <c r="H822" i="19"/>
  <c r="I566" i="19"/>
  <c r="H566" i="19"/>
  <c r="I310" i="19"/>
  <c r="H310" i="19"/>
  <c r="I54" i="19"/>
  <c r="H54" i="19"/>
  <c r="I917" i="19"/>
  <c r="H917" i="19"/>
  <c r="I661" i="19"/>
  <c r="H661" i="19"/>
  <c r="I405" i="19"/>
  <c r="H405" i="19"/>
  <c r="I149" i="19"/>
  <c r="H149" i="19"/>
  <c r="I1052" i="19"/>
  <c r="H1052" i="19"/>
  <c r="I796" i="19"/>
  <c r="H796" i="19"/>
  <c r="I540" i="19"/>
  <c r="H540" i="19"/>
  <c r="I284" i="19"/>
  <c r="H284" i="19"/>
  <c r="I13" i="19"/>
  <c r="H13" i="19"/>
  <c r="I915" i="19"/>
  <c r="H915" i="19"/>
  <c r="I659" i="19"/>
  <c r="H659" i="19"/>
  <c r="I403" i="19"/>
  <c r="H403" i="19"/>
  <c r="I147" i="19"/>
  <c r="H147" i="19"/>
  <c r="I1050" i="19"/>
  <c r="H1050" i="19"/>
  <c r="I794" i="19"/>
  <c r="H794" i="19"/>
  <c r="I538" i="19"/>
  <c r="H538" i="19"/>
  <c r="I525" i="19"/>
  <c r="H525" i="19"/>
  <c r="I372" i="19"/>
  <c r="H372" i="19"/>
  <c r="I116" i="19"/>
  <c r="H116" i="19"/>
  <c r="I1003" i="19"/>
  <c r="H1003" i="19"/>
  <c r="I747" i="19"/>
  <c r="H747" i="19"/>
  <c r="I491" i="19"/>
  <c r="H491" i="19"/>
  <c r="I235" i="19"/>
  <c r="H235" i="19"/>
  <c r="I251" i="19"/>
  <c r="H251" i="19"/>
  <c r="I186" i="19"/>
  <c r="H186" i="19"/>
  <c r="I1089" i="19"/>
  <c r="H1089" i="19"/>
  <c r="I833" i="19"/>
  <c r="H833" i="19"/>
  <c r="I577" i="19"/>
  <c r="H577" i="19"/>
  <c r="I321" i="19"/>
  <c r="H321" i="19"/>
  <c r="I65" i="19"/>
  <c r="H65" i="19"/>
  <c r="I968" i="19"/>
  <c r="H968" i="19"/>
  <c r="I712" i="19"/>
  <c r="H712" i="19"/>
  <c r="I456" i="19"/>
  <c r="H456" i="19"/>
  <c r="I200" i="19"/>
  <c r="H200" i="19"/>
  <c r="I1103" i="19"/>
  <c r="H1103" i="19"/>
  <c r="I847" i="19"/>
  <c r="H847" i="19"/>
  <c r="I591" i="19"/>
  <c r="H591" i="19"/>
  <c r="I335" i="19"/>
  <c r="H335" i="19"/>
  <c r="I79" i="19"/>
  <c r="H79" i="19"/>
  <c r="I638" i="19"/>
  <c r="H638" i="19"/>
  <c r="I382" i="19"/>
  <c r="H382" i="19"/>
  <c r="I126" i="19"/>
  <c r="H126" i="19"/>
  <c r="I989" i="19"/>
  <c r="H989" i="19"/>
  <c r="I701" i="19"/>
  <c r="H701" i="19"/>
  <c r="I219" i="19"/>
  <c r="H219" i="19"/>
  <c r="I1026" i="19"/>
  <c r="H1026" i="19"/>
  <c r="I770" i="19"/>
  <c r="H770" i="19"/>
  <c r="I514" i="19"/>
  <c r="H514" i="19"/>
  <c r="I258" i="19"/>
  <c r="H258" i="19"/>
  <c r="I489" i="19"/>
  <c r="H489" i="19"/>
  <c r="I105" i="19"/>
  <c r="H105" i="19"/>
  <c r="I1008" i="19"/>
  <c r="H1008" i="19"/>
  <c r="I752" i="19"/>
  <c r="H752" i="19"/>
  <c r="I496" i="19"/>
  <c r="H496" i="19"/>
  <c r="I240" i="19"/>
  <c r="H240" i="19"/>
  <c r="I1143" i="19"/>
  <c r="H1143" i="19"/>
  <c r="I887" i="19"/>
  <c r="H887" i="19"/>
  <c r="I631" i="19"/>
  <c r="H631" i="19"/>
  <c r="I375" i="19"/>
  <c r="H375" i="19"/>
  <c r="I571" i="19"/>
  <c r="H571" i="19"/>
  <c r="I990" i="19"/>
  <c r="H990" i="19"/>
  <c r="I862" i="19"/>
  <c r="H862" i="19"/>
  <c r="I381" i="19"/>
  <c r="H381" i="19"/>
  <c r="I125" i="19"/>
  <c r="H125" i="19"/>
  <c r="I1028" i="19"/>
  <c r="H1028" i="19"/>
  <c r="I772" i="19"/>
  <c r="H772" i="19"/>
  <c r="I1001" i="19"/>
  <c r="H1001" i="19"/>
  <c r="I745" i="19"/>
  <c r="H745" i="19"/>
  <c r="I457" i="19"/>
  <c r="H457" i="19"/>
  <c r="I388" i="19"/>
  <c r="H388" i="19"/>
  <c r="I763" i="19"/>
  <c r="H763" i="19"/>
  <c r="I406" i="19"/>
  <c r="H406" i="19"/>
  <c r="I501" i="19"/>
  <c r="H501" i="19"/>
  <c r="I636" i="19"/>
  <c r="H636" i="19"/>
  <c r="I1011" i="19"/>
  <c r="H1011" i="19"/>
  <c r="I1146" i="19"/>
  <c r="H1146" i="19"/>
  <c r="I468" i="19"/>
  <c r="H468" i="19"/>
  <c r="I843" i="19"/>
  <c r="H843" i="19"/>
  <c r="I673" i="19"/>
  <c r="H673" i="19"/>
  <c r="I1064" i="19"/>
  <c r="H1064" i="19"/>
  <c r="I40" i="19"/>
  <c r="H40" i="19"/>
  <c r="I175" i="19"/>
  <c r="H175" i="19"/>
  <c r="I1085" i="19"/>
  <c r="H1085" i="19"/>
  <c r="I1122" i="19"/>
  <c r="H1122" i="19"/>
  <c r="I98" i="19"/>
  <c r="H98" i="19"/>
  <c r="I848" i="19"/>
  <c r="H848" i="19"/>
  <c r="I983" i="19"/>
  <c r="H983" i="19"/>
  <c r="I987" i="19"/>
  <c r="H987" i="19"/>
  <c r="I886" i="19"/>
  <c r="H886" i="19"/>
  <c r="I118" i="19"/>
  <c r="H118" i="19"/>
  <c r="I213" i="19"/>
  <c r="H213" i="19"/>
  <c r="I860" i="19"/>
  <c r="H860" i="19"/>
  <c r="I979" i="19"/>
  <c r="H979" i="19"/>
  <c r="I211" i="19"/>
  <c r="H211" i="19"/>
  <c r="I602" i="19"/>
  <c r="H602" i="19"/>
  <c r="I180" i="19"/>
  <c r="H180" i="19"/>
  <c r="I299" i="19"/>
  <c r="H299" i="19"/>
  <c r="I250" i="19"/>
  <c r="H250" i="19"/>
  <c r="I385" i="19"/>
  <c r="H385" i="19"/>
  <c r="I776" i="19"/>
  <c r="H776" i="19"/>
  <c r="I9" i="19"/>
  <c r="H9" i="19"/>
  <c r="I399" i="19"/>
  <c r="H399" i="19"/>
  <c r="I1053" i="19"/>
  <c r="H1053" i="19"/>
  <c r="I516" i="19"/>
  <c r="H516" i="19"/>
  <c r="I260" i="19"/>
  <c r="H260" i="19"/>
  <c r="I1147" i="19"/>
  <c r="H1147" i="19"/>
  <c r="I891" i="19"/>
  <c r="H891" i="19"/>
  <c r="I635" i="19"/>
  <c r="H635" i="19"/>
  <c r="I1046" i="19"/>
  <c r="H1046" i="19"/>
  <c r="I790" i="19"/>
  <c r="H790" i="19"/>
  <c r="I534" i="19"/>
  <c r="H534" i="19"/>
  <c r="I278" i="19"/>
  <c r="H278" i="19"/>
  <c r="I1141" i="19"/>
  <c r="H1141" i="19"/>
  <c r="I885" i="19"/>
  <c r="H885" i="19"/>
  <c r="I629" i="19"/>
  <c r="H629" i="19"/>
  <c r="I373" i="19"/>
  <c r="H373" i="19"/>
  <c r="I117" i="19"/>
  <c r="H117" i="19"/>
  <c r="I1020" i="19"/>
  <c r="H1020" i="19"/>
  <c r="I764" i="19"/>
  <c r="H764" i="19"/>
  <c r="I508" i="19"/>
  <c r="H508" i="19"/>
  <c r="I252" i="19"/>
  <c r="H252" i="19"/>
  <c r="I1139" i="19"/>
  <c r="H1139" i="19"/>
  <c r="I883" i="19"/>
  <c r="H883" i="19"/>
  <c r="I627" i="19"/>
  <c r="H627" i="19"/>
  <c r="I371" i="19"/>
  <c r="H371" i="19"/>
  <c r="I115" i="19"/>
  <c r="H115" i="19"/>
  <c r="I1018" i="19"/>
  <c r="H1018" i="19"/>
  <c r="I762" i="19"/>
  <c r="H762" i="19"/>
  <c r="I506" i="19"/>
  <c r="H506" i="19"/>
  <c r="I596" i="19"/>
  <c r="H596" i="19"/>
  <c r="I340" i="19"/>
  <c r="H340" i="19"/>
  <c r="I84" i="19"/>
  <c r="H84" i="19"/>
  <c r="I971" i="19"/>
  <c r="H971" i="19"/>
  <c r="I715" i="19"/>
  <c r="H715" i="19"/>
  <c r="I459" i="19"/>
  <c r="H459" i="19"/>
  <c r="I203" i="19"/>
  <c r="H203" i="19"/>
  <c r="I187" i="19"/>
  <c r="H187" i="19"/>
  <c r="I154" i="19"/>
  <c r="H154" i="19"/>
  <c r="I1057" i="19"/>
  <c r="H1057" i="19"/>
  <c r="I801" i="19"/>
  <c r="H801" i="19"/>
  <c r="I545" i="19"/>
  <c r="H545" i="19"/>
  <c r="I289" i="19"/>
  <c r="H289" i="19"/>
  <c r="I31" i="19"/>
  <c r="H31" i="19"/>
  <c r="I936" i="19"/>
  <c r="H936" i="19"/>
  <c r="I680" i="19"/>
  <c r="H680" i="19"/>
  <c r="I424" i="19"/>
  <c r="H424" i="19"/>
  <c r="I168" i="19"/>
  <c r="H168" i="19"/>
  <c r="I1071" i="19"/>
  <c r="H1071" i="19"/>
  <c r="I815" i="19"/>
  <c r="H815" i="19"/>
  <c r="I559" i="19"/>
  <c r="H559" i="19"/>
  <c r="I303" i="19"/>
  <c r="H303" i="19"/>
  <c r="I47" i="19"/>
  <c r="H47" i="19"/>
  <c r="I606" i="19"/>
  <c r="H606" i="19"/>
  <c r="I350" i="19"/>
  <c r="H350" i="19"/>
  <c r="I94" i="19"/>
  <c r="H94" i="19"/>
  <c r="I957" i="19"/>
  <c r="H957" i="19"/>
  <c r="I637" i="19"/>
  <c r="H637" i="19"/>
  <c r="I155" i="19"/>
  <c r="H155" i="19"/>
  <c r="I994" i="19"/>
  <c r="H994" i="19"/>
  <c r="I738" i="19"/>
  <c r="H738" i="19"/>
  <c r="I482" i="19"/>
  <c r="H482" i="19"/>
  <c r="I226" i="19"/>
  <c r="H226" i="19"/>
  <c r="I329" i="19"/>
  <c r="H329" i="19"/>
  <c r="I73" i="19"/>
  <c r="H73" i="19"/>
  <c r="I976" i="19"/>
  <c r="H976" i="19"/>
  <c r="I720" i="19"/>
  <c r="H720" i="19"/>
  <c r="I464" i="19"/>
  <c r="H464" i="19"/>
  <c r="I208" i="19"/>
  <c r="H208" i="19"/>
  <c r="I1111" i="19"/>
  <c r="H1111" i="19"/>
  <c r="I855" i="19"/>
  <c r="H855" i="19"/>
  <c r="I599" i="19"/>
  <c r="H599" i="19"/>
  <c r="I343" i="19"/>
  <c r="H343" i="19"/>
  <c r="I507" i="19"/>
  <c r="H507" i="19"/>
  <c r="I958" i="19"/>
  <c r="H958" i="19"/>
  <c r="I830" i="19"/>
  <c r="H830" i="19"/>
  <c r="I349" i="19"/>
  <c r="H349" i="19"/>
  <c r="I93" i="19"/>
  <c r="H93" i="19"/>
  <c r="I996" i="19"/>
  <c r="H996" i="19"/>
  <c r="I740" i="19"/>
  <c r="H740" i="19"/>
  <c r="I969" i="19"/>
  <c r="H969" i="19"/>
  <c r="I713" i="19"/>
  <c r="H713" i="19"/>
  <c r="I425" i="19"/>
  <c r="H425" i="19"/>
  <c r="I427" i="19"/>
  <c r="H427" i="19"/>
  <c r="I513" i="19"/>
  <c r="H513" i="19"/>
  <c r="I136" i="19"/>
  <c r="H136" i="19"/>
  <c r="I271" i="19"/>
  <c r="H271" i="19"/>
  <c r="I62" i="19"/>
  <c r="H62" i="19"/>
  <c r="I962" i="19"/>
  <c r="H962" i="19"/>
  <c r="I297" i="19"/>
  <c r="H297" i="19"/>
  <c r="I688" i="19"/>
  <c r="H688" i="19"/>
  <c r="I176" i="19"/>
  <c r="H176" i="19"/>
  <c r="I567" i="19"/>
  <c r="H567" i="19"/>
  <c r="I311" i="19"/>
  <c r="H311" i="19"/>
  <c r="E59" i="11"/>
  <c r="E50" i="11"/>
  <c r="C30" i="11"/>
  <c r="E30" i="11" s="1"/>
  <c r="C18" i="11"/>
  <c r="E18" i="11" s="1"/>
  <c r="C27" i="11"/>
  <c r="E27" i="11" s="1"/>
  <c r="C54" i="11"/>
  <c r="E54" i="11" s="1"/>
  <c r="C14" i="11"/>
  <c r="E14" i="11" s="1"/>
  <c r="C41" i="11"/>
  <c r="E41" i="11" s="1"/>
  <c r="C45" i="11"/>
  <c r="E45" i="11" s="1"/>
  <c r="C49" i="11"/>
  <c r="E49" i="11" s="1"/>
  <c r="C31" i="11"/>
  <c r="E31" i="11" s="1"/>
  <c r="H50" i="11"/>
  <c r="C73" i="11"/>
  <c r="E73" i="11" s="1"/>
  <c r="C68" i="11"/>
  <c r="E68" i="11" s="1"/>
  <c r="C63" i="11"/>
  <c r="E63" i="11" s="1"/>
  <c r="C40" i="11"/>
  <c r="E40" i="11" s="1"/>
  <c r="C17" i="11"/>
  <c r="E17" i="11" s="1"/>
  <c r="C11" i="11"/>
  <c r="E11" i="11" s="1"/>
  <c r="C10" i="11"/>
  <c r="E10" i="11" s="1"/>
  <c r="C48" i="11"/>
  <c r="E48" i="11" s="1"/>
  <c r="C44" i="11"/>
  <c r="E44" i="11" s="1"/>
  <c r="C64" i="11"/>
  <c r="E64" i="11" s="1"/>
  <c r="C55" i="11"/>
  <c r="E55" i="11" s="1"/>
  <c r="C21" i="11"/>
  <c r="E21" i="11" s="1"/>
  <c r="C19" i="11"/>
  <c r="E19" i="11" s="1"/>
  <c r="C2" i="11"/>
  <c r="E2" i="11" s="1"/>
  <c r="H59" i="11"/>
  <c r="C72" i="11"/>
  <c r="E72" i="11" s="1"/>
  <c r="C67" i="11"/>
  <c r="E67" i="11" s="1"/>
  <c r="C62" i="11"/>
  <c r="E62" i="11" s="1"/>
  <c r="C58" i="11"/>
  <c r="E58" i="11" s="1"/>
  <c r="C53" i="11"/>
  <c r="E53" i="11" s="1"/>
  <c r="C22" i="11"/>
  <c r="E22" i="11" s="1"/>
  <c r="C20" i="11"/>
  <c r="E20" i="11" s="1"/>
  <c r="C39" i="11"/>
  <c r="E39" i="11" s="1"/>
  <c r="C3" i="11"/>
  <c r="E3" i="11" s="1"/>
  <c r="C71" i="11"/>
  <c r="E71" i="11" s="1"/>
  <c r="C29" i="11"/>
  <c r="E29" i="11" s="1"/>
  <c r="C61" i="11"/>
  <c r="E61" i="11" s="1"/>
  <c r="C57" i="11"/>
  <c r="E57" i="11" s="1"/>
  <c r="C52" i="11"/>
  <c r="E52" i="11" s="1"/>
  <c r="C9" i="11"/>
  <c r="E9" i="11" s="1"/>
  <c r="C7" i="11"/>
  <c r="E7" i="11" s="1"/>
  <c r="C38" i="11"/>
  <c r="E38" i="11" s="1"/>
  <c r="C35" i="11"/>
  <c r="E35" i="11" s="1"/>
  <c r="C69" i="11"/>
  <c r="E69" i="11" s="1"/>
  <c r="C36" i="11"/>
  <c r="E36" i="11" s="1"/>
  <c r="C70" i="11"/>
  <c r="E70" i="11" s="1"/>
  <c r="C28" i="11"/>
  <c r="E28" i="11" s="1"/>
  <c r="C60" i="11"/>
  <c r="E60" i="11" s="1"/>
  <c r="C56" i="11"/>
  <c r="E56" i="11" s="1"/>
  <c r="C51" i="11"/>
  <c r="E51" i="11" s="1"/>
  <c r="C8" i="11"/>
  <c r="E8" i="11" s="1"/>
  <c r="C6" i="11"/>
  <c r="E6" i="11" s="1"/>
  <c r="C37" i="11"/>
  <c r="E37" i="11" s="1"/>
  <c r="C34" i="11"/>
  <c r="E34" i="11" s="1"/>
  <c r="C16" i="11"/>
  <c r="E16" i="11" s="1"/>
  <c r="C66" i="11"/>
  <c r="E66" i="11" s="1"/>
  <c r="C13" i="11"/>
  <c r="E13" i="11" s="1"/>
  <c r="C26" i="11"/>
  <c r="E26" i="11" s="1"/>
  <c r="C24" i="11"/>
  <c r="E24" i="11" s="1"/>
  <c r="C47" i="11"/>
  <c r="E47" i="11" s="1"/>
  <c r="C43" i="11"/>
  <c r="E43" i="11" s="1"/>
  <c r="C5" i="11"/>
  <c r="E5" i="11" s="1"/>
  <c r="C33" i="11"/>
  <c r="E33" i="11" s="1"/>
  <c r="C15" i="11"/>
  <c r="E15" i="11" s="1"/>
  <c r="C65" i="11"/>
  <c r="E65" i="11" s="1"/>
  <c r="C12" i="11"/>
  <c r="E12" i="11" s="1"/>
  <c r="C25" i="11"/>
  <c r="E25" i="11" s="1"/>
  <c r="C23" i="11"/>
  <c r="E23" i="11" s="1"/>
  <c r="C46" i="11"/>
  <c r="E46" i="11" s="1"/>
  <c r="C42" i="11"/>
  <c r="E42" i="11" s="1"/>
  <c r="C4" i="11"/>
  <c r="E4" i="11" s="1"/>
  <c r="C32" i="11"/>
  <c r="E32" i="11" s="1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C3" i="2" l="1"/>
  <c r="H3" i="2" s="1"/>
  <c r="D3" i="2"/>
  <c r="C4" i="2"/>
  <c r="H4" i="2" s="1"/>
  <c r="D4" i="2"/>
  <c r="C5" i="2"/>
  <c r="H5" i="2" s="1"/>
  <c r="D5" i="2"/>
  <c r="C6" i="2"/>
  <c r="H6" i="2" s="1"/>
  <c r="D6" i="2"/>
  <c r="C7" i="2"/>
  <c r="H7" i="2" s="1"/>
  <c r="D7" i="2"/>
  <c r="C8" i="2"/>
  <c r="H8" i="2" s="1"/>
  <c r="D8" i="2"/>
  <c r="C9" i="2"/>
  <c r="H9" i="2" s="1"/>
  <c r="D9" i="2"/>
  <c r="C10" i="2"/>
  <c r="H10" i="2" s="1"/>
  <c r="D10" i="2"/>
  <c r="C11" i="2"/>
  <c r="H11" i="2" s="1"/>
  <c r="D11" i="2"/>
  <c r="C12" i="2"/>
  <c r="H12" i="2" s="1"/>
  <c r="D12" i="2"/>
  <c r="C13" i="2"/>
  <c r="H13" i="2" s="1"/>
  <c r="D13" i="2"/>
  <c r="C14" i="2"/>
  <c r="H14" i="2" s="1"/>
  <c r="D14" i="2"/>
  <c r="C15" i="2"/>
  <c r="H15" i="2" s="1"/>
  <c r="D15" i="2"/>
  <c r="C16" i="2"/>
  <c r="H16" i="2" s="1"/>
  <c r="D16" i="2"/>
  <c r="C17" i="2"/>
  <c r="H17" i="2" s="1"/>
  <c r="D17" i="2"/>
  <c r="C18" i="2"/>
  <c r="H18" i="2" s="1"/>
  <c r="D18" i="2"/>
  <c r="C19" i="2"/>
  <c r="H19" i="2" s="1"/>
  <c r="D19" i="2"/>
  <c r="C20" i="2"/>
  <c r="H20" i="2" s="1"/>
  <c r="D20" i="2"/>
  <c r="C21" i="2"/>
  <c r="H21" i="2" s="1"/>
  <c r="D21" i="2"/>
  <c r="C22" i="2"/>
  <c r="H22" i="2" s="1"/>
  <c r="D22" i="2"/>
  <c r="C23" i="2"/>
  <c r="H23" i="2" s="1"/>
  <c r="D23" i="2"/>
  <c r="C24" i="2"/>
  <c r="H24" i="2" s="1"/>
  <c r="D24" i="2"/>
  <c r="C25" i="2"/>
  <c r="H25" i="2" s="1"/>
  <c r="D25" i="2"/>
  <c r="C26" i="2"/>
  <c r="H26" i="2" s="1"/>
  <c r="D26" i="2"/>
  <c r="C27" i="2"/>
  <c r="H27" i="2" s="1"/>
  <c r="D27" i="2"/>
  <c r="C28" i="2"/>
  <c r="H28" i="2" s="1"/>
  <c r="D28" i="2"/>
  <c r="C29" i="2"/>
  <c r="H29" i="2" s="1"/>
  <c r="D29" i="2"/>
  <c r="C30" i="2"/>
  <c r="H30" i="2" s="1"/>
  <c r="D30" i="2"/>
  <c r="C31" i="2"/>
  <c r="H31" i="2" s="1"/>
  <c r="D31" i="2"/>
  <c r="C32" i="2"/>
  <c r="H32" i="2" s="1"/>
  <c r="D32" i="2"/>
  <c r="C33" i="2"/>
  <c r="H33" i="2" s="1"/>
  <c r="D33" i="2"/>
  <c r="C34" i="2"/>
  <c r="H34" i="2" s="1"/>
  <c r="D34" i="2"/>
  <c r="C35" i="2"/>
  <c r="H35" i="2" s="1"/>
  <c r="D35" i="2"/>
  <c r="C36" i="2"/>
  <c r="H36" i="2" s="1"/>
  <c r="D36" i="2"/>
  <c r="C37" i="2"/>
  <c r="H37" i="2" s="1"/>
  <c r="D37" i="2"/>
  <c r="C38" i="2"/>
  <c r="H38" i="2" s="1"/>
  <c r="D38" i="2"/>
  <c r="C39" i="2"/>
  <c r="H39" i="2" s="1"/>
  <c r="D39" i="2"/>
  <c r="C40" i="2"/>
  <c r="H40" i="2" s="1"/>
  <c r="D40" i="2"/>
  <c r="C41" i="2"/>
  <c r="H41" i="2" s="1"/>
  <c r="D41" i="2"/>
  <c r="C42" i="2"/>
  <c r="H42" i="2" s="1"/>
  <c r="D42" i="2"/>
  <c r="C43" i="2"/>
  <c r="H43" i="2" s="1"/>
  <c r="D43" i="2"/>
  <c r="C44" i="2"/>
  <c r="H44" i="2" s="1"/>
  <c r="D44" i="2"/>
  <c r="C45" i="2"/>
  <c r="H45" i="2" s="1"/>
  <c r="D45" i="2"/>
  <c r="C46" i="2"/>
  <c r="H46" i="2" s="1"/>
  <c r="D46" i="2"/>
  <c r="C47" i="2"/>
  <c r="H47" i="2" s="1"/>
  <c r="D47" i="2"/>
  <c r="C48" i="2"/>
  <c r="H48" i="2" s="1"/>
  <c r="D48" i="2"/>
  <c r="C49" i="2"/>
  <c r="H49" i="2" s="1"/>
  <c r="D49" i="2"/>
  <c r="C50" i="2"/>
  <c r="H50" i="2" s="1"/>
  <c r="D50" i="2"/>
  <c r="C51" i="2"/>
  <c r="H51" i="2" s="1"/>
  <c r="D51" i="2"/>
  <c r="C52" i="2"/>
  <c r="H52" i="2" s="1"/>
  <c r="D52" i="2"/>
  <c r="C53" i="2"/>
  <c r="H53" i="2" s="1"/>
  <c r="D53" i="2"/>
  <c r="C54" i="2"/>
  <c r="H54" i="2" s="1"/>
  <c r="D54" i="2"/>
  <c r="C55" i="2"/>
  <c r="H55" i="2" s="1"/>
  <c r="D55" i="2"/>
  <c r="C56" i="2"/>
  <c r="H56" i="2" s="1"/>
  <c r="D56" i="2"/>
  <c r="C57" i="2"/>
  <c r="H57" i="2" s="1"/>
  <c r="D57" i="2"/>
  <c r="C58" i="2"/>
  <c r="H58" i="2" s="1"/>
  <c r="D58" i="2"/>
  <c r="C59" i="2"/>
  <c r="H59" i="2" s="1"/>
  <c r="D59" i="2"/>
  <c r="C60" i="2"/>
  <c r="H60" i="2" s="1"/>
  <c r="D60" i="2"/>
  <c r="C61" i="2"/>
  <c r="H61" i="2" s="1"/>
  <c r="D61" i="2"/>
  <c r="C62" i="2"/>
  <c r="H62" i="2" s="1"/>
  <c r="D62" i="2"/>
  <c r="C63" i="2"/>
  <c r="H63" i="2" s="1"/>
  <c r="D63" i="2"/>
  <c r="C64" i="2"/>
  <c r="H64" i="2" s="1"/>
  <c r="D64" i="2"/>
  <c r="C65" i="2"/>
  <c r="H65" i="2" s="1"/>
  <c r="D65" i="2"/>
  <c r="C66" i="2"/>
  <c r="H66" i="2" s="1"/>
  <c r="D66" i="2"/>
  <c r="C67" i="2"/>
  <c r="H67" i="2" s="1"/>
  <c r="D67" i="2"/>
  <c r="C68" i="2"/>
  <c r="H68" i="2" s="1"/>
  <c r="D68" i="2"/>
  <c r="C69" i="2"/>
  <c r="H69" i="2" s="1"/>
  <c r="D69" i="2"/>
  <c r="C70" i="2"/>
  <c r="H70" i="2" s="1"/>
  <c r="D70" i="2"/>
  <c r="C71" i="2"/>
  <c r="H71" i="2" s="1"/>
  <c r="D71" i="2"/>
  <c r="C72" i="2"/>
  <c r="H72" i="2" s="1"/>
  <c r="D72" i="2"/>
  <c r="C73" i="2"/>
  <c r="H73" i="2" s="1"/>
  <c r="D73" i="2"/>
  <c r="C74" i="2"/>
  <c r="H74" i="2" s="1"/>
  <c r="D74" i="2"/>
  <c r="C75" i="2"/>
  <c r="H75" i="2" s="1"/>
  <c r="D75" i="2"/>
  <c r="C76" i="2"/>
  <c r="H76" i="2" s="1"/>
  <c r="D76" i="2"/>
  <c r="C77" i="2"/>
  <c r="H77" i="2" s="1"/>
  <c r="D77" i="2"/>
  <c r="C78" i="2"/>
  <c r="H78" i="2" s="1"/>
  <c r="D78" i="2"/>
  <c r="C79" i="2"/>
  <c r="H79" i="2" s="1"/>
  <c r="D79" i="2"/>
  <c r="C80" i="2"/>
  <c r="H80" i="2" s="1"/>
  <c r="D80" i="2"/>
  <c r="C81" i="2"/>
  <c r="H81" i="2" s="1"/>
  <c r="D81" i="2"/>
  <c r="C82" i="2"/>
  <c r="H82" i="2" s="1"/>
  <c r="D82" i="2"/>
  <c r="C83" i="2"/>
  <c r="H83" i="2" s="1"/>
  <c r="D83" i="2"/>
  <c r="C84" i="2"/>
  <c r="H84" i="2" s="1"/>
  <c r="D84" i="2"/>
  <c r="C85" i="2"/>
  <c r="H85" i="2" s="1"/>
  <c r="D85" i="2"/>
  <c r="C86" i="2"/>
  <c r="H86" i="2" s="1"/>
  <c r="D86" i="2"/>
  <c r="C87" i="2"/>
  <c r="H87" i="2" s="1"/>
  <c r="D87" i="2"/>
  <c r="C88" i="2"/>
  <c r="H88" i="2" s="1"/>
  <c r="D88" i="2"/>
  <c r="C89" i="2"/>
  <c r="H89" i="2" s="1"/>
  <c r="D89" i="2"/>
  <c r="C90" i="2"/>
  <c r="H90" i="2" s="1"/>
  <c r="D90" i="2"/>
  <c r="C91" i="2"/>
  <c r="H91" i="2" s="1"/>
  <c r="D91" i="2"/>
  <c r="C92" i="2"/>
  <c r="H92" i="2" s="1"/>
  <c r="D92" i="2"/>
  <c r="C93" i="2"/>
  <c r="H93" i="2" s="1"/>
  <c r="D93" i="2"/>
  <c r="C94" i="2"/>
  <c r="H94" i="2" s="1"/>
  <c r="D94" i="2"/>
  <c r="C95" i="2"/>
  <c r="H95" i="2" s="1"/>
  <c r="D95" i="2"/>
  <c r="C96" i="2"/>
  <c r="H96" i="2" s="1"/>
  <c r="D96" i="2"/>
  <c r="C97" i="2"/>
  <c r="H97" i="2" s="1"/>
  <c r="D97" i="2"/>
  <c r="C98" i="2"/>
  <c r="H98" i="2" s="1"/>
  <c r="D98" i="2"/>
  <c r="C99" i="2"/>
  <c r="H99" i="2" s="1"/>
  <c r="D99" i="2"/>
  <c r="C100" i="2"/>
  <c r="H100" i="2" s="1"/>
  <c r="D100" i="2"/>
  <c r="C101" i="2"/>
  <c r="H101" i="2" s="1"/>
  <c r="D101" i="2"/>
  <c r="C102" i="2"/>
  <c r="H102" i="2" s="1"/>
  <c r="D102" i="2"/>
  <c r="C103" i="2"/>
  <c r="H103" i="2" s="1"/>
  <c r="D103" i="2"/>
  <c r="C104" i="2"/>
  <c r="H104" i="2" s="1"/>
  <c r="D104" i="2"/>
  <c r="C105" i="2"/>
  <c r="H105" i="2" s="1"/>
  <c r="D105" i="2"/>
  <c r="C106" i="2"/>
  <c r="H106" i="2" s="1"/>
  <c r="D106" i="2"/>
  <c r="C107" i="2"/>
  <c r="H107" i="2" s="1"/>
  <c r="D107" i="2"/>
  <c r="C108" i="2"/>
  <c r="H108" i="2" s="1"/>
  <c r="D108" i="2"/>
  <c r="C109" i="2"/>
  <c r="H109" i="2" s="1"/>
  <c r="D109" i="2"/>
  <c r="D2" i="2"/>
  <c r="C2" i="2"/>
  <c r="H2" i="2" s="1"/>
  <c r="C3" i="3"/>
  <c r="J3" i="3" s="1"/>
  <c r="D3" i="3"/>
  <c r="K3" i="3" s="1"/>
  <c r="E3" i="3"/>
  <c r="F3" i="3"/>
  <c r="C4" i="3"/>
  <c r="J4" i="3" s="1"/>
  <c r="D4" i="3"/>
  <c r="K4" i="3" s="1"/>
  <c r="E4" i="3"/>
  <c r="F4" i="3"/>
  <c r="C5" i="3"/>
  <c r="J5" i="3" s="1"/>
  <c r="D5" i="3"/>
  <c r="K5" i="3" s="1"/>
  <c r="E5" i="3"/>
  <c r="F5" i="3"/>
  <c r="C6" i="3"/>
  <c r="J6" i="3" s="1"/>
  <c r="D6" i="3"/>
  <c r="K6" i="3" s="1"/>
  <c r="E6" i="3"/>
  <c r="F6" i="3"/>
  <c r="C7" i="3"/>
  <c r="J7" i="3" s="1"/>
  <c r="D7" i="3"/>
  <c r="K7" i="3" s="1"/>
  <c r="E7" i="3"/>
  <c r="F7" i="3"/>
  <c r="C8" i="3"/>
  <c r="J8" i="3" s="1"/>
  <c r="D8" i="3"/>
  <c r="K8" i="3" s="1"/>
  <c r="E8" i="3"/>
  <c r="F8" i="3"/>
  <c r="C9" i="3"/>
  <c r="J9" i="3" s="1"/>
  <c r="D9" i="3"/>
  <c r="K9" i="3" s="1"/>
  <c r="E9" i="3"/>
  <c r="F9" i="3"/>
  <c r="C10" i="3"/>
  <c r="J10" i="3" s="1"/>
  <c r="D10" i="3"/>
  <c r="K10" i="3" s="1"/>
  <c r="E10" i="3"/>
  <c r="F10" i="3"/>
  <c r="C11" i="3"/>
  <c r="J11" i="3" s="1"/>
  <c r="D11" i="3"/>
  <c r="K11" i="3" s="1"/>
  <c r="E11" i="3"/>
  <c r="F11" i="3"/>
  <c r="C12" i="3"/>
  <c r="J12" i="3" s="1"/>
  <c r="D12" i="3"/>
  <c r="K12" i="3" s="1"/>
  <c r="E12" i="3"/>
  <c r="F12" i="3"/>
  <c r="C13" i="3"/>
  <c r="J13" i="3" s="1"/>
  <c r="D13" i="3"/>
  <c r="K13" i="3" s="1"/>
  <c r="E13" i="3"/>
  <c r="F13" i="3"/>
  <c r="C14" i="3"/>
  <c r="J14" i="3" s="1"/>
  <c r="D14" i="3"/>
  <c r="K14" i="3" s="1"/>
  <c r="E14" i="3"/>
  <c r="F14" i="3"/>
  <c r="C15" i="3"/>
  <c r="J15" i="3" s="1"/>
  <c r="D15" i="3"/>
  <c r="K15" i="3" s="1"/>
  <c r="E15" i="3"/>
  <c r="F15" i="3"/>
  <c r="C16" i="3"/>
  <c r="J16" i="3" s="1"/>
  <c r="D16" i="3"/>
  <c r="K16" i="3" s="1"/>
  <c r="E16" i="3"/>
  <c r="F16" i="3"/>
  <c r="C17" i="3"/>
  <c r="J17" i="3" s="1"/>
  <c r="D17" i="3"/>
  <c r="K17" i="3" s="1"/>
  <c r="E17" i="3"/>
  <c r="F17" i="3"/>
  <c r="C18" i="3"/>
  <c r="J18" i="3" s="1"/>
  <c r="D18" i="3"/>
  <c r="K18" i="3" s="1"/>
  <c r="E18" i="3"/>
  <c r="F18" i="3"/>
  <c r="C19" i="3"/>
  <c r="J19" i="3" s="1"/>
  <c r="D19" i="3"/>
  <c r="K19" i="3" s="1"/>
  <c r="E19" i="3"/>
  <c r="F19" i="3"/>
  <c r="C20" i="3"/>
  <c r="J20" i="3" s="1"/>
  <c r="D20" i="3"/>
  <c r="K20" i="3" s="1"/>
  <c r="E20" i="3"/>
  <c r="F20" i="3"/>
  <c r="C21" i="3"/>
  <c r="J21" i="3" s="1"/>
  <c r="D21" i="3"/>
  <c r="K21" i="3" s="1"/>
  <c r="E21" i="3"/>
  <c r="F21" i="3"/>
  <c r="C22" i="3"/>
  <c r="J22" i="3" s="1"/>
  <c r="D22" i="3"/>
  <c r="K22" i="3" s="1"/>
  <c r="E22" i="3"/>
  <c r="F22" i="3"/>
  <c r="C23" i="3"/>
  <c r="J23" i="3" s="1"/>
  <c r="D23" i="3"/>
  <c r="K23" i="3" s="1"/>
  <c r="E23" i="3"/>
  <c r="F23" i="3"/>
  <c r="C24" i="3"/>
  <c r="J24" i="3" s="1"/>
  <c r="D24" i="3"/>
  <c r="K24" i="3" s="1"/>
  <c r="E24" i="3"/>
  <c r="F24" i="3"/>
  <c r="C25" i="3"/>
  <c r="J25" i="3" s="1"/>
  <c r="D25" i="3"/>
  <c r="K25" i="3" s="1"/>
  <c r="E25" i="3"/>
  <c r="F25" i="3"/>
  <c r="C26" i="3"/>
  <c r="J26" i="3" s="1"/>
  <c r="D26" i="3"/>
  <c r="K26" i="3" s="1"/>
  <c r="E26" i="3"/>
  <c r="F26" i="3"/>
  <c r="C27" i="3"/>
  <c r="J27" i="3" s="1"/>
  <c r="D27" i="3"/>
  <c r="K27" i="3" s="1"/>
  <c r="E27" i="3"/>
  <c r="F27" i="3"/>
  <c r="C28" i="3"/>
  <c r="J28" i="3" s="1"/>
  <c r="D28" i="3"/>
  <c r="K28" i="3" s="1"/>
  <c r="E28" i="3"/>
  <c r="F28" i="3"/>
  <c r="C29" i="3"/>
  <c r="J29" i="3" s="1"/>
  <c r="D29" i="3"/>
  <c r="K29" i="3" s="1"/>
  <c r="E29" i="3"/>
  <c r="F29" i="3"/>
  <c r="C30" i="3"/>
  <c r="J30" i="3" s="1"/>
  <c r="D30" i="3"/>
  <c r="K30" i="3" s="1"/>
  <c r="E30" i="3"/>
  <c r="F30" i="3"/>
  <c r="C31" i="3"/>
  <c r="J31" i="3" s="1"/>
  <c r="D31" i="3"/>
  <c r="K31" i="3" s="1"/>
  <c r="E31" i="3"/>
  <c r="F31" i="3"/>
  <c r="C32" i="3"/>
  <c r="J32" i="3" s="1"/>
  <c r="D32" i="3"/>
  <c r="K32" i="3" s="1"/>
  <c r="E32" i="3"/>
  <c r="F32" i="3"/>
  <c r="C33" i="3"/>
  <c r="J33" i="3" s="1"/>
  <c r="D33" i="3"/>
  <c r="K33" i="3" s="1"/>
  <c r="E33" i="3"/>
  <c r="F33" i="3"/>
  <c r="C34" i="3"/>
  <c r="J34" i="3" s="1"/>
  <c r="D34" i="3"/>
  <c r="K34" i="3" s="1"/>
  <c r="E34" i="3"/>
  <c r="F34" i="3"/>
  <c r="C35" i="3"/>
  <c r="J35" i="3" s="1"/>
  <c r="D35" i="3"/>
  <c r="K35" i="3" s="1"/>
  <c r="E35" i="3"/>
  <c r="F35" i="3"/>
  <c r="C36" i="3"/>
  <c r="J36" i="3" s="1"/>
  <c r="D36" i="3"/>
  <c r="K36" i="3" s="1"/>
  <c r="E36" i="3"/>
  <c r="F36" i="3"/>
  <c r="C37" i="3"/>
  <c r="J37" i="3" s="1"/>
  <c r="D37" i="3"/>
  <c r="K37" i="3" s="1"/>
  <c r="E37" i="3"/>
  <c r="F37" i="3"/>
  <c r="C38" i="3"/>
  <c r="J38" i="3" s="1"/>
  <c r="D38" i="3"/>
  <c r="K38" i="3" s="1"/>
  <c r="E38" i="3"/>
  <c r="F38" i="3"/>
  <c r="C39" i="3"/>
  <c r="J39" i="3" s="1"/>
  <c r="D39" i="3"/>
  <c r="K39" i="3" s="1"/>
  <c r="E39" i="3"/>
  <c r="F39" i="3"/>
  <c r="C40" i="3"/>
  <c r="J40" i="3" s="1"/>
  <c r="D40" i="3"/>
  <c r="K40" i="3" s="1"/>
  <c r="E40" i="3"/>
  <c r="F40" i="3"/>
  <c r="C41" i="3"/>
  <c r="J41" i="3" s="1"/>
  <c r="D41" i="3"/>
  <c r="K41" i="3" s="1"/>
  <c r="E41" i="3"/>
  <c r="F41" i="3"/>
  <c r="C42" i="3"/>
  <c r="J42" i="3" s="1"/>
  <c r="D42" i="3"/>
  <c r="K42" i="3" s="1"/>
  <c r="E42" i="3"/>
  <c r="F42" i="3"/>
  <c r="C43" i="3"/>
  <c r="J43" i="3" s="1"/>
  <c r="D43" i="3"/>
  <c r="K43" i="3" s="1"/>
  <c r="E43" i="3"/>
  <c r="F43" i="3"/>
  <c r="C44" i="3"/>
  <c r="J44" i="3" s="1"/>
  <c r="D44" i="3"/>
  <c r="K44" i="3" s="1"/>
  <c r="E44" i="3"/>
  <c r="F44" i="3"/>
  <c r="C45" i="3"/>
  <c r="J45" i="3" s="1"/>
  <c r="D45" i="3"/>
  <c r="K45" i="3" s="1"/>
  <c r="E45" i="3"/>
  <c r="F45" i="3"/>
  <c r="C46" i="3"/>
  <c r="J46" i="3" s="1"/>
  <c r="D46" i="3"/>
  <c r="K46" i="3" s="1"/>
  <c r="E46" i="3"/>
  <c r="F46" i="3"/>
  <c r="C47" i="3"/>
  <c r="J47" i="3" s="1"/>
  <c r="D47" i="3"/>
  <c r="K47" i="3" s="1"/>
  <c r="E47" i="3"/>
  <c r="F47" i="3"/>
  <c r="C48" i="3"/>
  <c r="J48" i="3" s="1"/>
  <c r="D48" i="3"/>
  <c r="K48" i="3" s="1"/>
  <c r="E48" i="3"/>
  <c r="F48" i="3"/>
  <c r="C49" i="3"/>
  <c r="J49" i="3" s="1"/>
  <c r="D49" i="3"/>
  <c r="K49" i="3" s="1"/>
  <c r="E49" i="3"/>
  <c r="F49" i="3"/>
  <c r="C50" i="3"/>
  <c r="J50" i="3" s="1"/>
  <c r="D50" i="3"/>
  <c r="K50" i="3" s="1"/>
  <c r="E50" i="3"/>
  <c r="F50" i="3"/>
  <c r="C51" i="3"/>
  <c r="J51" i="3" s="1"/>
  <c r="D51" i="3"/>
  <c r="K51" i="3" s="1"/>
  <c r="E51" i="3"/>
  <c r="F51" i="3"/>
  <c r="C52" i="3"/>
  <c r="J52" i="3" s="1"/>
  <c r="D52" i="3"/>
  <c r="K52" i="3" s="1"/>
  <c r="E52" i="3"/>
  <c r="F52" i="3"/>
  <c r="C53" i="3"/>
  <c r="J53" i="3" s="1"/>
  <c r="D53" i="3"/>
  <c r="K53" i="3" s="1"/>
  <c r="E53" i="3"/>
  <c r="F53" i="3"/>
  <c r="C54" i="3"/>
  <c r="J54" i="3" s="1"/>
  <c r="D54" i="3"/>
  <c r="K54" i="3" s="1"/>
  <c r="E54" i="3"/>
  <c r="F54" i="3"/>
  <c r="C55" i="3"/>
  <c r="J55" i="3" s="1"/>
  <c r="D55" i="3"/>
  <c r="K55" i="3" s="1"/>
  <c r="E55" i="3"/>
  <c r="F55" i="3"/>
  <c r="C56" i="3"/>
  <c r="J56" i="3" s="1"/>
  <c r="D56" i="3"/>
  <c r="K56" i="3" s="1"/>
  <c r="E56" i="3"/>
  <c r="F56" i="3"/>
  <c r="C57" i="3"/>
  <c r="J57" i="3" s="1"/>
  <c r="D57" i="3"/>
  <c r="K57" i="3" s="1"/>
  <c r="E57" i="3"/>
  <c r="F57" i="3"/>
  <c r="C58" i="3"/>
  <c r="J58" i="3" s="1"/>
  <c r="D58" i="3"/>
  <c r="K58" i="3" s="1"/>
  <c r="E58" i="3"/>
  <c r="F58" i="3"/>
  <c r="C59" i="3"/>
  <c r="J59" i="3" s="1"/>
  <c r="D59" i="3"/>
  <c r="K59" i="3" s="1"/>
  <c r="E59" i="3"/>
  <c r="F59" i="3"/>
  <c r="C60" i="3"/>
  <c r="J60" i="3" s="1"/>
  <c r="D60" i="3"/>
  <c r="K60" i="3" s="1"/>
  <c r="E60" i="3"/>
  <c r="F60" i="3"/>
  <c r="C61" i="3"/>
  <c r="J61" i="3" s="1"/>
  <c r="D61" i="3"/>
  <c r="K61" i="3" s="1"/>
  <c r="E61" i="3"/>
  <c r="F61" i="3"/>
  <c r="C62" i="3"/>
  <c r="J62" i="3" s="1"/>
  <c r="D62" i="3"/>
  <c r="K62" i="3" s="1"/>
  <c r="E62" i="3"/>
  <c r="F62" i="3"/>
  <c r="C63" i="3"/>
  <c r="J63" i="3" s="1"/>
  <c r="D63" i="3"/>
  <c r="K63" i="3" s="1"/>
  <c r="E63" i="3"/>
  <c r="F63" i="3"/>
  <c r="C64" i="3"/>
  <c r="J64" i="3" s="1"/>
  <c r="D64" i="3"/>
  <c r="K64" i="3" s="1"/>
  <c r="E64" i="3"/>
  <c r="F64" i="3"/>
  <c r="C65" i="3"/>
  <c r="J65" i="3" s="1"/>
  <c r="D65" i="3"/>
  <c r="K65" i="3" s="1"/>
  <c r="E65" i="3"/>
  <c r="F65" i="3"/>
  <c r="C66" i="3"/>
  <c r="J66" i="3" s="1"/>
  <c r="D66" i="3"/>
  <c r="K66" i="3" s="1"/>
  <c r="E66" i="3"/>
  <c r="F66" i="3"/>
  <c r="C67" i="3"/>
  <c r="J67" i="3" s="1"/>
  <c r="D67" i="3"/>
  <c r="K67" i="3" s="1"/>
  <c r="E67" i="3"/>
  <c r="F67" i="3"/>
  <c r="C68" i="3"/>
  <c r="J68" i="3" s="1"/>
  <c r="D68" i="3"/>
  <c r="K68" i="3" s="1"/>
  <c r="E68" i="3"/>
  <c r="F68" i="3"/>
  <c r="C69" i="3"/>
  <c r="J69" i="3" s="1"/>
  <c r="D69" i="3"/>
  <c r="K69" i="3" s="1"/>
  <c r="E69" i="3"/>
  <c r="F69" i="3"/>
  <c r="C70" i="3"/>
  <c r="J70" i="3" s="1"/>
  <c r="D70" i="3"/>
  <c r="K70" i="3" s="1"/>
  <c r="E70" i="3"/>
  <c r="F70" i="3"/>
  <c r="C71" i="3"/>
  <c r="J71" i="3" s="1"/>
  <c r="D71" i="3"/>
  <c r="K71" i="3" s="1"/>
  <c r="E71" i="3"/>
  <c r="F71" i="3"/>
  <c r="C72" i="3"/>
  <c r="J72" i="3" s="1"/>
  <c r="D72" i="3"/>
  <c r="K72" i="3" s="1"/>
  <c r="E72" i="3"/>
  <c r="F72" i="3"/>
  <c r="C73" i="3"/>
  <c r="J73" i="3" s="1"/>
  <c r="D73" i="3"/>
  <c r="K73" i="3" s="1"/>
  <c r="E73" i="3"/>
  <c r="F73" i="3"/>
  <c r="C74" i="3"/>
  <c r="J74" i="3" s="1"/>
  <c r="D74" i="3"/>
  <c r="K74" i="3" s="1"/>
  <c r="E74" i="3"/>
  <c r="F74" i="3"/>
  <c r="C75" i="3"/>
  <c r="J75" i="3" s="1"/>
  <c r="D75" i="3"/>
  <c r="K75" i="3" s="1"/>
  <c r="E75" i="3"/>
  <c r="F75" i="3"/>
  <c r="C76" i="3"/>
  <c r="J76" i="3" s="1"/>
  <c r="D76" i="3"/>
  <c r="K76" i="3" s="1"/>
  <c r="E76" i="3"/>
  <c r="F76" i="3"/>
  <c r="C77" i="3"/>
  <c r="J77" i="3" s="1"/>
  <c r="D77" i="3"/>
  <c r="K77" i="3" s="1"/>
  <c r="E77" i="3"/>
  <c r="F77" i="3"/>
  <c r="C78" i="3"/>
  <c r="J78" i="3" s="1"/>
  <c r="D78" i="3"/>
  <c r="K78" i="3" s="1"/>
  <c r="E78" i="3"/>
  <c r="F78" i="3"/>
  <c r="C79" i="3"/>
  <c r="J79" i="3" s="1"/>
  <c r="D79" i="3"/>
  <c r="K79" i="3" s="1"/>
  <c r="E79" i="3"/>
  <c r="F79" i="3"/>
  <c r="C80" i="3"/>
  <c r="J80" i="3" s="1"/>
  <c r="D80" i="3"/>
  <c r="K80" i="3" s="1"/>
  <c r="E80" i="3"/>
  <c r="F80" i="3"/>
  <c r="C81" i="3"/>
  <c r="J81" i="3" s="1"/>
  <c r="D81" i="3"/>
  <c r="K81" i="3" s="1"/>
  <c r="E81" i="3"/>
  <c r="F81" i="3"/>
  <c r="C82" i="3"/>
  <c r="J82" i="3" s="1"/>
  <c r="D82" i="3"/>
  <c r="K82" i="3" s="1"/>
  <c r="E82" i="3"/>
  <c r="F82" i="3"/>
  <c r="F2" i="3"/>
  <c r="E2" i="3"/>
  <c r="D2" i="3"/>
  <c r="K2" i="3" s="1"/>
  <c r="C2" i="3"/>
  <c r="J2" i="3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M26" i="1"/>
  <c r="O26" i="1" s="1"/>
  <c r="M3" i="1"/>
  <c r="M4" i="1"/>
  <c r="M5" i="1"/>
  <c r="M6" i="1"/>
  <c r="M7" i="1"/>
  <c r="M8" i="1"/>
  <c r="M9" i="1"/>
  <c r="M10" i="1"/>
  <c r="O10" i="1" s="1"/>
  <c r="M11" i="1"/>
  <c r="M12" i="1"/>
  <c r="M13" i="1"/>
  <c r="M14" i="1"/>
  <c r="M15" i="1"/>
  <c r="M16" i="1"/>
  <c r="M17" i="1"/>
  <c r="M18" i="1"/>
  <c r="O18" i="1" s="1"/>
  <c r="M19" i="1"/>
  <c r="M20" i="1"/>
  <c r="M21" i="1"/>
  <c r="M22" i="1"/>
  <c r="M23" i="1"/>
  <c r="M24" i="1"/>
  <c r="M25" i="1"/>
  <c r="M2" i="1"/>
  <c r="J13" i="1"/>
  <c r="A13" i="16" s="1"/>
  <c r="I13" i="1"/>
  <c r="J12" i="1"/>
  <c r="A12" i="16" s="1"/>
  <c r="I12" i="1"/>
  <c r="J11" i="1"/>
  <c r="A11" i="16" s="1"/>
  <c r="I11" i="1"/>
  <c r="J10" i="1"/>
  <c r="A10" i="16" s="1"/>
  <c r="I10" i="1"/>
  <c r="J9" i="1"/>
  <c r="A9" i="16" s="1"/>
  <c r="I9" i="1"/>
  <c r="J8" i="1"/>
  <c r="A8" i="16" s="1"/>
  <c r="I8" i="1"/>
  <c r="J7" i="1"/>
  <c r="A7" i="16" s="1"/>
  <c r="I7" i="1"/>
  <c r="J6" i="1"/>
  <c r="A6" i="16" s="1"/>
  <c r="I6" i="1"/>
  <c r="J5" i="1"/>
  <c r="A5" i="16" s="1"/>
  <c r="I5" i="1"/>
  <c r="J4" i="1"/>
  <c r="A4" i="16" s="1"/>
  <c r="I4" i="1"/>
  <c r="J3" i="1"/>
  <c r="A3" i="16" s="1"/>
  <c r="I3" i="1"/>
  <c r="J2" i="1"/>
  <c r="A2" i="16" s="1"/>
  <c r="B2" i="16" s="1"/>
  <c r="C2" i="16" s="1"/>
  <c r="I2" i="1"/>
  <c r="B4" i="16" l="1"/>
  <c r="C4" i="16" s="1"/>
  <c r="B5" i="16"/>
  <c r="C5" i="16" s="1"/>
  <c r="B9" i="16"/>
  <c r="C9" i="16" s="1"/>
  <c r="B3" i="16"/>
  <c r="C3" i="16" s="1"/>
  <c r="B10" i="16"/>
  <c r="C10" i="16" s="1"/>
  <c r="B8" i="16"/>
  <c r="C8" i="16" s="1"/>
  <c r="B13" i="16"/>
  <c r="C13" i="16" s="1"/>
  <c r="B6" i="16"/>
  <c r="C6" i="16" s="1"/>
  <c r="B11" i="16"/>
  <c r="C11" i="16" s="1"/>
  <c r="B7" i="16"/>
  <c r="C7" i="16" s="1"/>
  <c r="B12" i="16"/>
  <c r="C12" i="16" s="1"/>
  <c r="A21" i="2"/>
  <c r="B21" i="2" s="1"/>
  <c r="E21" i="2" s="1"/>
  <c r="V7" i="1"/>
  <c r="C28" i="13"/>
  <c r="D52" i="13"/>
  <c r="I52" i="13" s="1"/>
  <c r="D4" i="13"/>
  <c r="I4" i="13" s="1"/>
  <c r="D88" i="13"/>
  <c r="I88" i="13" s="1"/>
  <c r="C37" i="13"/>
  <c r="D28" i="13"/>
  <c r="I28" i="13" s="1"/>
  <c r="D100" i="13"/>
  <c r="I100" i="13" s="1"/>
  <c r="C35" i="13"/>
  <c r="D64" i="13"/>
  <c r="I64" i="13" s="1"/>
  <c r="D16" i="13"/>
  <c r="I16" i="13" s="1"/>
  <c r="D112" i="13"/>
  <c r="I112" i="13" s="1"/>
  <c r="C27" i="13"/>
  <c r="C26" i="13"/>
  <c r="D76" i="13"/>
  <c r="I76" i="13" s="1"/>
  <c r="D124" i="13"/>
  <c r="I124" i="13" s="1"/>
  <c r="C31" i="13"/>
  <c r="C36" i="13"/>
  <c r="C34" i="13"/>
  <c r="C33" i="13"/>
  <c r="D136" i="13"/>
  <c r="I136" i="13" s="1"/>
  <c r="C30" i="13"/>
  <c r="C32" i="13"/>
  <c r="C29" i="13"/>
  <c r="D40" i="13"/>
  <c r="I40" i="13" s="1"/>
  <c r="A35" i="2"/>
  <c r="B35" i="2" s="1"/>
  <c r="E35" i="2" s="1"/>
  <c r="C44" i="13"/>
  <c r="D65" i="13"/>
  <c r="I65" i="13" s="1"/>
  <c r="D17" i="13"/>
  <c r="I17" i="13" s="1"/>
  <c r="D113" i="13"/>
  <c r="I113" i="13" s="1"/>
  <c r="C41" i="13"/>
  <c r="C43" i="13"/>
  <c r="D77" i="13"/>
  <c r="I77" i="13" s="1"/>
  <c r="C40" i="13"/>
  <c r="D137" i="13"/>
  <c r="I137" i="13" s="1"/>
  <c r="C42" i="13"/>
  <c r="D29" i="13"/>
  <c r="I29" i="13" s="1"/>
  <c r="D101" i="13"/>
  <c r="I101" i="13" s="1"/>
  <c r="C46" i="13"/>
  <c r="D41" i="13"/>
  <c r="I41" i="13" s="1"/>
  <c r="C38" i="13"/>
  <c r="D125" i="13"/>
  <c r="I125" i="13" s="1"/>
  <c r="C49" i="13"/>
  <c r="D5" i="13"/>
  <c r="I5" i="13" s="1"/>
  <c r="C39" i="13"/>
  <c r="C48" i="13"/>
  <c r="D89" i="13"/>
  <c r="I89" i="13" s="1"/>
  <c r="C45" i="13"/>
  <c r="D53" i="13"/>
  <c r="I53" i="13" s="1"/>
  <c r="C47" i="13"/>
  <c r="A68" i="2"/>
  <c r="B68" i="2" s="1"/>
  <c r="E68" i="2" s="1"/>
  <c r="C92" i="13"/>
  <c r="D33" i="13"/>
  <c r="I33" i="13" s="1"/>
  <c r="D81" i="13"/>
  <c r="I81" i="13" s="1"/>
  <c r="D141" i="13"/>
  <c r="I141" i="13" s="1"/>
  <c r="C88" i="13"/>
  <c r="C94" i="13"/>
  <c r="D105" i="13"/>
  <c r="I105" i="13" s="1"/>
  <c r="D69" i="13"/>
  <c r="I69" i="13" s="1"/>
  <c r="C89" i="13"/>
  <c r="C90" i="13"/>
  <c r="D45" i="13"/>
  <c r="I45" i="13" s="1"/>
  <c r="D117" i="13"/>
  <c r="I117" i="13" s="1"/>
  <c r="C95" i="13"/>
  <c r="C86" i="13"/>
  <c r="D57" i="13"/>
  <c r="I57" i="13" s="1"/>
  <c r="D9" i="13"/>
  <c r="I9" i="13" s="1"/>
  <c r="D129" i="13"/>
  <c r="I129" i="13" s="1"/>
  <c r="C97" i="13"/>
  <c r="D21" i="13"/>
  <c r="I21" i="13" s="1"/>
  <c r="C91" i="13"/>
  <c r="D93" i="13"/>
  <c r="I93" i="13" s="1"/>
  <c r="C93" i="13"/>
  <c r="C96" i="13"/>
  <c r="C87" i="13"/>
  <c r="A106" i="2"/>
  <c r="B106" i="2" s="1"/>
  <c r="E106" i="2" s="1"/>
  <c r="C144" i="13"/>
  <c r="C143" i="13"/>
  <c r="C134" i="13"/>
  <c r="D49" i="13"/>
  <c r="I49" i="13" s="1"/>
  <c r="D145" i="13"/>
  <c r="I145" i="13" s="1"/>
  <c r="C141" i="13"/>
  <c r="C139" i="13"/>
  <c r="D109" i="13"/>
  <c r="I109" i="13" s="1"/>
  <c r="C136" i="13"/>
  <c r="C138" i="13"/>
  <c r="D37" i="13"/>
  <c r="I37" i="13" s="1"/>
  <c r="C135" i="13"/>
  <c r="C145" i="13"/>
  <c r="D85" i="13"/>
  <c r="I85" i="13" s="1"/>
  <c r="D61" i="13"/>
  <c r="I61" i="13" s="1"/>
  <c r="D13" i="13"/>
  <c r="I13" i="13" s="1"/>
  <c r="D133" i="13"/>
  <c r="I133" i="13" s="1"/>
  <c r="C137" i="13"/>
  <c r="D73" i="13"/>
  <c r="I73" i="13" s="1"/>
  <c r="D25" i="13"/>
  <c r="I25" i="13" s="1"/>
  <c r="D97" i="13"/>
  <c r="I97" i="13" s="1"/>
  <c r="C140" i="13"/>
  <c r="C142" i="13"/>
  <c r="D121" i="13"/>
  <c r="I121" i="13" s="1"/>
  <c r="A56" i="2"/>
  <c r="B56" i="2" s="1"/>
  <c r="E56" i="2" s="1"/>
  <c r="V5" i="1"/>
  <c r="C76" i="13"/>
  <c r="C79" i="13"/>
  <c r="C77" i="13"/>
  <c r="D68" i="13"/>
  <c r="I68" i="13" s="1"/>
  <c r="D20" i="13"/>
  <c r="I20" i="13" s="1"/>
  <c r="C75" i="13"/>
  <c r="D116" i="13"/>
  <c r="I116" i="13" s="1"/>
  <c r="D80" i="13"/>
  <c r="I80" i="13" s="1"/>
  <c r="C81" i="13"/>
  <c r="C74" i="13"/>
  <c r="D32" i="13"/>
  <c r="I32" i="13" s="1"/>
  <c r="D140" i="13"/>
  <c r="I140" i="13" s="1"/>
  <c r="D104" i="13"/>
  <c r="I104" i="13" s="1"/>
  <c r="C84" i="13"/>
  <c r="D44" i="13"/>
  <c r="I44" i="13" s="1"/>
  <c r="C83" i="13"/>
  <c r="D92" i="13"/>
  <c r="I92" i="13" s="1"/>
  <c r="C82" i="13"/>
  <c r="C80" i="13"/>
  <c r="C78" i="13"/>
  <c r="C85" i="13"/>
  <c r="D56" i="13"/>
  <c r="I56" i="13" s="1"/>
  <c r="D8" i="13"/>
  <c r="I8" i="13" s="1"/>
  <c r="D128" i="13"/>
  <c r="I128" i="13" s="1"/>
  <c r="A3" i="2"/>
  <c r="B3" i="2" s="1"/>
  <c r="E3" i="2" s="1"/>
  <c r="C7" i="13"/>
  <c r="H7" i="13" s="1"/>
  <c r="D62" i="13"/>
  <c r="I62" i="13" s="1"/>
  <c r="D98" i="13"/>
  <c r="I98" i="13" s="1"/>
  <c r="C5" i="13"/>
  <c r="H5" i="13" s="1"/>
  <c r="C4" i="13"/>
  <c r="H4" i="13" s="1"/>
  <c r="C8" i="13"/>
  <c r="H8" i="13" s="1"/>
  <c r="D134" i="13"/>
  <c r="I134" i="13" s="1"/>
  <c r="C10" i="13"/>
  <c r="H10" i="13" s="1"/>
  <c r="C11" i="13"/>
  <c r="H11" i="13" s="1"/>
  <c r="D86" i="13"/>
  <c r="I86" i="13" s="1"/>
  <c r="C12" i="13"/>
  <c r="H12" i="13" s="1"/>
  <c r="D122" i="13"/>
  <c r="I122" i="13" s="1"/>
  <c r="D14" i="13"/>
  <c r="I14" i="13" s="1"/>
  <c r="C6" i="13"/>
  <c r="H6" i="13" s="1"/>
  <c r="C3" i="13"/>
  <c r="H3" i="13" s="1"/>
  <c r="C13" i="13"/>
  <c r="H13" i="13" s="1"/>
  <c r="D74" i="13"/>
  <c r="I74" i="13" s="1"/>
  <c r="D110" i="13"/>
  <c r="I110" i="13" s="1"/>
  <c r="D2" i="13"/>
  <c r="I2" i="13" s="1"/>
  <c r="D50" i="13"/>
  <c r="I50" i="13" s="1"/>
  <c r="D26" i="13"/>
  <c r="I26" i="13" s="1"/>
  <c r="D38" i="13"/>
  <c r="I38" i="13" s="1"/>
  <c r="C9" i="13"/>
  <c r="H9" i="13" s="1"/>
  <c r="C2" i="13"/>
  <c r="H2" i="13" s="1"/>
  <c r="A42" i="2"/>
  <c r="B42" i="2" s="1"/>
  <c r="E42" i="2" s="1"/>
  <c r="V6" i="1"/>
  <c r="D66" i="13"/>
  <c r="I66" i="13" s="1"/>
  <c r="D42" i="13"/>
  <c r="I42" i="13" s="1"/>
  <c r="C60" i="13"/>
  <c r="D30" i="13"/>
  <c r="I30" i="13" s="1"/>
  <c r="C51" i="13"/>
  <c r="C61" i="13"/>
  <c r="D138" i="13"/>
  <c r="I138" i="13" s="1"/>
  <c r="C58" i="13"/>
  <c r="C57" i="13"/>
  <c r="D114" i="13"/>
  <c r="I114" i="13" s="1"/>
  <c r="C56" i="13"/>
  <c r="D54" i="13"/>
  <c r="I54" i="13" s="1"/>
  <c r="D90" i="13"/>
  <c r="I90" i="13" s="1"/>
  <c r="C50" i="13"/>
  <c r="D102" i="13"/>
  <c r="I102" i="13" s="1"/>
  <c r="D18" i="13"/>
  <c r="I18" i="13" s="1"/>
  <c r="D126" i="13"/>
  <c r="I126" i="13" s="1"/>
  <c r="C53" i="13"/>
  <c r="C59" i="13"/>
  <c r="C54" i="13"/>
  <c r="C52" i="13"/>
  <c r="D78" i="13"/>
  <c r="I78" i="13" s="1"/>
  <c r="D6" i="13"/>
  <c r="I6" i="13" s="1"/>
  <c r="C55" i="13"/>
  <c r="A75" i="2"/>
  <c r="B75" i="2" s="1"/>
  <c r="E75" i="2" s="1"/>
  <c r="V4" i="1"/>
  <c r="D34" i="13"/>
  <c r="I34" i="13" s="1"/>
  <c r="C108" i="13"/>
  <c r="D142" i="13"/>
  <c r="I142" i="13" s="1"/>
  <c r="C102" i="13"/>
  <c r="D10" i="13"/>
  <c r="I10" i="13" s="1"/>
  <c r="C107" i="13"/>
  <c r="D94" i="13"/>
  <c r="I94" i="13" s="1"/>
  <c r="C98" i="13"/>
  <c r="C109" i="13"/>
  <c r="C104" i="13"/>
  <c r="C103" i="13"/>
  <c r="D22" i="13"/>
  <c r="I22" i="13" s="1"/>
  <c r="C105" i="13"/>
  <c r="C99" i="13"/>
  <c r="C101" i="13"/>
  <c r="D130" i="13"/>
  <c r="I130" i="13" s="1"/>
  <c r="C100" i="13"/>
  <c r="D46" i="13"/>
  <c r="I46" i="13" s="1"/>
  <c r="D118" i="13"/>
  <c r="I118" i="13" s="1"/>
  <c r="D82" i="13"/>
  <c r="I82" i="13" s="1"/>
  <c r="C106" i="13"/>
  <c r="D70" i="13"/>
  <c r="I70" i="13" s="1"/>
  <c r="D106" i="13"/>
  <c r="I106" i="13" s="1"/>
  <c r="D58" i="13"/>
  <c r="I58" i="13" s="1"/>
  <c r="A19" i="2"/>
  <c r="B19" i="2" s="1"/>
  <c r="E19" i="2" s="1"/>
  <c r="D87" i="13"/>
  <c r="I87" i="13" s="1"/>
  <c r="C25" i="13"/>
  <c r="C24" i="13"/>
  <c r="C14" i="13"/>
  <c r="C21" i="13"/>
  <c r="C20" i="13"/>
  <c r="D27" i="13"/>
  <c r="I27" i="13" s="1"/>
  <c r="D111" i="13"/>
  <c r="I111" i="13" s="1"/>
  <c r="D63" i="13"/>
  <c r="I63" i="13" s="1"/>
  <c r="D75" i="13"/>
  <c r="I75" i="13" s="1"/>
  <c r="C17" i="13"/>
  <c r="C16" i="13"/>
  <c r="D135" i="13"/>
  <c r="I135" i="13" s="1"/>
  <c r="D51" i="13"/>
  <c r="I51" i="13" s="1"/>
  <c r="D15" i="13"/>
  <c r="I15" i="13" s="1"/>
  <c r="C22" i="13"/>
  <c r="C18" i="13"/>
  <c r="C19" i="13"/>
  <c r="D99" i="13"/>
  <c r="I99" i="13" s="1"/>
  <c r="C15" i="13"/>
  <c r="D39" i="13"/>
  <c r="I39" i="13" s="1"/>
  <c r="C23" i="13"/>
  <c r="D3" i="13"/>
  <c r="I3" i="13" s="1"/>
  <c r="D123" i="13"/>
  <c r="I123" i="13" s="1"/>
  <c r="A49" i="2"/>
  <c r="B49" i="2" s="1"/>
  <c r="E49" i="2" s="1"/>
  <c r="C66" i="13"/>
  <c r="D115" i="13"/>
  <c r="I115" i="13" s="1"/>
  <c r="C71" i="13"/>
  <c r="D19" i="13"/>
  <c r="I19" i="13" s="1"/>
  <c r="C72" i="13"/>
  <c r="D79" i="13"/>
  <c r="I79" i="13" s="1"/>
  <c r="D67" i="13"/>
  <c r="I67" i="13" s="1"/>
  <c r="C63" i="13"/>
  <c r="C70" i="13"/>
  <c r="D139" i="13"/>
  <c r="I139" i="13" s="1"/>
  <c r="C73" i="13"/>
  <c r="D55" i="13"/>
  <c r="I55" i="13" s="1"/>
  <c r="D91" i="13"/>
  <c r="I91" i="13" s="1"/>
  <c r="C68" i="13"/>
  <c r="D7" i="13"/>
  <c r="I7" i="13" s="1"/>
  <c r="D103" i="13"/>
  <c r="I103" i="13" s="1"/>
  <c r="D43" i="13"/>
  <c r="I43" i="13" s="1"/>
  <c r="C69" i="13"/>
  <c r="C62" i="13"/>
  <c r="C64" i="13"/>
  <c r="D127" i="13"/>
  <c r="I127" i="13" s="1"/>
  <c r="C67" i="13"/>
  <c r="C65" i="13"/>
  <c r="D31" i="13"/>
  <c r="I31" i="13" s="1"/>
  <c r="A89" i="2"/>
  <c r="B89" i="2" s="1"/>
  <c r="E89" i="2" s="1"/>
  <c r="D119" i="13"/>
  <c r="I119" i="13" s="1"/>
  <c r="C111" i="13"/>
  <c r="C113" i="13"/>
  <c r="D11" i="13"/>
  <c r="I11" i="13" s="1"/>
  <c r="D83" i="13"/>
  <c r="I83" i="13" s="1"/>
  <c r="D71" i="13"/>
  <c r="I71" i="13" s="1"/>
  <c r="C120" i="13"/>
  <c r="D143" i="13"/>
  <c r="I143" i="13" s="1"/>
  <c r="D23" i="13"/>
  <c r="I23" i="13" s="1"/>
  <c r="D107" i="13"/>
  <c r="I107" i="13" s="1"/>
  <c r="D59" i="13"/>
  <c r="I59" i="13" s="1"/>
  <c r="C116" i="13"/>
  <c r="C118" i="13"/>
  <c r="D47" i="13"/>
  <c r="I47" i="13" s="1"/>
  <c r="D131" i="13"/>
  <c r="I131" i="13" s="1"/>
  <c r="C114" i="13"/>
  <c r="C115" i="13"/>
  <c r="C112" i="13"/>
  <c r="D95" i="13"/>
  <c r="I95" i="13" s="1"/>
  <c r="C119" i="13"/>
  <c r="D35" i="13"/>
  <c r="I35" i="13" s="1"/>
  <c r="C110" i="13"/>
  <c r="C121" i="13"/>
  <c r="C117" i="13"/>
  <c r="A92" i="2"/>
  <c r="B92" i="2" s="1"/>
  <c r="E92" i="2" s="1"/>
  <c r="V3" i="1"/>
  <c r="D36" i="13"/>
  <c r="I36" i="13" s="1"/>
  <c r="D120" i="13"/>
  <c r="I120" i="13" s="1"/>
  <c r="C130" i="13"/>
  <c r="D84" i="13"/>
  <c r="I84" i="13" s="1"/>
  <c r="D48" i="13"/>
  <c r="I48" i="13" s="1"/>
  <c r="D144" i="13"/>
  <c r="I144" i="13" s="1"/>
  <c r="C125" i="13"/>
  <c r="C124" i="13"/>
  <c r="H124" i="13" s="1"/>
  <c r="C126" i="13"/>
  <c r="D12" i="13"/>
  <c r="I12" i="13" s="1"/>
  <c r="C128" i="13"/>
  <c r="C131" i="13"/>
  <c r="C122" i="13"/>
  <c r="D108" i="13"/>
  <c r="I108" i="13" s="1"/>
  <c r="D60" i="13"/>
  <c r="I60" i="13" s="1"/>
  <c r="D72" i="13"/>
  <c r="I72" i="13" s="1"/>
  <c r="C127" i="13"/>
  <c r="C133" i="13"/>
  <c r="C123" i="13"/>
  <c r="C129" i="13"/>
  <c r="D132" i="13"/>
  <c r="I132" i="13" s="1"/>
  <c r="C132" i="13"/>
  <c r="D24" i="13"/>
  <c r="I24" i="13" s="1"/>
  <c r="D96" i="13"/>
  <c r="I96" i="13" s="1"/>
  <c r="O20" i="1"/>
  <c r="O12" i="1"/>
  <c r="O4" i="1"/>
  <c r="O21" i="1"/>
  <c r="O13" i="1"/>
  <c r="O5" i="1"/>
  <c r="O19" i="1"/>
  <c r="O11" i="1"/>
  <c r="O3" i="1"/>
  <c r="O23" i="1"/>
  <c r="O15" i="1"/>
  <c r="O7" i="1"/>
  <c r="G72" i="3"/>
  <c r="G80" i="3"/>
  <c r="O2" i="1"/>
  <c r="O17" i="1"/>
  <c r="O25" i="1"/>
  <c r="O9" i="1"/>
  <c r="O24" i="1"/>
  <c r="O16" i="1"/>
  <c r="O8" i="1"/>
  <c r="O22" i="1"/>
  <c r="O14" i="1"/>
  <c r="O6" i="1"/>
  <c r="G7" i="3"/>
  <c r="G2" i="3"/>
  <c r="G28" i="3"/>
  <c r="G20" i="3"/>
  <c r="G12" i="3"/>
  <c r="G64" i="3"/>
  <c r="G56" i="3"/>
  <c r="G48" i="3"/>
  <c r="G40" i="3"/>
  <c r="G32" i="3"/>
  <c r="G24" i="3"/>
  <c r="G16" i="3"/>
  <c r="G8" i="3"/>
  <c r="A87" i="2"/>
  <c r="B87" i="2" s="1"/>
  <c r="E87" i="2" s="1"/>
  <c r="A85" i="2"/>
  <c r="B85" i="2" s="1"/>
  <c r="E85" i="2" s="1"/>
  <c r="A80" i="2"/>
  <c r="B80" i="2" s="1"/>
  <c r="E80" i="2" s="1"/>
  <c r="A73" i="2"/>
  <c r="B73" i="2" s="1"/>
  <c r="E73" i="2" s="1"/>
  <c r="A66" i="2"/>
  <c r="B66" i="2" s="1"/>
  <c r="E66" i="2" s="1"/>
  <c r="A59" i="2"/>
  <c r="B59" i="2" s="1"/>
  <c r="E59" i="2" s="1"/>
  <c r="A54" i="2"/>
  <c r="B54" i="2" s="1"/>
  <c r="E54" i="2" s="1"/>
  <c r="A52" i="2"/>
  <c r="B52" i="2" s="1"/>
  <c r="E52" i="2" s="1"/>
  <c r="A26" i="2"/>
  <c r="B26" i="2" s="1"/>
  <c r="E26" i="2" s="1"/>
  <c r="A10" i="2"/>
  <c r="B10" i="2" s="1"/>
  <c r="E10" i="2" s="1"/>
  <c r="A2" i="2"/>
  <c r="B2" i="2" s="1"/>
  <c r="E2" i="2" s="1"/>
  <c r="A109" i="2"/>
  <c r="B109" i="2" s="1"/>
  <c r="E109" i="2" s="1"/>
  <c r="A104" i="2"/>
  <c r="B104" i="2" s="1"/>
  <c r="E104" i="2" s="1"/>
  <c r="A97" i="2"/>
  <c r="B97" i="2" s="1"/>
  <c r="E97" i="2" s="1"/>
  <c r="A90" i="2"/>
  <c r="B90" i="2" s="1"/>
  <c r="E90" i="2" s="1"/>
  <c r="A83" i="2"/>
  <c r="B83" i="2" s="1"/>
  <c r="E83" i="2" s="1"/>
  <c r="A78" i="2"/>
  <c r="B78" i="2" s="1"/>
  <c r="E78" i="2" s="1"/>
  <c r="A76" i="2"/>
  <c r="B76" i="2" s="1"/>
  <c r="E76" i="2" s="1"/>
  <c r="A47" i="2"/>
  <c r="B47" i="2" s="1"/>
  <c r="E47" i="2" s="1"/>
  <c r="A45" i="2"/>
  <c r="B45" i="2" s="1"/>
  <c r="E45" i="2" s="1"/>
  <c r="A40" i="2"/>
  <c r="B40" i="2" s="1"/>
  <c r="E40" i="2" s="1"/>
  <c r="A33" i="2"/>
  <c r="B33" i="2" s="1"/>
  <c r="E33" i="2" s="1"/>
  <c r="A17" i="2"/>
  <c r="B17" i="2" s="1"/>
  <c r="E17" i="2" s="1"/>
  <c r="A8" i="2"/>
  <c r="B8" i="2" s="1"/>
  <c r="E8" i="2" s="1"/>
  <c r="A6" i="2"/>
  <c r="B6" i="2" s="1"/>
  <c r="E6" i="2" s="1"/>
  <c r="A4" i="2"/>
  <c r="B4" i="2" s="1"/>
  <c r="E4" i="2" s="1"/>
  <c r="A107" i="2"/>
  <c r="B107" i="2" s="1"/>
  <c r="E107" i="2" s="1"/>
  <c r="A102" i="2"/>
  <c r="B102" i="2" s="1"/>
  <c r="E102" i="2" s="1"/>
  <c r="A100" i="2"/>
  <c r="B100" i="2" s="1"/>
  <c r="E100" i="2" s="1"/>
  <c r="A71" i="2"/>
  <c r="B71" i="2" s="1"/>
  <c r="E71" i="2" s="1"/>
  <c r="A69" i="2"/>
  <c r="B69" i="2" s="1"/>
  <c r="E69" i="2" s="1"/>
  <c r="A64" i="2"/>
  <c r="B64" i="2" s="1"/>
  <c r="E64" i="2" s="1"/>
  <c r="A57" i="2"/>
  <c r="B57" i="2" s="1"/>
  <c r="E57" i="2" s="1"/>
  <c r="A50" i="2"/>
  <c r="B50" i="2" s="1"/>
  <c r="E50" i="2" s="1"/>
  <c r="A43" i="2"/>
  <c r="B43" i="2" s="1"/>
  <c r="E43" i="2" s="1"/>
  <c r="A38" i="2"/>
  <c r="B38" i="2" s="1"/>
  <c r="E38" i="2" s="1"/>
  <c r="A36" i="2"/>
  <c r="B36" i="2" s="1"/>
  <c r="E36" i="2" s="1"/>
  <c r="A31" i="2"/>
  <c r="B31" i="2" s="1"/>
  <c r="E31" i="2" s="1"/>
  <c r="A29" i="2"/>
  <c r="B29" i="2" s="1"/>
  <c r="E29" i="2" s="1"/>
  <c r="A24" i="2"/>
  <c r="B24" i="2" s="1"/>
  <c r="E24" i="2" s="1"/>
  <c r="A22" i="2"/>
  <c r="B22" i="2" s="1"/>
  <c r="E22" i="2" s="1"/>
  <c r="A20" i="2"/>
  <c r="B20" i="2" s="1"/>
  <c r="E20" i="2" s="1"/>
  <c r="A15" i="2"/>
  <c r="B15" i="2" s="1"/>
  <c r="E15" i="2" s="1"/>
  <c r="A13" i="2"/>
  <c r="B13" i="2" s="1"/>
  <c r="E13" i="2" s="1"/>
  <c r="A95" i="2"/>
  <c r="B95" i="2" s="1"/>
  <c r="E95" i="2" s="1"/>
  <c r="A93" i="2"/>
  <c r="B93" i="2" s="1"/>
  <c r="E93" i="2" s="1"/>
  <c r="A88" i="2"/>
  <c r="B88" i="2" s="1"/>
  <c r="E88" i="2" s="1"/>
  <c r="A81" i="2"/>
  <c r="B81" i="2" s="1"/>
  <c r="E81" i="2" s="1"/>
  <c r="A74" i="2"/>
  <c r="B74" i="2" s="1"/>
  <c r="E74" i="2" s="1"/>
  <c r="A67" i="2"/>
  <c r="B67" i="2" s="1"/>
  <c r="E67" i="2" s="1"/>
  <c r="A62" i="2"/>
  <c r="B62" i="2" s="1"/>
  <c r="E62" i="2" s="1"/>
  <c r="A60" i="2"/>
  <c r="B60" i="2" s="1"/>
  <c r="E60" i="2" s="1"/>
  <c r="A27" i="2"/>
  <c r="B27" i="2" s="1"/>
  <c r="E27" i="2" s="1"/>
  <c r="A11" i="2"/>
  <c r="B11" i="2" s="1"/>
  <c r="E11" i="2" s="1"/>
  <c r="A105" i="2"/>
  <c r="B105" i="2" s="1"/>
  <c r="E105" i="2" s="1"/>
  <c r="A98" i="2"/>
  <c r="B98" i="2" s="1"/>
  <c r="E98" i="2" s="1"/>
  <c r="A91" i="2"/>
  <c r="B91" i="2" s="1"/>
  <c r="E91" i="2" s="1"/>
  <c r="A86" i="2"/>
  <c r="B86" i="2" s="1"/>
  <c r="E86" i="2" s="1"/>
  <c r="A84" i="2"/>
  <c r="B84" i="2" s="1"/>
  <c r="E84" i="2" s="1"/>
  <c r="A55" i="2"/>
  <c r="B55" i="2" s="1"/>
  <c r="E55" i="2" s="1"/>
  <c r="A53" i="2"/>
  <c r="B53" i="2" s="1"/>
  <c r="E53" i="2" s="1"/>
  <c r="A48" i="2"/>
  <c r="B48" i="2" s="1"/>
  <c r="E48" i="2" s="1"/>
  <c r="A41" i="2"/>
  <c r="B41" i="2" s="1"/>
  <c r="E41" i="2" s="1"/>
  <c r="A34" i="2"/>
  <c r="B34" i="2" s="1"/>
  <c r="E34" i="2" s="1"/>
  <c r="A18" i="2"/>
  <c r="B18" i="2" s="1"/>
  <c r="E18" i="2" s="1"/>
  <c r="A108" i="2"/>
  <c r="B108" i="2" s="1"/>
  <c r="E108" i="2" s="1"/>
  <c r="A79" i="2"/>
  <c r="B79" i="2" s="1"/>
  <c r="E79" i="2" s="1"/>
  <c r="A77" i="2"/>
  <c r="B77" i="2" s="1"/>
  <c r="E77" i="2" s="1"/>
  <c r="A72" i="2"/>
  <c r="B72" i="2" s="1"/>
  <c r="E72" i="2" s="1"/>
  <c r="A65" i="2"/>
  <c r="B65" i="2" s="1"/>
  <c r="E65" i="2" s="1"/>
  <c r="A58" i="2"/>
  <c r="B58" i="2" s="1"/>
  <c r="E58" i="2" s="1"/>
  <c r="A51" i="2"/>
  <c r="B51" i="2" s="1"/>
  <c r="E51" i="2" s="1"/>
  <c r="A46" i="2"/>
  <c r="B46" i="2" s="1"/>
  <c r="E46" i="2" s="1"/>
  <c r="A44" i="2"/>
  <c r="B44" i="2" s="1"/>
  <c r="E44" i="2" s="1"/>
  <c r="A25" i="2"/>
  <c r="B25" i="2" s="1"/>
  <c r="E25" i="2" s="1"/>
  <c r="A9" i="2"/>
  <c r="B9" i="2" s="1"/>
  <c r="E9" i="2" s="1"/>
  <c r="A7" i="2"/>
  <c r="B7" i="2" s="1"/>
  <c r="E7" i="2" s="1"/>
  <c r="A5" i="2"/>
  <c r="B5" i="2" s="1"/>
  <c r="E5" i="2" s="1"/>
  <c r="A103" i="2"/>
  <c r="B103" i="2" s="1"/>
  <c r="E103" i="2" s="1"/>
  <c r="A101" i="2"/>
  <c r="B101" i="2" s="1"/>
  <c r="E101" i="2" s="1"/>
  <c r="F101" i="2" s="1"/>
  <c r="G101" i="2" s="1"/>
  <c r="A96" i="2"/>
  <c r="B96" i="2" s="1"/>
  <c r="E96" i="2" s="1"/>
  <c r="A82" i="2"/>
  <c r="B82" i="2" s="1"/>
  <c r="E82" i="2" s="1"/>
  <c r="A70" i="2"/>
  <c r="B70" i="2" s="1"/>
  <c r="E70" i="2" s="1"/>
  <c r="A39" i="2"/>
  <c r="B39" i="2" s="1"/>
  <c r="E39" i="2" s="1"/>
  <c r="A37" i="2"/>
  <c r="B37" i="2" s="1"/>
  <c r="E37" i="2" s="1"/>
  <c r="A32" i="2"/>
  <c r="B32" i="2" s="1"/>
  <c r="E32" i="2" s="1"/>
  <c r="A30" i="2"/>
  <c r="B30" i="2" s="1"/>
  <c r="E30" i="2" s="1"/>
  <c r="A28" i="2"/>
  <c r="B28" i="2" s="1"/>
  <c r="E28" i="2" s="1"/>
  <c r="A23" i="2"/>
  <c r="B23" i="2" s="1"/>
  <c r="E23" i="2" s="1"/>
  <c r="A16" i="2"/>
  <c r="B16" i="2" s="1"/>
  <c r="E16" i="2" s="1"/>
  <c r="A14" i="2"/>
  <c r="B14" i="2" s="1"/>
  <c r="E14" i="2" s="1"/>
  <c r="A12" i="2"/>
  <c r="B12" i="2" s="1"/>
  <c r="E12" i="2" s="1"/>
  <c r="A99" i="2"/>
  <c r="B99" i="2" s="1"/>
  <c r="E99" i="2" s="1"/>
  <c r="A94" i="2"/>
  <c r="B94" i="2" s="1"/>
  <c r="E94" i="2" s="1"/>
  <c r="A63" i="2"/>
  <c r="B63" i="2" s="1"/>
  <c r="E63" i="2" s="1"/>
  <c r="A61" i="2"/>
  <c r="B61" i="2" s="1"/>
  <c r="E61" i="2" s="1"/>
  <c r="G3" i="3"/>
  <c r="G76" i="3"/>
  <c r="G68" i="3"/>
  <c r="G60" i="3"/>
  <c r="G52" i="3"/>
  <c r="G44" i="3"/>
  <c r="G36" i="3"/>
  <c r="G5" i="3"/>
  <c r="G79" i="3"/>
  <c r="G75" i="3"/>
  <c r="G71" i="3"/>
  <c r="G67" i="3"/>
  <c r="G63" i="3"/>
  <c r="G59" i="3"/>
  <c r="G55" i="3"/>
  <c r="G51" i="3"/>
  <c r="G47" i="3"/>
  <c r="G43" i="3"/>
  <c r="G39" i="3"/>
  <c r="G35" i="3"/>
  <c r="G31" i="3"/>
  <c r="G27" i="3"/>
  <c r="G23" i="3"/>
  <c r="G19" i="3"/>
  <c r="G15" i="3"/>
  <c r="G11" i="3"/>
  <c r="G81" i="3"/>
  <c r="G77" i="3"/>
  <c r="G73" i="3"/>
  <c r="G69" i="3"/>
  <c r="G65" i="3"/>
  <c r="G61" i="3"/>
  <c r="G57" i="3"/>
  <c r="G53" i="3"/>
  <c r="G49" i="3"/>
  <c r="G45" i="3"/>
  <c r="G41" i="3"/>
  <c r="G37" i="3"/>
  <c r="G33" i="3"/>
  <c r="G29" i="3"/>
  <c r="G25" i="3"/>
  <c r="G21" i="3"/>
  <c r="G17" i="3"/>
  <c r="G13" i="3"/>
  <c r="G9" i="3"/>
  <c r="G6" i="3"/>
  <c r="G82" i="3"/>
  <c r="G78" i="3"/>
  <c r="G74" i="3"/>
  <c r="G70" i="3"/>
  <c r="G66" i="3"/>
  <c r="G62" i="3"/>
  <c r="G58" i="3"/>
  <c r="G54" i="3"/>
  <c r="G50" i="3"/>
  <c r="G46" i="3"/>
  <c r="G42" i="3"/>
  <c r="G38" i="3"/>
  <c r="G34" i="3"/>
  <c r="G30" i="3"/>
  <c r="G26" i="3"/>
  <c r="G22" i="3"/>
  <c r="G18" i="3"/>
  <c r="G14" i="3"/>
  <c r="G10" i="3"/>
  <c r="G4" i="3"/>
  <c r="H125" i="13" l="1"/>
  <c r="H122" i="13"/>
  <c r="H115" i="13"/>
  <c r="H69" i="13"/>
  <c r="H17" i="13"/>
  <c r="H24" i="13"/>
  <c r="H102" i="13"/>
  <c r="H50" i="13"/>
  <c r="H61" i="13"/>
  <c r="H121" i="13"/>
  <c r="H129" i="13"/>
  <c r="H131" i="13"/>
  <c r="H110" i="13"/>
  <c r="H123" i="13"/>
  <c r="H128" i="13"/>
  <c r="H130" i="13"/>
  <c r="H118" i="13"/>
  <c r="H67" i="13"/>
  <c r="H68" i="13"/>
  <c r="H133" i="13"/>
  <c r="H127" i="13"/>
  <c r="H126" i="13"/>
  <c r="H81" i="13"/>
  <c r="H76" i="13"/>
  <c r="H134" i="13"/>
  <c r="H91" i="13"/>
  <c r="H46" i="13"/>
  <c r="H41" i="13"/>
  <c r="H32" i="13"/>
  <c r="H113" i="13"/>
  <c r="H64" i="13"/>
  <c r="H132" i="13"/>
  <c r="H117" i="13"/>
  <c r="H114" i="13"/>
  <c r="H70" i="13"/>
  <c r="H66" i="13"/>
  <c r="H19" i="13"/>
  <c r="H25" i="13"/>
  <c r="H103" i="13"/>
  <c r="H52" i="13"/>
  <c r="H51" i="13"/>
  <c r="H83" i="13"/>
  <c r="H137" i="13"/>
  <c r="H138" i="13"/>
  <c r="H143" i="13"/>
  <c r="H48" i="13"/>
  <c r="H30" i="13"/>
  <c r="H26" i="13"/>
  <c r="H37" i="13"/>
  <c r="H120" i="13"/>
  <c r="H63" i="13"/>
  <c r="H18" i="13"/>
  <c r="H104" i="13"/>
  <c r="H108" i="13"/>
  <c r="H54" i="13"/>
  <c r="H136" i="13"/>
  <c r="H144" i="13"/>
  <c r="H97" i="13"/>
  <c r="H90" i="13"/>
  <c r="H39" i="13"/>
  <c r="H27" i="13"/>
  <c r="H65" i="13"/>
  <c r="H22" i="13"/>
  <c r="H100" i="13"/>
  <c r="H109" i="13"/>
  <c r="H59" i="13"/>
  <c r="H56" i="13"/>
  <c r="H60" i="13"/>
  <c r="H84" i="13"/>
  <c r="H75" i="13"/>
  <c r="H89" i="13"/>
  <c r="H92" i="13"/>
  <c r="H42" i="13"/>
  <c r="H33" i="13"/>
  <c r="H98" i="13"/>
  <c r="H53" i="13"/>
  <c r="H85" i="13"/>
  <c r="H142" i="13"/>
  <c r="H139" i="13"/>
  <c r="H87" i="13"/>
  <c r="H49" i="13"/>
  <c r="H44" i="13"/>
  <c r="H34" i="13"/>
  <c r="H119" i="13"/>
  <c r="H116" i="13"/>
  <c r="H72" i="13"/>
  <c r="H23" i="13"/>
  <c r="H20" i="13"/>
  <c r="H101" i="13"/>
  <c r="H57" i="13"/>
  <c r="H78" i="13"/>
  <c r="H140" i="13"/>
  <c r="H141" i="13"/>
  <c r="H96" i="13"/>
  <c r="H47" i="13"/>
  <c r="H40" i="13"/>
  <c r="H36" i="13"/>
  <c r="H28" i="13"/>
  <c r="H21" i="13"/>
  <c r="H99" i="13"/>
  <c r="H107" i="13"/>
  <c r="H55" i="13"/>
  <c r="H58" i="13"/>
  <c r="H80" i="13"/>
  <c r="H77" i="13"/>
  <c r="H145" i="13"/>
  <c r="H93" i="13"/>
  <c r="H86" i="13"/>
  <c r="H94" i="13"/>
  <c r="H38" i="13"/>
  <c r="H31" i="13"/>
  <c r="H35" i="13"/>
  <c r="H112" i="13"/>
  <c r="H111" i="13"/>
  <c r="H62" i="13"/>
  <c r="H73" i="13"/>
  <c r="H71" i="13"/>
  <c r="H15" i="13"/>
  <c r="H16" i="13"/>
  <c r="H14" i="13"/>
  <c r="H106" i="13"/>
  <c r="H105" i="13"/>
  <c r="H82" i="13"/>
  <c r="H74" i="13"/>
  <c r="H79" i="13"/>
  <c r="H135" i="13"/>
  <c r="H95" i="13"/>
  <c r="H88" i="13"/>
  <c r="H45" i="13"/>
  <c r="H43" i="13"/>
  <c r="H29" i="13"/>
  <c r="F4" i="11"/>
  <c r="G4" i="11" s="1"/>
  <c r="F41" i="11"/>
  <c r="G41" i="11" s="1"/>
  <c r="F63" i="11"/>
  <c r="G63" i="11" s="1"/>
  <c r="F27" i="11"/>
  <c r="G27" i="11" s="1"/>
  <c r="F18" i="11"/>
  <c r="G18" i="11" s="1"/>
  <c r="F73" i="11"/>
  <c r="G73" i="11" s="1"/>
  <c r="F30" i="11"/>
  <c r="G30" i="11" s="1"/>
  <c r="F15" i="11"/>
  <c r="G15" i="11" s="1"/>
  <c r="F50" i="11"/>
  <c r="G50" i="11" s="1"/>
  <c r="F5" i="11"/>
  <c r="G5" i="11" s="1"/>
  <c r="F46" i="11"/>
  <c r="G46" i="11" s="1"/>
  <c r="F14" i="11"/>
  <c r="G14" i="11" s="1"/>
  <c r="F12" i="11"/>
  <c r="G12" i="11" s="1"/>
  <c r="F33" i="11"/>
  <c r="G33" i="11" s="1"/>
  <c r="F65" i="11"/>
  <c r="G65" i="11" s="1"/>
  <c r="F42" i="11"/>
  <c r="G42" i="11" s="1"/>
  <c r="F66" i="11"/>
  <c r="G66" i="11" s="1"/>
  <c r="F28" i="11"/>
  <c r="G28" i="11" s="1"/>
  <c r="F34" i="11"/>
  <c r="G34" i="11" s="1"/>
  <c r="F43" i="11"/>
  <c r="G43" i="11" s="1"/>
  <c r="F16" i="11"/>
  <c r="G16" i="11" s="1"/>
  <c r="F26" i="11"/>
  <c r="G26" i="11" s="1"/>
  <c r="F23" i="11"/>
  <c r="G23" i="11" s="1"/>
  <c r="F13" i="11"/>
  <c r="G13" i="11" s="1"/>
  <c r="F69" i="11"/>
  <c r="G69" i="11" s="1"/>
  <c r="F60" i="11"/>
  <c r="G60" i="11" s="1"/>
  <c r="F52" i="11"/>
  <c r="G52" i="11" s="1"/>
  <c r="F70" i="11"/>
  <c r="G70" i="11" s="1"/>
  <c r="F37" i="11"/>
  <c r="G37" i="11" s="1"/>
  <c r="F47" i="11"/>
  <c r="G47" i="11" s="1"/>
  <c r="F51" i="11"/>
  <c r="G51" i="11" s="1"/>
  <c r="F6" i="11"/>
  <c r="G6" i="11" s="1"/>
  <c r="F56" i="11"/>
  <c r="G56" i="11" s="1"/>
  <c r="F64" i="11"/>
  <c r="G64" i="11" s="1"/>
  <c r="F9" i="11"/>
  <c r="G9" i="11" s="1"/>
  <c r="F22" i="11"/>
  <c r="G22" i="11" s="1"/>
  <c r="F58" i="11"/>
  <c r="G58" i="11" s="1"/>
  <c r="F72" i="11"/>
  <c r="G72" i="11" s="1"/>
  <c r="F8" i="11"/>
  <c r="G8" i="11" s="1"/>
  <c r="F44" i="11"/>
  <c r="G44" i="11" s="1"/>
  <c r="F40" i="11"/>
  <c r="G40" i="11" s="1"/>
  <c r="F31" i="11"/>
  <c r="G31" i="11" s="1"/>
  <c r="F59" i="11"/>
  <c r="G59" i="11" s="1"/>
  <c r="F57" i="11"/>
  <c r="G57" i="11" s="1"/>
  <c r="F36" i="11"/>
  <c r="G36" i="11" s="1"/>
  <c r="F29" i="11"/>
  <c r="G29" i="11" s="1"/>
  <c r="F38" i="11"/>
  <c r="G38" i="11" s="1"/>
  <c r="F62" i="11"/>
  <c r="G62" i="11" s="1"/>
  <c r="F7" i="11"/>
  <c r="G7" i="11" s="1"/>
  <c r="F25" i="11"/>
  <c r="G25" i="11" s="1"/>
  <c r="F20" i="11"/>
  <c r="G20" i="11" s="1"/>
  <c r="F19" i="11"/>
  <c r="G19" i="11" s="1"/>
  <c r="F21" i="11"/>
  <c r="G21" i="11" s="1"/>
  <c r="F24" i="11"/>
  <c r="G24" i="11" s="1"/>
  <c r="F10" i="11"/>
  <c r="G10" i="11" s="1"/>
  <c r="F11" i="11"/>
  <c r="G11" i="11" s="1"/>
  <c r="F45" i="11"/>
  <c r="G45" i="11" s="1"/>
  <c r="F55" i="11"/>
  <c r="G55" i="11" s="1"/>
  <c r="F48" i="11"/>
  <c r="G48" i="11" s="1"/>
  <c r="F71" i="11"/>
  <c r="G71" i="11" s="1"/>
  <c r="F32" i="11"/>
  <c r="G32" i="11" s="1"/>
  <c r="F53" i="11"/>
  <c r="G53" i="11" s="1"/>
  <c r="F61" i="11"/>
  <c r="G61" i="11" s="1"/>
  <c r="F68" i="11"/>
  <c r="G68" i="11" s="1"/>
  <c r="F3" i="11"/>
  <c r="G3" i="11" s="1"/>
  <c r="F54" i="11"/>
  <c r="G54" i="11" s="1"/>
  <c r="F39" i="11"/>
  <c r="G39" i="11" s="1"/>
  <c r="F35" i="11"/>
  <c r="G35" i="11" s="1"/>
  <c r="F2" i="11"/>
  <c r="G2" i="11" s="1"/>
  <c r="F17" i="11"/>
  <c r="G17" i="11" s="1"/>
  <c r="F67" i="11"/>
  <c r="G67" i="11" s="1"/>
  <c r="F49" i="11"/>
  <c r="G49" i="11" s="1"/>
  <c r="F23" i="2"/>
  <c r="G23" i="2" s="1"/>
  <c r="F22" i="2"/>
  <c r="G22" i="2" s="1"/>
  <c r="F108" i="2"/>
  <c r="G108" i="2" s="1"/>
  <c r="F6" i="2"/>
  <c r="G6" i="2" s="1"/>
  <c r="F107" i="2"/>
  <c r="G107" i="2" s="1"/>
  <c r="F2" i="2"/>
  <c r="G2" i="2" s="1"/>
  <c r="F20" i="2"/>
  <c r="G20" i="2" s="1"/>
  <c r="F4" i="2"/>
  <c r="G4" i="2" s="1"/>
  <c r="F10" i="2"/>
  <c r="G10" i="2" s="1"/>
  <c r="F3" i="2"/>
  <c r="G3" i="2" s="1"/>
  <c r="F25" i="2"/>
  <c r="G25" i="2" s="1"/>
  <c r="F47" i="2"/>
  <c r="G47" i="2" s="1"/>
  <c r="F50" i="2"/>
  <c r="G50" i="2" s="1"/>
  <c r="F57" i="2"/>
  <c r="G57" i="2" s="1"/>
  <c r="F26" i="2"/>
  <c r="G26" i="2" s="1"/>
  <c r="F51" i="2"/>
  <c r="G51" i="2" s="1"/>
  <c r="F64" i="2"/>
  <c r="G64" i="2" s="1"/>
  <c r="F8" i="2"/>
  <c r="G8" i="2" s="1"/>
  <c r="F56" i="2"/>
  <c r="G56" i="2" s="1"/>
  <c r="F63" i="2"/>
  <c r="G63" i="2" s="1"/>
  <c r="F30" i="2"/>
  <c r="G30" i="2" s="1"/>
  <c r="F103" i="2"/>
  <c r="G103" i="2" s="1"/>
  <c r="F58" i="2"/>
  <c r="G58" i="2" s="1"/>
  <c r="F105" i="2"/>
  <c r="G105" i="2" s="1"/>
  <c r="F29" i="2"/>
  <c r="G29" i="2" s="1"/>
  <c r="F54" i="2"/>
  <c r="G54" i="2" s="1"/>
  <c r="F21" i="2"/>
  <c r="G21" i="2" s="1"/>
  <c r="F28" i="2"/>
  <c r="G28" i="2" s="1"/>
  <c r="F24" i="2"/>
  <c r="G24" i="2" s="1"/>
  <c r="F32" i="2"/>
  <c r="G32" i="2" s="1"/>
  <c r="F5" i="2"/>
  <c r="G5" i="2" s="1"/>
  <c r="F65" i="2"/>
  <c r="G65" i="2" s="1"/>
  <c r="F48" i="2"/>
  <c r="G48" i="2" s="1"/>
  <c r="F11" i="2"/>
  <c r="G11" i="2" s="1"/>
  <c r="F93" i="2"/>
  <c r="G93" i="2" s="1"/>
  <c r="F31" i="2"/>
  <c r="G31" i="2" s="1"/>
  <c r="F71" i="2"/>
  <c r="G71" i="2" s="1"/>
  <c r="F33" i="2"/>
  <c r="G33" i="2" s="1"/>
  <c r="F97" i="2"/>
  <c r="G97" i="2" s="1"/>
  <c r="F59" i="2"/>
  <c r="G59" i="2" s="1"/>
  <c r="H80" i="3"/>
  <c r="I80" i="3" s="1"/>
  <c r="F7" i="2"/>
  <c r="G7" i="2" s="1"/>
  <c r="F53" i="2"/>
  <c r="G53" i="2" s="1"/>
  <c r="F95" i="2"/>
  <c r="G95" i="2" s="1"/>
  <c r="F36" i="2"/>
  <c r="G36" i="2" s="1"/>
  <c r="F100" i="2"/>
  <c r="G100" i="2" s="1"/>
  <c r="F40" i="2"/>
  <c r="G40" i="2" s="1"/>
  <c r="F104" i="2"/>
  <c r="G104" i="2" s="1"/>
  <c r="F66" i="2"/>
  <c r="G66" i="2" s="1"/>
  <c r="F106" i="2"/>
  <c r="G106" i="2" s="1"/>
  <c r="F34" i="2"/>
  <c r="G34" i="2" s="1"/>
  <c r="F94" i="2"/>
  <c r="G94" i="2" s="1"/>
  <c r="F99" i="2"/>
  <c r="G99" i="2" s="1"/>
  <c r="F37" i="2"/>
  <c r="G37" i="2" s="1"/>
  <c r="F72" i="2"/>
  <c r="G72" i="2" s="1"/>
  <c r="F27" i="2"/>
  <c r="G27" i="2" s="1"/>
  <c r="F9" i="2"/>
  <c r="G9" i="2" s="1"/>
  <c r="F55" i="2"/>
  <c r="G55" i="2" s="1"/>
  <c r="F60" i="2"/>
  <c r="G60" i="2" s="1"/>
  <c r="F102" i="2"/>
  <c r="G102" i="2" s="1"/>
  <c r="F109" i="2"/>
  <c r="G109" i="2" s="1"/>
  <c r="F49" i="2"/>
  <c r="G49" i="2" s="1"/>
  <c r="F35" i="2"/>
  <c r="G35" i="2" s="1"/>
  <c r="F12" i="2"/>
  <c r="G12" i="2" s="1"/>
  <c r="F39" i="2"/>
  <c r="G39" i="2" s="1"/>
  <c r="F77" i="2"/>
  <c r="G77" i="2" s="1"/>
  <c r="F13" i="2"/>
  <c r="G13" i="2" s="1"/>
  <c r="F38" i="2"/>
  <c r="G38" i="2" s="1"/>
  <c r="F45" i="2"/>
  <c r="G45" i="2" s="1"/>
  <c r="F73" i="2"/>
  <c r="G73" i="2" s="1"/>
  <c r="F14" i="2"/>
  <c r="G14" i="2" s="1"/>
  <c r="F70" i="2"/>
  <c r="G70" i="2" s="1"/>
  <c r="F62" i="2"/>
  <c r="G62" i="2" s="1"/>
  <c r="F15" i="2"/>
  <c r="G15" i="2" s="1"/>
  <c r="F43" i="2"/>
  <c r="G43" i="2" s="1"/>
  <c r="F19" i="2"/>
  <c r="G19" i="2" s="1"/>
  <c r="F16" i="2"/>
  <c r="G16" i="2" s="1"/>
  <c r="F82" i="2"/>
  <c r="G82" i="2" s="1"/>
  <c r="F44" i="2"/>
  <c r="G44" i="2" s="1"/>
  <c r="F86" i="2"/>
  <c r="G86" i="2" s="1"/>
  <c r="F67" i="2"/>
  <c r="G67" i="2" s="1"/>
  <c r="F76" i="2"/>
  <c r="G76" i="2" s="1"/>
  <c r="F85" i="2"/>
  <c r="G85" i="2" s="1"/>
  <c r="F96" i="2"/>
  <c r="G96" i="2" s="1"/>
  <c r="F46" i="2"/>
  <c r="G46" i="2" s="1"/>
  <c r="F18" i="2"/>
  <c r="G18" i="2" s="1"/>
  <c r="F91" i="2"/>
  <c r="G91" i="2" s="1"/>
  <c r="F74" i="2"/>
  <c r="G74" i="2" s="1"/>
  <c r="F78" i="2"/>
  <c r="G78" i="2" s="1"/>
  <c r="F87" i="2"/>
  <c r="G87" i="2" s="1"/>
  <c r="H72" i="3"/>
  <c r="I72" i="3" s="1"/>
  <c r="F61" i="2"/>
  <c r="G61" i="2" s="1"/>
  <c r="F98" i="2"/>
  <c r="G98" i="2" s="1"/>
  <c r="F83" i="2"/>
  <c r="G83" i="2" s="1"/>
  <c r="F52" i="2"/>
  <c r="G52" i="2" s="1"/>
  <c r="F41" i="2"/>
  <c r="G41" i="2" s="1"/>
  <c r="F88" i="2"/>
  <c r="G88" i="2" s="1"/>
  <c r="F69" i="2"/>
  <c r="G69" i="2" s="1"/>
  <c r="F17" i="2"/>
  <c r="G17" i="2" s="1"/>
  <c r="F92" i="2"/>
  <c r="G92" i="2" s="1"/>
  <c r="F81" i="2"/>
  <c r="G81" i="2" s="1"/>
  <c r="F75" i="2"/>
  <c r="G75" i="2" s="1"/>
  <c r="F90" i="2"/>
  <c r="G90" i="2" s="1"/>
  <c r="F42" i="2"/>
  <c r="G42" i="2" s="1"/>
  <c r="F89" i="2"/>
  <c r="G89" i="2" s="1"/>
  <c r="F79" i="2"/>
  <c r="G79" i="2" s="1"/>
  <c r="F84" i="2"/>
  <c r="G84" i="2" s="1"/>
  <c r="F80" i="2"/>
  <c r="G80" i="2" s="1"/>
  <c r="F68" i="2"/>
  <c r="G68" i="2" s="1"/>
  <c r="H37" i="3"/>
  <c r="I37" i="3" s="1"/>
  <c r="H41" i="3"/>
  <c r="I41" i="3" s="1"/>
  <c r="H67" i="3"/>
  <c r="I67" i="3" s="1"/>
  <c r="H56" i="3"/>
  <c r="I56" i="3" s="1"/>
  <c r="H69" i="3"/>
  <c r="I69" i="3" s="1"/>
  <c r="H31" i="3"/>
  <c r="I31" i="3" s="1"/>
  <c r="H45" i="3"/>
  <c r="I45" i="3" s="1"/>
  <c r="H66" i="3"/>
  <c r="I66" i="3" s="1"/>
  <c r="H17" i="3"/>
  <c r="I17" i="3" s="1"/>
  <c r="H49" i="3"/>
  <c r="I49" i="3" s="1"/>
  <c r="H81" i="3"/>
  <c r="I81" i="3" s="1"/>
  <c r="H39" i="3"/>
  <c r="I39" i="3" s="1"/>
  <c r="H71" i="3"/>
  <c r="I71" i="3" s="1"/>
  <c r="H68" i="3"/>
  <c r="I68" i="3" s="1"/>
  <c r="H64" i="3"/>
  <c r="I64" i="3" s="1"/>
  <c r="H44" i="3"/>
  <c r="I44" i="3" s="1"/>
  <c r="H2" i="3"/>
  <c r="I2" i="3" s="1"/>
  <c r="H73" i="3"/>
  <c r="I73" i="3" s="1"/>
  <c r="H62" i="3"/>
  <c r="I62" i="3" s="1"/>
  <c r="H60" i="3"/>
  <c r="I60" i="3" s="1"/>
  <c r="H21" i="3"/>
  <c r="I21" i="3" s="1"/>
  <c r="H54" i="3"/>
  <c r="I54" i="3" s="1"/>
  <c r="H27" i="3"/>
  <c r="I27" i="3" s="1"/>
  <c r="H58" i="3"/>
  <c r="I58" i="3" s="1"/>
  <c r="H63" i="3"/>
  <c r="I63" i="3" s="1"/>
  <c r="H30" i="3"/>
  <c r="I30" i="3" s="1"/>
  <c r="H35" i="3"/>
  <c r="I35" i="3" s="1"/>
  <c r="H70" i="3"/>
  <c r="I70" i="3" s="1"/>
  <c r="H43" i="3"/>
  <c r="I43" i="3" s="1"/>
  <c r="H76" i="3"/>
  <c r="I76" i="3" s="1"/>
  <c r="H10" i="3"/>
  <c r="I10" i="3" s="1"/>
  <c r="H42" i="3"/>
  <c r="I42" i="3" s="1"/>
  <c r="H74" i="3"/>
  <c r="I74" i="3" s="1"/>
  <c r="H25" i="3"/>
  <c r="I25" i="3" s="1"/>
  <c r="H57" i="3"/>
  <c r="I57" i="3" s="1"/>
  <c r="H15" i="3"/>
  <c r="I15" i="3" s="1"/>
  <c r="H47" i="3"/>
  <c r="I47" i="3" s="1"/>
  <c r="H79" i="3"/>
  <c r="I79" i="3" s="1"/>
  <c r="H3" i="3"/>
  <c r="I3" i="3" s="1"/>
  <c r="H16" i="3"/>
  <c r="I16" i="3" s="1"/>
  <c r="H12" i="3"/>
  <c r="I12" i="3" s="1"/>
  <c r="H7" i="3"/>
  <c r="I7" i="3" s="1"/>
  <c r="H6" i="3"/>
  <c r="I6" i="3" s="1"/>
  <c r="H40" i="3"/>
  <c r="I40" i="3" s="1"/>
  <c r="H9" i="3"/>
  <c r="I9" i="3" s="1"/>
  <c r="H48" i="3"/>
  <c r="I48" i="3" s="1"/>
  <c r="H77" i="3"/>
  <c r="I77" i="3" s="1"/>
  <c r="H34" i="3"/>
  <c r="I34" i="3" s="1"/>
  <c r="H38" i="3"/>
  <c r="I38" i="3" s="1"/>
  <c r="H53" i="3"/>
  <c r="I53" i="3" s="1"/>
  <c r="H75" i="3"/>
  <c r="I75" i="3" s="1"/>
  <c r="H46" i="3"/>
  <c r="I46" i="3" s="1"/>
  <c r="H78" i="3"/>
  <c r="I78" i="3" s="1"/>
  <c r="H29" i="3"/>
  <c r="I29" i="3" s="1"/>
  <c r="H61" i="3"/>
  <c r="I61" i="3" s="1"/>
  <c r="H19" i="3"/>
  <c r="I19" i="3" s="1"/>
  <c r="H51" i="3"/>
  <c r="I51" i="3" s="1"/>
  <c r="H5" i="3"/>
  <c r="I5" i="3" s="1"/>
  <c r="H24" i="3"/>
  <c r="I24" i="3" s="1"/>
  <c r="H20" i="3"/>
  <c r="I20" i="3" s="1"/>
  <c r="H22" i="3"/>
  <c r="I22" i="3" s="1"/>
  <c r="H59" i="3"/>
  <c r="I59" i="3" s="1"/>
  <c r="H26" i="3"/>
  <c r="I26" i="3" s="1"/>
  <c r="H52" i="3"/>
  <c r="I52" i="3" s="1"/>
  <c r="H13" i="3"/>
  <c r="I13" i="3" s="1"/>
  <c r="H4" i="3"/>
  <c r="I4" i="3" s="1"/>
  <c r="H11" i="3"/>
  <c r="I11" i="3" s="1"/>
  <c r="H8" i="3"/>
  <c r="I8" i="3" s="1"/>
  <c r="H14" i="3"/>
  <c r="I14" i="3" s="1"/>
  <c r="H18" i="3"/>
  <c r="I18" i="3" s="1"/>
  <c r="H50" i="3"/>
  <c r="I50" i="3" s="1"/>
  <c r="H82" i="3"/>
  <c r="I82" i="3" s="1"/>
  <c r="H33" i="3"/>
  <c r="I33" i="3" s="1"/>
  <c r="H65" i="3"/>
  <c r="I65" i="3" s="1"/>
  <c r="H23" i="3"/>
  <c r="I23" i="3" s="1"/>
  <c r="H55" i="3"/>
  <c r="I55" i="3" s="1"/>
  <c r="H36" i="3"/>
  <c r="I36" i="3" s="1"/>
  <c r="H32" i="3"/>
  <c r="I32" i="3" s="1"/>
  <c r="H28" i="3"/>
  <c r="I2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36B51A-F8DB-4B8C-87C2-177943712F65}" keepAlive="1" name="Query - 地支沖合table" description="Connection to the '地支沖合table' query in the workbook." type="5" refreshedVersion="8" background="1" saveData="1">
    <dbPr connection="Provider=Microsoft.Mashup.OleDb.1;Data Source=$Workbook$;Location=地支沖合table;Extended Properties=&quot;&quot;" command="SELECT * FROM [地支沖合table]"/>
  </connection>
</connections>
</file>

<file path=xl/sharedStrings.xml><?xml version="1.0" encoding="utf-8"?>
<sst xmlns="http://schemas.openxmlformats.org/spreadsheetml/2006/main" count="801" uniqueCount="299">
  <si>
    <t>坎</t>
  </si>
  <si>
    <t>坤</t>
  </si>
  <si>
    <t>震</t>
  </si>
  <si>
    <t>巽</t>
  </si>
  <si>
    <t>中</t>
  </si>
  <si>
    <t>乾</t>
  </si>
  <si>
    <t>兌</t>
  </si>
  <si>
    <t>艮</t>
  </si>
  <si>
    <t>離</t>
  </si>
  <si>
    <t>數</t>
  </si>
  <si>
    <t>宮名</t>
  </si>
  <si>
    <t>八門</t>
  </si>
  <si>
    <t>景</t>
  </si>
  <si>
    <t>休</t>
  </si>
  <si>
    <t>死</t>
  </si>
  <si>
    <t>傷</t>
  </si>
  <si>
    <t>杜</t>
  </si>
  <si>
    <t>開</t>
  </si>
  <si>
    <t>驚</t>
  </si>
  <si>
    <t>生</t>
  </si>
  <si>
    <t>九星</t>
  </si>
  <si>
    <t>蓬</t>
  </si>
  <si>
    <t>沖</t>
  </si>
  <si>
    <t>輔</t>
  </si>
  <si>
    <t>禽</t>
  </si>
  <si>
    <t>心</t>
  </si>
  <si>
    <t>柱</t>
  </si>
  <si>
    <t>任</t>
  </si>
  <si>
    <t>英</t>
  </si>
  <si>
    <t>水</t>
  </si>
  <si>
    <t>土</t>
  </si>
  <si>
    <t>木</t>
  </si>
  <si>
    <t>金</t>
  </si>
  <si>
    <t>火</t>
  </si>
  <si>
    <t>五行</t>
  </si>
  <si>
    <t>位</t>
  </si>
  <si>
    <t>matcher</t>
  </si>
  <si>
    <t>關係</t>
  </si>
  <si>
    <t>判斷</t>
  </si>
  <si>
    <t>旺衰</t>
  </si>
  <si>
    <t>比</t>
  </si>
  <si>
    <t>事情發展較快，容易辦</t>
  </si>
  <si>
    <t>旺</t>
  </si>
  <si>
    <t>生→</t>
  </si>
  <si>
    <t>事情辦起來耗費大，需要自己付出。</t>
  </si>
  <si>
    <t>相</t>
  </si>
  <si>
    <t>剋→</t>
  </si>
  <si>
    <t>事情在掌握之中，需要自己操控。</t>
  </si>
  <si>
    <t>←剋</t>
  </si>
  <si>
    <t>事情對求測人不利，麻煩不好辦，有阻礙。</t>
  </si>
  <si>
    <t>囚</t>
  </si>
  <si>
    <t>←生</t>
  </si>
  <si>
    <t>事情對求測人有利，容易辦</t>
  </si>
  <si>
    <t>月份</t>
  </si>
  <si>
    <t>月支</t>
  </si>
  <si>
    <t>五行1</t>
  </si>
  <si>
    <t>五行2</t>
  </si>
  <si>
    <t>日干宮數</t>
  </si>
  <si>
    <t>時干宮數</t>
  </si>
  <si>
    <t>日干宮名</t>
  </si>
  <si>
    <t>時干宮名</t>
  </si>
  <si>
    <t>日干五行</t>
  </si>
  <si>
    <t>時干五行</t>
  </si>
  <si>
    <t>日干位</t>
  </si>
  <si>
    <t>時干位</t>
  </si>
  <si>
    <t>宮</t>
  </si>
  <si>
    <t>宮五行</t>
  </si>
  <si>
    <t>利主</t>
  </si>
  <si>
    <t>利客</t>
  </si>
  <si>
    <t>九星五行</t>
  </si>
  <si>
    <t>主客matcher</t>
  </si>
  <si>
    <t>利客客</t>
  </si>
  <si>
    <t>值符</t>
  </si>
  <si>
    <t>落宮</t>
  </si>
  <si>
    <t>八宮五行</t>
  </si>
  <si>
    <t>利主客</t>
  </si>
  <si>
    <t>芮</t>
  </si>
  <si>
    <t>平</t>
  </si>
  <si>
    <t>天干數</t>
  </si>
  <si>
    <t>地干數</t>
  </si>
  <si>
    <t>天干</t>
  </si>
  <si>
    <t>甲</t>
  </si>
  <si>
    <t>乙</t>
  </si>
  <si>
    <t>丙</t>
  </si>
  <si>
    <t>丁</t>
  </si>
  <si>
    <t>戊</t>
  </si>
  <si>
    <t>己</t>
  </si>
  <si>
    <t>庚</t>
  </si>
  <si>
    <t>辛</t>
  </si>
  <si>
    <t>壬</t>
  </si>
  <si>
    <t>癸</t>
  </si>
  <si>
    <t>地干</t>
  </si>
  <si>
    <t>沖合</t>
  </si>
  <si>
    <t>transfor A</t>
  </si>
  <si>
    <t>transform B</t>
  </si>
  <si>
    <t>對應宮</t>
  </si>
  <si>
    <t>三奇六儀</t>
  </si>
  <si>
    <t>子</t>
  </si>
  <si>
    <t>六儀對應地支</t>
  </si>
  <si>
    <t>地支1</t>
  </si>
  <si>
    <t>地支1數</t>
  </si>
  <si>
    <t>地支2數</t>
  </si>
  <si>
    <t>地支2</t>
  </si>
  <si>
    <t>地轉旬首</t>
  </si>
  <si>
    <t>轉九宮</t>
  </si>
  <si>
    <t/>
  </si>
  <si>
    <t>沖合關係</t>
  </si>
  <si>
    <t>長生</t>
  </si>
  <si>
    <t>沐浴</t>
  </si>
  <si>
    <t>冠帶</t>
  </si>
  <si>
    <t>臨官</t>
  </si>
  <si>
    <t>帝旺</t>
  </si>
  <si>
    <t>衰</t>
  </si>
  <si>
    <t>病</t>
  </si>
  <si>
    <t>墓</t>
  </si>
  <si>
    <t>絕</t>
  </si>
  <si>
    <t>胎</t>
  </si>
  <si>
    <t>養</t>
  </si>
  <si>
    <t>十二長生</t>
  </si>
  <si>
    <t>地支</t>
  </si>
  <si>
    <t>對應宮位</t>
  </si>
  <si>
    <t>八宮</t>
  </si>
  <si>
    <t>門</t>
  </si>
  <si>
    <t>吉</t>
  </si>
  <si>
    <t>凶</t>
  </si>
  <si>
    <t>吉凶</t>
  </si>
  <si>
    <t>不吉</t>
  </si>
  <si>
    <t>不凶</t>
  </si>
  <si>
    <t>大凶</t>
  </si>
  <si>
    <t>吉凶判斷</t>
  </si>
  <si>
    <t>向右走</t>
  </si>
  <si>
    <t>八宮按位排</t>
  </si>
  <si>
    <t>八門接位排</t>
  </si>
  <si>
    <t>主貴人、寶物、財喜、官運、事業皆吉</t>
  </si>
  <si>
    <t>主見貴人、財喜、開張店鋪、貿易大利</t>
  </si>
  <si>
    <t>見貴人，謀望所求遂意</t>
  </si>
  <si>
    <t>主變動、更改、移徙等事，皆不吉</t>
  </si>
  <si>
    <t>主失脫文印、書契等，小凶</t>
  </si>
  <si>
    <t>見貴人，因文書事不利</t>
  </si>
  <si>
    <t>官司、驚憂、惡事，先憂後喜</t>
  </si>
  <si>
    <t>詞訟、驚疑之事</t>
  </si>
  <si>
    <t>求才進人口，謁貴吉，朝見上官，修造大利</t>
  </si>
  <si>
    <t>得陰人財物</t>
  </si>
  <si>
    <t>上官主喜慶</t>
  </si>
  <si>
    <t>主破財、失物難尋</t>
  </si>
  <si>
    <t>主謀望文書印信等事不成，反招口舌</t>
  </si>
  <si>
    <t>主文印官事不吉，遠行，僧道事不吉，占病凶</t>
  </si>
  <si>
    <t>主損財、招非並疾病驚恐事</t>
  </si>
  <si>
    <t>主開張店鋪及見貴，求財等事大吉</t>
  </si>
  <si>
    <t>主遠行，求財，吉</t>
  </si>
  <si>
    <t>主親友變動，道路不吉</t>
  </si>
  <si>
    <t>主陰謀、陰人損財，不利</t>
  </si>
  <si>
    <t>主陰人、小口不寧及文書事</t>
  </si>
  <si>
    <t>主田宅官司，病則主難救</t>
  </si>
  <si>
    <t>主尊長財產、詞訟，病遲愈，吉</t>
  </si>
  <si>
    <t>主見貴人，求財大發</t>
  </si>
  <si>
    <t>主陰人處，謀財利</t>
  </si>
  <si>
    <t>主變動、遠行皆主折傷</t>
  </si>
  <si>
    <t>主變動、失聰、官司、刑獄、百事凶</t>
  </si>
  <si>
    <t>主文書、印信、口舌、動撓、啾唧</t>
  </si>
  <si>
    <t>主官司、印信凶，出行大忌，占病凶</t>
  </si>
  <si>
    <t>主親人疾病、驚憂，謀為不利，凶</t>
  </si>
  <si>
    <t>主見貴人、開張、走失、變動等事不利</t>
  </si>
  <si>
    <t>主男人變動或托人謀事，財名不利</t>
  </si>
  <si>
    <t>主房產、種植業等變動</t>
  </si>
  <si>
    <t>主因父母疾病、田宅出脫事，凶</t>
  </si>
  <si>
    <t>主文書、印信阻隔，陽人小口疾病</t>
  </si>
  <si>
    <t>主田宅、文書失落，官司破財小凶</t>
  </si>
  <si>
    <t>主門戶內憂疑、驚恐、詞訟事</t>
  </si>
  <si>
    <t>主見貴人、官長謀事，先破財後吉</t>
  </si>
  <si>
    <t>主求財小益</t>
  </si>
  <si>
    <t>主陽人小口破財，田宅求財不利</t>
  </si>
  <si>
    <t>主兄弟田產破財</t>
  </si>
  <si>
    <t>主文狀未動，有預先見之意，內有陽人、小口憂患</t>
  </si>
  <si>
    <t>主官訟，爭田宅事，多啾唧</t>
  </si>
  <si>
    <t>主官訟，女人小口疾病，凶</t>
  </si>
  <si>
    <t>官人升遷，求文印事皆吉</t>
  </si>
  <si>
    <t>主文書遺失，爭訟不休。</t>
  </si>
  <si>
    <t>主陰人生產大喜，更主求財旺利，行人大吉</t>
  </si>
  <si>
    <t>主姻親小口口舌</t>
  </si>
  <si>
    <t>主失脫文書，敗財後平</t>
  </si>
  <si>
    <t>主官事稽留，無氣、凶</t>
  </si>
  <si>
    <t>因官司事不結，憂疑患病凶</t>
  </si>
  <si>
    <t>見貴人求文書、印信事大利</t>
  </si>
  <si>
    <t>主求財物事不吉，向僧道求方吉</t>
  </si>
  <si>
    <t>主喪事，求財則得，占病死者複生</t>
  </si>
  <si>
    <t>官司變動遭刑杖，凶</t>
  </si>
  <si>
    <t>破財，婦人風疾，腹腫</t>
  </si>
  <si>
    <t>因文信、書契、財產事見官，先怒後喜不凶</t>
  </si>
  <si>
    <t>主疾病、憂慮、驚疑</t>
  </si>
  <si>
    <t>主憂疑，官事驚恐，見喜貴則不凶</t>
  </si>
  <si>
    <t>求財事至口舌，遲吉</t>
  </si>
  <si>
    <t>主因婦人生產或求財而生驚憂</t>
  </si>
  <si>
    <t>主因商議同謀害人事泄，惹訟凶</t>
  </si>
  <si>
    <t>失脫破財事，驚恐，不凶</t>
  </si>
  <si>
    <t>主訟詞不息，小口疾病，凶</t>
  </si>
  <si>
    <t>因宅中怪異而生是非，凶</t>
  </si>
  <si>
    <t>剋應</t>
  </si>
  <si>
    <t>局</t>
  </si>
  <si>
    <t>向右移</t>
  </si>
  <si>
    <t>地盤</t>
  </si>
  <si>
    <t>天盤</t>
  </si>
  <si>
    <t>Divident</t>
  </si>
  <si>
    <t>key</t>
  </si>
  <si>
    <t>乙乙比肩，为日奇伏吟，不宜见上层领导，贵人，不宜求名求利，只宜安分守己为吉。</t>
  </si>
  <si>
    <t>乙木生丙火，为奇仪顺遂，吉星迁官晋职，凶星夫妻反目离别。</t>
  </si>
  <si>
    <t>为奇仪相佐，最利文书、考试，百事可为。</t>
  </si>
  <si>
    <t>乙木克戊土，为阴害阳门（因戊为阳为天门），利于阴人、阴事，不利阳人、阳事，门吉尚可谋为，门凶、门迫则破财伤人。</t>
  </si>
  <si>
    <t>因戌为乙木之墓，故为日奇入墓，被土暗昧，门凶事必凶，得生、开二吉门为地遁。</t>
  </si>
  <si>
    <t>庚金克刑乙木，故为日奇被刑，为争讼财产，夫妻怀有私意。</t>
  </si>
  <si>
    <t>乙为青龙，辛为白虎，乙木被刑金冲克而逃，故为青龙逃走，人亡财破，奴仆拐带，六畜皆伤。测婚为女逃男。</t>
  </si>
  <si>
    <t>为日奇入地，尊卑悖乱，官讼是非，有人谋害之事。</t>
  </si>
  <si>
    <t>为华盖逢星，遁迹修道，隐匿藏形，躲灾避难为吉。</t>
  </si>
  <si>
    <t>为日月并行，公谋私为皆为吉。</t>
  </si>
  <si>
    <t>为月奇悖师，文书逼迫，破耗遗失，主单据票证不明遗失。</t>
  </si>
  <si>
    <t>为星奇朱雀，贵人文书吉利，常人平静安乐，得三吉门为天遁。</t>
  </si>
  <si>
    <t>甲为丙火之母，丙火回到母亲身边，好似飞鸟归 ，故名鸟跌穴，百事吉，事业可为，可谋大事。</t>
  </si>
  <si>
    <t>因丙火入戌墓，故为火悖入刑，囚人刑杖，文书不行，吉门得吉，凶门转凶。</t>
  </si>
  <si>
    <t>为荧入太白，门户破败，盗贼耗失，事业亦凶。</t>
  </si>
  <si>
    <t>因丙辛相合，故为谋事能成，为疾病人不凶。</t>
  </si>
  <si>
    <t>为火入天罗，壬水冲克丙火，故为客不利，是非颇多。</t>
  </si>
  <si>
    <t>为华盖悖师，阴人害事，灾祸频生。</t>
  </si>
  <si>
    <t>为人遁吉格，贵人加官晋爵，常人婚姻财帛有喜。</t>
  </si>
  <si>
    <t>为星随月转，贵人越级高升，常人乐里生悲，要忍，不然因小的不忍而引起大的不幸。</t>
  </si>
  <si>
    <t>为星奇入太阴，文书证件即至，喜事从心，万事如意。</t>
  </si>
  <si>
    <t>为青龙转光，官人升迁，常人威昌。</t>
  </si>
  <si>
    <t>因戌为火库，己为勾陈，故为火入勾陈，奸私仇冤，事因女人。</t>
  </si>
  <si>
    <t>丁为文书，庚为阻隔之神，故为文书阻隔，行人必归。</t>
  </si>
  <si>
    <t>为朱雀入狱，罪人释囚，官人失位。</t>
  </si>
  <si>
    <t>因丁壬相合，故主贵人恩诏，讼狱公平，测婚多为苟合。</t>
  </si>
  <si>
    <t>癸水冲克丁火，为朱雀投江，文书口舌是非，经官动府，词讼不利，音信沉溺不到。</t>
  </si>
  <si>
    <t>甲乙会合，因此甲乙均位于东方青龙之位，所以青龙和会，门吉事也吉，门凶事也凶。</t>
  </si>
  <si>
    <t>因青龙甲木生助丙火，故为青龙返首，为事所谋，大吉大利。若逢迫墓击刑，吉事成凶。</t>
  </si>
  <si>
    <t>因甲木青龙生助丁火，故为青龙耀明，宜见上级领导，贵人、求功名，为事吉利，若值墓迫，招惹是非。</t>
  </si>
  <si>
    <t>甲甲比肩，名为伏吟，遇此，凡事不利，道路闭塞，以守为好。</t>
  </si>
  <si>
    <t>因为戌为戊土之墓，故为贵人入狱，公私皆不利。</t>
  </si>
  <si>
    <t>因值符甲最怕庚金克杀，故为值符飞宫，吉事不吉，凶事更凶，求财没利益，测病也主凶。同时，甲庚相冲，飞宫也主换地方。</t>
  </si>
  <si>
    <t>因辛金克甲木，子午相冲，故为青龙折足，吉门有生助，尚能谋事，若逢凶门，主招灾、失财或有足疾、折伤。</t>
  </si>
  <si>
    <t>因壬为天牢，甲为青龙，故为青龙入天牢，凡阴阳事皆不吉利。</t>
  </si>
  <si>
    <t>因甲为青龙，癸为天网，又为华盖，故为青华盖，又戊癸相合，故逢吉门为吉，可招福临门，逢凶门者事多不利，为凶。</t>
  </si>
  <si>
    <t>因戌为乙木之墓，己又为地户，故名墓神不明，地户逢星，宜遁迹隐形为利。</t>
  </si>
  <si>
    <t>为火悖地户，男人冤冤相害，女人必致淫污。</t>
  </si>
  <si>
    <t>因戌为火墓，故名为朱雀入墓，文书词讼，先曲后直。</t>
  </si>
  <si>
    <t>因戌为 ，甲为龙，故为 遇青龙，门吉为谋事望遂意，上人见官；若门凶，枉费心机。</t>
  </si>
  <si>
    <t>名为地户逢鬼，病者发凶或必死，百事不遂，暂不谋为，谋为则凶。</t>
  </si>
  <si>
    <t>名为刑格返名，词讼先动者不利，如临阴星则有谋害之情。</t>
  </si>
  <si>
    <t>名为游魂入墓，易遭阴邪鬼魅作祟。</t>
  </si>
  <si>
    <t>名为地网高张，狡童佚女，奸情伤杀，凶。</t>
  </si>
  <si>
    <t>名为地刑玄武，男女疾病垂危，有囚狱词讼之灾。</t>
  </si>
  <si>
    <t>为太白逢星，退吉进凶，谋为不利。</t>
  </si>
  <si>
    <t>为太白入荧，测贼盗时，看贼人来不来，太白入荧，贼定要来，为客进利，为主破财。</t>
  </si>
  <si>
    <t>名为亭亭之格，因私匿或男女关系起官司是非，门吉有救，门凶事必凶。</t>
  </si>
  <si>
    <t>庚金克甲木，谓天乙伏宫，百事不可谋，大凶。</t>
  </si>
  <si>
    <t>名为官符刑格，主有官司口舌，因官讼被判刑，住牢狱更凶。</t>
  </si>
  <si>
    <t>名为太白同宫，又名战格，官灾横祸，兄弟或同辈朋友相冲撞，不利为事。</t>
  </si>
  <si>
    <t>名为白虎干格，不宜远行，远行车折马伤，求财更为大凶。</t>
  </si>
  <si>
    <t>为上格，壬水主流动，庚为阻隔之神，故远行道路迷失，男女音信难通。</t>
  </si>
  <si>
    <t>名为大格，因寅申相冲克，庚为道路，故多主车祸，行人不至，官事不止，生育母子俱伤，大凶。</t>
  </si>
  <si>
    <t>辛金克乙木，故名为白虎猖狂，家败人亡，远行多灾殃，测婚离散，主因男人。</t>
  </si>
  <si>
    <t>名为合悖师，门吉则事吉，门凶则事凶，测事易因财物致讼。</t>
  </si>
  <si>
    <t>辛为狱神，丁为星奇，故名为狱神得奇，经商求财获利倍增，囚人逢天赦释免。</t>
  </si>
  <si>
    <t>辛金克甲木，子午又相冲，故为困龙被伤，主官司破财，屈抑守分尚可，妄动则带来祸殃。</t>
  </si>
  <si>
    <t>辛为罪人，戌为午火之库，故名为入狱自刑，奴仆背主，有苦诉讼难伸。</t>
  </si>
  <si>
    <t>名为白虎出力，刀刃相交，主客相残，逊让退步稍可，强进血溅衣衫。</t>
  </si>
  <si>
    <t>因午午为自刑，故名为伏吟天庭，公废私就，讼狱自罹罪名。</t>
  </si>
  <si>
    <t>因壬为凶蛇，辛为牢狱，故名为凶蛇入狱，两男争女，讼狱不息，先动失理。</t>
  </si>
  <si>
    <t>因辛为天牢，癸为华盖，故名为天牢华盖，日月失明，误入天网，动止乘张。</t>
  </si>
  <si>
    <t>名为小蛇得势，女人柔顺，男人通达，测孕育生子，禄马光华。</t>
  </si>
  <si>
    <t>名为水蛇入火，因壬丙相冲克，故主官灾刑禁，络绎不绝。</t>
  </si>
  <si>
    <t>因丁壬相合，故名干合蛇刑，文书牵连，贵人匆匆，男吉女凶。</t>
  </si>
  <si>
    <t>因壬为小蛇，甲为青龙，故名为小蛇化龙，男人发达，女人产婴童。</t>
  </si>
  <si>
    <t>因辰戌相冲，故名为反吟蛇刑，主官讼败拆，大祸将至，顺守可吉，妄动必凶。</t>
  </si>
  <si>
    <t>因庚为太白，壬为蛇，故名为太白擒蛇，刑狱公平，立剖邪正。</t>
  </si>
  <si>
    <t>因辛金入辰水之墓，故名为腾蛇相缠，纵得吉门，亦不能安宁，若有谋望，被人欺瞒。</t>
  </si>
  <si>
    <t>名为蛇入地罗，外人缠绕，内事索索，吉门吉星，庶免蹉跎。</t>
  </si>
  <si>
    <t>名为幼女奸淫，主有家丑外扬之事发生，门吉星凶，易反福为祸。</t>
  </si>
  <si>
    <t>名为华盖逢星，贵人禄位，常人平安。门吉则吉，门凶则凶。</t>
  </si>
  <si>
    <t>名为华盖悖师，贵溅逢之皆不利，唯上人见喜。</t>
  </si>
  <si>
    <t>因癸水冲克丁火，丁火烧灼癸水，故名为腾蛇夭矫，文书官司，火焚也逃不掉。</t>
  </si>
  <si>
    <t>戊癸相合，名为天乙会合，吉门宜求财，婚姻喜美，吉人赞助成合。若门凶迫制，反祸官非。</t>
  </si>
  <si>
    <t>名为华盖地户，男女测之，音信皆阻，此格躲灾避难方为吉。</t>
  </si>
  <si>
    <t>名为太白入网，主以暴力争讼，自罹罪责。</t>
  </si>
  <si>
    <t>名主网盖天牢，主官司败诉，死罪难逃，测病亦大凶。</t>
  </si>
  <si>
    <t>因癸壬均为水蛇，故名为复见腾蛇，主嫁娶重婚，后嫁无子，不保年华。</t>
  </si>
  <si>
    <t>名为天网四张，主行人失伴，病讼皆伤。</t>
  </si>
  <si>
    <t>宮位</t>
  </si>
  <si>
    <t>相合,</t>
  </si>
  <si>
    <t>無禮之刑,</t>
  </si>
  <si>
    <t>相沖,</t>
  </si>
  <si>
    <t>相害,</t>
  </si>
  <si>
    <t>相破,</t>
  </si>
  <si>
    <t>相害,無恩之刑-儀→宮,</t>
  </si>
  <si>
    <t>相沖,無恩之刑-儀←宮,</t>
  </si>
  <si>
    <t>相合,相破,</t>
  </si>
  <si>
    <t>自刑,</t>
  </si>
  <si>
    <t>相沖,無恩之刑-儀→宮,</t>
  </si>
  <si>
    <t>相合,相破,無恩之刑-儀←宮,</t>
  </si>
  <si>
    <t>恃勢之刑-儀←宮,</t>
  </si>
  <si>
    <t>相破,恃勢之刑-儀→宮,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</si>
</sst>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-earth.xlsx" TargetMode="External"/><Relationship Id="rId1" Type="http://schemas.openxmlformats.org/officeDocument/2006/relationships/externalLinkPath" Target="/GoogleDriveHoy/qimen-excel/qimen-earth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v3\&#36681;&#30436;.xlsx" TargetMode="External"/><Relationship Id="rId1" Type="http://schemas.openxmlformats.org/officeDocument/2006/relationships/externalLinkPath" Target="&#36681;&#304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地盤"/>
      <sheetName val="definition"/>
      <sheetName val="qimen-earth"/>
    </sheetNames>
    <definedNames>
      <definedName name="branches" refersTo="='definition'!$C$2:$C$13"/>
    </definedNames>
    <sheetDataSet>
      <sheetData sheetId="0">
        <row r="1">
          <cell r="B1" t="str">
            <v>巽</v>
          </cell>
        </row>
        <row r="2">
          <cell r="C2" t="str">
            <v>庚</v>
          </cell>
        </row>
        <row r="3">
          <cell r="C3" t="str">
            <v>己</v>
          </cell>
        </row>
        <row r="4">
          <cell r="C4" t="str">
            <v>戊</v>
          </cell>
        </row>
        <row r="5">
          <cell r="C5" t="str">
            <v>乙</v>
          </cell>
        </row>
        <row r="6">
          <cell r="C6" t="str">
            <v>丙</v>
          </cell>
        </row>
        <row r="7">
          <cell r="C7" t="str">
            <v>丁</v>
          </cell>
        </row>
        <row r="8">
          <cell r="C8" t="str">
            <v>癸</v>
          </cell>
        </row>
        <row r="9">
          <cell r="C9" t="str">
            <v>壬</v>
          </cell>
        </row>
        <row r="10">
          <cell r="C10" t="str">
            <v>辛</v>
          </cell>
        </row>
        <row r="11">
          <cell r="C11" t="str">
            <v>丙</v>
          </cell>
        </row>
        <row r="12">
          <cell r="C12" t="str">
            <v>乙</v>
          </cell>
        </row>
        <row r="13">
          <cell r="C13" t="str">
            <v>戊</v>
          </cell>
        </row>
      </sheetData>
      <sheetData sheetId="1">
        <row r="1">
          <cell r="B1" t="str">
            <v>干</v>
          </cell>
        </row>
        <row r="2">
          <cell r="C2" t="str">
            <v>子</v>
          </cell>
        </row>
        <row r="3">
          <cell r="C3" t="str">
            <v>丑</v>
          </cell>
        </row>
        <row r="4">
          <cell r="C4" t="str">
            <v>寅</v>
          </cell>
        </row>
        <row r="5">
          <cell r="C5" t="str">
            <v>卯</v>
          </cell>
        </row>
        <row r="6">
          <cell r="C6" t="str">
            <v>辰</v>
          </cell>
        </row>
        <row r="7">
          <cell r="C7" t="str">
            <v>巳</v>
          </cell>
        </row>
        <row r="8">
          <cell r="C8" t="str">
            <v>午</v>
          </cell>
        </row>
        <row r="9">
          <cell r="C9" t="str">
            <v>未</v>
          </cell>
        </row>
        <row r="10">
          <cell r="C10" t="str">
            <v>申</v>
          </cell>
        </row>
        <row r="11">
          <cell r="C11" t="str">
            <v>酉</v>
          </cell>
        </row>
        <row r="12">
          <cell r="C12" t="str">
            <v>戌</v>
          </cell>
        </row>
        <row r="13">
          <cell r="C13" t="str">
            <v>亥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地盤"/>
      <sheetName val="天盤"/>
      <sheetName val="門盤"/>
      <sheetName val="def"/>
    </sheetNames>
    <definedNames>
      <definedName name="十八局地盤表" refersTo="='地盤'!$B$2:$I$19"/>
    </definedNames>
    <sheetDataSet>
      <sheetData sheetId="0">
        <row r="2">
          <cell r="B2" t="str">
            <v>癸</v>
          </cell>
          <cell r="C2" t="str">
            <v>丁</v>
          </cell>
          <cell r="D2" t="str">
            <v>己</v>
          </cell>
          <cell r="E2" t="str">
            <v>乙</v>
          </cell>
          <cell r="F2" t="str">
            <v>辛</v>
          </cell>
          <cell r="G2" t="str">
            <v>庚</v>
          </cell>
          <cell r="H2" t="str">
            <v>丙</v>
          </cell>
          <cell r="I2" t="str">
            <v>戊</v>
          </cell>
        </row>
        <row r="3">
          <cell r="B3" t="str">
            <v>壬</v>
          </cell>
          <cell r="C3" t="str">
            <v>癸</v>
          </cell>
          <cell r="D3" t="str">
            <v>戊</v>
          </cell>
          <cell r="E3" t="str">
            <v>丙</v>
          </cell>
          <cell r="F3" t="str">
            <v>庚</v>
          </cell>
          <cell r="G3" t="str">
            <v>己</v>
          </cell>
          <cell r="H3" t="str">
            <v>丁</v>
          </cell>
          <cell r="I3" t="str">
            <v>乙</v>
          </cell>
        </row>
        <row r="4">
          <cell r="B4" t="str">
            <v>辛</v>
          </cell>
          <cell r="C4" t="str">
            <v>壬</v>
          </cell>
          <cell r="D4" t="str">
            <v>乙</v>
          </cell>
          <cell r="E4" t="str">
            <v>丁</v>
          </cell>
          <cell r="F4" t="str">
            <v>己</v>
          </cell>
          <cell r="G4" t="str">
            <v>戊</v>
          </cell>
          <cell r="H4" t="str">
            <v>癸</v>
          </cell>
          <cell r="I4" t="str">
            <v>丙</v>
          </cell>
        </row>
        <row r="5">
          <cell r="B5" t="str">
            <v>庚</v>
          </cell>
          <cell r="C5" t="str">
            <v>辛</v>
          </cell>
          <cell r="D5" t="str">
            <v>丙</v>
          </cell>
          <cell r="E5" t="str">
            <v>癸</v>
          </cell>
          <cell r="F5" t="str">
            <v>戊</v>
          </cell>
          <cell r="G5" t="str">
            <v>乙</v>
          </cell>
          <cell r="H5" t="str">
            <v>壬</v>
          </cell>
          <cell r="I5" t="str">
            <v>丁</v>
          </cell>
        </row>
        <row r="6">
          <cell r="B6" t="str">
            <v>己</v>
          </cell>
          <cell r="C6" t="str">
            <v>庚</v>
          </cell>
          <cell r="D6" t="str">
            <v>丁</v>
          </cell>
          <cell r="E6" t="str">
            <v>壬</v>
          </cell>
          <cell r="F6" t="str">
            <v>乙</v>
          </cell>
          <cell r="G6" t="str">
            <v>丙</v>
          </cell>
          <cell r="H6" t="str">
            <v>辛</v>
          </cell>
          <cell r="I6" t="str">
            <v>癸</v>
          </cell>
        </row>
        <row r="7">
          <cell r="B7" t="str">
            <v>戊</v>
          </cell>
          <cell r="C7" t="str">
            <v>己</v>
          </cell>
          <cell r="D7" t="str">
            <v>癸</v>
          </cell>
          <cell r="E7" t="str">
            <v>辛</v>
          </cell>
          <cell r="F7" t="str">
            <v>丙</v>
          </cell>
          <cell r="G7" t="str">
            <v>丁</v>
          </cell>
          <cell r="H7" t="str">
            <v>庚</v>
          </cell>
          <cell r="I7" t="str">
            <v>壬</v>
          </cell>
        </row>
        <row r="8">
          <cell r="B8" t="str">
            <v>乙</v>
          </cell>
          <cell r="C8" t="str">
            <v>戊</v>
          </cell>
          <cell r="D8" t="str">
            <v>壬</v>
          </cell>
          <cell r="E8" t="str">
            <v>庚</v>
          </cell>
          <cell r="F8" t="str">
            <v>丁</v>
          </cell>
          <cell r="G8" t="str">
            <v>癸</v>
          </cell>
          <cell r="H8" t="str">
            <v>己</v>
          </cell>
          <cell r="I8" t="str">
            <v>辛</v>
          </cell>
        </row>
        <row r="9">
          <cell r="B9" t="str">
            <v>丙</v>
          </cell>
          <cell r="C9" t="str">
            <v>乙</v>
          </cell>
          <cell r="D9" t="str">
            <v>辛</v>
          </cell>
          <cell r="E9" t="str">
            <v>己</v>
          </cell>
          <cell r="F9" t="str">
            <v>癸</v>
          </cell>
          <cell r="G9" t="str">
            <v>壬</v>
          </cell>
          <cell r="H9" t="str">
            <v>戊</v>
          </cell>
          <cell r="I9" t="str">
            <v>庚</v>
          </cell>
        </row>
        <row r="10">
          <cell r="B10" t="str">
            <v>丁</v>
          </cell>
          <cell r="C10" t="str">
            <v>丙</v>
          </cell>
          <cell r="D10" t="str">
            <v>庚</v>
          </cell>
          <cell r="E10" t="str">
            <v>戊</v>
          </cell>
          <cell r="F10" t="str">
            <v>壬</v>
          </cell>
          <cell r="G10" t="str">
            <v>辛</v>
          </cell>
          <cell r="H10" t="str">
            <v>乙</v>
          </cell>
          <cell r="I10" t="str">
            <v>己</v>
          </cell>
        </row>
        <row r="11">
          <cell r="B11" t="str">
            <v>辛</v>
          </cell>
          <cell r="C11" t="str">
            <v>庚</v>
          </cell>
          <cell r="D11" t="str">
            <v>丙</v>
          </cell>
          <cell r="E11" t="str">
            <v>戊</v>
          </cell>
          <cell r="F11" t="str">
            <v>癸</v>
          </cell>
          <cell r="G11" t="str">
            <v>丁</v>
          </cell>
          <cell r="H11" t="str">
            <v>己</v>
          </cell>
          <cell r="I11" t="str">
            <v>乙</v>
          </cell>
        </row>
        <row r="12">
          <cell r="B12" t="str">
            <v>庚</v>
          </cell>
          <cell r="C12" t="str">
            <v>己</v>
          </cell>
          <cell r="D12" t="str">
            <v>丁</v>
          </cell>
          <cell r="E12" t="str">
            <v>乙</v>
          </cell>
          <cell r="F12" t="str">
            <v>壬</v>
          </cell>
          <cell r="G12" t="str">
            <v>癸</v>
          </cell>
          <cell r="H12" t="str">
            <v>戊</v>
          </cell>
          <cell r="I12" t="str">
            <v>丙</v>
          </cell>
        </row>
        <row r="13">
          <cell r="B13" t="str">
            <v>己</v>
          </cell>
          <cell r="C13" t="str">
            <v>戊</v>
          </cell>
          <cell r="D13" t="str">
            <v>癸</v>
          </cell>
          <cell r="E13" t="str">
            <v>丙</v>
          </cell>
          <cell r="F13" t="str">
            <v>辛</v>
          </cell>
          <cell r="G13" t="str">
            <v>壬</v>
          </cell>
          <cell r="H13" t="str">
            <v>乙</v>
          </cell>
          <cell r="I13" t="str">
            <v>丁</v>
          </cell>
        </row>
        <row r="14">
          <cell r="B14" t="str">
            <v>戊</v>
          </cell>
          <cell r="C14" t="str">
            <v>乙</v>
          </cell>
          <cell r="D14" t="str">
            <v>壬</v>
          </cell>
          <cell r="E14" t="str">
            <v>丁</v>
          </cell>
          <cell r="F14" t="str">
            <v>庚</v>
          </cell>
          <cell r="G14" t="str">
            <v>辛</v>
          </cell>
          <cell r="H14" t="str">
            <v>丙</v>
          </cell>
          <cell r="I14" t="str">
            <v>癸</v>
          </cell>
        </row>
        <row r="15">
          <cell r="B15" t="str">
            <v>乙</v>
          </cell>
          <cell r="C15" t="str">
            <v>丙</v>
          </cell>
          <cell r="D15" t="str">
            <v>辛</v>
          </cell>
          <cell r="E15" t="str">
            <v>癸</v>
          </cell>
          <cell r="F15" t="str">
            <v>己</v>
          </cell>
          <cell r="G15" t="str">
            <v>庚</v>
          </cell>
          <cell r="H15" t="str">
            <v>丁</v>
          </cell>
          <cell r="I15" t="str">
            <v>壬</v>
          </cell>
        </row>
        <row r="16">
          <cell r="B16" t="str">
            <v>丙</v>
          </cell>
          <cell r="C16" t="str">
            <v>丁</v>
          </cell>
          <cell r="D16" t="str">
            <v>庚</v>
          </cell>
          <cell r="E16" t="str">
            <v>壬</v>
          </cell>
          <cell r="F16" t="str">
            <v>戊</v>
          </cell>
          <cell r="G16" t="str">
            <v>己</v>
          </cell>
          <cell r="H16" t="str">
            <v>癸</v>
          </cell>
          <cell r="I16" t="str">
            <v>辛</v>
          </cell>
        </row>
        <row r="17">
          <cell r="B17" t="str">
            <v>丁</v>
          </cell>
          <cell r="C17" t="str">
            <v>癸</v>
          </cell>
          <cell r="D17" t="str">
            <v>己</v>
          </cell>
          <cell r="E17" t="str">
            <v>辛</v>
          </cell>
          <cell r="F17" t="str">
            <v>乙</v>
          </cell>
          <cell r="G17" t="str">
            <v>戊</v>
          </cell>
          <cell r="H17" t="str">
            <v>壬</v>
          </cell>
          <cell r="I17" t="str">
            <v>庚</v>
          </cell>
        </row>
        <row r="18">
          <cell r="B18" t="str">
            <v>癸</v>
          </cell>
          <cell r="C18" t="str">
            <v>壬</v>
          </cell>
          <cell r="D18" t="str">
            <v>戊</v>
          </cell>
          <cell r="E18" t="str">
            <v>庚</v>
          </cell>
          <cell r="F18" t="str">
            <v>丙</v>
          </cell>
          <cell r="G18" t="str">
            <v>乙</v>
          </cell>
          <cell r="H18" t="str">
            <v>辛</v>
          </cell>
          <cell r="I18" t="str">
            <v>己</v>
          </cell>
        </row>
        <row r="19">
          <cell r="B19" t="str">
            <v>壬</v>
          </cell>
          <cell r="C19" t="str">
            <v>辛</v>
          </cell>
          <cell r="D19" t="str">
            <v>乙</v>
          </cell>
          <cell r="E19" t="str">
            <v>己</v>
          </cell>
          <cell r="F19" t="str">
            <v>丁</v>
          </cell>
          <cell r="G19" t="str">
            <v>丙</v>
          </cell>
          <cell r="H19" t="str">
            <v>庚</v>
          </cell>
          <cell r="I19" t="str">
            <v>戊</v>
          </cell>
        </row>
      </sheetData>
      <sheetData sheetId="1">
        <row r="2">
          <cell r="B2" t="str">
            <v>戊</v>
          </cell>
          <cell r="C2">
            <v>-539.5</v>
          </cell>
          <cell r="D2">
            <v>-9</v>
          </cell>
          <cell r="E2">
            <v>1</v>
          </cell>
          <cell r="F2">
            <v>1</v>
          </cell>
          <cell r="G2" t="str">
            <v>戊</v>
          </cell>
          <cell r="H2">
            <v>1</v>
          </cell>
          <cell r="I2" t="str">
            <v>地盤!$B$2:$I$2</v>
          </cell>
        </row>
        <row r="3">
          <cell r="B3" t="str">
            <v>乙丑</v>
          </cell>
          <cell r="C3">
            <v>-538.5</v>
          </cell>
          <cell r="D3">
            <v>-9</v>
          </cell>
          <cell r="E3">
            <v>2</v>
          </cell>
          <cell r="F3">
            <v>1</v>
          </cell>
          <cell r="G3" t="str">
            <v>戊</v>
          </cell>
          <cell r="H3">
            <v>1</v>
          </cell>
          <cell r="I3" t="str">
            <v>地盤!$B$2:$I$2</v>
          </cell>
        </row>
        <row r="4">
          <cell r="B4" t="str">
            <v>丙寅</v>
          </cell>
          <cell r="C4">
            <v>-537.5</v>
          </cell>
          <cell r="D4">
            <v>-9</v>
          </cell>
          <cell r="E4">
            <v>3</v>
          </cell>
          <cell r="F4">
            <v>1</v>
          </cell>
          <cell r="G4" t="str">
            <v>戊</v>
          </cell>
          <cell r="H4">
            <v>1</v>
          </cell>
          <cell r="I4" t="str">
            <v>地盤!$B$2:$I$2</v>
          </cell>
        </row>
        <row r="5">
          <cell r="B5" t="str">
            <v>丁卯</v>
          </cell>
          <cell r="C5">
            <v>-536.5</v>
          </cell>
          <cell r="D5">
            <v>-9</v>
          </cell>
          <cell r="E5">
            <v>4</v>
          </cell>
          <cell r="F5">
            <v>1</v>
          </cell>
          <cell r="G5" t="str">
            <v>戊</v>
          </cell>
          <cell r="H5">
            <v>1</v>
          </cell>
          <cell r="I5" t="str">
            <v>地盤!$B$2:$I$2</v>
          </cell>
        </row>
        <row r="6">
          <cell r="B6" t="str">
            <v>戊辰</v>
          </cell>
          <cell r="C6">
            <v>-535.5</v>
          </cell>
          <cell r="D6">
            <v>-9</v>
          </cell>
          <cell r="E6">
            <v>5</v>
          </cell>
          <cell r="F6">
            <v>1</v>
          </cell>
          <cell r="G6" t="str">
            <v>戊</v>
          </cell>
          <cell r="H6">
            <v>1</v>
          </cell>
          <cell r="I6" t="str">
            <v>地盤!$B$2:$I$2</v>
          </cell>
        </row>
        <row r="7">
          <cell r="B7" t="str">
            <v>己巳</v>
          </cell>
          <cell r="C7">
            <v>-534.5</v>
          </cell>
          <cell r="D7">
            <v>-9</v>
          </cell>
          <cell r="E7">
            <v>6</v>
          </cell>
          <cell r="F7">
            <v>1</v>
          </cell>
          <cell r="G7" t="str">
            <v>戊</v>
          </cell>
          <cell r="H7">
            <v>1</v>
          </cell>
          <cell r="I7" t="str">
            <v>地盤!$B$2:$I$2</v>
          </cell>
        </row>
        <row r="8">
          <cell r="B8" t="str">
            <v>庚午</v>
          </cell>
          <cell r="C8">
            <v>-533.5</v>
          </cell>
          <cell r="D8">
            <v>-9</v>
          </cell>
          <cell r="E8">
            <v>7</v>
          </cell>
          <cell r="F8">
            <v>1</v>
          </cell>
          <cell r="G8" t="str">
            <v>戊</v>
          </cell>
          <cell r="H8">
            <v>1</v>
          </cell>
          <cell r="I8" t="str">
            <v>地盤!$B$2:$I$2</v>
          </cell>
        </row>
        <row r="9">
          <cell r="B9" t="str">
            <v>辛未</v>
          </cell>
          <cell r="C9">
            <v>-532.5</v>
          </cell>
          <cell r="D9">
            <v>-9</v>
          </cell>
          <cell r="E9">
            <v>8</v>
          </cell>
          <cell r="F9">
            <v>1</v>
          </cell>
          <cell r="G9" t="str">
            <v>戊</v>
          </cell>
          <cell r="H9">
            <v>1</v>
          </cell>
          <cell r="I9" t="str">
            <v>地盤!$B$2:$I$2</v>
          </cell>
        </row>
        <row r="10">
          <cell r="B10" t="str">
            <v>壬申</v>
          </cell>
          <cell r="C10">
            <v>-531.5</v>
          </cell>
          <cell r="D10">
            <v>-9</v>
          </cell>
          <cell r="E10">
            <v>9</v>
          </cell>
          <cell r="F10">
            <v>1</v>
          </cell>
          <cell r="G10" t="str">
            <v>戊</v>
          </cell>
          <cell r="H10">
            <v>1</v>
          </cell>
          <cell r="I10" t="str">
            <v>地盤!$B$2:$I$2</v>
          </cell>
        </row>
        <row r="11">
          <cell r="B11" t="str">
            <v>癸酉</v>
          </cell>
          <cell r="C11">
            <v>-530.5</v>
          </cell>
          <cell r="D11">
            <v>-9</v>
          </cell>
          <cell r="E11">
            <v>10</v>
          </cell>
          <cell r="F11">
            <v>1</v>
          </cell>
          <cell r="G11" t="str">
            <v>戊</v>
          </cell>
          <cell r="H11">
            <v>1</v>
          </cell>
          <cell r="I11" t="str">
            <v>地盤!$B$2:$I$2</v>
          </cell>
        </row>
        <row r="12">
          <cell r="B12" t="str">
            <v>己</v>
          </cell>
          <cell r="C12">
            <v>-529.5</v>
          </cell>
          <cell r="D12">
            <v>-9</v>
          </cell>
          <cell r="E12">
            <v>11</v>
          </cell>
          <cell r="F12">
            <v>2</v>
          </cell>
          <cell r="G12" t="str">
            <v>己</v>
          </cell>
          <cell r="H12">
            <v>1</v>
          </cell>
          <cell r="I12" t="str">
            <v>地盤!$B$2:$I$2</v>
          </cell>
        </row>
        <row r="13">
          <cell r="B13" t="str">
            <v>乙亥</v>
          </cell>
          <cell r="C13">
            <v>-528.5</v>
          </cell>
          <cell r="D13">
            <v>-9</v>
          </cell>
          <cell r="E13">
            <v>12</v>
          </cell>
          <cell r="F13">
            <v>2</v>
          </cell>
          <cell r="G13" t="str">
            <v>己</v>
          </cell>
          <cell r="H13">
            <v>1</v>
          </cell>
          <cell r="I13" t="str">
            <v>地盤!$B$2:$I$2</v>
          </cell>
        </row>
        <row r="14">
          <cell r="B14" t="str">
            <v>丙子</v>
          </cell>
          <cell r="C14">
            <v>-527.5</v>
          </cell>
          <cell r="D14">
            <v>-9</v>
          </cell>
          <cell r="E14">
            <v>13</v>
          </cell>
          <cell r="F14">
            <v>2</v>
          </cell>
          <cell r="G14" t="str">
            <v>己</v>
          </cell>
          <cell r="H14">
            <v>1</v>
          </cell>
          <cell r="I14" t="str">
            <v>地盤!$B$2:$I$2</v>
          </cell>
        </row>
        <row r="15">
          <cell r="B15" t="str">
            <v>丁丑</v>
          </cell>
          <cell r="C15">
            <v>-526.5</v>
          </cell>
          <cell r="D15">
            <v>-9</v>
          </cell>
          <cell r="E15">
            <v>14</v>
          </cell>
          <cell r="F15">
            <v>2</v>
          </cell>
          <cell r="G15" t="str">
            <v>己</v>
          </cell>
          <cell r="H15">
            <v>1</v>
          </cell>
          <cell r="I15" t="str">
            <v>地盤!$B$2:$I$2</v>
          </cell>
        </row>
        <row r="16">
          <cell r="B16" t="str">
            <v>戊寅</v>
          </cell>
          <cell r="C16">
            <v>-525.5</v>
          </cell>
          <cell r="D16">
            <v>-9</v>
          </cell>
          <cell r="E16">
            <v>15</v>
          </cell>
          <cell r="F16">
            <v>2</v>
          </cell>
          <cell r="G16" t="str">
            <v>己</v>
          </cell>
          <cell r="H16">
            <v>1</v>
          </cell>
          <cell r="I16" t="str">
            <v>地盤!$B$2:$I$2</v>
          </cell>
        </row>
        <row r="17">
          <cell r="B17" t="str">
            <v>己卯</v>
          </cell>
          <cell r="C17">
            <v>-524.5</v>
          </cell>
          <cell r="D17">
            <v>-9</v>
          </cell>
          <cell r="E17">
            <v>16</v>
          </cell>
          <cell r="F17">
            <v>2</v>
          </cell>
          <cell r="G17" t="str">
            <v>己</v>
          </cell>
          <cell r="H17">
            <v>1</v>
          </cell>
          <cell r="I17" t="str">
            <v>地盤!$B$2:$I$2</v>
          </cell>
        </row>
        <row r="18">
          <cell r="B18" t="str">
            <v>庚辰</v>
          </cell>
          <cell r="C18">
            <v>-523.5</v>
          </cell>
          <cell r="D18">
            <v>-9</v>
          </cell>
          <cell r="E18">
            <v>17</v>
          </cell>
          <cell r="F18">
            <v>2</v>
          </cell>
          <cell r="G18" t="str">
            <v>己</v>
          </cell>
          <cell r="H18">
            <v>1</v>
          </cell>
          <cell r="I18" t="str">
            <v>地盤!$B$2:$I$2</v>
          </cell>
        </row>
        <row r="19">
          <cell r="B19" t="str">
            <v>辛巳</v>
          </cell>
          <cell r="C19">
            <v>-522.5</v>
          </cell>
          <cell r="D19">
            <v>-9</v>
          </cell>
          <cell r="E19">
            <v>18</v>
          </cell>
          <cell r="F19">
            <v>2</v>
          </cell>
          <cell r="G19" t="str">
            <v>己</v>
          </cell>
          <cell r="H19">
            <v>1</v>
          </cell>
          <cell r="I19" t="str">
            <v>地盤!$B$2:$I$2</v>
          </cell>
        </row>
      </sheetData>
      <sheetData sheetId="2">
        <row r="2">
          <cell r="B2" t="str">
            <v>戊</v>
          </cell>
          <cell r="C2">
            <v>8</v>
          </cell>
          <cell r="D2">
            <v>8</v>
          </cell>
          <cell r="E2">
            <v>9</v>
          </cell>
          <cell r="F2">
            <v>9</v>
          </cell>
          <cell r="G2">
            <v>0</v>
          </cell>
          <cell r="H2">
            <v>9</v>
          </cell>
          <cell r="I2">
            <v>9</v>
          </cell>
        </row>
        <row r="3">
          <cell r="B3" t="str">
            <v>戊</v>
          </cell>
          <cell r="C3">
            <v>8</v>
          </cell>
          <cell r="D3">
            <v>8</v>
          </cell>
          <cell r="E3">
            <v>9</v>
          </cell>
          <cell r="F3">
            <v>9</v>
          </cell>
          <cell r="G3">
            <v>-1</v>
          </cell>
          <cell r="H3">
            <v>8</v>
          </cell>
          <cell r="I3">
            <v>8</v>
          </cell>
        </row>
        <row r="4">
          <cell r="B4" t="str">
            <v>戊</v>
          </cell>
          <cell r="C4">
            <v>8</v>
          </cell>
          <cell r="D4">
            <v>8</v>
          </cell>
          <cell r="E4">
            <v>9</v>
          </cell>
          <cell r="F4">
            <v>9</v>
          </cell>
          <cell r="G4">
            <v>-2</v>
          </cell>
          <cell r="H4">
            <v>7</v>
          </cell>
          <cell r="I4">
            <v>7</v>
          </cell>
        </row>
        <row r="5">
          <cell r="B5" t="str">
            <v>戊</v>
          </cell>
          <cell r="C5">
            <v>8</v>
          </cell>
          <cell r="D5">
            <v>8</v>
          </cell>
          <cell r="E5">
            <v>9</v>
          </cell>
          <cell r="F5">
            <v>9</v>
          </cell>
          <cell r="G5">
            <v>-3</v>
          </cell>
          <cell r="H5">
            <v>6</v>
          </cell>
          <cell r="I5">
            <v>6</v>
          </cell>
        </row>
        <row r="6">
          <cell r="B6" t="str">
            <v>戊</v>
          </cell>
          <cell r="C6">
            <v>8</v>
          </cell>
          <cell r="D6">
            <v>8</v>
          </cell>
          <cell r="E6">
            <v>9</v>
          </cell>
          <cell r="F6">
            <v>9</v>
          </cell>
          <cell r="G6">
            <v>-4</v>
          </cell>
          <cell r="H6">
            <v>5</v>
          </cell>
          <cell r="I6">
            <v>2</v>
          </cell>
        </row>
        <row r="7">
          <cell r="B7" t="str">
            <v>戊</v>
          </cell>
          <cell r="C7">
            <v>8</v>
          </cell>
          <cell r="D7">
            <v>8</v>
          </cell>
          <cell r="E7">
            <v>9</v>
          </cell>
          <cell r="F7">
            <v>9</v>
          </cell>
          <cell r="G7">
            <v>-5</v>
          </cell>
          <cell r="H7">
            <v>4</v>
          </cell>
          <cell r="I7">
            <v>4</v>
          </cell>
        </row>
        <row r="8">
          <cell r="B8" t="str">
            <v>戊</v>
          </cell>
          <cell r="C8">
            <v>8</v>
          </cell>
          <cell r="D8">
            <v>8</v>
          </cell>
          <cell r="E8">
            <v>9</v>
          </cell>
          <cell r="F8">
            <v>9</v>
          </cell>
          <cell r="G8">
            <v>-6</v>
          </cell>
          <cell r="H8">
            <v>3</v>
          </cell>
          <cell r="I8">
            <v>3</v>
          </cell>
        </row>
        <row r="9">
          <cell r="B9" t="str">
            <v>戊</v>
          </cell>
          <cell r="C9">
            <v>8</v>
          </cell>
          <cell r="D9">
            <v>8</v>
          </cell>
          <cell r="E9">
            <v>9</v>
          </cell>
          <cell r="F9">
            <v>9</v>
          </cell>
          <cell r="G9">
            <v>-7</v>
          </cell>
          <cell r="H9">
            <v>2</v>
          </cell>
          <cell r="I9">
            <v>2</v>
          </cell>
        </row>
        <row r="10">
          <cell r="B10" t="str">
            <v>戊</v>
          </cell>
          <cell r="C10">
            <v>8</v>
          </cell>
          <cell r="D10">
            <v>8</v>
          </cell>
          <cell r="E10">
            <v>9</v>
          </cell>
          <cell r="F10">
            <v>9</v>
          </cell>
          <cell r="G10">
            <v>-8</v>
          </cell>
          <cell r="H10">
            <v>1</v>
          </cell>
          <cell r="I10">
            <v>1</v>
          </cell>
        </row>
        <row r="11">
          <cell r="B11" t="str">
            <v>戊</v>
          </cell>
          <cell r="C11">
            <v>8</v>
          </cell>
          <cell r="D11">
            <v>8</v>
          </cell>
          <cell r="E11">
            <v>9</v>
          </cell>
          <cell r="F11">
            <v>9</v>
          </cell>
          <cell r="G11">
            <v>-9</v>
          </cell>
          <cell r="H11">
            <v>9</v>
          </cell>
          <cell r="I11">
            <v>9</v>
          </cell>
        </row>
        <row r="12">
          <cell r="B12" t="str">
            <v>己</v>
          </cell>
          <cell r="C12">
            <v>3</v>
          </cell>
          <cell r="D12">
            <v>3</v>
          </cell>
          <cell r="E12">
            <v>8</v>
          </cell>
          <cell r="F12">
            <v>8</v>
          </cell>
          <cell r="G12">
            <v>0</v>
          </cell>
          <cell r="H12">
            <v>8</v>
          </cell>
          <cell r="I12">
            <v>8</v>
          </cell>
        </row>
        <row r="13">
          <cell r="B13" t="str">
            <v>己</v>
          </cell>
          <cell r="C13">
            <v>3</v>
          </cell>
          <cell r="D13">
            <v>3</v>
          </cell>
          <cell r="E13">
            <v>8</v>
          </cell>
          <cell r="F13">
            <v>8</v>
          </cell>
          <cell r="G13">
            <v>-1</v>
          </cell>
          <cell r="H13">
            <v>7</v>
          </cell>
          <cell r="I13">
            <v>7</v>
          </cell>
        </row>
        <row r="14">
          <cell r="B14" t="str">
            <v>己</v>
          </cell>
          <cell r="C14">
            <v>3</v>
          </cell>
          <cell r="D14">
            <v>3</v>
          </cell>
          <cell r="E14">
            <v>8</v>
          </cell>
          <cell r="F14">
            <v>8</v>
          </cell>
          <cell r="G14">
            <v>-2</v>
          </cell>
          <cell r="H14">
            <v>6</v>
          </cell>
          <cell r="I14">
            <v>6</v>
          </cell>
        </row>
        <row r="15">
          <cell r="B15" t="str">
            <v>己</v>
          </cell>
          <cell r="C15">
            <v>3</v>
          </cell>
          <cell r="D15">
            <v>3</v>
          </cell>
          <cell r="E15">
            <v>8</v>
          </cell>
          <cell r="F15">
            <v>8</v>
          </cell>
          <cell r="G15">
            <v>-3</v>
          </cell>
          <cell r="H15">
            <v>5</v>
          </cell>
          <cell r="I15">
            <v>2</v>
          </cell>
        </row>
        <row r="16">
          <cell r="B16" t="str">
            <v>己</v>
          </cell>
          <cell r="C16">
            <v>3</v>
          </cell>
          <cell r="D16">
            <v>3</v>
          </cell>
          <cell r="E16">
            <v>8</v>
          </cell>
          <cell r="F16">
            <v>8</v>
          </cell>
          <cell r="G16">
            <v>-4</v>
          </cell>
          <cell r="H16">
            <v>4</v>
          </cell>
          <cell r="I16">
            <v>4</v>
          </cell>
        </row>
        <row r="17">
          <cell r="B17" t="str">
            <v>己</v>
          </cell>
          <cell r="C17">
            <v>3</v>
          </cell>
          <cell r="D17">
            <v>3</v>
          </cell>
          <cell r="E17">
            <v>8</v>
          </cell>
          <cell r="F17">
            <v>8</v>
          </cell>
          <cell r="G17">
            <v>-5</v>
          </cell>
          <cell r="H17">
            <v>3</v>
          </cell>
          <cell r="I17">
            <v>3</v>
          </cell>
        </row>
        <row r="18">
          <cell r="B18" t="str">
            <v>己</v>
          </cell>
          <cell r="C18">
            <v>3</v>
          </cell>
          <cell r="D18">
            <v>3</v>
          </cell>
          <cell r="E18">
            <v>8</v>
          </cell>
          <cell r="F18">
            <v>8</v>
          </cell>
          <cell r="G18">
            <v>-6</v>
          </cell>
          <cell r="H18">
            <v>2</v>
          </cell>
          <cell r="I18">
            <v>2</v>
          </cell>
        </row>
        <row r="19">
          <cell r="B19" t="str">
            <v>己</v>
          </cell>
          <cell r="C19">
            <v>3</v>
          </cell>
          <cell r="D19">
            <v>3</v>
          </cell>
          <cell r="E19">
            <v>8</v>
          </cell>
          <cell r="F19">
            <v>8</v>
          </cell>
          <cell r="G19">
            <v>-7</v>
          </cell>
          <cell r="H19">
            <v>1</v>
          </cell>
          <cell r="I19">
            <v>1</v>
          </cell>
        </row>
      </sheetData>
      <sheetData sheetId="3">
        <row r="2">
          <cell r="B2" t="str">
            <v>甲</v>
          </cell>
          <cell r="C2" t="str">
            <v>子</v>
          </cell>
          <cell r="D2" t="str">
            <v>丁</v>
          </cell>
          <cell r="E2" t="str">
            <v>辛</v>
          </cell>
          <cell r="F2" t="str">
            <v>戊</v>
          </cell>
          <cell r="G2" t="str">
            <v>輔</v>
          </cell>
          <cell r="H2" t="str">
            <v>杜</v>
          </cell>
          <cell r="I2">
            <v>4</v>
          </cell>
        </row>
        <row r="3">
          <cell r="B3" t="str">
            <v>乙</v>
          </cell>
          <cell r="C3" t="str">
            <v>丑</v>
          </cell>
          <cell r="D3" t="str">
            <v>丙</v>
          </cell>
          <cell r="E3" t="str">
            <v>庚</v>
          </cell>
          <cell r="F3" t="str">
            <v>己</v>
          </cell>
          <cell r="G3" t="str">
            <v>沖</v>
          </cell>
          <cell r="H3" t="str">
            <v>傷</v>
          </cell>
          <cell r="I3">
            <v>3</v>
          </cell>
        </row>
        <row r="4">
          <cell r="B4" t="str">
            <v>丙</v>
          </cell>
          <cell r="C4" t="str">
            <v>寅</v>
          </cell>
          <cell r="D4" t="str">
            <v>庚</v>
          </cell>
          <cell r="E4" t="str">
            <v>丙</v>
          </cell>
          <cell r="F4" t="str">
            <v>庚</v>
          </cell>
          <cell r="G4" t="str">
            <v>任</v>
          </cell>
          <cell r="H4" t="str">
            <v>生</v>
          </cell>
          <cell r="I4">
            <v>8</v>
          </cell>
        </row>
        <row r="5">
          <cell r="B5" t="str">
            <v>丁</v>
          </cell>
          <cell r="C5" t="str">
            <v>卯</v>
          </cell>
          <cell r="D5" t="str">
            <v>戊</v>
          </cell>
          <cell r="E5" t="str">
            <v>戊</v>
          </cell>
          <cell r="F5" t="str">
            <v>辛</v>
          </cell>
          <cell r="G5" t="str">
            <v>蓬</v>
          </cell>
          <cell r="H5" t="str">
            <v>休</v>
          </cell>
          <cell r="I5">
            <v>1</v>
          </cell>
        </row>
        <row r="6">
          <cell r="B6" t="str">
            <v>戊</v>
          </cell>
          <cell r="C6" t="str">
            <v>辰</v>
          </cell>
          <cell r="D6" t="str">
            <v>壬</v>
          </cell>
          <cell r="E6" t="str">
            <v>癸</v>
          </cell>
          <cell r="F6" t="str">
            <v>壬</v>
          </cell>
          <cell r="G6" t="str">
            <v>心</v>
          </cell>
          <cell r="H6" t="str">
            <v>開</v>
          </cell>
          <cell r="I6">
            <v>6</v>
          </cell>
        </row>
        <row r="7">
          <cell r="B7" t="str">
            <v>己</v>
          </cell>
          <cell r="C7" t="str">
            <v>巳</v>
          </cell>
          <cell r="D7" t="str">
            <v>辛</v>
          </cell>
          <cell r="E7" t="str">
            <v>丁</v>
          </cell>
          <cell r="F7" t="str">
            <v>癸</v>
          </cell>
          <cell r="G7" t="str">
            <v>柱</v>
          </cell>
          <cell r="H7" t="str">
            <v>驚</v>
          </cell>
          <cell r="I7">
            <v>7</v>
          </cell>
        </row>
        <row r="8">
          <cell r="B8" t="str">
            <v>庚</v>
          </cell>
          <cell r="C8" t="str">
            <v>午</v>
          </cell>
          <cell r="D8" t="str">
            <v>乙</v>
          </cell>
          <cell r="E8" t="str">
            <v>己</v>
          </cell>
          <cell r="F8" t="str">
            <v>丁</v>
          </cell>
          <cell r="G8" t="str">
            <v>芮</v>
          </cell>
          <cell r="H8" t="str">
            <v>死</v>
          </cell>
          <cell r="I8">
            <v>2</v>
          </cell>
        </row>
        <row r="9">
          <cell r="B9" t="str">
            <v>辛</v>
          </cell>
          <cell r="C9" t="str">
            <v>未</v>
          </cell>
          <cell r="D9" t="str">
            <v>己</v>
          </cell>
          <cell r="E9" t="str">
            <v>乙</v>
          </cell>
          <cell r="F9" t="str">
            <v>丙</v>
          </cell>
          <cell r="G9" t="str">
            <v>英</v>
          </cell>
          <cell r="H9" t="str">
            <v>景</v>
          </cell>
          <cell r="I9">
            <v>9</v>
          </cell>
        </row>
        <row r="10">
          <cell r="B10" t="str">
            <v>壬</v>
          </cell>
          <cell r="C10" t="str">
            <v>申</v>
          </cell>
          <cell r="F10" t="str">
            <v>乙</v>
          </cell>
        </row>
        <row r="11">
          <cell r="B11" t="str">
            <v>癸</v>
          </cell>
          <cell r="C11" t="str">
            <v>酉</v>
          </cell>
        </row>
        <row r="12">
          <cell r="C12" t="str">
            <v>戌</v>
          </cell>
        </row>
        <row r="13">
          <cell r="C13" t="str">
            <v>亥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E7070C-2CAC-4EE3-8CC8-D37E30F8CD87}" autoFormatId="16" applyNumberFormats="0" applyBorderFormats="0" applyFontFormats="0" applyPatternFormats="0" applyAlignmentFormats="0" applyWidthHeightFormats="0">
  <queryTableRefresh nextId="6">
    <queryTableFields count="4">
      <queryTableField id="1" name="地轉旬首" tableColumnId="1"/>
      <queryTableField id="2" name="轉九宮" tableColumnId="2"/>
      <queryTableField id="5" dataBound="0" tableColumnId="4"/>
      <queryTableField id="4" name="沖合關係" tableColumnId="3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328F4C-5CF0-4B59-9740-457E9B80DB28}" name="落宮" displayName="落宮" ref="A1:B9" totalsRowShown="0">
  <autoFilter ref="A1:B9" xr:uid="{46328F4C-5CF0-4B59-9740-457E9B80DB28}"/>
  <tableColumns count="2">
    <tableColumn id="1" xr3:uid="{34EDC7BC-AEF1-4CFE-A67E-2CBD9707CD9E}" name="宮名" dataDxfId="5"/>
    <tableColumn id="2" xr3:uid="{7792821E-4106-47A6-8BA2-093B2623DF69}" name="match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63767D0-94D3-4B23-B0FC-69BE68FE8438}" name="八門_1" displayName="八門_1" ref="A1:B9" totalsRowShown="0">
  <autoFilter ref="A1:B9" xr:uid="{263767D0-94D3-4B23-B0FC-69BE68FE8438}"/>
  <tableColumns count="2">
    <tableColumn id="1" xr3:uid="{7A34472A-DACE-499E-AEA5-6608F547D7B8}" name="八門" dataDxfId="4"/>
    <tableColumn id="2" xr3:uid="{1E59A876-7D75-40B9-B740-C496DF6E87CA}" name="match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D48886-CF5D-4E47-BE33-0D5028FA9AAA}" name="地支沖合匯總" displayName="地支沖合匯總" ref="A1:I145" totalsRowShown="0">
  <autoFilter ref="A1:I145" xr:uid="{DAD48886-CF5D-4E47-BE33-0D5028FA9AAA}"/>
  <tableColumns count="9">
    <tableColumn id="1" xr3:uid="{637FAB7E-28A3-4FCC-8071-164955D34AEB}" name="地支1數">
      <calculatedColumnFormula>CEILING((ROW()-1)/12, 1)</calculatedColumnFormula>
    </tableColumn>
    <tableColumn id="2" xr3:uid="{76BABB63-F688-4021-9312-7831D6F6A36F}" name="地支2數">
      <calculatedColumnFormula>MOD(ROW()-2, 12)+1</calculatedColumnFormula>
    </tableColumn>
    <tableColumn id="3" xr3:uid="{CCF30974-61DE-4422-ADB7-9460990F8F0F}" name="地支1">
      <calculatedColumnFormula>INDEX(地支, A2)</calculatedColumnFormula>
    </tableColumn>
    <tableColumn id="4" xr3:uid="{6F636E69-7CCB-47B0-9CD0-1E3C41648922}" name="地支2">
      <calculatedColumnFormula>INDEX(地支, B2)</calculatedColumnFormula>
    </tableColumn>
    <tableColumn id="5" xr3:uid="{93C6EF39-F96A-4899-B178-83B845CCE84B}" name="transfor A">
      <calculatedColumnFormula>MOD(5-A2-1, 12)+1</calculatedColumnFormula>
    </tableColumn>
    <tableColumn id="6" xr3:uid="{3E058AEE-4388-400F-AD13-660235E31CC3}" name="transform B">
      <calculatedColumnFormula>MOD(4-B2, 12)+1</calculatedColumnFormula>
    </tableColumn>
    <tableColumn id="7" xr3:uid="{4EDD57DD-5A3D-4C77-852C-0803A76296EF}" name="關係" dataDxfId="0">
      <calculatedColumnFormula>IF(MOD(A2+B2, 12)=3, "相合,", "")&amp;IF(ABS(A2-B2)=6, "相沖,", "")&amp;
IF(MOD(A2, 2)=0,IF(MOD(A2-B2, 12)=9,"相破,", ""), IF(MOD(A2-B2, 12)=3, "相破,", ""))&amp;
IF(MOD(A2+B2,12)=9, "相害,", "")&amp;
IF(AND(A2=B2, ABS(2.5-ABS(8.5-A2))=1), "自刑,", "")&amp;
IF(OR(AND(A2=1, B2=4),AND(A2=4, B2=1)), "無禮之刑,", "")&amp;
IF(AND(MOD(A2,3)=0,A2/3&lt;&gt;4,ABS(MOD(B2-A2,9)-4.5)/1.5=1,B2/3&lt;&gt;4),"無恩之刑-儀"&amp;IF((MOD(A2-B2,9)-4.5)/1.5&gt;0,"→","←")&amp;"宮,","")&amp;
IF(AND(MOD(E2, 3)=0, E2/3 &lt;&gt;4, ABS(MOD(F2-E2, 9)-4.5)/1.5=1, F2/3 &lt;&gt;4), "恃勢之刑-儀"&amp;IF((MOD(F2-E2, 9)-4.5)/1.5&gt;0,"←", "→")&amp;"宮,", "")</calculatedColumnFormula>
    </tableColumn>
    <tableColumn id="8" xr3:uid="{D5F8211C-066D-45CA-82D5-D0A6FFF88B9B}" name="地轉旬首">
      <calculatedColumnFormula>IFERROR(VLOOKUP(C2, 六儀地支對應, 2, FALSE), "")</calculatedColumnFormula>
    </tableColumn>
    <tableColumn id="9" xr3:uid="{C42F14AC-F8EA-4C22-BDC8-811B71821B2F}" name="轉九宮">
      <calculatedColumnFormula>VLOOKUP(D2, 地支九宮, 3, 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DC61EA-A786-40B1-98ED-5EECE33A2D6A}" name="地支沖合table" displayName="地支沖合table" ref="A1:D49" tableType="queryTable" totalsRowShown="0">
  <autoFilter ref="A1:D49" xr:uid="{B6DC61EA-A786-40B1-98ED-5EECE33A2D6A}"/>
  <sortState xmlns:xlrd2="http://schemas.microsoft.com/office/spreadsheetml/2017/richdata2" ref="A2:D49">
    <sortCondition ref="B1:B49"/>
  </sortState>
  <tableColumns count="4">
    <tableColumn id="1" xr3:uid="{6DDF9D35-13F1-4C7A-B8CA-9CFB21F42FDE}" uniqueName="1" name="地轉旬首" queryTableFieldId="1" dataDxfId="3"/>
    <tableColumn id="2" xr3:uid="{BA70CE91-EF0F-4694-882F-3910126DC68F}" uniqueName="2" name="轉九宮" queryTableFieldId="2" dataDxfId="2"/>
    <tableColumn id="4" xr3:uid="{59A87D0B-CE6C-452B-8927-5137F040F68A}" uniqueName="4" name="key" queryTableFieldId="5" dataDxfId="1">
      <calculatedColumnFormula>B2&amp;A2</calculatedColumnFormula>
    </tableColumn>
    <tableColumn id="3" xr3:uid="{CBBA10ED-0EE1-4246-B3D4-FD1B628060DE}" uniqueName="3" name="沖合關係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90A4-E83C-4F37-A6BC-83023E25CF50}">
  <dimension ref="A1:B9"/>
  <sheetViews>
    <sheetView workbookViewId="0"/>
    <sheetView workbookViewId="1"/>
  </sheetViews>
  <sheetFormatPr defaultRowHeight="15" x14ac:dyDescent="0.25"/>
  <cols>
    <col min="1" max="1" width="7.5703125" bestFit="1" customWidth="1"/>
    <col min="2" max="2" width="10.5703125" bestFit="1" customWidth="1"/>
  </cols>
  <sheetData>
    <row r="1" spans="1:2" x14ac:dyDescent="0.25">
      <c r="A1" t="s">
        <v>10</v>
      </c>
      <c r="B1" t="s">
        <v>36</v>
      </c>
    </row>
    <row r="2" spans="1:2" x14ac:dyDescent="0.25">
      <c r="A2" t="s">
        <v>0</v>
      </c>
      <c r="B2">
        <v>1</v>
      </c>
    </row>
    <row r="3" spans="1:2" x14ac:dyDescent="0.25">
      <c r="A3" t="s">
        <v>1</v>
      </c>
      <c r="B3">
        <v>1</v>
      </c>
    </row>
    <row r="4" spans="1:2" x14ac:dyDescent="0.25">
      <c r="A4" t="s">
        <v>2</v>
      </c>
      <c r="B4">
        <v>1</v>
      </c>
    </row>
    <row r="5" spans="1:2" x14ac:dyDescent="0.25">
      <c r="A5" t="s">
        <v>3</v>
      </c>
      <c r="B5">
        <v>1</v>
      </c>
    </row>
    <row r="6" spans="1:2" x14ac:dyDescent="0.25">
      <c r="A6" t="s">
        <v>5</v>
      </c>
      <c r="B6">
        <v>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1</v>
      </c>
    </row>
    <row r="9" spans="1:2" x14ac:dyDescent="0.25">
      <c r="A9" t="s">
        <v>8</v>
      </c>
      <c r="B9">
        <v>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B355-53C0-48DA-AB0A-EB7B27A5CDC1}">
  <dimension ref="A1:I145"/>
  <sheetViews>
    <sheetView topLeftCell="A115" workbookViewId="0">
      <selection activeCell="G148" sqref="G148"/>
    </sheetView>
    <sheetView tabSelected="1" workbookViewId="1"/>
  </sheetViews>
  <sheetFormatPr defaultRowHeight="15" x14ac:dyDescent="0.25"/>
  <cols>
    <col min="1" max="2" width="10.5703125" customWidth="1"/>
    <col min="5" max="5" width="11.85546875" customWidth="1"/>
    <col min="6" max="6" width="13.42578125" customWidth="1"/>
    <col min="7" max="7" width="28" bestFit="1" customWidth="1"/>
    <col min="8" max="8" width="11.7109375" customWidth="1"/>
    <col min="9" max="9" width="9.5703125" customWidth="1"/>
    <col min="10" max="10" width="19.85546875" customWidth="1"/>
  </cols>
  <sheetData>
    <row r="1" spans="1:9" x14ac:dyDescent="0.25">
      <c r="A1" t="s">
        <v>100</v>
      </c>
      <c r="B1" t="s">
        <v>101</v>
      </c>
      <c r="C1" t="s">
        <v>99</v>
      </c>
      <c r="D1" t="s">
        <v>102</v>
      </c>
      <c r="E1" t="s">
        <v>93</v>
      </c>
      <c r="F1" t="s">
        <v>94</v>
      </c>
      <c r="G1" t="s">
        <v>37</v>
      </c>
      <c r="H1" t="s">
        <v>103</v>
      </c>
      <c r="I1" t="s">
        <v>104</v>
      </c>
    </row>
    <row r="2" spans="1:9" x14ac:dyDescent="0.25">
      <c r="A2">
        <f>CEILING((ROW()-1)/12, 1)</f>
        <v>1</v>
      </c>
      <c r="B2">
        <f>MOD(ROW()-2, 12)+1</f>
        <v>1</v>
      </c>
      <c r="C2" t="str">
        <f t="shared" ref="C2:C33" si="0">INDEX(地支, A2)</f>
        <v>子</v>
      </c>
      <c r="D2" t="str">
        <f t="shared" ref="D2:D33" si="1">INDEX(地支, B2)</f>
        <v>子</v>
      </c>
      <c r="E2">
        <f>MOD(4-A2, 12)+1</f>
        <v>4</v>
      </c>
      <c r="F2">
        <f>MOD(4-B2, 12)+1</f>
        <v>4</v>
      </c>
      <c r="G2" t="str">
        <f t="shared" ref="G2:G33" si="2">IF(MOD(A2+B2, 12)=3, "相合,", "")&amp;IF(ABS(A2-B2)=6, "相沖,", "")&amp;
IF(MOD(A2, 2)=0,IF(MOD(A2-B2, 12)=9,"相破,", ""), IF(MOD(A2-B2, 12)=3, "相破,", ""))&amp;
IF(MOD(A2+B2,12)=9, "相害,", "")&amp;
IF(AND(A2=B2, ABS(2.5-ABS(8.5-A2))=1), "自刑,", "")&amp;
IF(OR(AND(A2=1, B2=4),AND(A2=4, B2=1)), "無禮之刑,", "")&amp;
IF(AND(MOD(A2,3)=0,A2/3&lt;&gt;4,ABS(MOD(B2-A2,9)-4.5)/1.5=1,B2/3&lt;&gt;4),"無恩之刑-儀"&amp;IF((MOD(A2-B2,9)-4.5)/1.5&gt;0,"→","←")&amp;"宮,","")&amp;
IF(AND(MOD(E2, 3)=0, E2/3 &lt;&gt;4, ABS(MOD(F2-E2, 9)-4.5)/1.5=1, F2/3 &lt;&gt;4), "恃勢之刑-儀"&amp;IF((MOD(F2-E2, 9)-4.5)/1.5&gt;0,"←", "→")&amp;"宮,", "")</f>
        <v/>
      </c>
      <c r="H2" t="str">
        <f t="shared" ref="H2:H33" si="3">IFERROR(VLOOKUP(C2, 六儀地支對應, 2, FALSE), "")</f>
        <v>戊</v>
      </c>
      <c r="I2" t="str">
        <f t="shared" ref="I2:I33" si="4">VLOOKUP(D2, 地支九宮, 3, FALSE)</f>
        <v>坎</v>
      </c>
    </row>
    <row r="3" spans="1:9" x14ac:dyDescent="0.25">
      <c r="A3">
        <f t="shared" ref="A3:A66" si="5">CEILING((ROW()-1)/12, 1)</f>
        <v>1</v>
      </c>
      <c r="B3">
        <f t="shared" ref="B3:B66" si="6">MOD(ROW()-2, 12)+1</f>
        <v>2</v>
      </c>
      <c r="C3" t="str">
        <f t="shared" si="0"/>
        <v>子</v>
      </c>
      <c r="D3" t="str">
        <f t="shared" si="1"/>
        <v>丑</v>
      </c>
      <c r="E3">
        <f t="shared" ref="E3:E34" si="7">MOD(5-A3-1, 12)+1</f>
        <v>4</v>
      </c>
      <c r="F3">
        <f t="shared" ref="F3:F34" si="8">MOD(4-B3, 12)+1</f>
        <v>3</v>
      </c>
      <c r="G3" t="str">
        <f t="shared" si="2"/>
        <v>相合,</v>
      </c>
      <c r="H3" t="str">
        <f t="shared" si="3"/>
        <v>戊</v>
      </c>
      <c r="I3" t="str">
        <f t="shared" si="4"/>
        <v>艮</v>
      </c>
    </row>
    <row r="4" spans="1:9" x14ac:dyDescent="0.25">
      <c r="A4">
        <f t="shared" si="5"/>
        <v>1</v>
      </c>
      <c r="B4">
        <f t="shared" si="6"/>
        <v>3</v>
      </c>
      <c r="C4" t="str">
        <f t="shared" si="0"/>
        <v>子</v>
      </c>
      <c r="D4" t="str">
        <f t="shared" si="1"/>
        <v>寅</v>
      </c>
      <c r="E4">
        <f t="shared" si="7"/>
        <v>4</v>
      </c>
      <c r="F4">
        <f t="shared" si="8"/>
        <v>2</v>
      </c>
      <c r="G4" t="str">
        <f t="shared" si="2"/>
        <v/>
      </c>
      <c r="H4" t="str">
        <f t="shared" si="3"/>
        <v>戊</v>
      </c>
      <c r="I4" t="str">
        <f t="shared" si="4"/>
        <v>艮</v>
      </c>
    </row>
    <row r="5" spans="1:9" x14ac:dyDescent="0.25">
      <c r="A5">
        <f t="shared" si="5"/>
        <v>1</v>
      </c>
      <c r="B5">
        <f t="shared" si="6"/>
        <v>4</v>
      </c>
      <c r="C5" t="str">
        <f t="shared" si="0"/>
        <v>子</v>
      </c>
      <c r="D5" t="str">
        <f t="shared" si="1"/>
        <v>卯</v>
      </c>
      <c r="E5">
        <f t="shared" si="7"/>
        <v>4</v>
      </c>
      <c r="F5">
        <f t="shared" si="8"/>
        <v>1</v>
      </c>
      <c r="G5" t="str">
        <f t="shared" si="2"/>
        <v>無禮之刑,</v>
      </c>
      <c r="H5" t="str">
        <f t="shared" si="3"/>
        <v>戊</v>
      </c>
      <c r="I5" t="str">
        <f t="shared" si="4"/>
        <v>震</v>
      </c>
    </row>
    <row r="6" spans="1:9" x14ac:dyDescent="0.25">
      <c r="A6">
        <f t="shared" si="5"/>
        <v>1</v>
      </c>
      <c r="B6">
        <f t="shared" si="6"/>
        <v>5</v>
      </c>
      <c r="C6" t="str">
        <f t="shared" si="0"/>
        <v>子</v>
      </c>
      <c r="D6" t="str">
        <f t="shared" si="1"/>
        <v>辰</v>
      </c>
      <c r="E6">
        <f t="shared" si="7"/>
        <v>4</v>
      </c>
      <c r="F6">
        <f t="shared" si="8"/>
        <v>12</v>
      </c>
      <c r="G6" t="str">
        <f t="shared" si="2"/>
        <v/>
      </c>
      <c r="H6" t="str">
        <f t="shared" si="3"/>
        <v>戊</v>
      </c>
      <c r="I6" t="str">
        <f t="shared" si="4"/>
        <v>巽</v>
      </c>
    </row>
    <row r="7" spans="1:9" x14ac:dyDescent="0.25">
      <c r="A7">
        <f t="shared" si="5"/>
        <v>1</v>
      </c>
      <c r="B7">
        <f t="shared" si="6"/>
        <v>6</v>
      </c>
      <c r="C7" t="str">
        <f t="shared" si="0"/>
        <v>子</v>
      </c>
      <c r="D7" t="str">
        <f t="shared" si="1"/>
        <v>巳</v>
      </c>
      <c r="E7">
        <f t="shared" si="7"/>
        <v>4</v>
      </c>
      <c r="F7">
        <f t="shared" si="8"/>
        <v>11</v>
      </c>
      <c r="G7" t="str">
        <f t="shared" si="2"/>
        <v/>
      </c>
      <c r="H7" t="str">
        <f t="shared" si="3"/>
        <v>戊</v>
      </c>
      <c r="I7" t="str">
        <f t="shared" si="4"/>
        <v>巽</v>
      </c>
    </row>
    <row r="8" spans="1:9" x14ac:dyDescent="0.25">
      <c r="A8">
        <f t="shared" si="5"/>
        <v>1</v>
      </c>
      <c r="B8">
        <f t="shared" si="6"/>
        <v>7</v>
      </c>
      <c r="C8" t="str">
        <f t="shared" si="0"/>
        <v>子</v>
      </c>
      <c r="D8" t="str">
        <f t="shared" si="1"/>
        <v>午</v>
      </c>
      <c r="E8">
        <f t="shared" si="7"/>
        <v>4</v>
      </c>
      <c r="F8">
        <f t="shared" si="8"/>
        <v>10</v>
      </c>
      <c r="G8" t="str">
        <f t="shared" si="2"/>
        <v>相沖,</v>
      </c>
      <c r="H8" t="str">
        <f t="shared" si="3"/>
        <v>戊</v>
      </c>
      <c r="I8" t="str">
        <f t="shared" si="4"/>
        <v>離</v>
      </c>
    </row>
    <row r="9" spans="1:9" x14ac:dyDescent="0.25">
      <c r="A9">
        <f t="shared" si="5"/>
        <v>1</v>
      </c>
      <c r="B9">
        <f t="shared" si="6"/>
        <v>8</v>
      </c>
      <c r="C9" t="str">
        <f t="shared" si="0"/>
        <v>子</v>
      </c>
      <c r="D9" t="str">
        <f t="shared" si="1"/>
        <v>未</v>
      </c>
      <c r="E9">
        <f t="shared" si="7"/>
        <v>4</v>
      </c>
      <c r="F9">
        <f t="shared" si="8"/>
        <v>9</v>
      </c>
      <c r="G9" t="str">
        <f t="shared" si="2"/>
        <v>相害,</v>
      </c>
      <c r="H9" t="str">
        <f t="shared" si="3"/>
        <v>戊</v>
      </c>
      <c r="I9" t="str">
        <f t="shared" si="4"/>
        <v>坤</v>
      </c>
    </row>
    <row r="10" spans="1:9" x14ac:dyDescent="0.25">
      <c r="A10">
        <f t="shared" si="5"/>
        <v>1</v>
      </c>
      <c r="B10">
        <f t="shared" si="6"/>
        <v>9</v>
      </c>
      <c r="C10" t="str">
        <f t="shared" si="0"/>
        <v>子</v>
      </c>
      <c r="D10" t="str">
        <f t="shared" si="1"/>
        <v>申</v>
      </c>
      <c r="E10">
        <f t="shared" si="7"/>
        <v>4</v>
      </c>
      <c r="F10">
        <f t="shared" si="8"/>
        <v>8</v>
      </c>
      <c r="G10" t="str">
        <f t="shared" si="2"/>
        <v/>
      </c>
      <c r="H10" t="str">
        <f t="shared" si="3"/>
        <v>戊</v>
      </c>
      <c r="I10" t="str">
        <f t="shared" si="4"/>
        <v>坤</v>
      </c>
    </row>
    <row r="11" spans="1:9" x14ac:dyDescent="0.25">
      <c r="A11">
        <f t="shared" si="5"/>
        <v>1</v>
      </c>
      <c r="B11">
        <f t="shared" si="6"/>
        <v>10</v>
      </c>
      <c r="C11" t="str">
        <f t="shared" si="0"/>
        <v>子</v>
      </c>
      <c r="D11" t="str">
        <f t="shared" si="1"/>
        <v>酉</v>
      </c>
      <c r="E11">
        <f t="shared" si="7"/>
        <v>4</v>
      </c>
      <c r="F11">
        <f t="shared" si="8"/>
        <v>7</v>
      </c>
      <c r="G11" t="str">
        <f t="shared" si="2"/>
        <v>相破,</v>
      </c>
      <c r="H11" t="str">
        <f t="shared" si="3"/>
        <v>戊</v>
      </c>
      <c r="I11" t="str">
        <f t="shared" si="4"/>
        <v>兌</v>
      </c>
    </row>
    <row r="12" spans="1:9" x14ac:dyDescent="0.25">
      <c r="A12">
        <f t="shared" si="5"/>
        <v>1</v>
      </c>
      <c r="B12">
        <f t="shared" si="6"/>
        <v>11</v>
      </c>
      <c r="C12" t="str">
        <f t="shared" si="0"/>
        <v>子</v>
      </c>
      <c r="D12" t="str">
        <f t="shared" si="1"/>
        <v>戌</v>
      </c>
      <c r="E12">
        <f t="shared" si="7"/>
        <v>4</v>
      </c>
      <c r="F12">
        <f t="shared" si="8"/>
        <v>6</v>
      </c>
      <c r="G12" t="str">
        <f t="shared" si="2"/>
        <v/>
      </c>
      <c r="H12" t="str">
        <f t="shared" si="3"/>
        <v>戊</v>
      </c>
      <c r="I12" t="str">
        <f t="shared" si="4"/>
        <v>乾</v>
      </c>
    </row>
    <row r="13" spans="1:9" x14ac:dyDescent="0.25">
      <c r="A13">
        <f t="shared" si="5"/>
        <v>1</v>
      </c>
      <c r="B13">
        <f t="shared" si="6"/>
        <v>12</v>
      </c>
      <c r="C13" t="str">
        <f t="shared" si="0"/>
        <v>子</v>
      </c>
      <c r="D13" t="str">
        <f t="shared" si="1"/>
        <v>亥</v>
      </c>
      <c r="E13">
        <f t="shared" si="7"/>
        <v>4</v>
      </c>
      <c r="F13">
        <f t="shared" si="8"/>
        <v>5</v>
      </c>
      <c r="G13" t="str">
        <f t="shared" si="2"/>
        <v/>
      </c>
      <c r="H13" t="str">
        <f t="shared" si="3"/>
        <v>戊</v>
      </c>
      <c r="I13" t="str">
        <f t="shared" si="4"/>
        <v>乾</v>
      </c>
    </row>
    <row r="14" spans="1:9" x14ac:dyDescent="0.25">
      <c r="A14">
        <f t="shared" si="5"/>
        <v>2</v>
      </c>
      <c r="B14">
        <f t="shared" si="6"/>
        <v>1</v>
      </c>
      <c r="C14" t="str">
        <f t="shared" si="0"/>
        <v>丑</v>
      </c>
      <c r="D14" t="str">
        <f t="shared" si="1"/>
        <v>子</v>
      </c>
      <c r="E14">
        <f t="shared" si="7"/>
        <v>3</v>
      </c>
      <c r="F14">
        <f t="shared" si="8"/>
        <v>4</v>
      </c>
      <c r="G14" t="str">
        <f t="shared" si="2"/>
        <v>相合,</v>
      </c>
      <c r="H14" t="str">
        <f t="shared" si="3"/>
        <v/>
      </c>
      <c r="I14" t="str">
        <f t="shared" si="4"/>
        <v>坎</v>
      </c>
    </row>
    <row r="15" spans="1:9" x14ac:dyDescent="0.25">
      <c r="A15">
        <f t="shared" si="5"/>
        <v>2</v>
      </c>
      <c r="B15">
        <f t="shared" si="6"/>
        <v>2</v>
      </c>
      <c r="C15" t="str">
        <f t="shared" si="0"/>
        <v>丑</v>
      </c>
      <c r="D15" t="str">
        <f t="shared" si="1"/>
        <v>丑</v>
      </c>
      <c r="E15">
        <f t="shared" si="7"/>
        <v>3</v>
      </c>
      <c r="F15">
        <f t="shared" si="8"/>
        <v>3</v>
      </c>
      <c r="G15" t="str">
        <f t="shared" si="2"/>
        <v/>
      </c>
      <c r="H15" t="str">
        <f t="shared" si="3"/>
        <v/>
      </c>
      <c r="I15" t="str">
        <f t="shared" si="4"/>
        <v>艮</v>
      </c>
    </row>
    <row r="16" spans="1:9" x14ac:dyDescent="0.25">
      <c r="A16">
        <f t="shared" si="5"/>
        <v>2</v>
      </c>
      <c r="B16">
        <f t="shared" si="6"/>
        <v>3</v>
      </c>
      <c r="C16" t="str">
        <f t="shared" si="0"/>
        <v>丑</v>
      </c>
      <c r="D16" t="str">
        <f t="shared" si="1"/>
        <v>寅</v>
      </c>
      <c r="E16">
        <f t="shared" si="7"/>
        <v>3</v>
      </c>
      <c r="F16">
        <f t="shared" si="8"/>
        <v>2</v>
      </c>
      <c r="G16" t="str">
        <f t="shared" si="2"/>
        <v/>
      </c>
      <c r="H16" t="str">
        <f t="shared" si="3"/>
        <v/>
      </c>
      <c r="I16" t="str">
        <f t="shared" si="4"/>
        <v>艮</v>
      </c>
    </row>
    <row r="17" spans="1:9" x14ac:dyDescent="0.25">
      <c r="A17">
        <f t="shared" si="5"/>
        <v>2</v>
      </c>
      <c r="B17">
        <f t="shared" si="6"/>
        <v>4</v>
      </c>
      <c r="C17" t="str">
        <f t="shared" si="0"/>
        <v>丑</v>
      </c>
      <c r="D17" t="str">
        <f t="shared" si="1"/>
        <v>卯</v>
      </c>
      <c r="E17">
        <f t="shared" si="7"/>
        <v>3</v>
      </c>
      <c r="F17">
        <f t="shared" si="8"/>
        <v>1</v>
      </c>
      <c r="G17" t="str">
        <f t="shared" si="2"/>
        <v/>
      </c>
      <c r="H17" t="str">
        <f t="shared" si="3"/>
        <v/>
      </c>
      <c r="I17" t="str">
        <f t="shared" si="4"/>
        <v>震</v>
      </c>
    </row>
    <row r="18" spans="1:9" x14ac:dyDescent="0.25">
      <c r="A18">
        <f t="shared" si="5"/>
        <v>2</v>
      </c>
      <c r="B18">
        <f t="shared" si="6"/>
        <v>5</v>
      </c>
      <c r="C18" t="str">
        <f t="shared" si="0"/>
        <v>丑</v>
      </c>
      <c r="D18" t="str">
        <f t="shared" si="1"/>
        <v>辰</v>
      </c>
      <c r="E18">
        <f t="shared" si="7"/>
        <v>3</v>
      </c>
      <c r="F18">
        <f t="shared" si="8"/>
        <v>12</v>
      </c>
      <c r="G18" t="str">
        <f t="shared" si="2"/>
        <v>相破,</v>
      </c>
      <c r="H18" t="str">
        <f t="shared" si="3"/>
        <v/>
      </c>
      <c r="I18" t="str">
        <f t="shared" si="4"/>
        <v>巽</v>
      </c>
    </row>
    <row r="19" spans="1:9" x14ac:dyDescent="0.25">
      <c r="A19">
        <f t="shared" si="5"/>
        <v>2</v>
      </c>
      <c r="B19">
        <f t="shared" si="6"/>
        <v>6</v>
      </c>
      <c r="C19" t="str">
        <f t="shared" si="0"/>
        <v>丑</v>
      </c>
      <c r="D19" t="str">
        <f t="shared" si="1"/>
        <v>巳</v>
      </c>
      <c r="E19">
        <f t="shared" si="7"/>
        <v>3</v>
      </c>
      <c r="F19">
        <f t="shared" si="8"/>
        <v>11</v>
      </c>
      <c r="G19" t="str">
        <f t="shared" si="2"/>
        <v/>
      </c>
      <c r="H19" t="str">
        <f t="shared" si="3"/>
        <v/>
      </c>
      <c r="I19" t="str">
        <f t="shared" si="4"/>
        <v>巽</v>
      </c>
    </row>
    <row r="20" spans="1:9" x14ac:dyDescent="0.25">
      <c r="A20">
        <f t="shared" si="5"/>
        <v>2</v>
      </c>
      <c r="B20">
        <f t="shared" si="6"/>
        <v>7</v>
      </c>
      <c r="C20" t="str">
        <f t="shared" si="0"/>
        <v>丑</v>
      </c>
      <c r="D20" t="str">
        <f t="shared" si="1"/>
        <v>午</v>
      </c>
      <c r="E20">
        <f t="shared" si="7"/>
        <v>3</v>
      </c>
      <c r="F20">
        <f t="shared" si="8"/>
        <v>10</v>
      </c>
      <c r="G20" t="str">
        <f t="shared" si="2"/>
        <v>相害,</v>
      </c>
      <c r="H20" t="str">
        <f t="shared" si="3"/>
        <v/>
      </c>
      <c r="I20" t="str">
        <f t="shared" si="4"/>
        <v>離</v>
      </c>
    </row>
    <row r="21" spans="1:9" x14ac:dyDescent="0.25">
      <c r="A21">
        <f t="shared" si="5"/>
        <v>2</v>
      </c>
      <c r="B21">
        <f t="shared" si="6"/>
        <v>8</v>
      </c>
      <c r="C21" t="str">
        <f t="shared" si="0"/>
        <v>丑</v>
      </c>
      <c r="D21" t="str">
        <f t="shared" si="1"/>
        <v>未</v>
      </c>
      <c r="E21">
        <f t="shared" si="7"/>
        <v>3</v>
      </c>
      <c r="F21">
        <f t="shared" si="8"/>
        <v>9</v>
      </c>
      <c r="G21" t="str">
        <f t="shared" si="2"/>
        <v>相沖,恃勢之刑-儀←宮,</v>
      </c>
      <c r="H21" t="str">
        <f t="shared" si="3"/>
        <v/>
      </c>
      <c r="I21" t="str">
        <f t="shared" si="4"/>
        <v>坤</v>
      </c>
    </row>
    <row r="22" spans="1:9" x14ac:dyDescent="0.25">
      <c r="A22">
        <f t="shared" si="5"/>
        <v>2</v>
      </c>
      <c r="B22">
        <f t="shared" si="6"/>
        <v>9</v>
      </c>
      <c r="C22" t="str">
        <f t="shared" si="0"/>
        <v>丑</v>
      </c>
      <c r="D22" t="str">
        <f t="shared" si="1"/>
        <v>申</v>
      </c>
      <c r="E22">
        <f t="shared" si="7"/>
        <v>3</v>
      </c>
      <c r="F22">
        <f t="shared" si="8"/>
        <v>8</v>
      </c>
      <c r="G22" t="str">
        <f t="shared" si="2"/>
        <v/>
      </c>
      <c r="H22" t="str">
        <f t="shared" si="3"/>
        <v/>
      </c>
      <c r="I22" t="str">
        <f t="shared" si="4"/>
        <v>坤</v>
      </c>
    </row>
    <row r="23" spans="1:9" x14ac:dyDescent="0.25">
      <c r="A23">
        <f t="shared" si="5"/>
        <v>2</v>
      </c>
      <c r="B23">
        <f t="shared" si="6"/>
        <v>10</v>
      </c>
      <c r="C23" t="str">
        <f t="shared" si="0"/>
        <v>丑</v>
      </c>
      <c r="D23" t="str">
        <f t="shared" si="1"/>
        <v>酉</v>
      </c>
      <c r="E23">
        <f t="shared" si="7"/>
        <v>3</v>
      </c>
      <c r="F23">
        <f t="shared" si="8"/>
        <v>7</v>
      </c>
      <c r="G23" t="str">
        <f t="shared" si="2"/>
        <v/>
      </c>
      <c r="H23" t="str">
        <f t="shared" si="3"/>
        <v/>
      </c>
      <c r="I23" t="str">
        <f t="shared" si="4"/>
        <v>兌</v>
      </c>
    </row>
    <row r="24" spans="1:9" x14ac:dyDescent="0.25">
      <c r="A24">
        <f t="shared" si="5"/>
        <v>2</v>
      </c>
      <c r="B24">
        <f t="shared" si="6"/>
        <v>11</v>
      </c>
      <c r="C24" t="str">
        <f t="shared" si="0"/>
        <v>丑</v>
      </c>
      <c r="D24" t="str">
        <f t="shared" si="1"/>
        <v>戌</v>
      </c>
      <c r="E24">
        <f t="shared" si="7"/>
        <v>3</v>
      </c>
      <c r="F24">
        <f t="shared" si="8"/>
        <v>6</v>
      </c>
      <c r="G24" t="str">
        <f t="shared" si="2"/>
        <v>恃勢之刑-儀→宮,</v>
      </c>
      <c r="H24" t="str">
        <f t="shared" si="3"/>
        <v/>
      </c>
      <c r="I24" t="str">
        <f t="shared" si="4"/>
        <v>乾</v>
      </c>
    </row>
    <row r="25" spans="1:9" x14ac:dyDescent="0.25">
      <c r="A25">
        <f t="shared" si="5"/>
        <v>2</v>
      </c>
      <c r="B25">
        <f t="shared" si="6"/>
        <v>12</v>
      </c>
      <c r="C25" t="str">
        <f t="shared" si="0"/>
        <v>丑</v>
      </c>
      <c r="D25" t="str">
        <f t="shared" si="1"/>
        <v>亥</v>
      </c>
      <c r="E25">
        <f t="shared" si="7"/>
        <v>3</v>
      </c>
      <c r="F25">
        <f t="shared" si="8"/>
        <v>5</v>
      </c>
      <c r="G25" t="str">
        <f t="shared" si="2"/>
        <v/>
      </c>
      <c r="H25" t="str">
        <f t="shared" si="3"/>
        <v/>
      </c>
      <c r="I25" t="str">
        <f t="shared" si="4"/>
        <v>乾</v>
      </c>
    </row>
    <row r="26" spans="1:9" x14ac:dyDescent="0.25">
      <c r="A26">
        <f t="shared" si="5"/>
        <v>3</v>
      </c>
      <c r="B26">
        <f t="shared" si="6"/>
        <v>1</v>
      </c>
      <c r="C26" t="str">
        <f t="shared" si="0"/>
        <v>寅</v>
      </c>
      <c r="D26" t="str">
        <f t="shared" si="1"/>
        <v>子</v>
      </c>
      <c r="E26">
        <f t="shared" si="7"/>
        <v>2</v>
      </c>
      <c r="F26">
        <f t="shared" si="8"/>
        <v>4</v>
      </c>
      <c r="G26" t="str">
        <f t="shared" si="2"/>
        <v/>
      </c>
      <c r="H26" t="str">
        <f t="shared" si="3"/>
        <v>癸</v>
      </c>
      <c r="I26" t="str">
        <f t="shared" si="4"/>
        <v>坎</v>
      </c>
    </row>
    <row r="27" spans="1:9" x14ac:dyDescent="0.25">
      <c r="A27">
        <f t="shared" si="5"/>
        <v>3</v>
      </c>
      <c r="B27">
        <f t="shared" si="6"/>
        <v>2</v>
      </c>
      <c r="C27" t="str">
        <f t="shared" si="0"/>
        <v>寅</v>
      </c>
      <c r="D27" t="str">
        <f t="shared" si="1"/>
        <v>丑</v>
      </c>
      <c r="E27">
        <f t="shared" si="7"/>
        <v>2</v>
      </c>
      <c r="F27">
        <f t="shared" si="8"/>
        <v>3</v>
      </c>
      <c r="G27" t="str">
        <f t="shared" si="2"/>
        <v/>
      </c>
      <c r="H27" t="str">
        <f t="shared" si="3"/>
        <v>癸</v>
      </c>
      <c r="I27" t="str">
        <f t="shared" si="4"/>
        <v>艮</v>
      </c>
    </row>
    <row r="28" spans="1:9" x14ac:dyDescent="0.25">
      <c r="A28">
        <f t="shared" si="5"/>
        <v>3</v>
      </c>
      <c r="B28">
        <f t="shared" si="6"/>
        <v>3</v>
      </c>
      <c r="C28" t="str">
        <f t="shared" si="0"/>
        <v>寅</v>
      </c>
      <c r="D28" t="str">
        <f t="shared" si="1"/>
        <v>寅</v>
      </c>
      <c r="E28">
        <f t="shared" si="7"/>
        <v>2</v>
      </c>
      <c r="F28">
        <f t="shared" si="8"/>
        <v>2</v>
      </c>
      <c r="G28" t="str">
        <f t="shared" si="2"/>
        <v/>
      </c>
      <c r="H28" t="str">
        <f t="shared" si="3"/>
        <v>癸</v>
      </c>
      <c r="I28" t="str">
        <f t="shared" si="4"/>
        <v>艮</v>
      </c>
    </row>
    <row r="29" spans="1:9" x14ac:dyDescent="0.25">
      <c r="A29">
        <f t="shared" si="5"/>
        <v>3</v>
      </c>
      <c r="B29">
        <f t="shared" si="6"/>
        <v>4</v>
      </c>
      <c r="C29" t="str">
        <f t="shared" si="0"/>
        <v>寅</v>
      </c>
      <c r="D29" t="str">
        <f t="shared" si="1"/>
        <v>卯</v>
      </c>
      <c r="E29">
        <f t="shared" si="7"/>
        <v>2</v>
      </c>
      <c r="F29">
        <f t="shared" si="8"/>
        <v>1</v>
      </c>
      <c r="G29" t="str">
        <f t="shared" si="2"/>
        <v/>
      </c>
      <c r="H29" t="str">
        <f t="shared" si="3"/>
        <v>癸</v>
      </c>
      <c r="I29" t="str">
        <f t="shared" si="4"/>
        <v>震</v>
      </c>
    </row>
    <row r="30" spans="1:9" x14ac:dyDescent="0.25">
      <c r="A30">
        <f t="shared" si="5"/>
        <v>3</v>
      </c>
      <c r="B30">
        <f t="shared" si="6"/>
        <v>5</v>
      </c>
      <c r="C30" t="str">
        <f t="shared" si="0"/>
        <v>寅</v>
      </c>
      <c r="D30" t="str">
        <f t="shared" si="1"/>
        <v>辰</v>
      </c>
      <c r="E30">
        <f t="shared" si="7"/>
        <v>2</v>
      </c>
      <c r="F30">
        <f t="shared" si="8"/>
        <v>12</v>
      </c>
      <c r="G30" t="str">
        <f t="shared" si="2"/>
        <v/>
      </c>
      <c r="H30" t="str">
        <f t="shared" si="3"/>
        <v>癸</v>
      </c>
      <c r="I30" t="str">
        <f t="shared" si="4"/>
        <v>巽</v>
      </c>
    </row>
    <row r="31" spans="1:9" x14ac:dyDescent="0.25">
      <c r="A31">
        <f t="shared" si="5"/>
        <v>3</v>
      </c>
      <c r="B31">
        <f t="shared" si="6"/>
        <v>6</v>
      </c>
      <c r="C31" t="str">
        <f t="shared" si="0"/>
        <v>寅</v>
      </c>
      <c r="D31" t="str">
        <f t="shared" si="1"/>
        <v>巳</v>
      </c>
      <c r="E31">
        <f t="shared" si="7"/>
        <v>2</v>
      </c>
      <c r="F31">
        <f t="shared" si="8"/>
        <v>11</v>
      </c>
      <c r="G31" t="str">
        <f t="shared" si="2"/>
        <v>相害,無恩之刑-儀→宮,</v>
      </c>
      <c r="H31" t="str">
        <f t="shared" si="3"/>
        <v>癸</v>
      </c>
      <c r="I31" t="str">
        <f t="shared" si="4"/>
        <v>巽</v>
      </c>
    </row>
    <row r="32" spans="1:9" x14ac:dyDescent="0.25">
      <c r="A32">
        <f t="shared" si="5"/>
        <v>3</v>
      </c>
      <c r="B32">
        <f t="shared" si="6"/>
        <v>7</v>
      </c>
      <c r="C32" t="str">
        <f t="shared" si="0"/>
        <v>寅</v>
      </c>
      <c r="D32" t="str">
        <f t="shared" si="1"/>
        <v>午</v>
      </c>
      <c r="E32">
        <f t="shared" si="7"/>
        <v>2</v>
      </c>
      <c r="F32">
        <f t="shared" si="8"/>
        <v>10</v>
      </c>
      <c r="G32" t="str">
        <f t="shared" si="2"/>
        <v/>
      </c>
      <c r="H32" t="str">
        <f t="shared" si="3"/>
        <v>癸</v>
      </c>
      <c r="I32" t="str">
        <f t="shared" si="4"/>
        <v>離</v>
      </c>
    </row>
    <row r="33" spans="1:9" x14ac:dyDescent="0.25">
      <c r="A33">
        <f t="shared" si="5"/>
        <v>3</v>
      </c>
      <c r="B33">
        <f t="shared" si="6"/>
        <v>8</v>
      </c>
      <c r="C33" t="str">
        <f t="shared" si="0"/>
        <v>寅</v>
      </c>
      <c r="D33" t="str">
        <f t="shared" si="1"/>
        <v>未</v>
      </c>
      <c r="E33">
        <f t="shared" si="7"/>
        <v>2</v>
      </c>
      <c r="F33">
        <f t="shared" si="8"/>
        <v>9</v>
      </c>
      <c r="G33" t="str">
        <f t="shared" si="2"/>
        <v/>
      </c>
      <c r="H33" t="str">
        <f t="shared" si="3"/>
        <v>癸</v>
      </c>
      <c r="I33" t="str">
        <f t="shared" si="4"/>
        <v>坤</v>
      </c>
    </row>
    <row r="34" spans="1:9" x14ac:dyDescent="0.25">
      <c r="A34">
        <f t="shared" si="5"/>
        <v>3</v>
      </c>
      <c r="B34">
        <f t="shared" si="6"/>
        <v>9</v>
      </c>
      <c r="C34" t="str">
        <f t="shared" ref="C34:C65" si="9">INDEX(地支, A34)</f>
        <v>寅</v>
      </c>
      <c r="D34" t="str">
        <f t="shared" ref="D34:D65" si="10">INDEX(地支, B34)</f>
        <v>申</v>
      </c>
      <c r="E34">
        <f t="shared" si="7"/>
        <v>2</v>
      </c>
      <c r="F34">
        <f t="shared" si="8"/>
        <v>8</v>
      </c>
      <c r="G34" t="str">
        <f t="shared" ref="G34:G65" si="11">IF(MOD(A34+B34, 12)=3, "相合,", "")&amp;IF(ABS(A34-B34)=6, "相沖,", "")&amp;
IF(MOD(A34, 2)=0,IF(MOD(A34-B34, 12)=9,"相破,", ""), IF(MOD(A34-B34, 12)=3, "相破,", ""))&amp;
IF(MOD(A34+B34,12)=9, "相害,", "")&amp;
IF(AND(A34=B34, ABS(2.5-ABS(8.5-A34))=1), "自刑,", "")&amp;
IF(OR(AND(A34=1, B34=4),AND(A34=4, B34=1)), "無禮之刑,", "")&amp;
IF(AND(MOD(A34,3)=0,A34/3&lt;&gt;4,ABS(MOD(B34-A34,9)-4.5)/1.5=1,B34/3&lt;&gt;4),"無恩之刑-儀"&amp;IF((MOD(A34-B34,9)-4.5)/1.5&gt;0,"→","←")&amp;"宮,","")&amp;
IF(AND(MOD(E34, 3)=0, E34/3 &lt;&gt;4, ABS(MOD(F34-E34, 9)-4.5)/1.5=1, F34/3 &lt;&gt;4), "恃勢之刑-儀"&amp;IF((MOD(F34-E34, 9)-4.5)/1.5&gt;0,"←", "→")&amp;"宮,", "")</f>
        <v>相沖,無恩之刑-儀←宮,</v>
      </c>
      <c r="H34" t="str">
        <f t="shared" ref="H34:H65" si="12">IFERROR(VLOOKUP(C34, 六儀地支對應, 2, FALSE), "")</f>
        <v>癸</v>
      </c>
      <c r="I34" t="str">
        <f t="shared" ref="I34:I65" si="13">VLOOKUP(D34, 地支九宮, 3, FALSE)</f>
        <v>坤</v>
      </c>
    </row>
    <row r="35" spans="1:9" x14ac:dyDescent="0.25">
      <c r="A35">
        <f t="shared" si="5"/>
        <v>3</v>
      </c>
      <c r="B35">
        <f t="shared" si="6"/>
        <v>10</v>
      </c>
      <c r="C35" t="str">
        <f t="shared" si="9"/>
        <v>寅</v>
      </c>
      <c r="D35" t="str">
        <f t="shared" si="10"/>
        <v>酉</v>
      </c>
      <c r="E35">
        <f t="shared" ref="E35:E66" si="14">MOD(5-A35-1, 12)+1</f>
        <v>2</v>
      </c>
      <c r="F35">
        <f t="shared" ref="F35:F66" si="15">MOD(4-B35, 12)+1</f>
        <v>7</v>
      </c>
      <c r="G35" t="str">
        <f t="shared" si="11"/>
        <v/>
      </c>
      <c r="H35" t="str">
        <f t="shared" si="12"/>
        <v>癸</v>
      </c>
      <c r="I35" t="str">
        <f t="shared" si="13"/>
        <v>兌</v>
      </c>
    </row>
    <row r="36" spans="1:9" x14ac:dyDescent="0.25">
      <c r="A36">
        <f t="shared" si="5"/>
        <v>3</v>
      </c>
      <c r="B36">
        <f t="shared" si="6"/>
        <v>11</v>
      </c>
      <c r="C36" t="str">
        <f t="shared" si="9"/>
        <v>寅</v>
      </c>
      <c r="D36" t="str">
        <f t="shared" si="10"/>
        <v>戌</v>
      </c>
      <c r="E36">
        <f t="shared" si="14"/>
        <v>2</v>
      </c>
      <c r="F36">
        <f t="shared" si="15"/>
        <v>6</v>
      </c>
      <c r="G36" t="str">
        <f t="shared" si="11"/>
        <v/>
      </c>
      <c r="H36" t="str">
        <f t="shared" si="12"/>
        <v>癸</v>
      </c>
      <c r="I36" t="str">
        <f t="shared" si="13"/>
        <v>乾</v>
      </c>
    </row>
    <row r="37" spans="1:9" x14ac:dyDescent="0.25">
      <c r="A37">
        <f t="shared" si="5"/>
        <v>3</v>
      </c>
      <c r="B37">
        <f t="shared" si="6"/>
        <v>12</v>
      </c>
      <c r="C37" t="str">
        <f t="shared" si="9"/>
        <v>寅</v>
      </c>
      <c r="D37" t="str">
        <f t="shared" si="10"/>
        <v>亥</v>
      </c>
      <c r="E37">
        <f t="shared" si="14"/>
        <v>2</v>
      </c>
      <c r="F37">
        <f t="shared" si="15"/>
        <v>5</v>
      </c>
      <c r="G37" t="str">
        <f t="shared" si="11"/>
        <v>相合,相破,</v>
      </c>
      <c r="H37" t="str">
        <f t="shared" si="12"/>
        <v>癸</v>
      </c>
      <c r="I37" t="str">
        <f t="shared" si="13"/>
        <v>乾</v>
      </c>
    </row>
    <row r="38" spans="1:9" x14ac:dyDescent="0.25">
      <c r="A38">
        <f t="shared" si="5"/>
        <v>4</v>
      </c>
      <c r="B38">
        <f t="shared" si="6"/>
        <v>1</v>
      </c>
      <c r="C38" t="str">
        <f t="shared" si="9"/>
        <v>卯</v>
      </c>
      <c r="D38" t="str">
        <f t="shared" si="10"/>
        <v>子</v>
      </c>
      <c r="E38">
        <f t="shared" si="14"/>
        <v>1</v>
      </c>
      <c r="F38">
        <f t="shared" si="15"/>
        <v>4</v>
      </c>
      <c r="G38" t="str">
        <f t="shared" si="11"/>
        <v>無禮之刑,</v>
      </c>
      <c r="H38" t="str">
        <f t="shared" si="12"/>
        <v/>
      </c>
      <c r="I38" t="str">
        <f t="shared" si="13"/>
        <v>坎</v>
      </c>
    </row>
    <row r="39" spans="1:9" x14ac:dyDescent="0.25">
      <c r="A39">
        <f t="shared" si="5"/>
        <v>4</v>
      </c>
      <c r="B39">
        <f t="shared" si="6"/>
        <v>2</v>
      </c>
      <c r="C39" t="str">
        <f t="shared" si="9"/>
        <v>卯</v>
      </c>
      <c r="D39" t="str">
        <f t="shared" si="10"/>
        <v>丑</v>
      </c>
      <c r="E39">
        <f t="shared" si="14"/>
        <v>1</v>
      </c>
      <c r="F39">
        <f t="shared" si="15"/>
        <v>3</v>
      </c>
      <c r="G39" t="str">
        <f t="shared" si="11"/>
        <v/>
      </c>
      <c r="H39" t="str">
        <f t="shared" si="12"/>
        <v/>
      </c>
      <c r="I39" t="str">
        <f t="shared" si="13"/>
        <v>艮</v>
      </c>
    </row>
    <row r="40" spans="1:9" x14ac:dyDescent="0.25">
      <c r="A40">
        <f t="shared" si="5"/>
        <v>4</v>
      </c>
      <c r="B40">
        <f t="shared" si="6"/>
        <v>3</v>
      </c>
      <c r="C40" t="str">
        <f t="shared" si="9"/>
        <v>卯</v>
      </c>
      <c r="D40" t="str">
        <f t="shared" si="10"/>
        <v>寅</v>
      </c>
      <c r="E40">
        <f t="shared" si="14"/>
        <v>1</v>
      </c>
      <c r="F40">
        <f t="shared" si="15"/>
        <v>2</v>
      </c>
      <c r="G40" t="str">
        <f t="shared" si="11"/>
        <v/>
      </c>
      <c r="H40" t="str">
        <f t="shared" si="12"/>
        <v/>
      </c>
      <c r="I40" t="str">
        <f t="shared" si="13"/>
        <v>艮</v>
      </c>
    </row>
    <row r="41" spans="1:9" x14ac:dyDescent="0.25">
      <c r="A41">
        <f t="shared" si="5"/>
        <v>4</v>
      </c>
      <c r="B41">
        <f t="shared" si="6"/>
        <v>4</v>
      </c>
      <c r="C41" t="str">
        <f t="shared" si="9"/>
        <v>卯</v>
      </c>
      <c r="D41" t="str">
        <f t="shared" si="10"/>
        <v>卯</v>
      </c>
      <c r="E41">
        <f t="shared" si="14"/>
        <v>1</v>
      </c>
      <c r="F41">
        <f t="shared" si="15"/>
        <v>1</v>
      </c>
      <c r="G41" t="str">
        <f t="shared" si="11"/>
        <v/>
      </c>
      <c r="H41" t="str">
        <f t="shared" si="12"/>
        <v/>
      </c>
      <c r="I41" t="str">
        <f t="shared" si="13"/>
        <v>震</v>
      </c>
    </row>
    <row r="42" spans="1:9" x14ac:dyDescent="0.25">
      <c r="A42">
        <f t="shared" si="5"/>
        <v>4</v>
      </c>
      <c r="B42">
        <f t="shared" si="6"/>
        <v>5</v>
      </c>
      <c r="C42" t="str">
        <f t="shared" si="9"/>
        <v>卯</v>
      </c>
      <c r="D42" t="str">
        <f t="shared" si="10"/>
        <v>辰</v>
      </c>
      <c r="E42">
        <f t="shared" si="14"/>
        <v>1</v>
      </c>
      <c r="F42">
        <f t="shared" si="15"/>
        <v>12</v>
      </c>
      <c r="G42" t="str">
        <f t="shared" si="11"/>
        <v>相害,</v>
      </c>
      <c r="H42" t="str">
        <f t="shared" si="12"/>
        <v/>
      </c>
      <c r="I42" t="str">
        <f t="shared" si="13"/>
        <v>巽</v>
      </c>
    </row>
    <row r="43" spans="1:9" x14ac:dyDescent="0.25">
      <c r="A43">
        <f t="shared" si="5"/>
        <v>4</v>
      </c>
      <c r="B43">
        <f t="shared" si="6"/>
        <v>6</v>
      </c>
      <c r="C43" t="str">
        <f t="shared" si="9"/>
        <v>卯</v>
      </c>
      <c r="D43" t="str">
        <f t="shared" si="10"/>
        <v>巳</v>
      </c>
      <c r="E43">
        <f t="shared" si="14"/>
        <v>1</v>
      </c>
      <c r="F43">
        <f t="shared" si="15"/>
        <v>11</v>
      </c>
      <c r="G43" t="str">
        <f t="shared" si="11"/>
        <v/>
      </c>
      <c r="H43" t="str">
        <f t="shared" si="12"/>
        <v/>
      </c>
      <c r="I43" t="str">
        <f t="shared" si="13"/>
        <v>巽</v>
      </c>
    </row>
    <row r="44" spans="1:9" x14ac:dyDescent="0.25">
      <c r="A44">
        <f t="shared" si="5"/>
        <v>4</v>
      </c>
      <c r="B44">
        <f t="shared" si="6"/>
        <v>7</v>
      </c>
      <c r="C44" t="str">
        <f t="shared" si="9"/>
        <v>卯</v>
      </c>
      <c r="D44" t="str">
        <f t="shared" si="10"/>
        <v>午</v>
      </c>
      <c r="E44">
        <f t="shared" si="14"/>
        <v>1</v>
      </c>
      <c r="F44">
        <f t="shared" si="15"/>
        <v>10</v>
      </c>
      <c r="G44" t="str">
        <f t="shared" si="11"/>
        <v>相破,</v>
      </c>
      <c r="H44" t="str">
        <f t="shared" si="12"/>
        <v/>
      </c>
      <c r="I44" t="str">
        <f t="shared" si="13"/>
        <v>離</v>
      </c>
    </row>
    <row r="45" spans="1:9" x14ac:dyDescent="0.25">
      <c r="A45">
        <f t="shared" si="5"/>
        <v>4</v>
      </c>
      <c r="B45">
        <f t="shared" si="6"/>
        <v>8</v>
      </c>
      <c r="C45" t="str">
        <f t="shared" si="9"/>
        <v>卯</v>
      </c>
      <c r="D45" t="str">
        <f t="shared" si="10"/>
        <v>未</v>
      </c>
      <c r="E45">
        <f t="shared" si="14"/>
        <v>1</v>
      </c>
      <c r="F45">
        <f t="shared" si="15"/>
        <v>9</v>
      </c>
      <c r="G45" t="str">
        <f t="shared" si="11"/>
        <v/>
      </c>
      <c r="H45" t="str">
        <f t="shared" si="12"/>
        <v/>
      </c>
      <c r="I45" t="str">
        <f t="shared" si="13"/>
        <v>坤</v>
      </c>
    </row>
    <row r="46" spans="1:9" x14ac:dyDescent="0.25">
      <c r="A46">
        <f t="shared" si="5"/>
        <v>4</v>
      </c>
      <c r="B46">
        <f t="shared" si="6"/>
        <v>9</v>
      </c>
      <c r="C46" t="str">
        <f t="shared" si="9"/>
        <v>卯</v>
      </c>
      <c r="D46" t="str">
        <f t="shared" si="10"/>
        <v>申</v>
      </c>
      <c r="E46">
        <f t="shared" si="14"/>
        <v>1</v>
      </c>
      <c r="F46">
        <f t="shared" si="15"/>
        <v>8</v>
      </c>
      <c r="G46" t="str">
        <f t="shared" si="11"/>
        <v/>
      </c>
      <c r="H46" t="str">
        <f t="shared" si="12"/>
        <v/>
      </c>
      <c r="I46" t="str">
        <f t="shared" si="13"/>
        <v>坤</v>
      </c>
    </row>
    <row r="47" spans="1:9" x14ac:dyDescent="0.25">
      <c r="A47">
        <f t="shared" si="5"/>
        <v>4</v>
      </c>
      <c r="B47">
        <f t="shared" si="6"/>
        <v>10</v>
      </c>
      <c r="C47" t="str">
        <f t="shared" si="9"/>
        <v>卯</v>
      </c>
      <c r="D47" t="str">
        <f t="shared" si="10"/>
        <v>酉</v>
      </c>
      <c r="E47">
        <f t="shared" si="14"/>
        <v>1</v>
      </c>
      <c r="F47">
        <f t="shared" si="15"/>
        <v>7</v>
      </c>
      <c r="G47" t="str">
        <f t="shared" si="11"/>
        <v>相沖,</v>
      </c>
      <c r="H47" t="str">
        <f t="shared" si="12"/>
        <v/>
      </c>
      <c r="I47" t="str">
        <f t="shared" si="13"/>
        <v>兌</v>
      </c>
    </row>
    <row r="48" spans="1:9" x14ac:dyDescent="0.25">
      <c r="A48">
        <f t="shared" si="5"/>
        <v>4</v>
      </c>
      <c r="B48">
        <f t="shared" si="6"/>
        <v>11</v>
      </c>
      <c r="C48" t="str">
        <f t="shared" si="9"/>
        <v>卯</v>
      </c>
      <c r="D48" t="str">
        <f t="shared" si="10"/>
        <v>戌</v>
      </c>
      <c r="E48">
        <f t="shared" si="14"/>
        <v>1</v>
      </c>
      <c r="F48">
        <f t="shared" si="15"/>
        <v>6</v>
      </c>
      <c r="G48" t="str">
        <f t="shared" si="11"/>
        <v>相合,</v>
      </c>
      <c r="H48" t="str">
        <f t="shared" si="12"/>
        <v/>
      </c>
      <c r="I48" t="str">
        <f t="shared" si="13"/>
        <v>乾</v>
      </c>
    </row>
    <row r="49" spans="1:9" x14ac:dyDescent="0.25">
      <c r="A49">
        <f t="shared" si="5"/>
        <v>4</v>
      </c>
      <c r="B49">
        <f t="shared" si="6"/>
        <v>12</v>
      </c>
      <c r="C49" t="str">
        <f t="shared" si="9"/>
        <v>卯</v>
      </c>
      <c r="D49" t="str">
        <f t="shared" si="10"/>
        <v>亥</v>
      </c>
      <c r="E49">
        <f t="shared" si="14"/>
        <v>1</v>
      </c>
      <c r="F49">
        <f t="shared" si="15"/>
        <v>5</v>
      </c>
      <c r="G49" t="str">
        <f t="shared" si="11"/>
        <v/>
      </c>
      <c r="H49" t="str">
        <f t="shared" si="12"/>
        <v/>
      </c>
      <c r="I49" t="str">
        <f t="shared" si="13"/>
        <v>乾</v>
      </c>
    </row>
    <row r="50" spans="1:9" x14ac:dyDescent="0.25">
      <c r="A50">
        <f t="shared" si="5"/>
        <v>5</v>
      </c>
      <c r="B50">
        <f t="shared" si="6"/>
        <v>1</v>
      </c>
      <c r="C50" t="str">
        <f t="shared" si="9"/>
        <v>辰</v>
      </c>
      <c r="D50" t="str">
        <f t="shared" si="10"/>
        <v>子</v>
      </c>
      <c r="E50">
        <f t="shared" si="14"/>
        <v>12</v>
      </c>
      <c r="F50">
        <f t="shared" si="15"/>
        <v>4</v>
      </c>
      <c r="G50" t="str">
        <f t="shared" si="11"/>
        <v/>
      </c>
      <c r="H50" t="str">
        <f t="shared" si="12"/>
        <v>壬</v>
      </c>
      <c r="I50" t="str">
        <f t="shared" si="13"/>
        <v>坎</v>
      </c>
    </row>
    <row r="51" spans="1:9" x14ac:dyDescent="0.25">
      <c r="A51">
        <f t="shared" si="5"/>
        <v>5</v>
      </c>
      <c r="B51">
        <f t="shared" si="6"/>
        <v>2</v>
      </c>
      <c r="C51" t="str">
        <f t="shared" si="9"/>
        <v>辰</v>
      </c>
      <c r="D51" t="str">
        <f t="shared" si="10"/>
        <v>丑</v>
      </c>
      <c r="E51">
        <f t="shared" si="14"/>
        <v>12</v>
      </c>
      <c r="F51">
        <f t="shared" si="15"/>
        <v>3</v>
      </c>
      <c r="G51" t="str">
        <f t="shared" si="11"/>
        <v>相破,</v>
      </c>
      <c r="H51" t="str">
        <f t="shared" si="12"/>
        <v>壬</v>
      </c>
      <c r="I51" t="str">
        <f t="shared" si="13"/>
        <v>艮</v>
      </c>
    </row>
    <row r="52" spans="1:9" x14ac:dyDescent="0.25">
      <c r="A52">
        <f t="shared" si="5"/>
        <v>5</v>
      </c>
      <c r="B52">
        <f t="shared" si="6"/>
        <v>3</v>
      </c>
      <c r="C52" t="str">
        <f t="shared" si="9"/>
        <v>辰</v>
      </c>
      <c r="D52" t="str">
        <f t="shared" si="10"/>
        <v>寅</v>
      </c>
      <c r="E52">
        <f t="shared" si="14"/>
        <v>12</v>
      </c>
      <c r="F52">
        <f t="shared" si="15"/>
        <v>2</v>
      </c>
      <c r="G52" t="str">
        <f t="shared" si="11"/>
        <v/>
      </c>
      <c r="H52" t="str">
        <f t="shared" si="12"/>
        <v>壬</v>
      </c>
      <c r="I52" t="str">
        <f t="shared" si="13"/>
        <v>艮</v>
      </c>
    </row>
    <row r="53" spans="1:9" x14ac:dyDescent="0.25">
      <c r="A53">
        <f t="shared" si="5"/>
        <v>5</v>
      </c>
      <c r="B53">
        <f t="shared" si="6"/>
        <v>4</v>
      </c>
      <c r="C53" t="str">
        <f t="shared" si="9"/>
        <v>辰</v>
      </c>
      <c r="D53" t="str">
        <f t="shared" si="10"/>
        <v>卯</v>
      </c>
      <c r="E53">
        <f t="shared" si="14"/>
        <v>12</v>
      </c>
      <c r="F53">
        <f t="shared" si="15"/>
        <v>1</v>
      </c>
      <c r="G53" t="str">
        <f t="shared" si="11"/>
        <v>相害,</v>
      </c>
      <c r="H53" t="str">
        <f t="shared" si="12"/>
        <v>壬</v>
      </c>
      <c r="I53" t="str">
        <f t="shared" si="13"/>
        <v>震</v>
      </c>
    </row>
    <row r="54" spans="1:9" x14ac:dyDescent="0.25">
      <c r="A54">
        <f t="shared" si="5"/>
        <v>5</v>
      </c>
      <c r="B54">
        <f t="shared" si="6"/>
        <v>5</v>
      </c>
      <c r="C54" t="str">
        <f t="shared" si="9"/>
        <v>辰</v>
      </c>
      <c r="D54" t="str">
        <f t="shared" si="10"/>
        <v>辰</v>
      </c>
      <c r="E54">
        <f t="shared" si="14"/>
        <v>12</v>
      </c>
      <c r="F54">
        <f t="shared" si="15"/>
        <v>12</v>
      </c>
      <c r="G54" t="str">
        <f t="shared" si="11"/>
        <v>自刑,</v>
      </c>
      <c r="H54" t="str">
        <f t="shared" si="12"/>
        <v>壬</v>
      </c>
      <c r="I54" t="str">
        <f t="shared" si="13"/>
        <v>巽</v>
      </c>
    </row>
    <row r="55" spans="1:9" x14ac:dyDescent="0.25">
      <c r="A55">
        <f t="shared" si="5"/>
        <v>5</v>
      </c>
      <c r="B55">
        <f t="shared" si="6"/>
        <v>6</v>
      </c>
      <c r="C55" t="str">
        <f t="shared" si="9"/>
        <v>辰</v>
      </c>
      <c r="D55" t="str">
        <f t="shared" si="10"/>
        <v>巳</v>
      </c>
      <c r="E55">
        <f t="shared" si="14"/>
        <v>12</v>
      </c>
      <c r="F55">
        <f t="shared" si="15"/>
        <v>11</v>
      </c>
      <c r="G55" t="str">
        <f t="shared" si="11"/>
        <v/>
      </c>
      <c r="H55" t="str">
        <f t="shared" si="12"/>
        <v>壬</v>
      </c>
      <c r="I55" t="str">
        <f t="shared" si="13"/>
        <v>巽</v>
      </c>
    </row>
    <row r="56" spans="1:9" x14ac:dyDescent="0.25">
      <c r="A56">
        <f t="shared" si="5"/>
        <v>5</v>
      </c>
      <c r="B56">
        <f t="shared" si="6"/>
        <v>7</v>
      </c>
      <c r="C56" t="str">
        <f t="shared" si="9"/>
        <v>辰</v>
      </c>
      <c r="D56" t="str">
        <f t="shared" si="10"/>
        <v>午</v>
      </c>
      <c r="E56">
        <f t="shared" si="14"/>
        <v>12</v>
      </c>
      <c r="F56">
        <f t="shared" si="15"/>
        <v>10</v>
      </c>
      <c r="G56" t="str">
        <f t="shared" si="11"/>
        <v/>
      </c>
      <c r="H56" t="str">
        <f t="shared" si="12"/>
        <v>壬</v>
      </c>
      <c r="I56" t="str">
        <f t="shared" si="13"/>
        <v>離</v>
      </c>
    </row>
    <row r="57" spans="1:9" x14ac:dyDescent="0.25">
      <c r="A57">
        <f t="shared" si="5"/>
        <v>5</v>
      </c>
      <c r="B57">
        <f t="shared" si="6"/>
        <v>8</v>
      </c>
      <c r="C57" t="str">
        <f t="shared" si="9"/>
        <v>辰</v>
      </c>
      <c r="D57" t="str">
        <f t="shared" si="10"/>
        <v>未</v>
      </c>
      <c r="E57">
        <f t="shared" si="14"/>
        <v>12</v>
      </c>
      <c r="F57">
        <f t="shared" si="15"/>
        <v>9</v>
      </c>
      <c r="G57" t="str">
        <f t="shared" si="11"/>
        <v/>
      </c>
      <c r="H57" t="str">
        <f t="shared" si="12"/>
        <v>壬</v>
      </c>
      <c r="I57" t="str">
        <f t="shared" si="13"/>
        <v>坤</v>
      </c>
    </row>
    <row r="58" spans="1:9" x14ac:dyDescent="0.25">
      <c r="A58">
        <f t="shared" si="5"/>
        <v>5</v>
      </c>
      <c r="B58">
        <f t="shared" si="6"/>
        <v>9</v>
      </c>
      <c r="C58" t="str">
        <f t="shared" si="9"/>
        <v>辰</v>
      </c>
      <c r="D58" t="str">
        <f t="shared" si="10"/>
        <v>申</v>
      </c>
      <c r="E58">
        <f t="shared" si="14"/>
        <v>12</v>
      </c>
      <c r="F58">
        <f t="shared" si="15"/>
        <v>8</v>
      </c>
      <c r="G58" t="str">
        <f t="shared" si="11"/>
        <v/>
      </c>
      <c r="H58" t="str">
        <f t="shared" si="12"/>
        <v>壬</v>
      </c>
      <c r="I58" t="str">
        <f t="shared" si="13"/>
        <v>坤</v>
      </c>
    </row>
    <row r="59" spans="1:9" x14ac:dyDescent="0.25">
      <c r="A59">
        <f t="shared" si="5"/>
        <v>5</v>
      </c>
      <c r="B59">
        <f t="shared" si="6"/>
        <v>10</v>
      </c>
      <c r="C59" t="str">
        <f t="shared" si="9"/>
        <v>辰</v>
      </c>
      <c r="D59" t="str">
        <f t="shared" si="10"/>
        <v>酉</v>
      </c>
      <c r="E59">
        <f t="shared" si="14"/>
        <v>12</v>
      </c>
      <c r="F59">
        <f t="shared" si="15"/>
        <v>7</v>
      </c>
      <c r="G59" t="str">
        <f t="shared" si="11"/>
        <v>相合,</v>
      </c>
      <c r="H59" t="str">
        <f t="shared" si="12"/>
        <v>壬</v>
      </c>
      <c r="I59" t="str">
        <f t="shared" si="13"/>
        <v>兌</v>
      </c>
    </row>
    <row r="60" spans="1:9" x14ac:dyDescent="0.25">
      <c r="A60">
        <f t="shared" si="5"/>
        <v>5</v>
      </c>
      <c r="B60">
        <f t="shared" si="6"/>
        <v>11</v>
      </c>
      <c r="C60" t="str">
        <f t="shared" si="9"/>
        <v>辰</v>
      </c>
      <c r="D60" t="str">
        <f t="shared" si="10"/>
        <v>戌</v>
      </c>
      <c r="E60">
        <f t="shared" si="14"/>
        <v>12</v>
      </c>
      <c r="F60">
        <f t="shared" si="15"/>
        <v>6</v>
      </c>
      <c r="G60" t="str">
        <f t="shared" si="11"/>
        <v>相沖,</v>
      </c>
      <c r="H60" t="str">
        <f t="shared" si="12"/>
        <v>壬</v>
      </c>
      <c r="I60" t="str">
        <f t="shared" si="13"/>
        <v>乾</v>
      </c>
    </row>
    <row r="61" spans="1:9" x14ac:dyDescent="0.25">
      <c r="A61">
        <f t="shared" si="5"/>
        <v>5</v>
      </c>
      <c r="B61">
        <f t="shared" si="6"/>
        <v>12</v>
      </c>
      <c r="C61" t="str">
        <f t="shared" si="9"/>
        <v>辰</v>
      </c>
      <c r="D61" t="str">
        <f t="shared" si="10"/>
        <v>亥</v>
      </c>
      <c r="E61">
        <f t="shared" si="14"/>
        <v>12</v>
      </c>
      <c r="F61">
        <f t="shared" si="15"/>
        <v>5</v>
      </c>
      <c r="G61" t="str">
        <f t="shared" si="11"/>
        <v/>
      </c>
      <c r="H61" t="str">
        <f t="shared" si="12"/>
        <v>壬</v>
      </c>
      <c r="I61" t="str">
        <f t="shared" si="13"/>
        <v>乾</v>
      </c>
    </row>
    <row r="62" spans="1:9" x14ac:dyDescent="0.25">
      <c r="A62">
        <f t="shared" si="5"/>
        <v>6</v>
      </c>
      <c r="B62">
        <f t="shared" si="6"/>
        <v>1</v>
      </c>
      <c r="C62" t="str">
        <f t="shared" si="9"/>
        <v>巳</v>
      </c>
      <c r="D62" t="str">
        <f t="shared" si="10"/>
        <v>子</v>
      </c>
      <c r="E62">
        <f t="shared" si="14"/>
        <v>11</v>
      </c>
      <c r="F62">
        <f t="shared" si="15"/>
        <v>4</v>
      </c>
      <c r="G62" t="str">
        <f t="shared" si="11"/>
        <v/>
      </c>
      <c r="H62" t="str">
        <f t="shared" si="12"/>
        <v/>
      </c>
      <c r="I62" t="str">
        <f t="shared" si="13"/>
        <v>坎</v>
      </c>
    </row>
    <row r="63" spans="1:9" x14ac:dyDescent="0.25">
      <c r="A63">
        <f t="shared" si="5"/>
        <v>6</v>
      </c>
      <c r="B63">
        <f t="shared" si="6"/>
        <v>2</v>
      </c>
      <c r="C63" t="str">
        <f t="shared" si="9"/>
        <v>巳</v>
      </c>
      <c r="D63" t="str">
        <f t="shared" si="10"/>
        <v>丑</v>
      </c>
      <c r="E63">
        <f t="shared" si="14"/>
        <v>11</v>
      </c>
      <c r="F63">
        <f t="shared" si="15"/>
        <v>3</v>
      </c>
      <c r="G63" t="str">
        <f t="shared" si="11"/>
        <v/>
      </c>
      <c r="H63" t="str">
        <f t="shared" si="12"/>
        <v/>
      </c>
      <c r="I63" t="str">
        <f t="shared" si="13"/>
        <v>艮</v>
      </c>
    </row>
    <row r="64" spans="1:9" x14ac:dyDescent="0.25">
      <c r="A64">
        <f t="shared" si="5"/>
        <v>6</v>
      </c>
      <c r="B64">
        <f t="shared" si="6"/>
        <v>3</v>
      </c>
      <c r="C64" t="str">
        <f t="shared" si="9"/>
        <v>巳</v>
      </c>
      <c r="D64" t="str">
        <f t="shared" si="10"/>
        <v>寅</v>
      </c>
      <c r="E64">
        <f t="shared" si="14"/>
        <v>11</v>
      </c>
      <c r="F64">
        <f t="shared" si="15"/>
        <v>2</v>
      </c>
      <c r="G64" t="str">
        <f t="shared" si="11"/>
        <v>相害,無恩之刑-儀←宮,</v>
      </c>
      <c r="H64" t="str">
        <f t="shared" si="12"/>
        <v/>
      </c>
      <c r="I64" t="str">
        <f t="shared" si="13"/>
        <v>艮</v>
      </c>
    </row>
    <row r="65" spans="1:9" x14ac:dyDescent="0.25">
      <c r="A65">
        <f t="shared" si="5"/>
        <v>6</v>
      </c>
      <c r="B65">
        <f t="shared" si="6"/>
        <v>4</v>
      </c>
      <c r="C65" t="str">
        <f t="shared" si="9"/>
        <v>巳</v>
      </c>
      <c r="D65" t="str">
        <f t="shared" si="10"/>
        <v>卯</v>
      </c>
      <c r="E65">
        <f t="shared" si="14"/>
        <v>11</v>
      </c>
      <c r="F65">
        <f t="shared" si="15"/>
        <v>1</v>
      </c>
      <c r="G65" t="str">
        <f t="shared" si="11"/>
        <v/>
      </c>
      <c r="H65" t="str">
        <f t="shared" si="12"/>
        <v/>
      </c>
      <c r="I65" t="str">
        <f t="shared" si="13"/>
        <v>震</v>
      </c>
    </row>
    <row r="66" spans="1:9" x14ac:dyDescent="0.25">
      <c r="A66">
        <f t="shared" si="5"/>
        <v>6</v>
      </c>
      <c r="B66">
        <f t="shared" si="6"/>
        <v>5</v>
      </c>
      <c r="C66" t="str">
        <f t="shared" ref="C66:C97" si="16">INDEX(地支, A66)</f>
        <v>巳</v>
      </c>
      <c r="D66" t="str">
        <f t="shared" ref="D66:D97" si="17">INDEX(地支, B66)</f>
        <v>辰</v>
      </c>
      <c r="E66">
        <f t="shared" si="14"/>
        <v>11</v>
      </c>
      <c r="F66">
        <f t="shared" si="15"/>
        <v>12</v>
      </c>
      <c r="G66" t="str">
        <f t="shared" ref="G66:G97" si="18">IF(MOD(A66+B66, 12)=3, "相合,", "")&amp;IF(ABS(A66-B66)=6, "相沖,", "")&amp;
IF(MOD(A66, 2)=0,IF(MOD(A66-B66, 12)=9,"相破,", ""), IF(MOD(A66-B66, 12)=3, "相破,", ""))&amp;
IF(MOD(A66+B66,12)=9, "相害,", "")&amp;
IF(AND(A66=B66, ABS(2.5-ABS(8.5-A66))=1), "自刑,", "")&amp;
IF(OR(AND(A66=1, B66=4),AND(A66=4, B66=1)), "無禮之刑,", "")&amp;
IF(AND(MOD(A66,3)=0,A66/3&lt;&gt;4,ABS(MOD(B66-A66,9)-4.5)/1.5=1,B66/3&lt;&gt;4),"無恩之刑-儀"&amp;IF((MOD(A66-B66,9)-4.5)/1.5&gt;0,"→","←")&amp;"宮,","")&amp;
IF(AND(MOD(E66, 3)=0, E66/3 &lt;&gt;4, ABS(MOD(F66-E66, 9)-4.5)/1.5=1, F66/3 &lt;&gt;4), "恃勢之刑-儀"&amp;IF((MOD(F66-E66, 9)-4.5)/1.5&gt;0,"←", "→")&amp;"宮,", "")</f>
        <v/>
      </c>
      <c r="H66" t="str">
        <f t="shared" ref="H66:H97" si="19">IFERROR(VLOOKUP(C66, 六儀地支對應, 2, FALSE), "")</f>
        <v/>
      </c>
      <c r="I66" t="str">
        <f t="shared" ref="I66:I97" si="20">VLOOKUP(D66, 地支九宮, 3, FALSE)</f>
        <v>巽</v>
      </c>
    </row>
    <row r="67" spans="1:9" x14ac:dyDescent="0.25">
      <c r="A67">
        <f t="shared" ref="A67:A130" si="21">CEILING((ROW()-1)/12, 1)</f>
        <v>6</v>
      </c>
      <c r="B67">
        <f t="shared" ref="B67:B130" si="22">MOD(ROW()-2, 12)+1</f>
        <v>6</v>
      </c>
      <c r="C67" t="str">
        <f t="shared" si="16"/>
        <v>巳</v>
      </c>
      <c r="D67" t="str">
        <f t="shared" si="17"/>
        <v>巳</v>
      </c>
      <c r="E67">
        <f t="shared" ref="E67:E98" si="23">MOD(5-A67-1, 12)+1</f>
        <v>11</v>
      </c>
      <c r="F67">
        <f t="shared" ref="F67:F98" si="24">MOD(4-B67, 12)+1</f>
        <v>11</v>
      </c>
      <c r="G67" t="str">
        <f t="shared" si="18"/>
        <v/>
      </c>
      <c r="H67" t="str">
        <f t="shared" si="19"/>
        <v/>
      </c>
      <c r="I67" t="str">
        <f t="shared" si="20"/>
        <v>巽</v>
      </c>
    </row>
    <row r="68" spans="1:9" x14ac:dyDescent="0.25">
      <c r="A68">
        <f t="shared" si="21"/>
        <v>6</v>
      </c>
      <c r="B68">
        <f t="shared" si="22"/>
        <v>7</v>
      </c>
      <c r="C68" t="str">
        <f t="shared" si="16"/>
        <v>巳</v>
      </c>
      <c r="D68" t="str">
        <f t="shared" si="17"/>
        <v>午</v>
      </c>
      <c r="E68">
        <f t="shared" si="23"/>
        <v>11</v>
      </c>
      <c r="F68">
        <f t="shared" si="24"/>
        <v>10</v>
      </c>
      <c r="G68" t="str">
        <f t="shared" si="18"/>
        <v/>
      </c>
      <c r="H68" t="str">
        <f t="shared" si="19"/>
        <v/>
      </c>
      <c r="I68" t="str">
        <f t="shared" si="20"/>
        <v>離</v>
      </c>
    </row>
    <row r="69" spans="1:9" x14ac:dyDescent="0.25">
      <c r="A69">
        <f t="shared" si="21"/>
        <v>6</v>
      </c>
      <c r="B69">
        <f t="shared" si="22"/>
        <v>8</v>
      </c>
      <c r="C69" t="str">
        <f t="shared" si="16"/>
        <v>巳</v>
      </c>
      <c r="D69" t="str">
        <f t="shared" si="17"/>
        <v>未</v>
      </c>
      <c r="E69">
        <f t="shared" si="23"/>
        <v>11</v>
      </c>
      <c r="F69">
        <f t="shared" si="24"/>
        <v>9</v>
      </c>
      <c r="G69" t="str">
        <f t="shared" si="18"/>
        <v/>
      </c>
      <c r="H69" t="str">
        <f t="shared" si="19"/>
        <v/>
      </c>
      <c r="I69" t="str">
        <f t="shared" si="20"/>
        <v>坤</v>
      </c>
    </row>
    <row r="70" spans="1:9" x14ac:dyDescent="0.25">
      <c r="A70">
        <f t="shared" si="21"/>
        <v>6</v>
      </c>
      <c r="B70">
        <f t="shared" si="22"/>
        <v>9</v>
      </c>
      <c r="C70" t="str">
        <f t="shared" si="16"/>
        <v>巳</v>
      </c>
      <c r="D70" t="str">
        <f t="shared" si="17"/>
        <v>申</v>
      </c>
      <c r="E70">
        <f t="shared" si="23"/>
        <v>11</v>
      </c>
      <c r="F70">
        <f t="shared" si="24"/>
        <v>8</v>
      </c>
      <c r="G70" t="str">
        <f t="shared" si="18"/>
        <v>相合,相破,無恩之刑-儀→宮,</v>
      </c>
      <c r="H70" t="str">
        <f t="shared" si="19"/>
        <v/>
      </c>
      <c r="I70" t="str">
        <f t="shared" si="20"/>
        <v>坤</v>
      </c>
    </row>
    <row r="71" spans="1:9" x14ac:dyDescent="0.25">
      <c r="A71">
        <f t="shared" si="21"/>
        <v>6</v>
      </c>
      <c r="B71">
        <f t="shared" si="22"/>
        <v>10</v>
      </c>
      <c r="C71" t="str">
        <f t="shared" si="16"/>
        <v>巳</v>
      </c>
      <c r="D71" t="str">
        <f t="shared" si="17"/>
        <v>酉</v>
      </c>
      <c r="E71">
        <f t="shared" si="23"/>
        <v>11</v>
      </c>
      <c r="F71">
        <f t="shared" si="24"/>
        <v>7</v>
      </c>
      <c r="G71" t="str">
        <f t="shared" si="18"/>
        <v/>
      </c>
      <c r="H71" t="str">
        <f t="shared" si="19"/>
        <v/>
      </c>
      <c r="I71" t="str">
        <f t="shared" si="20"/>
        <v>兌</v>
      </c>
    </row>
    <row r="72" spans="1:9" x14ac:dyDescent="0.25">
      <c r="A72">
        <f t="shared" si="21"/>
        <v>6</v>
      </c>
      <c r="B72">
        <f t="shared" si="22"/>
        <v>11</v>
      </c>
      <c r="C72" t="str">
        <f t="shared" si="16"/>
        <v>巳</v>
      </c>
      <c r="D72" t="str">
        <f t="shared" si="17"/>
        <v>戌</v>
      </c>
      <c r="E72">
        <f t="shared" si="23"/>
        <v>11</v>
      </c>
      <c r="F72">
        <f t="shared" si="24"/>
        <v>6</v>
      </c>
      <c r="G72" t="str">
        <f t="shared" si="18"/>
        <v/>
      </c>
      <c r="H72" t="str">
        <f t="shared" si="19"/>
        <v/>
      </c>
      <c r="I72" t="str">
        <f t="shared" si="20"/>
        <v>乾</v>
      </c>
    </row>
    <row r="73" spans="1:9" x14ac:dyDescent="0.25">
      <c r="A73">
        <f t="shared" si="21"/>
        <v>6</v>
      </c>
      <c r="B73">
        <f t="shared" si="22"/>
        <v>12</v>
      </c>
      <c r="C73" t="str">
        <f t="shared" si="16"/>
        <v>巳</v>
      </c>
      <c r="D73" t="str">
        <f t="shared" si="17"/>
        <v>亥</v>
      </c>
      <c r="E73">
        <f t="shared" si="23"/>
        <v>11</v>
      </c>
      <c r="F73">
        <f t="shared" si="24"/>
        <v>5</v>
      </c>
      <c r="G73" t="str">
        <f t="shared" si="18"/>
        <v>相沖,</v>
      </c>
      <c r="H73" t="str">
        <f t="shared" si="19"/>
        <v/>
      </c>
      <c r="I73" t="str">
        <f t="shared" si="20"/>
        <v>乾</v>
      </c>
    </row>
    <row r="74" spans="1:9" x14ac:dyDescent="0.25">
      <c r="A74">
        <f t="shared" si="21"/>
        <v>7</v>
      </c>
      <c r="B74">
        <f t="shared" si="22"/>
        <v>1</v>
      </c>
      <c r="C74" t="str">
        <f t="shared" si="16"/>
        <v>午</v>
      </c>
      <c r="D74" t="str">
        <f t="shared" si="17"/>
        <v>子</v>
      </c>
      <c r="E74">
        <f t="shared" si="23"/>
        <v>10</v>
      </c>
      <c r="F74">
        <f t="shared" si="24"/>
        <v>4</v>
      </c>
      <c r="G74" t="str">
        <f t="shared" si="18"/>
        <v>相沖,</v>
      </c>
      <c r="H74" t="str">
        <f t="shared" si="19"/>
        <v>辛</v>
      </c>
      <c r="I74" t="str">
        <f t="shared" si="20"/>
        <v>坎</v>
      </c>
    </row>
    <row r="75" spans="1:9" x14ac:dyDescent="0.25">
      <c r="A75">
        <f t="shared" si="21"/>
        <v>7</v>
      </c>
      <c r="B75">
        <f t="shared" si="22"/>
        <v>2</v>
      </c>
      <c r="C75" t="str">
        <f t="shared" si="16"/>
        <v>午</v>
      </c>
      <c r="D75" t="str">
        <f t="shared" si="17"/>
        <v>丑</v>
      </c>
      <c r="E75">
        <f t="shared" si="23"/>
        <v>10</v>
      </c>
      <c r="F75">
        <f t="shared" si="24"/>
        <v>3</v>
      </c>
      <c r="G75" t="str">
        <f t="shared" si="18"/>
        <v>相害,</v>
      </c>
      <c r="H75" t="str">
        <f t="shared" si="19"/>
        <v>辛</v>
      </c>
      <c r="I75" t="str">
        <f t="shared" si="20"/>
        <v>艮</v>
      </c>
    </row>
    <row r="76" spans="1:9" x14ac:dyDescent="0.25">
      <c r="A76">
        <f t="shared" si="21"/>
        <v>7</v>
      </c>
      <c r="B76">
        <f t="shared" si="22"/>
        <v>3</v>
      </c>
      <c r="C76" t="str">
        <f t="shared" si="16"/>
        <v>午</v>
      </c>
      <c r="D76" t="str">
        <f t="shared" si="17"/>
        <v>寅</v>
      </c>
      <c r="E76">
        <f t="shared" si="23"/>
        <v>10</v>
      </c>
      <c r="F76">
        <f t="shared" si="24"/>
        <v>2</v>
      </c>
      <c r="G76" t="str">
        <f t="shared" si="18"/>
        <v/>
      </c>
      <c r="H76" t="str">
        <f t="shared" si="19"/>
        <v>辛</v>
      </c>
      <c r="I76" t="str">
        <f t="shared" si="20"/>
        <v>艮</v>
      </c>
    </row>
    <row r="77" spans="1:9" x14ac:dyDescent="0.25">
      <c r="A77">
        <f t="shared" si="21"/>
        <v>7</v>
      </c>
      <c r="B77">
        <f t="shared" si="22"/>
        <v>4</v>
      </c>
      <c r="C77" t="str">
        <f t="shared" si="16"/>
        <v>午</v>
      </c>
      <c r="D77" t="str">
        <f t="shared" si="17"/>
        <v>卯</v>
      </c>
      <c r="E77">
        <f t="shared" si="23"/>
        <v>10</v>
      </c>
      <c r="F77">
        <f t="shared" si="24"/>
        <v>1</v>
      </c>
      <c r="G77" t="str">
        <f t="shared" si="18"/>
        <v>相破,</v>
      </c>
      <c r="H77" t="str">
        <f t="shared" si="19"/>
        <v>辛</v>
      </c>
      <c r="I77" t="str">
        <f t="shared" si="20"/>
        <v>震</v>
      </c>
    </row>
    <row r="78" spans="1:9" x14ac:dyDescent="0.25">
      <c r="A78">
        <f t="shared" si="21"/>
        <v>7</v>
      </c>
      <c r="B78">
        <f t="shared" si="22"/>
        <v>5</v>
      </c>
      <c r="C78" t="str">
        <f t="shared" si="16"/>
        <v>午</v>
      </c>
      <c r="D78" t="str">
        <f t="shared" si="17"/>
        <v>辰</v>
      </c>
      <c r="E78">
        <f t="shared" si="23"/>
        <v>10</v>
      </c>
      <c r="F78">
        <f t="shared" si="24"/>
        <v>12</v>
      </c>
      <c r="G78" t="str">
        <f t="shared" si="18"/>
        <v/>
      </c>
      <c r="H78" t="str">
        <f t="shared" si="19"/>
        <v>辛</v>
      </c>
      <c r="I78" t="str">
        <f t="shared" si="20"/>
        <v>巽</v>
      </c>
    </row>
    <row r="79" spans="1:9" x14ac:dyDescent="0.25">
      <c r="A79">
        <f t="shared" si="21"/>
        <v>7</v>
      </c>
      <c r="B79">
        <f t="shared" si="22"/>
        <v>6</v>
      </c>
      <c r="C79" t="str">
        <f t="shared" si="16"/>
        <v>午</v>
      </c>
      <c r="D79" t="str">
        <f t="shared" si="17"/>
        <v>巳</v>
      </c>
      <c r="E79">
        <f t="shared" si="23"/>
        <v>10</v>
      </c>
      <c r="F79">
        <f t="shared" si="24"/>
        <v>11</v>
      </c>
      <c r="G79" t="str">
        <f t="shared" si="18"/>
        <v/>
      </c>
      <c r="H79" t="str">
        <f t="shared" si="19"/>
        <v>辛</v>
      </c>
      <c r="I79" t="str">
        <f t="shared" si="20"/>
        <v>巽</v>
      </c>
    </row>
    <row r="80" spans="1:9" x14ac:dyDescent="0.25">
      <c r="A80">
        <f t="shared" si="21"/>
        <v>7</v>
      </c>
      <c r="B80">
        <f t="shared" si="22"/>
        <v>7</v>
      </c>
      <c r="C80" t="str">
        <f t="shared" si="16"/>
        <v>午</v>
      </c>
      <c r="D80" t="str">
        <f t="shared" si="17"/>
        <v>午</v>
      </c>
      <c r="E80">
        <f t="shared" si="23"/>
        <v>10</v>
      </c>
      <c r="F80">
        <f t="shared" si="24"/>
        <v>10</v>
      </c>
      <c r="G80" t="str">
        <f t="shared" si="18"/>
        <v>自刑,</v>
      </c>
      <c r="H80" t="str">
        <f t="shared" si="19"/>
        <v>辛</v>
      </c>
      <c r="I80" t="str">
        <f t="shared" si="20"/>
        <v>離</v>
      </c>
    </row>
    <row r="81" spans="1:9" x14ac:dyDescent="0.25">
      <c r="A81">
        <f t="shared" si="21"/>
        <v>7</v>
      </c>
      <c r="B81">
        <f t="shared" si="22"/>
        <v>8</v>
      </c>
      <c r="C81" t="str">
        <f t="shared" si="16"/>
        <v>午</v>
      </c>
      <c r="D81" t="str">
        <f t="shared" si="17"/>
        <v>未</v>
      </c>
      <c r="E81">
        <f t="shared" si="23"/>
        <v>10</v>
      </c>
      <c r="F81">
        <f t="shared" si="24"/>
        <v>9</v>
      </c>
      <c r="G81" t="str">
        <f t="shared" si="18"/>
        <v>相合,</v>
      </c>
      <c r="H81" t="str">
        <f t="shared" si="19"/>
        <v>辛</v>
      </c>
      <c r="I81" t="str">
        <f t="shared" si="20"/>
        <v>坤</v>
      </c>
    </row>
    <row r="82" spans="1:9" x14ac:dyDescent="0.25">
      <c r="A82">
        <f t="shared" si="21"/>
        <v>7</v>
      </c>
      <c r="B82">
        <f t="shared" si="22"/>
        <v>9</v>
      </c>
      <c r="C82" t="str">
        <f t="shared" si="16"/>
        <v>午</v>
      </c>
      <c r="D82" t="str">
        <f t="shared" si="17"/>
        <v>申</v>
      </c>
      <c r="E82">
        <f t="shared" si="23"/>
        <v>10</v>
      </c>
      <c r="F82">
        <f t="shared" si="24"/>
        <v>8</v>
      </c>
      <c r="G82" t="str">
        <f t="shared" si="18"/>
        <v/>
      </c>
      <c r="H82" t="str">
        <f t="shared" si="19"/>
        <v>辛</v>
      </c>
      <c r="I82" t="str">
        <f t="shared" si="20"/>
        <v>坤</v>
      </c>
    </row>
    <row r="83" spans="1:9" x14ac:dyDescent="0.25">
      <c r="A83">
        <f t="shared" si="21"/>
        <v>7</v>
      </c>
      <c r="B83">
        <f t="shared" si="22"/>
        <v>10</v>
      </c>
      <c r="C83" t="str">
        <f t="shared" si="16"/>
        <v>午</v>
      </c>
      <c r="D83" t="str">
        <f t="shared" si="17"/>
        <v>酉</v>
      </c>
      <c r="E83">
        <f t="shared" si="23"/>
        <v>10</v>
      </c>
      <c r="F83">
        <f t="shared" si="24"/>
        <v>7</v>
      </c>
      <c r="G83" t="str">
        <f t="shared" si="18"/>
        <v/>
      </c>
      <c r="H83" t="str">
        <f t="shared" si="19"/>
        <v>辛</v>
      </c>
      <c r="I83" t="str">
        <f t="shared" si="20"/>
        <v>兌</v>
      </c>
    </row>
    <row r="84" spans="1:9" x14ac:dyDescent="0.25">
      <c r="A84">
        <f t="shared" si="21"/>
        <v>7</v>
      </c>
      <c r="B84">
        <f t="shared" si="22"/>
        <v>11</v>
      </c>
      <c r="C84" t="str">
        <f t="shared" si="16"/>
        <v>午</v>
      </c>
      <c r="D84" t="str">
        <f t="shared" si="17"/>
        <v>戌</v>
      </c>
      <c r="E84">
        <f t="shared" si="23"/>
        <v>10</v>
      </c>
      <c r="F84">
        <f t="shared" si="24"/>
        <v>6</v>
      </c>
      <c r="G84" t="str">
        <f t="shared" si="18"/>
        <v/>
      </c>
      <c r="H84" t="str">
        <f t="shared" si="19"/>
        <v>辛</v>
      </c>
      <c r="I84" t="str">
        <f t="shared" si="20"/>
        <v>乾</v>
      </c>
    </row>
    <row r="85" spans="1:9" x14ac:dyDescent="0.25">
      <c r="A85">
        <f t="shared" si="21"/>
        <v>7</v>
      </c>
      <c r="B85">
        <f t="shared" si="22"/>
        <v>12</v>
      </c>
      <c r="C85" t="str">
        <f t="shared" si="16"/>
        <v>午</v>
      </c>
      <c r="D85" t="str">
        <f t="shared" si="17"/>
        <v>亥</v>
      </c>
      <c r="E85">
        <f t="shared" si="23"/>
        <v>10</v>
      </c>
      <c r="F85">
        <f t="shared" si="24"/>
        <v>5</v>
      </c>
      <c r="G85" t="str">
        <f t="shared" si="18"/>
        <v/>
      </c>
      <c r="H85" t="str">
        <f t="shared" si="19"/>
        <v>辛</v>
      </c>
      <c r="I85" t="str">
        <f t="shared" si="20"/>
        <v>乾</v>
      </c>
    </row>
    <row r="86" spans="1:9" x14ac:dyDescent="0.25">
      <c r="A86">
        <f t="shared" si="21"/>
        <v>8</v>
      </c>
      <c r="B86">
        <f t="shared" si="22"/>
        <v>1</v>
      </c>
      <c r="C86" t="str">
        <f t="shared" si="16"/>
        <v>未</v>
      </c>
      <c r="D86" t="str">
        <f t="shared" si="17"/>
        <v>子</v>
      </c>
      <c r="E86">
        <f t="shared" si="23"/>
        <v>9</v>
      </c>
      <c r="F86">
        <f t="shared" si="24"/>
        <v>4</v>
      </c>
      <c r="G86" t="str">
        <f t="shared" si="18"/>
        <v>相害,</v>
      </c>
      <c r="H86" t="str">
        <f t="shared" si="19"/>
        <v/>
      </c>
      <c r="I86" t="str">
        <f t="shared" si="20"/>
        <v>坎</v>
      </c>
    </row>
    <row r="87" spans="1:9" x14ac:dyDescent="0.25">
      <c r="A87">
        <f t="shared" si="21"/>
        <v>8</v>
      </c>
      <c r="B87">
        <f t="shared" si="22"/>
        <v>2</v>
      </c>
      <c r="C87" t="str">
        <f t="shared" si="16"/>
        <v>未</v>
      </c>
      <c r="D87" t="str">
        <f t="shared" si="17"/>
        <v>丑</v>
      </c>
      <c r="E87">
        <f t="shared" si="23"/>
        <v>9</v>
      </c>
      <c r="F87">
        <f t="shared" si="24"/>
        <v>3</v>
      </c>
      <c r="G87" t="str">
        <f t="shared" si="18"/>
        <v>相沖,恃勢之刑-儀→宮,</v>
      </c>
      <c r="H87" t="str">
        <f t="shared" si="19"/>
        <v/>
      </c>
      <c r="I87" t="str">
        <f t="shared" si="20"/>
        <v>艮</v>
      </c>
    </row>
    <row r="88" spans="1:9" x14ac:dyDescent="0.25">
      <c r="A88">
        <f t="shared" si="21"/>
        <v>8</v>
      </c>
      <c r="B88">
        <f t="shared" si="22"/>
        <v>3</v>
      </c>
      <c r="C88" t="str">
        <f t="shared" si="16"/>
        <v>未</v>
      </c>
      <c r="D88" t="str">
        <f t="shared" si="17"/>
        <v>寅</v>
      </c>
      <c r="E88">
        <f t="shared" si="23"/>
        <v>9</v>
      </c>
      <c r="F88">
        <f t="shared" si="24"/>
        <v>2</v>
      </c>
      <c r="G88" t="str">
        <f t="shared" si="18"/>
        <v/>
      </c>
      <c r="H88" t="str">
        <f t="shared" si="19"/>
        <v/>
      </c>
      <c r="I88" t="str">
        <f t="shared" si="20"/>
        <v>艮</v>
      </c>
    </row>
    <row r="89" spans="1:9" x14ac:dyDescent="0.25">
      <c r="A89">
        <f t="shared" si="21"/>
        <v>8</v>
      </c>
      <c r="B89">
        <f t="shared" si="22"/>
        <v>4</v>
      </c>
      <c r="C89" t="str">
        <f t="shared" si="16"/>
        <v>未</v>
      </c>
      <c r="D89" t="str">
        <f t="shared" si="17"/>
        <v>卯</v>
      </c>
      <c r="E89">
        <f t="shared" si="23"/>
        <v>9</v>
      </c>
      <c r="F89">
        <f t="shared" si="24"/>
        <v>1</v>
      </c>
      <c r="G89" t="str">
        <f t="shared" si="18"/>
        <v/>
      </c>
      <c r="H89" t="str">
        <f t="shared" si="19"/>
        <v/>
      </c>
      <c r="I89" t="str">
        <f t="shared" si="20"/>
        <v>震</v>
      </c>
    </row>
    <row r="90" spans="1:9" x14ac:dyDescent="0.25">
      <c r="A90">
        <f t="shared" si="21"/>
        <v>8</v>
      </c>
      <c r="B90">
        <f t="shared" si="22"/>
        <v>5</v>
      </c>
      <c r="C90" t="str">
        <f t="shared" si="16"/>
        <v>未</v>
      </c>
      <c r="D90" t="str">
        <f t="shared" si="17"/>
        <v>辰</v>
      </c>
      <c r="E90">
        <f t="shared" si="23"/>
        <v>9</v>
      </c>
      <c r="F90">
        <f t="shared" si="24"/>
        <v>12</v>
      </c>
      <c r="G90" t="str">
        <f t="shared" si="18"/>
        <v/>
      </c>
      <c r="H90" t="str">
        <f t="shared" si="19"/>
        <v/>
      </c>
      <c r="I90" t="str">
        <f t="shared" si="20"/>
        <v>巽</v>
      </c>
    </row>
    <row r="91" spans="1:9" x14ac:dyDescent="0.25">
      <c r="A91">
        <f t="shared" si="21"/>
        <v>8</v>
      </c>
      <c r="B91">
        <f t="shared" si="22"/>
        <v>6</v>
      </c>
      <c r="C91" t="str">
        <f t="shared" si="16"/>
        <v>未</v>
      </c>
      <c r="D91" t="str">
        <f t="shared" si="17"/>
        <v>巳</v>
      </c>
      <c r="E91">
        <f t="shared" si="23"/>
        <v>9</v>
      </c>
      <c r="F91">
        <f t="shared" si="24"/>
        <v>11</v>
      </c>
      <c r="G91" t="str">
        <f t="shared" si="18"/>
        <v/>
      </c>
      <c r="H91" t="str">
        <f t="shared" si="19"/>
        <v/>
      </c>
      <c r="I91" t="str">
        <f t="shared" si="20"/>
        <v>巽</v>
      </c>
    </row>
    <row r="92" spans="1:9" x14ac:dyDescent="0.25">
      <c r="A92">
        <f t="shared" si="21"/>
        <v>8</v>
      </c>
      <c r="B92">
        <f t="shared" si="22"/>
        <v>7</v>
      </c>
      <c r="C92" t="str">
        <f t="shared" si="16"/>
        <v>未</v>
      </c>
      <c r="D92" t="str">
        <f t="shared" si="17"/>
        <v>午</v>
      </c>
      <c r="E92">
        <f t="shared" si="23"/>
        <v>9</v>
      </c>
      <c r="F92">
        <f t="shared" si="24"/>
        <v>10</v>
      </c>
      <c r="G92" t="str">
        <f t="shared" si="18"/>
        <v>相合,</v>
      </c>
      <c r="H92" t="str">
        <f t="shared" si="19"/>
        <v/>
      </c>
      <c r="I92" t="str">
        <f t="shared" si="20"/>
        <v>離</v>
      </c>
    </row>
    <row r="93" spans="1:9" x14ac:dyDescent="0.25">
      <c r="A93">
        <f t="shared" si="21"/>
        <v>8</v>
      </c>
      <c r="B93">
        <f t="shared" si="22"/>
        <v>8</v>
      </c>
      <c r="C93" t="str">
        <f t="shared" si="16"/>
        <v>未</v>
      </c>
      <c r="D93" t="str">
        <f t="shared" si="17"/>
        <v>未</v>
      </c>
      <c r="E93">
        <f t="shared" si="23"/>
        <v>9</v>
      </c>
      <c r="F93">
        <f t="shared" si="24"/>
        <v>9</v>
      </c>
      <c r="G93" t="str">
        <f t="shared" si="18"/>
        <v/>
      </c>
      <c r="H93" t="str">
        <f t="shared" si="19"/>
        <v/>
      </c>
      <c r="I93" t="str">
        <f t="shared" si="20"/>
        <v>坤</v>
      </c>
    </row>
    <row r="94" spans="1:9" x14ac:dyDescent="0.25">
      <c r="A94">
        <f t="shared" si="21"/>
        <v>8</v>
      </c>
      <c r="B94">
        <f t="shared" si="22"/>
        <v>9</v>
      </c>
      <c r="C94" t="str">
        <f t="shared" si="16"/>
        <v>未</v>
      </c>
      <c r="D94" t="str">
        <f t="shared" si="17"/>
        <v>申</v>
      </c>
      <c r="E94">
        <f t="shared" si="23"/>
        <v>9</v>
      </c>
      <c r="F94">
        <f t="shared" si="24"/>
        <v>8</v>
      </c>
      <c r="G94" t="str">
        <f t="shared" si="18"/>
        <v/>
      </c>
      <c r="H94" t="str">
        <f t="shared" si="19"/>
        <v/>
      </c>
      <c r="I94" t="str">
        <f t="shared" si="20"/>
        <v>坤</v>
      </c>
    </row>
    <row r="95" spans="1:9" x14ac:dyDescent="0.25">
      <c r="A95">
        <f t="shared" si="21"/>
        <v>8</v>
      </c>
      <c r="B95">
        <f t="shared" si="22"/>
        <v>10</v>
      </c>
      <c r="C95" t="str">
        <f t="shared" si="16"/>
        <v>未</v>
      </c>
      <c r="D95" t="str">
        <f t="shared" si="17"/>
        <v>酉</v>
      </c>
      <c r="E95">
        <f t="shared" si="23"/>
        <v>9</v>
      </c>
      <c r="F95">
        <f t="shared" si="24"/>
        <v>7</v>
      </c>
      <c r="G95" t="str">
        <f t="shared" si="18"/>
        <v/>
      </c>
      <c r="H95" t="str">
        <f t="shared" si="19"/>
        <v/>
      </c>
      <c r="I95" t="str">
        <f t="shared" si="20"/>
        <v>兌</v>
      </c>
    </row>
    <row r="96" spans="1:9" x14ac:dyDescent="0.25">
      <c r="A96">
        <f t="shared" si="21"/>
        <v>8</v>
      </c>
      <c r="B96">
        <f t="shared" si="22"/>
        <v>11</v>
      </c>
      <c r="C96" t="str">
        <f t="shared" si="16"/>
        <v>未</v>
      </c>
      <c r="D96" t="str">
        <f t="shared" si="17"/>
        <v>戌</v>
      </c>
      <c r="E96">
        <f t="shared" si="23"/>
        <v>9</v>
      </c>
      <c r="F96">
        <f t="shared" si="24"/>
        <v>6</v>
      </c>
      <c r="G96" t="str">
        <f t="shared" si="18"/>
        <v>相破,恃勢之刑-儀←宮,</v>
      </c>
      <c r="H96" t="str">
        <f t="shared" si="19"/>
        <v/>
      </c>
      <c r="I96" t="str">
        <f t="shared" si="20"/>
        <v>乾</v>
      </c>
    </row>
    <row r="97" spans="1:9" x14ac:dyDescent="0.25">
      <c r="A97">
        <f t="shared" si="21"/>
        <v>8</v>
      </c>
      <c r="B97">
        <f t="shared" si="22"/>
        <v>12</v>
      </c>
      <c r="C97" t="str">
        <f t="shared" si="16"/>
        <v>未</v>
      </c>
      <c r="D97" t="str">
        <f t="shared" si="17"/>
        <v>亥</v>
      </c>
      <c r="E97">
        <f t="shared" si="23"/>
        <v>9</v>
      </c>
      <c r="F97">
        <f t="shared" si="24"/>
        <v>5</v>
      </c>
      <c r="G97" t="str">
        <f t="shared" si="18"/>
        <v/>
      </c>
      <c r="H97" t="str">
        <f t="shared" si="19"/>
        <v/>
      </c>
      <c r="I97" t="str">
        <f t="shared" si="20"/>
        <v>乾</v>
      </c>
    </row>
    <row r="98" spans="1:9" x14ac:dyDescent="0.25">
      <c r="A98">
        <f t="shared" si="21"/>
        <v>9</v>
      </c>
      <c r="B98">
        <f t="shared" si="22"/>
        <v>1</v>
      </c>
      <c r="C98" t="str">
        <f t="shared" ref="C98:C129" si="25">INDEX(地支, A98)</f>
        <v>申</v>
      </c>
      <c r="D98" t="str">
        <f t="shared" ref="D98:D129" si="26">INDEX(地支, B98)</f>
        <v>子</v>
      </c>
      <c r="E98">
        <f t="shared" si="23"/>
        <v>8</v>
      </c>
      <c r="F98">
        <f t="shared" si="24"/>
        <v>4</v>
      </c>
      <c r="G98" t="str">
        <f t="shared" ref="G98:G129" si="27">IF(MOD(A98+B98, 12)=3, "相合,", "")&amp;IF(ABS(A98-B98)=6, "相沖,", "")&amp;
IF(MOD(A98, 2)=0,IF(MOD(A98-B98, 12)=9,"相破,", ""), IF(MOD(A98-B98, 12)=3, "相破,", ""))&amp;
IF(MOD(A98+B98,12)=9, "相害,", "")&amp;
IF(AND(A98=B98, ABS(2.5-ABS(8.5-A98))=1), "自刑,", "")&amp;
IF(OR(AND(A98=1, B98=4),AND(A98=4, B98=1)), "無禮之刑,", "")&amp;
IF(AND(MOD(A98,3)=0,A98/3&lt;&gt;4,ABS(MOD(B98-A98,9)-4.5)/1.5=1,B98/3&lt;&gt;4),"無恩之刑-儀"&amp;IF((MOD(A98-B98,9)-4.5)/1.5&gt;0,"→","←")&amp;"宮,","")&amp;
IF(AND(MOD(E98, 3)=0, E98/3 &lt;&gt;4, ABS(MOD(F98-E98, 9)-4.5)/1.5=1, F98/3 &lt;&gt;4), "恃勢之刑-儀"&amp;IF((MOD(F98-E98, 9)-4.5)/1.5&gt;0,"←", "→")&amp;"宮,", "")</f>
        <v/>
      </c>
      <c r="H98" t="str">
        <f t="shared" ref="H98:H129" si="28">IFERROR(VLOOKUP(C98, 六儀地支對應, 2, FALSE), "")</f>
        <v>庚</v>
      </c>
      <c r="I98" t="str">
        <f t="shared" ref="I98:I129" si="29">VLOOKUP(D98, 地支九宮, 3, FALSE)</f>
        <v>坎</v>
      </c>
    </row>
    <row r="99" spans="1:9" x14ac:dyDescent="0.25">
      <c r="A99">
        <f t="shared" si="21"/>
        <v>9</v>
      </c>
      <c r="B99">
        <f t="shared" si="22"/>
        <v>2</v>
      </c>
      <c r="C99" t="str">
        <f t="shared" si="25"/>
        <v>申</v>
      </c>
      <c r="D99" t="str">
        <f t="shared" si="26"/>
        <v>丑</v>
      </c>
      <c r="E99">
        <f t="shared" ref="E99:E130" si="30">MOD(5-A99-1, 12)+1</f>
        <v>8</v>
      </c>
      <c r="F99">
        <f t="shared" ref="F99:F130" si="31">MOD(4-B99, 12)+1</f>
        <v>3</v>
      </c>
      <c r="G99" t="str">
        <f t="shared" si="27"/>
        <v/>
      </c>
      <c r="H99" t="str">
        <f t="shared" si="28"/>
        <v>庚</v>
      </c>
      <c r="I99" t="str">
        <f t="shared" si="29"/>
        <v>艮</v>
      </c>
    </row>
    <row r="100" spans="1:9" x14ac:dyDescent="0.25">
      <c r="A100">
        <f t="shared" si="21"/>
        <v>9</v>
      </c>
      <c r="B100">
        <f t="shared" si="22"/>
        <v>3</v>
      </c>
      <c r="C100" t="str">
        <f t="shared" si="25"/>
        <v>申</v>
      </c>
      <c r="D100" t="str">
        <f t="shared" si="26"/>
        <v>寅</v>
      </c>
      <c r="E100">
        <f t="shared" si="30"/>
        <v>8</v>
      </c>
      <c r="F100">
        <f t="shared" si="31"/>
        <v>2</v>
      </c>
      <c r="G100" t="str">
        <f t="shared" si="27"/>
        <v>相沖,無恩之刑-儀→宮,</v>
      </c>
      <c r="H100" t="str">
        <f t="shared" si="28"/>
        <v>庚</v>
      </c>
      <c r="I100" t="str">
        <f t="shared" si="29"/>
        <v>艮</v>
      </c>
    </row>
    <row r="101" spans="1:9" x14ac:dyDescent="0.25">
      <c r="A101">
        <f t="shared" si="21"/>
        <v>9</v>
      </c>
      <c r="B101">
        <f t="shared" si="22"/>
        <v>4</v>
      </c>
      <c r="C101" t="str">
        <f t="shared" si="25"/>
        <v>申</v>
      </c>
      <c r="D101" t="str">
        <f t="shared" si="26"/>
        <v>卯</v>
      </c>
      <c r="E101">
        <f t="shared" si="30"/>
        <v>8</v>
      </c>
      <c r="F101">
        <f t="shared" si="31"/>
        <v>1</v>
      </c>
      <c r="G101" t="str">
        <f t="shared" si="27"/>
        <v/>
      </c>
      <c r="H101" t="str">
        <f t="shared" si="28"/>
        <v>庚</v>
      </c>
      <c r="I101" t="str">
        <f t="shared" si="29"/>
        <v>震</v>
      </c>
    </row>
    <row r="102" spans="1:9" x14ac:dyDescent="0.25">
      <c r="A102">
        <f t="shared" si="21"/>
        <v>9</v>
      </c>
      <c r="B102">
        <f t="shared" si="22"/>
        <v>5</v>
      </c>
      <c r="C102" t="str">
        <f t="shared" si="25"/>
        <v>申</v>
      </c>
      <c r="D102" t="str">
        <f t="shared" si="26"/>
        <v>辰</v>
      </c>
      <c r="E102">
        <f t="shared" si="30"/>
        <v>8</v>
      </c>
      <c r="F102">
        <f t="shared" si="31"/>
        <v>12</v>
      </c>
      <c r="G102" t="str">
        <f t="shared" si="27"/>
        <v/>
      </c>
      <c r="H102" t="str">
        <f t="shared" si="28"/>
        <v>庚</v>
      </c>
      <c r="I102" t="str">
        <f t="shared" si="29"/>
        <v>巽</v>
      </c>
    </row>
    <row r="103" spans="1:9" x14ac:dyDescent="0.25">
      <c r="A103">
        <f t="shared" si="21"/>
        <v>9</v>
      </c>
      <c r="B103">
        <f t="shared" si="22"/>
        <v>6</v>
      </c>
      <c r="C103" t="str">
        <f t="shared" si="25"/>
        <v>申</v>
      </c>
      <c r="D103" t="str">
        <f t="shared" si="26"/>
        <v>巳</v>
      </c>
      <c r="E103">
        <f t="shared" si="30"/>
        <v>8</v>
      </c>
      <c r="F103">
        <f t="shared" si="31"/>
        <v>11</v>
      </c>
      <c r="G103" t="str">
        <f t="shared" si="27"/>
        <v>相合,相破,無恩之刑-儀←宮,</v>
      </c>
      <c r="H103" t="str">
        <f t="shared" si="28"/>
        <v>庚</v>
      </c>
      <c r="I103" t="str">
        <f t="shared" si="29"/>
        <v>巽</v>
      </c>
    </row>
    <row r="104" spans="1:9" x14ac:dyDescent="0.25">
      <c r="A104">
        <f t="shared" si="21"/>
        <v>9</v>
      </c>
      <c r="B104">
        <f t="shared" si="22"/>
        <v>7</v>
      </c>
      <c r="C104" t="str">
        <f t="shared" si="25"/>
        <v>申</v>
      </c>
      <c r="D104" t="str">
        <f t="shared" si="26"/>
        <v>午</v>
      </c>
      <c r="E104">
        <f t="shared" si="30"/>
        <v>8</v>
      </c>
      <c r="F104">
        <f t="shared" si="31"/>
        <v>10</v>
      </c>
      <c r="G104" t="str">
        <f t="shared" si="27"/>
        <v/>
      </c>
      <c r="H104" t="str">
        <f t="shared" si="28"/>
        <v>庚</v>
      </c>
      <c r="I104" t="str">
        <f t="shared" si="29"/>
        <v>離</v>
      </c>
    </row>
    <row r="105" spans="1:9" x14ac:dyDescent="0.25">
      <c r="A105">
        <f t="shared" si="21"/>
        <v>9</v>
      </c>
      <c r="B105">
        <f t="shared" si="22"/>
        <v>8</v>
      </c>
      <c r="C105" t="str">
        <f t="shared" si="25"/>
        <v>申</v>
      </c>
      <c r="D105" t="str">
        <f t="shared" si="26"/>
        <v>未</v>
      </c>
      <c r="E105">
        <f t="shared" si="30"/>
        <v>8</v>
      </c>
      <c r="F105">
        <f t="shared" si="31"/>
        <v>9</v>
      </c>
      <c r="G105" t="str">
        <f t="shared" si="27"/>
        <v/>
      </c>
      <c r="H105" t="str">
        <f t="shared" si="28"/>
        <v>庚</v>
      </c>
      <c r="I105" t="str">
        <f t="shared" si="29"/>
        <v>坤</v>
      </c>
    </row>
    <row r="106" spans="1:9" x14ac:dyDescent="0.25">
      <c r="A106">
        <f t="shared" si="21"/>
        <v>9</v>
      </c>
      <c r="B106">
        <f t="shared" si="22"/>
        <v>9</v>
      </c>
      <c r="C106" t="str">
        <f t="shared" si="25"/>
        <v>申</v>
      </c>
      <c r="D106" t="str">
        <f t="shared" si="26"/>
        <v>申</v>
      </c>
      <c r="E106">
        <f t="shared" si="30"/>
        <v>8</v>
      </c>
      <c r="F106">
        <f t="shared" si="31"/>
        <v>8</v>
      </c>
      <c r="G106" t="str">
        <f t="shared" si="27"/>
        <v/>
      </c>
      <c r="H106" t="str">
        <f t="shared" si="28"/>
        <v>庚</v>
      </c>
      <c r="I106" t="str">
        <f t="shared" si="29"/>
        <v>坤</v>
      </c>
    </row>
    <row r="107" spans="1:9" x14ac:dyDescent="0.25">
      <c r="A107">
        <f t="shared" si="21"/>
        <v>9</v>
      </c>
      <c r="B107">
        <f t="shared" si="22"/>
        <v>10</v>
      </c>
      <c r="C107" t="str">
        <f t="shared" si="25"/>
        <v>申</v>
      </c>
      <c r="D107" t="str">
        <f t="shared" si="26"/>
        <v>酉</v>
      </c>
      <c r="E107">
        <f t="shared" si="30"/>
        <v>8</v>
      </c>
      <c r="F107">
        <f t="shared" si="31"/>
        <v>7</v>
      </c>
      <c r="G107" t="str">
        <f t="shared" si="27"/>
        <v/>
      </c>
      <c r="H107" t="str">
        <f t="shared" si="28"/>
        <v>庚</v>
      </c>
      <c r="I107" t="str">
        <f t="shared" si="29"/>
        <v>兌</v>
      </c>
    </row>
    <row r="108" spans="1:9" x14ac:dyDescent="0.25">
      <c r="A108">
        <f t="shared" si="21"/>
        <v>9</v>
      </c>
      <c r="B108">
        <f t="shared" si="22"/>
        <v>11</v>
      </c>
      <c r="C108" t="str">
        <f t="shared" si="25"/>
        <v>申</v>
      </c>
      <c r="D108" t="str">
        <f t="shared" si="26"/>
        <v>戌</v>
      </c>
      <c r="E108">
        <f t="shared" si="30"/>
        <v>8</v>
      </c>
      <c r="F108">
        <f t="shared" si="31"/>
        <v>6</v>
      </c>
      <c r="G108" t="str">
        <f t="shared" si="27"/>
        <v/>
      </c>
      <c r="H108" t="str">
        <f t="shared" si="28"/>
        <v>庚</v>
      </c>
      <c r="I108" t="str">
        <f t="shared" si="29"/>
        <v>乾</v>
      </c>
    </row>
    <row r="109" spans="1:9" x14ac:dyDescent="0.25">
      <c r="A109">
        <f t="shared" si="21"/>
        <v>9</v>
      </c>
      <c r="B109">
        <f t="shared" si="22"/>
        <v>12</v>
      </c>
      <c r="C109" t="str">
        <f t="shared" si="25"/>
        <v>申</v>
      </c>
      <c r="D109" t="str">
        <f t="shared" si="26"/>
        <v>亥</v>
      </c>
      <c r="E109">
        <f t="shared" si="30"/>
        <v>8</v>
      </c>
      <c r="F109">
        <f t="shared" si="31"/>
        <v>5</v>
      </c>
      <c r="G109" t="str">
        <f t="shared" si="27"/>
        <v>相害,</v>
      </c>
      <c r="H109" t="str">
        <f t="shared" si="28"/>
        <v>庚</v>
      </c>
      <c r="I109" t="str">
        <f t="shared" si="29"/>
        <v>乾</v>
      </c>
    </row>
    <row r="110" spans="1:9" x14ac:dyDescent="0.25">
      <c r="A110">
        <f t="shared" si="21"/>
        <v>10</v>
      </c>
      <c r="B110">
        <f t="shared" si="22"/>
        <v>1</v>
      </c>
      <c r="C110" t="str">
        <f t="shared" si="25"/>
        <v>酉</v>
      </c>
      <c r="D110" t="str">
        <f t="shared" si="26"/>
        <v>子</v>
      </c>
      <c r="E110">
        <f t="shared" si="30"/>
        <v>7</v>
      </c>
      <c r="F110">
        <f t="shared" si="31"/>
        <v>4</v>
      </c>
      <c r="G110" t="str">
        <f t="shared" si="27"/>
        <v>相破,</v>
      </c>
      <c r="H110" t="str">
        <f t="shared" si="28"/>
        <v/>
      </c>
      <c r="I110" t="str">
        <f t="shared" si="29"/>
        <v>坎</v>
      </c>
    </row>
    <row r="111" spans="1:9" x14ac:dyDescent="0.25">
      <c r="A111">
        <f t="shared" si="21"/>
        <v>10</v>
      </c>
      <c r="B111">
        <f t="shared" si="22"/>
        <v>2</v>
      </c>
      <c r="C111" t="str">
        <f t="shared" si="25"/>
        <v>酉</v>
      </c>
      <c r="D111" t="str">
        <f t="shared" si="26"/>
        <v>丑</v>
      </c>
      <c r="E111">
        <f t="shared" si="30"/>
        <v>7</v>
      </c>
      <c r="F111">
        <f t="shared" si="31"/>
        <v>3</v>
      </c>
      <c r="G111" t="str">
        <f t="shared" si="27"/>
        <v/>
      </c>
      <c r="H111" t="str">
        <f t="shared" si="28"/>
        <v/>
      </c>
      <c r="I111" t="str">
        <f t="shared" si="29"/>
        <v>艮</v>
      </c>
    </row>
    <row r="112" spans="1:9" x14ac:dyDescent="0.25">
      <c r="A112">
        <f t="shared" si="21"/>
        <v>10</v>
      </c>
      <c r="B112">
        <f t="shared" si="22"/>
        <v>3</v>
      </c>
      <c r="C112" t="str">
        <f t="shared" si="25"/>
        <v>酉</v>
      </c>
      <c r="D112" t="str">
        <f t="shared" si="26"/>
        <v>寅</v>
      </c>
      <c r="E112">
        <f t="shared" si="30"/>
        <v>7</v>
      </c>
      <c r="F112">
        <f t="shared" si="31"/>
        <v>2</v>
      </c>
      <c r="G112" t="str">
        <f t="shared" si="27"/>
        <v/>
      </c>
      <c r="H112" t="str">
        <f t="shared" si="28"/>
        <v/>
      </c>
      <c r="I112" t="str">
        <f t="shared" si="29"/>
        <v>艮</v>
      </c>
    </row>
    <row r="113" spans="1:9" x14ac:dyDescent="0.25">
      <c r="A113">
        <f t="shared" si="21"/>
        <v>10</v>
      </c>
      <c r="B113">
        <f t="shared" si="22"/>
        <v>4</v>
      </c>
      <c r="C113" t="str">
        <f t="shared" si="25"/>
        <v>酉</v>
      </c>
      <c r="D113" t="str">
        <f t="shared" si="26"/>
        <v>卯</v>
      </c>
      <c r="E113">
        <f t="shared" si="30"/>
        <v>7</v>
      </c>
      <c r="F113">
        <f t="shared" si="31"/>
        <v>1</v>
      </c>
      <c r="G113" t="str">
        <f t="shared" si="27"/>
        <v>相沖,</v>
      </c>
      <c r="H113" t="str">
        <f t="shared" si="28"/>
        <v/>
      </c>
      <c r="I113" t="str">
        <f t="shared" si="29"/>
        <v>震</v>
      </c>
    </row>
    <row r="114" spans="1:9" x14ac:dyDescent="0.25">
      <c r="A114">
        <f t="shared" si="21"/>
        <v>10</v>
      </c>
      <c r="B114">
        <f t="shared" si="22"/>
        <v>5</v>
      </c>
      <c r="C114" t="str">
        <f t="shared" si="25"/>
        <v>酉</v>
      </c>
      <c r="D114" t="str">
        <f t="shared" si="26"/>
        <v>辰</v>
      </c>
      <c r="E114">
        <f t="shared" si="30"/>
        <v>7</v>
      </c>
      <c r="F114">
        <f t="shared" si="31"/>
        <v>12</v>
      </c>
      <c r="G114" t="str">
        <f t="shared" si="27"/>
        <v>相合,</v>
      </c>
      <c r="H114" t="str">
        <f t="shared" si="28"/>
        <v/>
      </c>
      <c r="I114" t="str">
        <f t="shared" si="29"/>
        <v>巽</v>
      </c>
    </row>
    <row r="115" spans="1:9" x14ac:dyDescent="0.25">
      <c r="A115">
        <f t="shared" si="21"/>
        <v>10</v>
      </c>
      <c r="B115">
        <f t="shared" si="22"/>
        <v>6</v>
      </c>
      <c r="C115" t="str">
        <f t="shared" si="25"/>
        <v>酉</v>
      </c>
      <c r="D115" t="str">
        <f t="shared" si="26"/>
        <v>巳</v>
      </c>
      <c r="E115">
        <f t="shared" si="30"/>
        <v>7</v>
      </c>
      <c r="F115">
        <f t="shared" si="31"/>
        <v>11</v>
      </c>
      <c r="G115" t="str">
        <f t="shared" si="27"/>
        <v/>
      </c>
      <c r="H115" t="str">
        <f t="shared" si="28"/>
        <v/>
      </c>
      <c r="I115" t="str">
        <f t="shared" si="29"/>
        <v>巽</v>
      </c>
    </row>
    <row r="116" spans="1:9" x14ac:dyDescent="0.25">
      <c r="A116">
        <f t="shared" si="21"/>
        <v>10</v>
      </c>
      <c r="B116">
        <f t="shared" si="22"/>
        <v>7</v>
      </c>
      <c r="C116" t="str">
        <f t="shared" si="25"/>
        <v>酉</v>
      </c>
      <c r="D116" t="str">
        <f t="shared" si="26"/>
        <v>午</v>
      </c>
      <c r="E116">
        <f t="shared" si="30"/>
        <v>7</v>
      </c>
      <c r="F116">
        <f t="shared" si="31"/>
        <v>10</v>
      </c>
      <c r="G116" t="str">
        <f t="shared" si="27"/>
        <v/>
      </c>
      <c r="H116" t="str">
        <f t="shared" si="28"/>
        <v/>
      </c>
      <c r="I116" t="str">
        <f t="shared" si="29"/>
        <v>離</v>
      </c>
    </row>
    <row r="117" spans="1:9" x14ac:dyDescent="0.25">
      <c r="A117">
        <f t="shared" si="21"/>
        <v>10</v>
      </c>
      <c r="B117">
        <f t="shared" si="22"/>
        <v>8</v>
      </c>
      <c r="C117" t="str">
        <f t="shared" si="25"/>
        <v>酉</v>
      </c>
      <c r="D117" t="str">
        <f t="shared" si="26"/>
        <v>未</v>
      </c>
      <c r="E117">
        <f t="shared" si="30"/>
        <v>7</v>
      </c>
      <c r="F117">
        <f t="shared" si="31"/>
        <v>9</v>
      </c>
      <c r="G117" t="str">
        <f t="shared" si="27"/>
        <v/>
      </c>
      <c r="H117" t="str">
        <f t="shared" si="28"/>
        <v/>
      </c>
      <c r="I117" t="str">
        <f t="shared" si="29"/>
        <v>坤</v>
      </c>
    </row>
    <row r="118" spans="1:9" x14ac:dyDescent="0.25">
      <c r="A118">
        <f t="shared" si="21"/>
        <v>10</v>
      </c>
      <c r="B118">
        <f t="shared" si="22"/>
        <v>9</v>
      </c>
      <c r="C118" t="str">
        <f t="shared" si="25"/>
        <v>酉</v>
      </c>
      <c r="D118" t="str">
        <f t="shared" si="26"/>
        <v>申</v>
      </c>
      <c r="E118">
        <f t="shared" si="30"/>
        <v>7</v>
      </c>
      <c r="F118">
        <f t="shared" si="31"/>
        <v>8</v>
      </c>
      <c r="G118" t="str">
        <f t="shared" si="27"/>
        <v/>
      </c>
      <c r="H118" t="str">
        <f t="shared" si="28"/>
        <v/>
      </c>
      <c r="I118" t="str">
        <f t="shared" si="29"/>
        <v>坤</v>
      </c>
    </row>
    <row r="119" spans="1:9" x14ac:dyDescent="0.25">
      <c r="A119">
        <f t="shared" si="21"/>
        <v>10</v>
      </c>
      <c r="B119">
        <f t="shared" si="22"/>
        <v>10</v>
      </c>
      <c r="C119" t="str">
        <f t="shared" si="25"/>
        <v>酉</v>
      </c>
      <c r="D119" t="str">
        <f t="shared" si="26"/>
        <v>酉</v>
      </c>
      <c r="E119">
        <f t="shared" si="30"/>
        <v>7</v>
      </c>
      <c r="F119">
        <f t="shared" si="31"/>
        <v>7</v>
      </c>
      <c r="G119" t="str">
        <f t="shared" si="27"/>
        <v>自刑,</v>
      </c>
      <c r="H119" t="str">
        <f t="shared" si="28"/>
        <v/>
      </c>
      <c r="I119" t="str">
        <f t="shared" si="29"/>
        <v>兌</v>
      </c>
    </row>
    <row r="120" spans="1:9" x14ac:dyDescent="0.25">
      <c r="A120">
        <f t="shared" si="21"/>
        <v>10</v>
      </c>
      <c r="B120">
        <f t="shared" si="22"/>
        <v>11</v>
      </c>
      <c r="C120" t="str">
        <f t="shared" si="25"/>
        <v>酉</v>
      </c>
      <c r="D120" t="str">
        <f t="shared" si="26"/>
        <v>戌</v>
      </c>
      <c r="E120">
        <f t="shared" si="30"/>
        <v>7</v>
      </c>
      <c r="F120">
        <f t="shared" si="31"/>
        <v>6</v>
      </c>
      <c r="G120" t="str">
        <f t="shared" si="27"/>
        <v>相害,</v>
      </c>
      <c r="H120" t="str">
        <f t="shared" si="28"/>
        <v/>
      </c>
      <c r="I120" t="str">
        <f t="shared" si="29"/>
        <v>乾</v>
      </c>
    </row>
    <row r="121" spans="1:9" x14ac:dyDescent="0.25">
      <c r="A121">
        <f t="shared" si="21"/>
        <v>10</v>
      </c>
      <c r="B121">
        <f t="shared" si="22"/>
        <v>12</v>
      </c>
      <c r="C121" t="str">
        <f t="shared" si="25"/>
        <v>酉</v>
      </c>
      <c r="D121" t="str">
        <f t="shared" si="26"/>
        <v>亥</v>
      </c>
      <c r="E121">
        <f t="shared" si="30"/>
        <v>7</v>
      </c>
      <c r="F121">
        <f t="shared" si="31"/>
        <v>5</v>
      </c>
      <c r="G121" t="str">
        <f t="shared" si="27"/>
        <v/>
      </c>
      <c r="H121" t="str">
        <f t="shared" si="28"/>
        <v/>
      </c>
      <c r="I121" t="str">
        <f t="shared" si="29"/>
        <v>乾</v>
      </c>
    </row>
    <row r="122" spans="1:9" x14ac:dyDescent="0.25">
      <c r="A122">
        <f t="shared" si="21"/>
        <v>11</v>
      </c>
      <c r="B122">
        <f t="shared" si="22"/>
        <v>1</v>
      </c>
      <c r="C122" t="str">
        <f t="shared" si="25"/>
        <v>戌</v>
      </c>
      <c r="D122" t="str">
        <f t="shared" si="26"/>
        <v>子</v>
      </c>
      <c r="E122">
        <f t="shared" si="30"/>
        <v>6</v>
      </c>
      <c r="F122">
        <f t="shared" si="31"/>
        <v>4</v>
      </c>
      <c r="G122" t="str">
        <f t="shared" si="27"/>
        <v/>
      </c>
      <c r="H122" t="str">
        <f t="shared" si="28"/>
        <v>己</v>
      </c>
      <c r="I122" t="str">
        <f t="shared" si="29"/>
        <v>坎</v>
      </c>
    </row>
    <row r="123" spans="1:9" x14ac:dyDescent="0.25">
      <c r="A123">
        <f t="shared" si="21"/>
        <v>11</v>
      </c>
      <c r="B123">
        <f t="shared" si="22"/>
        <v>2</v>
      </c>
      <c r="C123" t="str">
        <f t="shared" si="25"/>
        <v>戌</v>
      </c>
      <c r="D123" t="str">
        <f t="shared" si="26"/>
        <v>丑</v>
      </c>
      <c r="E123">
        <f t="shared" si="30"/>
        <v>6</v>
      </c>
      <c r="F123">
        <f t="shared" si="31"/>
        <v>3</v>
      </c>
      <c r="G123" t="str">
        <f t="shared" si="27"/>
        <v>恃勢之刑-儀←宮,</v>
      </c>
      <c r="H123" t="str">
        <f t="shared" si="28"/>
        <v>己</v>
      </c>
      <c r="I123" t="str">
        <f t="shared" si="29"/>
        <v>艮</v>
      </c>
    </row>
    <row r="124" spans="1:9" x14ac:dyDescent="0.25">
      <c r="A124">
        <f t="shared" si="21"/>
        <v>11</v>
      </c>
      <c r="B124">
        <f t="shared" si="22"/>
        <v>3</v>
      </c>
      <c r="C124" t="str">
        <f t="shared" si="25"/>
        <v>戌</v>
      </c>
      <c r="D124" t="str">
        <f t="shared" si="26"/>
        <v>寅</v>
      </c>
      <c r="E124">
        <f t="shared" si="30"/>
        <v>6</v>
      </c>
      <c r="F124">
        <f t="shared" si="31"/>
        <v>2</v>
      </c>
      <c r="G124" t="str">
        <f t="shared" si="27"/>
        <v/>
      </c>
      <c r="H124" t="str">
        <f t="shared" si="28"/>
        <v>己</v>
      </c>
      <c r="I124" t="str">
        <f t="shared" si="29"/>
        <v>艮</v>
      </c>
    </row>
    <row r="125" spans="1:9" x14ac:dyDescent="0.25">
      <c r="A125">
        <f t="shared" si="21"/>
        <v>11</v>
      </c>
      <c r="B125">
        <f t="shared" si="22"/>
        <v>4</v>
      </c>
      <c r="C125" t="str">
        <f t="shared" si="25"/>
        <v>戌</v>
      </c>
      <c r="D125" t="str">
        <f t="shared" si="26"/>
        <v>卯</v>
      </c>
      <c r="E125">
        <f t="shared" si="30"/>
        <v>6</v>
      </c>
      <c r="F125">
        <f t="shared" si="31"/>
        <v>1</v>
      </c>
      <c r="G125" t="str">
        <f t="shared" si="27"/>
        <v>相合,</v>
      </c>
      <c r="H125" t="str">
        <f t="shared" si="28"/>
        <v>己</v>
      </c>
      <c r="I125" t="str">
        <f t="shared" si="29"/>
        <v>震</v>
      </c>
    </row>
    <row r="126" spans="1:9" x14ac:dyDescent="0.25">
      <c r="A126">
        <f t="shared" si="21"/>
        <v>11</v>
      </c>
      <c r="B126">
        <f t="shared" si="22"/>
        <v>5</v>
      </c>
      <c r="C126" t="str">
        <f t="shared" si="25"/>
        <v>戌</v>
      </c>
      <c r="D126" t="str">
        <f t="shared" si="26"/>
        <v>辰</v>
      </c>
      <c r="E126">
        <f t="shared" si="30"/>
        <v>6</v>
      </c>
      <c r="F126">
        <f t="shared" si="31"/>
        <v>12</v>
      </c>
      <c r="G126" t="str">
        <f t="shared" si="27"/>
        <v>相沖,</v>
      </c>
      <c r="H126" t="str">
        <f t="shared" si="28"/>
        <v>己</v>
      </c>
      <c r="I126" t="str">
        <f t="shared" si="29"/>
        <v>巽</v>
      </c>
    </row>
    <row r="127" spans="1:9" x14ac:dyDescent="0.25">
      <c r="A127">
        <f t="shared" si="21"/>
        <v>11</v>
      </c>
      <c r="B127">
        <f t="shared" si="22"/>
        <v>6</v>
      </c>
      <c r="C127" t="str">
        <f t="shared" si="25"/>
        <v>戌</v>
      </c>
      <c r="D127" t="str">
        <f t="shared" si="26"/>
        <v>巳</v>
      </c>
      <c r="E127">
        <f t="shared" si="30"/>
        <v>6</v>
      </c>
      <c r="F127">
        <f t="shared" si="31"/>
        <v>11</v>
      </c>
      <c r="G127" t="str">
        <f t="shared" si="27"/>
        <v/>
      </c>
      <c r="H127" t="str">
        <f t="shared" si="28"/>
        <v>己</v>
      </c>
      <c r="I127" t="str">
        <f t="shared" si="29"/>
        <v>巽</v>
      </c>
    </row>
    <row r="128" spans="1:9" x14ac:dyDescent="0.25">
      <c r="A128">
        <f t="shared" si="21"/>
        <v>11</v>
      </c>
      <c r="B128">
        <f t="shared" si="22"/>
        <v>7</v>
      </c>
      <c r="C128" t="str">
        <f t="shared" si="25"/>
        <v>戌</v>
      </c>
      <c r="D128" t="str">
        <f t="shared" si="26"/>
        <v>午</v>
      </c>
      <c r="E128">
        <f t="shared" si="30"/>
        <v>6</v>
      </c>
      <c r="F128">
        <f t="shared" si="31"/>
        <v>10</v>
      </c>
      <c r="G128" t="str">
        <f t="shared" si="27"/>
        <v/>
      </c>
      <c r="H128" t="str">
        <f t="shared" si="28"/>
        <v>己</v>
      </c>
      <c r="I128" t="str">
        <f t="shared" si="29"/>
        <v>離</v>
      </c>
    </row>
    <row r="129" spans="1:9" x14ac:dyDescent="0.25">
      <c r="A129">
        <f t="shared" si="21"/>
        <v>11</v>
      </c>
      <c r="B129">
        <f t="shared" si="22"/>
        <v>8</v>
      </c>
      <c r="C129" t="str">
        <f t="shared" si="25"/>
        <v>戌</v>
      </c>
      <c r="D129" t="str">
        <f t="shared" si="26"/>
        <v>未</v>
      </c>
      <c r="E129">
        <f t="shared" si="30"/>
        <v>6</v>
      </c>
      <c r="F129">
        <f t="shared" si="31"/>
        <v>9</v>
      </c>
      <c r="G129" t="str">
        <f t="shared" si="27"/>
        <v>相破,恃勢之刑-儀→宮,</v>
      </c>
      <c r="H129" t="str">
        <f t="shared" si="28"/>
        <v>己</v>
      </c>
      <c r="I129" t="str">
        <f t="shared" si="29"/>
        <v>坤</v>
      </c>
    </row>
    <row r="130" spans="1:9" x14ac:dyDescent="0.25">
      <c r="A130">
        <f t="shared" si="21"/>
        <v>11</v>
      </c>
      <c r="B130">
        <f t="shared" si="22"/>
        <v>9</v>
      </c>
      <c r="C130" t="str">
        <f t="shared" ref="C130:C145" si="32">INDEX(地支, A130)</f>
        <v>戌</v>
      </c>
      <c r="D130" t="str">
        <f t="shared" ref="D130:D145" si="33">INDEX(地支, B130)</f>
        <v>申</v>
      </c>
      <c r="E130">
        <f t="shared" si="30"/>
        <v>6</v>
      </c>
      <c r="F130">
        <f t="shared" si="31"/>
        <v>8</v>
      </c>
      <c r="G130" t="str">
        <f t="shared" ref="G130:G161" si="34">IF(MOD(A130+B130, 12)=3, "相合,", "")&amp;IF(ABS(A130-B130)=6, "相沖,", "")&amp;
IF(MOD(A130, 2)=0,IF(MOD(A130-B130, 12)=9,"相破,", ""), IF(MOD(A130-B130, 12)=3, "相破,", ""))&amp;
IF(MOD(A130+B130,12)=9, "相害,", "")&amp;
IF(AND(A130=B130, ABS(2.5-ABS(8.5-A130))=1), "自刑,", "")&amp;
IF(OR(AND(A130=1, B130=4),AND(A130=4, B130=1)), "無禮之刑,", "")&amp;
IF(AND(MOD(A130,3)=0,A130/3&lt;&gt;4,ABS(MOD(B130-A130,9)-4.5)/1.5=1,B130/3&lt;&gt;4),"無恩之刑-儀"&amp;IF((MOD(A130-B130,9)-4.5)/1.5&gt;0,"→","←")&amp;"宮,","")&amp;
IF(AND(MOD(E130, 3)=0, E130/3 &lt;&gt;4, ABS(MOD(F130-E130, 9)-4.5)/1.5=1, F130/3 &lt;&gt;4), "恃勢之刑-儀"&amp;IF((MOD(F130-E130, 9)-4.5)/1.5&gt;0,"←", "→")&amp;"宮,", "")</f>
        <v/>
      </c>
      <c r="H130" t="str">
        <f t="shared" ref="H130:H145" si="35">IFERROR(VLOOKUP(C130, 六儀地支對應, 2, FALSE), "")</f>
        <v>己</v>
      </c>
      <c r="I130" t="str">
        <f t="shared" ref="I130:I145" si="36">VLOOKUP(D130, 地支九宮, 3, FALSE)</f>
        <v>坤</v>
      </c>
    </row>
    <row r="131" spans="1:9" x14ac:dyDescent="0.25">
      <c r="A131">
        <f t="shared" ref="A131:A145" si="37">CEILING((ROW()-1)/12, 1)</f>
        <v>11</v>
      </c>
      <c r="B131">
        <f t="shared" ref="B131:B145" si="38">MOD(ROW()-2, 12)+1</f>
        <v>10</v>
      </c>
      <c r="C131" t="str">
        <f t="shared" si="32"/>
        <v>戌</v>
      </c>
      <c r="D131" t="str">
        <f t="shared" si="33"/>
        <v>酉</v>
      </c>
      <c r="E131">
        <f t="shared" ref="E131:E145" si="39">MOD(5-A131-1, 12)+1</f>
        <v>6</v>
      </c>
      <c r="F131">
        <f t="shared" ref="F131:F145" si="40">MOD(4-B131, 12)+1</f>
        <v>7</v>
      </c>
      <c r="G131" t="str">
        <f t="shared" si="34"/>
        <v>相害,</v>
      </c>
      <c r="H131" t="str">
        <f t="shared" si="35"/>
        <v>己</v>
      </c>
      <c r="I131" t="str">
        <f t="shared" si="36"/>
        <v>兌</v>
      </c>
    </row>
    <row r="132" spans="1:9" x14ac:dyDescent="0.25">
      <c r="A132">
        <f t="shared" si="37"/>
        <v>11</v>
      </c>
      <c r="B132">
        <f t="shared" si="38"/>
        <v>11</v>
      </c>
      <c r="C132" t="str">
        <f t="shared" si="32"/>
        <v>戌</v>
      </c>
      <c r="D132" t="str">
        <f t="shared" si="33"/>
        <v>戌</v>
      </c>
      <c r="E132">
        <f t="shared" si="39"/>
        <v>6</v>
      </c>
      <c r="F132">
        <f t="shared" si="40"/>
        <v>6</v>
      </c>
      <c r="G132" t="str">
        <f t="shared" si="34"/>
        <v/>
      </c>
      <c r="H132" t="str">
        <f t="shared" si="35"/>
        <v>己</v>
      </c>
      <c r="I132" t="str">
        <f t="shared" si="36"/>
        <v>乾</v>
      </c>
    </row>
    <row r="133" spans="1:9" x14ac:dyDescent="0.25">
      <c r="A133">
        <f t="shared" si="37"/>
        <v>11</v>
      </c>
      <c r="B133">
        <f t="shared" si="38"/>
        <v>12</v>
      </c>
      <c r="C133" t="str">
        <f t="shared" si="32"/>
        <v>戌</v>
      </c>
      <c r="D133" t="str">
        <f t="shared" si="33"/>
        <v>亥</v>
      </c>
      <c r="E133">
        <f t="shared" si="39"/>
        <v>6</v>
      </c>
      <c r="F133">
        <f t="shared" si="40"/>
        <v>5</v>
      </c>
      <c r="G133" t="str">
        <f t="shared" si="34"/>
        <v/>
      </c>
      <c r="H133" t="str">
        <f t="shared" si="35"/>
        <v>己</v>
      </c>
      <c r="I133" t="str">
        <f t="shared" si="36"/>
        <v>乾</v>
      </c>
    </row>
    <row r="134" spans="1:9" x14ac:dyDescent="0.25">
      <c r="A134">
        <f t="shared" si="37"/>
        <v>12</v>
      </c>
      <c r="B134">
        <f t="shared" si="38"/>
        <v>1</v>
      </c>
      <c r="C134" t="str">
        <f t="shared" si="32"/>
        <v>亥</v>
      </c>
      <c r="D134" t="str">
        <f t="shared" si="33"/>
        <v>子</v>
      </c>
      <c r="E134">
        <f t="shared" si="39"/>
        <v>5</v>
      </c>
      <c r="F134">
        <f t="shared" si="40"/>
        <v>4</v>
      </c>
      <c r="G134" t="str">
        <f t="shared" si="34"/>
        <v/>
      </c>
      <c r="H134" t="str">
        <f t="shared" si="35"/>
        <v/>
      </c>
      <c r="I134" t="str">
        <f t="shared" si="36"/>
        <v>坎</v>
      </c>
    </row>
    <row r="135" spans="1:9" x14ac:dyDescent="0.25">
      <c r="A135">
        <f t="shared" si="37"/>
        <v>12</v>
      </c>
      <c r="B135">
        <f t="shared" si="38"/>
        <v>2</v>
      </c>
      <c r="C135" t="str">
        <f t="shared" si="32"/>
        <v>亥</v>
      </c>
      <c r="D135" t="str">
        <f t="shared" si="33"/>
        <v>丑</v>
      </c>
      <c r="E135">
        <f t="shared" si="39"/>
        <v>5</v>
      </c>
      <c r="F135">
        <f t="shared" si="40"/>
        <v>3</v>
      </c>
      <c r="G135" t="str">
        <f t="shared" si="34"/>
        <v/>
      </c>
      <c r="H135" t="str">
        <f t="shared" si="35"/>
        <v/>
      </c>
      <c r="I135" t="str">
        <f t="shared" si="36"/>
        <v>艮</v>
      </c>
    </row>
    <row r="136" spans="1:9" x14ac:dyDescent="0.25">
      <c r="A136">
        <f t="shared" si="37"/>
        <v>12</v>
      </c>
      <c r="B136">
        <f t="shared" si="38"/>
        <v>3</v>
      </c>
      <c r="C136" t="str">
        <f t="shared" si="32"/>
        <v>亥</v>
      </c>
      <c r="D136" t="str">
        <f t="shared" si="33"/>
        <v>寅</v>
      </c>
      <c r="E136">
        <f t="shared" si="39"/>
        <v>5</v>
      </c>
      <c r="F136">
        <f t="shared" si="40"/>
        <v>2</v>
      </c>
      <c r="G136" t="str">
        <f t="shared" si="34"/>
        <v>相合,相破,</v>
      </c>
      <c r="H136" t="str">
        <f t="shared" si="35"/>
        <v/>
      </c>
      <c r="I136" t="str">
        <f t="shared" si="36"/>
        <v>艮</v>
      </c>
    </row>
    <row r="137" spans="1:9" x14ac:dyDescent="0.25">
      <c r="A137">
        <f t="shared" si="37"/>
        <v>12</v>
      </c>
      <c r="B137">
        <f t="shared" si="38"/>
        <v>4</v>
      </c>
      <c r="C137" t="str">
        <f t="shared" si="32"/>
        <v>亥</v>
      </c>
      <c r="D137" t="str">
        <f t="shared" si="33"/>
        <v>卯</v>
      </c>
      <c r="E137">
        <f t="shared" si="39"/>
        <v>5</v>
      </c>
      <c r="F137">
        <f t="shared" si="40"/>
        <v>1</v>
      </c>
      <c r="G137" t="str">
        <f t="shared" si="34"/>
        <v/>
      </c>
      <c r="H137" t="str">
        <f t="shared" si="35"/>
        <v/>
      </c>
      <c r="I137" t="str">
        <f t="shared" si="36"/>
        <v>震</v>
      </c>
    </row>
    <row r="138" spans="1:9" x14ac:dyDescent="0.25">
      <c r="A138">
        <f t="shared" si="37"/>
        <v>12</v>
      </c>
      <c r="B138">
        <f t="shared" si="38"/>
        <v>5</v>
      </c>
      <c r="C138" t="str">
        <f t="shared" si="32"/>
        <v>亥</v>
      </c>
      <c r="D138" t="str">
        <f t="shared" si="33"/>
        <v>辰</v>
      </c>
      <c r="E138">
        <f t="shared" si="39"/>
        <v>5</v>
      </c>
      <c r="F138">
        <f t="shared" si="40"/>
        <v>12</v>
      </c>
      <c r="G138" t="str">
        <f t="shared" si="34"/>
        <v/>
      </c>
      <c r="H138" t="str">
        <f t="shared" si="35"/>
        <v/>
      </c>
      <c r="I138" t="str">
        <f t="shared" si="36"/>
        <v>巽</v>
      </c>
    </row>
    <row r="139" spans="1:9" x14ac:dyDescent="0.25">
      <c r="A139">
        <f t="shared" si="37"/>
        <v>12</v>
      </c>
      <c r="B139">
        <f t="shared" si="38"/>
        <v>6</v>
      </c>
      <c r="C139" t="str">
        <f t="shared" si="32"/>
        <v>亥</v>
      </c>
      <c r="D139" t="str">
        <f t="shared" si="33"/>
        <v>巳</v>
      </c>
      <c r="E139">
        <f t="shared" si="39"/>
        <v>5</v>
      </c>
      <c r="F139">
        <f t="shared" si="40"/>
        <v>11</v>
      </c>
      <c r="G139" t="str">
        <f t="shared" si="34"/>
        <v>相沖,</v>
      </c>
      <c r="H139" t="str">
        <f t="shared" si="35"/>
        <v/>
      </c>
      <c r="I139" t="str">
        <f t="shared" si="36"/>
        <v>巽</v>
      </c>
    </row>
    <row r="140" spans="1:9" x14ac:dyDescent="0.25">
      <c r="A140">
        <f t="shared" si="37"/>
        <v>12</v>
      </c>
      <c r="B140">
        <f t="shared" si="38"/>
        <v>7</v>
      </c>
      <c r="C140" t="str">
        <f t="shared" si="32"/>
        <v>亥</v>
      </c>
      <c r="D140" t="str">
        <f t="shared" si="33"/>
        <v>午</v>
      </c>
      <c r="E140">
        <f t="shared" si="39"/>
        <v>5</v>
      </c>
      <c r="F140">
        <f t="shared" si="40"/>
        <v>10</v>
      </c>
      <c r="G140" t="str">
        <f t="shared" si="34"/>
        <v/>
      </c>
      <c r="H140" t="str">
        <f t="shared" si="35"/>
        <v/>
      </c>
      <c r="I140" t="str">
        <f t="shared" si="36"/>
        <v>離</v>
      </c>
    </row>
    <row r="141" spans="1:9" x14ac:dyDescent="0.25">
      <c r="A141">
        <f t="shared" si="37"/>
        <v>12</v>
      </c>
      <c r="B141">
        <f t="shared" si="38"/>
        <v>8</v>
      </c>
      <c r="C141" t="str">
        <f t="shared" si="32"/>
        <v>亥</v>
      </c>
      <c r="D141" t="str">
        <f t="shared" si="33"/>
        <v>未</v>
      </c>
      <c r="E141">
        <f t="shared" si="39"/>
        <v>5</v>
      </c>
      <c r="F141">
        <f t="shared" si="40"/>
        <v>9</v>
      </c>
      <c r="G141" t="str">
        <f t="shared" si="34"/>
        <v/>
      </c>
      <c r="H141" t="str">
        <f t="shared" si="35"/>
        <v/>
      </c>
      <c r="I141" t="str">
        <f t="shared" si="36"/>
        <v>坤</v>
      </c>
    </row>
    <row r="142" spans="1:9" x14ac:dyDescent="0.25">
      <c r="A142">
        <f t="shared" si="37"/>
        <v>12</v>
      </c>
      <c r="B142">
        <f t="shared" si="38"/>
        <v>9</v>
      </c>
      <c r="C142" t="str">
        <f t="shared" si="32"/>
        <v>亥</v>
      </c>
      <c r="D142" t="str">
        <f t="shared" si="33"/>
        <v>申</v>
      </c>
      <c r="E142">
        <f t="shared" si="39"/>
        <v>5</v>
      </c>
      <c r="F142">
        <f t="shared" si="40"/>
        <v>8</v>
      </c>
      <c r="G142" t="str">
        <f t="shared" si="34"/>
        <v>相害,</v>
      </c>
      <c r="H142" t="str">
        <f t="shared" si="35"/>
        <v/>
      </c>
      <c r="I142" t="str">
        <f t="shared" si="36"/>
        <v>坤</v>
      </c>
    </row>
    <row r="143" spans="1:9" x14ac:dyDescent="0.25">
      <c r="A143">
        <f t="shared" si="37"/>
        <v>12</v>
      </c>
      <c r="B143">
        <f t="shared" si="38"/>
        <v>10</v>
      </c>
      <c r="C143" t="str">
        <f t="shared" si="32"/>
        <v>亥</v>
      </c>
      <c r="D143" t="str">
        <f t="shared" si="33"/>
        <v>酉</v>
      </c>
      <c r="E143">
        <f t="shared" si="39"/>
        <v>5</v>
      </c>
      <c r="F143">
        <f t="shared" si="40"/>
        <v>7</v>
      </c>
      <c r="G143" t="str">
        <f t="shared" si="34"/>
        <v/>
      </c>
      <c r="H143" t="str">
        <f t="shared" si="35"/>
        <v/>
      </c>
      <c r="I143" t="str">
        <f t="shared" si="36"/>
        <v>兌</v>
      </c>
    </row>
    <row r="144" spans="1:9" x14ac:dyDescent="0.25">
      <c r="A144">
        <f t="shared" si="37"/>
        <v>12</v>
      </c>
      <c r="B144">
        <f t="shared" si="38"/>
        <v>11</v>
      </c>
      <c r="C144" t="str">
        <f t="shared" si="32"/>
        <v>亥</v>
      </c>
      <c r="D144" t="str">
        <f t="shared" si="33"/>
        <v>戌</v>
      </c>
      <c r="E144">
        <f t="shared" si="39"/>
        <v>5</v>
      </c>
      <c r="F144">
        <f t="shared" si="40"/>
        <v>6</v>
      </c>
      <c r="G144" t="str">
        <f t="shared" si="34"/>
        <v/>
      </c>
      <c r="H144" t="str">
        <f t="shared" si="35"/>
        <v/>
      </c>
      <c r="I144" t="str">
        <f t="shared" si="36"/>
        <v>乾</v>
      </c>
    </row>
    <row r="145" spans="1:9" x14ac:dyDescent="0.25">
      <c r="A145">
        <f t="shared" si="37"/>
        <v>12</v>
      </c>
      <c r="B145">
        <f t="shared" si="38"/>
        <v>12</v>
      </c>
      <c r="C145" t="str">
        <f t="shared" si="32"/>
        <v>亥</v>
      </c>
      <c r="D145" t="str">
        <f t="shared" si="33"/>
        <v>亥</v>
      </c>
      <c r="E145">
        <f t="shared" si="39"/>
        <v>5</v>
      </c>
      <c r="F145">
        <f t="shared" si="40"/>
        <v>5</v>
      </c>
      <c r="G145" t="str">
        <f t="shared" si="34"/>
        <v>自刑,</v>
      </c>
      <c r="H145" t="str">
        <f t="shared" si="35"/>
        <v/>
      </c>
      <c r="I145" t="str">
        <f t="shared" si="36"/>
        <v>乾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8B5FA-714D-41B7-845D-18F848F0F65C}">
  <dimension ref="A1:D49"/>
  <sheetViews>
    <sheetView topLeftCell="A22" workbookViewId="0">
      <selection activeCell="H24" sqref="H24"/>
    </sheetView>
    <sheetView workbookViewId="1"/>
  </sheetViews>
  <sheetFormatPr defaultRowHeight="15" x14ac:dyDescent="0.25"/>
  <cols>
    <col min="1" max="1" width="11.85546875" bestFit="1" customWidth="1"/>
    <col min="2" max="2" width="9.7109375" bestFit="1" customWidth="1"/>
    <col min="3" max="3" width="6.42578125" bestFit="1" customWidth="1"/>
    <col min="4" max="4" width="27.42578125" bestFit="1" customWidth="1"/>
    <col min="5" max="5" width="28" bestFit="1" customWidth="1"/>
  </cols>
  <sheetData>
    <row r="1" spans="1:4" x14ac:dyDescent="0.25">
      <c r="A1" t="s">
        <v>103</v>
      </c>
      <c r="B1" t="s">
        <v>104</v>
      </c>
      <c r="C1" t="s">
        <v>203</v>
      </c>
      <c r="D1" t="s">
        <v>106</v>
      </c>
    </row>
    <row r="2" spans="1:4" x14ac:dyDescent="0.25">
      <c r="A2" t="s">
        <v>85</v>
      </c>
      <c r="B2" t="s">
        <v>5</v>
      </c>
      <c r="C2" t="str">
        <f>B2&amp;A2</f>
        <v>乾戊</v>
      </c>
      <c r="D2" t="s">
        <v>105</v>
      </c>
    </row>
    <row r="3" spans="1:4" x14ac:dyDescent="0.25">
      <c r="A3" t="s">
        <v>90</v>
      </c>
      <c r="B3" t="s">
        <v>5</v>
      </c>
      <c r="C3" t="str">
        <f>B3&amp;A3</f>
        <v>乾癸</v>
      </c>
      <c r="D3" t="s">
        <v>293</v>
      </c>
    </row>
    <row r="4" spans="1:4" x14ac:dyDescent="0.25">
      <c r="A4" t="s">
        <v>89</v>
      </c>
      <c r="B4" t="s">
        <v>5</v>
      </c>
      <c r="C4" t="str">
        <f>B4&amp;A4</f>
        <v>乾壬</v>
      </c>
      <c r="D4" t="s">
        <v>288</v>
      </c>
    </row>
    <row r="5" spans="1:4" x14ac:dyDescent="0.25">
      <c r="A5" t="s">
        <v>88</v>
      </c>
      <c r="B5" t="s">
        <v>5</v>
      </c>
      <c r="C5" t="str">
        <f>B5&amp;A5</f>
        <v>乾辛</v>
      </c>
      <c r="D5" t="s">
        <v>105</v>
      </c>
    </row>
    <row r="6" spans="1:4" x14ac:dyDescent="0.25">
      <c r="A6" t="s">
        <v>87</v>
      </c>
      <c r="B6" t="s">
        <v>5</v>
      </c>
      <c r="C6" t="str">
        <f>B6&amp;A6</f>
        <v>乾庚</v>
      </c>
      <c r="D6" t="s">
        <v>289</v>
      </c>
    </row>
    <row r="7" spans="1:4" x14ac:dyDescent="0.25">
      <c r="A7" t="s">
        <v>86</v>
      </c>
      <c r="B7" t="s">
        <v>5</v>
      </c>
      <c r="C7" t="str">
        <f>B7&amp;A7</f>
        <v>乾己</v>
      </c>
      <c r="D7" t="s">
        <v>105</v>
      </c>
    </row>
    <row r="8" spans="1:4" x14ac:dyDescent="0.25">
      <c r="A8" t="s">
        <v>85</v>
      </c>
      <c r="B8" t="s">
        <v>6</v>
      </c>
      <c r="C8" t="str">
        <f>B8&amp;A8</f>
        <v>兌戊</v>
      </c>
      <c r="D8" t="s">
        <v>290</v>
      </c>
    </row>
    <row r="9" spans="1:4" x14ac:dyDescent="0.25">
      <c r="A9" t="s">
        <v>90</v>
      </c>
      <c r="B9" t="s">
        <v>6</v>
      </c>
      <c r="C9" t="str">
        <f>B9&amp;A9</f>
        <v>兌癸</v>
      </c>
      <c r="D9" t="s">
        <v>105</v>
      </c>
    </row>
    <row r="10" spans="1:4" x14ac:dyDescent="0.25">
      <c r="A10" t="s">
        <v>89</v>
      </c>
      <c r="B10" t="s">
        <v>6</v>
      </c>
      <c r="C10" t="str">
        <f>B10&amp;A10</f>
        <v>兌壬</v>
      </c>
      <c r="D10" t="s">
        <v>286</v>
      </c>
    </row>
    <row r="11" spans="1:4" x14ac:dyDescent="0.25">
      <c r="A11" t="s">
        <v>88</v>
      </c>
      <c r="B11" t="s">
        <v>6</v>
      </c>
      <c r="C11" t="str">
        <f>B11&amp;A11</f>
        <v>兌辛</v>
      </c>
      <c r="D11" t="s">
        <v>105</v>
      </c>
    </row>
    <row r="12" spans="1:4" x14ac:dyDescent="0.25">
      <c r="A12" t="s">
        <v>87</v>
      </c>
      <c r="B12" t="s">
        <v>6</v>
      </c>
      <c r="C12" t="str">
        <f>B12&amp;A12</f>
        <v>兌庚</v>
      </c>
      <c r="D12" t="s">
        <v>105</v>
      </c>
    </row>
    <row r="13" spans="1:4" x14ac:dyDescent="0.25">
      <c r="A13" t="s">
        <v>86</v>
      </c>
      <c r="B13" t="s">
        <v>6</v>
      </c>
      <c r="C13" t="str">
        <f>B13&amp;A13</f>
        <v>兌己</v>
      </c>
      <c r="D13" t="s">
        <v>289</v>
      </c>
    </row>
    <row r="14" spans="1:4" x14ac:dyDescent="0.25">
      <c r="A14" t="s">
        <v>85</v>
      </c>
      <c r="B14" t="s">
        <v>0</v>
      </c>
      <c r="C14" t="str">
        <f>B14&amp;A14</f>
        <v>坎戊</v>
      </c>
      <c r="D14" t="s">
        <v>105</v>
      </c>
    </row>
    <row r="15" spans="1:4" x14ac:dyDescent="0.25">
      <c r="A15" t="s">
        <v>90</v>
      </c>
      <c r="B15" t="s">
        <v>0</v>
      </c>
      <c r="C15" t="str">
        <f>B15&amp;A15</f>
        <v>坎癸</v>
      </c>
      <c r="D15" t="s">
        <v>105</v>
      </c>
    </row>
    <row r="16" spans="1:4" x14ac:dyDescent="0.25">
      <c r="A16" t="s">
        <v>89</v>
      </c>
      <c r="B16" t="s">
        <v>0</v>
      </c>
      <c r="C16" t="str">
        <f>B16&amp;A16</f>
        <v>坎壬</v>
      </c>
      <c r="D16" t="s">
        <v>105</v>
      </c>
    </row>
    <row r="17" spans="1:4" x14ac:dyDescent="0.25">
      <c r="A17" t="s">
        <v>88</v>
      </c>
      <c r="B17" t="s">
        <v>0</v>
      </c>
      <c r="C17" t="str">
        <f>B17&amp;A17</f>
        <v>坎辛</v>
      </c>
      <c r="D17" t="s">
        <v>288</v>
      </c>
    </row>
    <row r="18" spans="1:4" x14ac:dyDescent="0.25">
      <c r="A18" t="s">
        <v>87</v>
      </c>
      <c r="B18" t="s">
        <v>0</v>
      </c>
      <c r="C18" t="str">
        <f>B18&amp;A18</f>
        <v>坎庚</v>
      </c>
      <c r="D18" t="s">
        <v>105</v>
      </c>
    </row>
    <row r="19" spans="1:4" x14ac:dyDescent="0.25">
      <c r="A19" t="s">
        <v>86</v>
      </c>
      <c r="B19" t="s">
        <v>0</v>
      </c>
      <c r="C19" t="str">
        <f>B19&amp;A19</f>
        <v>坎己</v>
      </c>
      <c r="D19" t="s">
        <v>105</v>
      </c>
    </row>
    <row r="20" spans="1:4" x14ac:dyDescent="0.25">
      <c r="A20" t="s">
        <v>85</v>
      </c>
      <c r="B20" t="s">
        <v>1</v>
      </c>
      <c r="C20" t="str">
        <f>B20&amp;A20</f>
        <v>坤戊</v>
      </c>
      <c r="D20" t="s">
        <v>289</v>
      </c>
    </row>
    <row r="21" spans="1:4" x14ac:dyDescent="0.25">
      <c r="A21" t="s">
        <v>90</v>
      </c>
      <c r="B21" t="s">
        <v>1</v>
      </c>
      <c r="C21" t="str">
        <f>B21&amp;A21</f>
        <v>坤癸</v>
      </c>
      <c r="D21" t="s">
        <v>292</v>
      </c>
    </row>
    <row r="22" spans="1:4" x14ac:dyDescent="0.25">
      <c r="A22" t="s">
        <v>89</v>
      </c>
      <c r="B22" t="s">
        <v>1</v>
      </c>
      <c r="C22" t="str">
        <f>B22&amp;A22</f>
        <v>坤壬</v>
      </c>
      <c r="D22" t="s">
        <v>105</v>
      </c>
    </row>
    <row r="23" spans="1:4" x14ac:dyDescent="0.25">
      <c r="A23" t="s">
        <v>88</v>
      </c>
      <c r="B23" t="s">
        <v>1</v>
      </c>
      <c r="C23" t="str">
        <f>B23&amp;A23</f>
        <v>坤辛</v>
      </c>
      <c r="D23" t="s">
        <v>286</v>
      </c>
    </row>
    <row r="24" spans="1:4" x14ac:dyDescent="0.25">
      <c r="A24" t="s">
        <v>87</v>
      </c>
      <c r="B24" t="s">
        <v>1</v>
      </c>
      <c r="C24" t="str">
        <f>B24&amp;A24</f>
        <v>坤庚</v>
      </c>
      <c r="D24" t="s">
        <v>105</v>
      </c>
    </row>
    <row r="25" spans="1:4" x14ac:dyDescent="0.25">
      <c r="A25" t="s">
        <v>86</v>
      </c>
      <c r="B25" t="s">
        <v>1</v>
      </c>
      <c r="C25" t="str">
        <f>B25&amp;A25</f>
        <v>坤己</v>
      </c>
      <c r="D25" t="s">
        <v>298</v>
      </c>
    </row>
    <row r="26" spans="1:4" x14ac:dyDescent="0.25">
      <c r="A26" t="s">
        <v>85</v>
      </c>
      <c r="B26" t="s">
        <v>3</v>
      </c>
      <c r="C26" t="str">
        <f>B26&amp;A26</f>
        <v>巽戊</v>
      </c>
      <c r="D26" t="s">
        <v>105</v>
      </c>
    </row>
    <row r="27" spans="1:4" x14ac:dyDescent="0.25">
      <c r="A27" t="s">
        <v>90</v>
      </c>
      <c r="B27" t="s">
        <v>3</v>
      </c>
      <c r="C27" t="str">
        <f>B27&amp;A27</f>
        <v>巽癸</v>
      </c>
      <c r="D27" t="s">
        <v>291</v>
      </c>
    </row>
    <row r="28" spans="1:4" x14ac:dyDescent="0.25">
      <c r="A28" t="s">
        <v>89</v>
      </c>
      <c r="B28" t="s">
        <v>3</v>
      </c>
      <c r="C28" t="str">
        <f>B28&amp;A28</f>
        <v>巽壬</v>
      </c>
      <c r="D28" t="s">
        <v>294</v>
      </c>
    </row>
    <row r="29" spans="1:4" x14ac:dyDescent="0.25">
      <c r="A29" t="s">
        <v>88</v>
      </c>
      <c r="B29" t="s">
        <v>3</v>
      </c>
      <c r="C29" t="str">
        <f>B29&amp;A29</f>
        <v>巽辛</v>
      </c>
      <c r="D29" t="s">
        <v>105</v>
      </c>
    </row>
    <row r="30" spans="1:4" x14ac:dyDescent="0.25">
      <c r="A30" t="s">
        <v>87</v>
      </c>
      <c r="B30" t="s">
        <v>3</v>
      </c>
      <c r="C30" t="str">
        <f>B30&amp;A30</f>
        <v>巽庚</v>
      </c>
      <c r="D30" t="s">
        <v>296</v>
      </c>
    </row>
    <row r="31" spans="1:4" x14ac:dyDescent="0.25">
      <c r="A31" t="s">
        <v>86</v>
      </c>
      <c r="B31" t="s">
        <v>3</v>
      </c>
      <c r="C31" t="str">
        <f>B31&amp;A31</f>
        <v>巽己</v>
      </c>
      <c r="D31" t="s">
        <v>288</v>
      </c>
    </row>
    <row r="32" spans="1:4" x14ac:dyDescent="0.25">
      <c r="A32" t="s">
        <v>85</v>
      </c>
      <c r="B32" t="s">
        <v>7</v>
      </c>
      <c r="C32" t="str">
        <f>B32&amp;A32</f>
        <v>艮戊</v>
      </c>
      <c r="D32" t="s">
        <v>286</v>
      </c>
    </row>
    <row r="33" spans="1:4" x14ac:dyDescent="0.25">
      <c r="A33" t="s">
        <v>90</v>
      </c>
      <c r="B33" t="s">
        <v>7</v>
      </c>
      <c r="C33" t="str">
        <f>B33&amp;A33</f>
        <v>艮癸</v>
      </c>
      <c r="D33" t="s">
        <v>105</v>
      </c>
    </row>
    <row r="34" spans="1:4" x14ac:dyDescent="0.25">
      <c r="A34" t="s">
        <v>89</v>
      </c>
      <c r="B34" t="s">
        <v>7</v>
      </c>
      <c r="C34" t="str">
        <f>B34&amp;A34</f>
        <v>艮壬</v>
      </c>
      <c r="D34" t="s">
        <v>290</v>
      </c>
    </row>
    <row r="35" spans="1:4" x14ac:dyDescent="0.25">
      <c r="A35" t="s">
        <v>88</v>
      </c>
      <c r="B35" t="s">
        <v>7</v>
      </c>
      <c r="C35" t="str">
        <f>B35&amp;A35</f>
        <v>艮辛</v>
      </c>
      <c r="D35" t="s">
        <v>289</v>
      </c>
    </row>
    <row r="36" spans="1:4" x14ac:dyDescent="0.25">
      <c r="A36" t="s">
        <v>87</v>
      </c>
      <c r="B36" t="s">
        <v>7</v>
      </c>
      <c r="C36" t="str">
        <f>B36&amp;A36</f>
        <v>艮庚</v>
      </c>
      <c r="D36" t="s">
        <v>295</v>
      </c>
    </row>
    <row r="37" spans="1:4" x14ac:dyDescent="0.25">
      <c r="A37" t="s">
        <v>86</v>
      </c>
      <c r="B37" t="s">
        <v>7</v>
      </c>
      <c r="C37" t="str">
        <f>B37&amp;A37</f>
        <v>艮己</v>
      </c>
      <c r="D37" t="s">
        <v>297</v>
      </c>
    </row>
    <row r="38" spans="1:4" x14ac:dyDescent="0.25">
      <c r="A38" t="s">
        <v>85</v>
      </c>
      <c r="B38" t="s">
        <v>8</v>
      </c>
      <c r="C38" t="str">
        <f>B38&amp;A38</f>
        <v>離戊</v>
      </c>
      <c r="D38" t="s">
        <v>288</v>
      </c>
    </row>
    <row r="39" spans="1:4" x14ac:dyDescent="0.25">
      <c r="A39" t="s">
        <v>90</v>
      </c>
      <c r="B39" t="s">
        <v>8</v>
      </c>
      <c r="C39" t="str">
        <f>B39&amp;A39</f>
        <v>離癸</v>
      </c>
      <c r="D39" t="s">
        <v>105</v>
      </c>
    </row>
    <row r="40" spans="1:4" x14ac:dyDescent="0.25">
      <c r="A40" t="s">
        <v>89</v>
      </c>
      <c r="B40" t="s">
        <v>8</v>
      </c>
      <c r="C40" t="str">
        <f>B40&amp;A40</f>
        <v>離壬</v>
      </c>
      <c r="D40" t="s">
        <v>105</v>
      </c>
    </row>
    <row r="41" spans="1:4" x14ac:dyDescent="0.25">
      <c r="A41" t="s">
        <v>88</v>
      </c>
      <c r="B41" t="s">
        <v>8</v>
      </c>
      <c r="C41" t="str">
        <f>B41&amp;A41</f>
        <v>離辛</v>
      </c>
      <c r="D41" t="s">
        <v>294</v>
      </c>
    </row>
    <row r="42" spans="1:4" x14ac:dyDescent="0.25">
      <c r="A42" t="s">
        <v>87</v>
      </c>
      <c r="B42" t="s">
        <v>8</v>
      </c>
      <c r="C42" t="str">
        <f>B42&amp;A42</f>
        <v>離庚</v>
      </c>
      <c r="D42" t="s">
        <v>105</v>
      </c>
    </row>
    <row r="43" spans="1:4" x14ac:dyDescent="0.25">
      <c r="A43" t="s">
        <v>86</v>
      </c>
      <c r="B43" t="s">
        <v>8</v>
      </c>
      <c r="C43" t="str">
        <f>B43&amp;A43</f>
        <v>離己</v>
      </c>
      <c r="D43" t="s">
        <v>105</v>
      </c>
    </row>
    <row r="44" spans="1:4" x14ac:dyDescent="0.25">
      <c r="A44" t="s">
        <v>85</v>
      </c>
      <c r="B44" t="s">
        <v>2</v>
      </c>
      <c r="C44" t="str">
        <f>B44&amp;A44</f>
        <v>震戊</v>
      </c>
      <c r="D44" t="s">
        <v>287</v>
      </c>
    </row>
    <row r="45" spans="1:4" x14ac:dyDescent="0.25">
      <c r="A45" t="s">
        <v>90</v>
      </c>
      <c r="B45" t="s">
        <v>2</v>
      </c>
      <c r="C45" t="str">
        <f>B45&amp;A45</f>
        <v>震癸</v>
      </c>
      <c r="D45" t="s">
        <v>105</v>
      </c>
    </row>
    <row r="46" spans="1:4" x14ac:dyDescent="0.25">
      <c r="A46" t="s">
        <v>89</v>
      </c>
      <c r="B46" t="s">
        <v>2</v>
      </c>
      <c r="C46" t="str">
        <f>B46&amp;A46</f>
        <v>震壬</v>
      </c>
      <c r="D46" t="s">
        <v>289</v>
      </c>
    </row>
    <row r="47" spans="1:4" x14ac:dyDescent="0.25">
      <c r="A47" t="s">
        <v>88</v>
      </c>
      <c r="B47" t="s">
        <v>2</v>
      </c>
      <c r="C47" t="str">
        <f>B47&amp;A47</f>
        <v>震辛</v>
      </c>
      <c r="D47" t="s">
        <v>290</v>
      </c>
    </row>
    <row r="48" spans="1:4" x14ac:dyDescent="0.25">
      <c r="A48" t="s">
        <v>87</v>
      </c>
      <c r="B48" t="s">
        <v>2</v>
      </c>
      <c r="C48" t="str">
        <f>B48&amp;A48</f>
        <v>震庚</v>
      </c>
      <c r="D48" t="s">
        <v>105</v>
      </c>
    </row>
    <row r="49" spans="1:4" x14ac:dyDescent="0.25">
      <c r="A49" t="s">
        <v>86</v>
      </c>
      <c r="B49" t="s">
        <v>2</v>
      </c>
      <c r="C49" t="str">
        <f>B49&amp;A49</f>
        <v>震己</v>
      </c>
      <c r="D49" t="s">
        <v>286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B8F2-76FF-44B2-BD7D-5B983E1D150D}">
  <dimension ref="A1:H1153"/>
  <sheetViews>
    <sheetView tabSelected="1" topLeftCell="A811" workbookViewId="0">
      <selection activeCell="K831" sqref="K831"/>
    </sheetView>
    <sheetView workbookViewId="1"/>
  </sheetViews>
  <sheetFormatPr defaultRowHeight="15" x14ac:dyDescent="0.25"/>
  <cols>
    <col min="2" max="2" width="3.140625" bestFit="1" customWidth="1"/>
    <col min="3" max="3" width="7.42578125" bestFit="1" customWidth="1"/>
    <col min="4" max="4" width="7.42578125" customWidth="1"/>
  </cols>
  <sheetData>
    <row r="1" spans="1:8" x14ac:dyDescent="0.25">
      <c r="A1" t="s">
        <v>202</v>
      </c>
      <c r="B1" t="s">
        <v>198</v>
      </c>
      <c r="C1" t="s">
        <v>199</v>
      </c>
      <c r="D1" t="s">
        <v>35</v>
      </c>
      <c r="E1" t="s">
        <v>285</v>
      </c>
      <c r="F1" t="s">
        <v>201</v>
      </c>
      <c r="G1" t="s">
        <v>203</v>
      </c>
      <c r="H1" t="s">
        <v>92</v>
      </c>
    </row>
    <row r="2" spans="1:8" x14ac:dyDescent="0.25">
      <c r="A2">
        <f>ROW()-577.5</f>
        <v>-575.5</v>
      </c>
      <c r="B2">
        <f>SIGN(A2)*CEILING(ABS(A2)/64, 1)</f>
        <v>-9</v>
      </c>
      <c r="C2">
        <f>MOD(FLOOR((ROW()-2)/8, 1), 8)</f>
        <v>0</v>
      </c>
      <c r="D2">
        <f>MOD(ROW()-2, 8)+1</f>
        <v>1</v>
      </c>
      <c r="E2" t="str">
        <f>INDEX(八宮按位排, MOD(ROW()-2, 8)+1)</f>
        <v>巽</v>
      </c>
      <c r="F2" t="str">
        <f>INDEX([2]!十八局地盤表,FLOOR((ROW()-2)/64, 1)+1,  MOD(D2 - C2-1, 8)+1)</f>
        <v>癸</v>
      </c>
      <c r="G2" t="str">
        <f>E2&amp;F2</f>
        <v>巽癸</v>
      </c>
      <c r="H2" t="str">
        <f>IFERROR(VLOOKUP(G2, 地支沖合table[[key]:[沖合關係]], 2, FALSE), "")</f>
        <v>相害,無恩之刑-儀→宮,</v>
      </c>
    </row>
    <row r="3" spans="1:8" x14ac:dyDescent="0.25">
      <c r="A3">
        <f t="shared" ref="A3:A66" si="0">ROW()-577.5</f>
        <v>-574.5</v>
      </c>
      <c r="B3">
        <f t="shared" ref="B3:B66" si="1">SIGN(A3)*CEILING(ABS(A3)/64, 1)</f>
        <v>-9</v>
      </c>
      <c r="C3">
        <f t="shared" ref="C3:C66" si="2">MOD(FLOOR((ROW()-2)/8, 1), 8)</f>
        <v>0</v>
      </c>
      <c r="D3">
        <f t="shared" ref="D3:D66" si="3">MOD(ROW()-2, 8)+1</f>
        <v>2</v>
      </c>
      <c r="E3" t="str">
        <f>INDEX(八宮按位排, MOD(ROW()-2, 8)+1)</f>
        <v>震</v>
      </c>
      <c r="F3" t="str">
        <f>INDEX([2]!十八局地盤表,FLOOR((ROW()-2)/64, 1)+1,  MOD(D3 - C3-1, 8)+1)</f>
        <v>丁</v>
      </c>
      <c r="G3" t="str">
        <f t="shared" ref="G3:G66" si="4">E3&amp;F3</f>
        <v>震丁</v>
      </c>
      <c r="H3" t="str">
        <f>IFERROR(VLOOKUP(G3, 地支沖合table[[key]:[沖合關係]], 2, FALSE), "")</f>
        <v/>
      </c>
    </row>
    <row r="4" spans="1:8" x14ac:dyDescent="0.25">
      <c r="A4">
        <f t="shared" si="0"/>
        <v>-573.5</v>
      </c>
      <c r="B4">
        <f t="shared" si="1"/>
        <v>-9</v>
      </c>
      <c r="C4">
        <f t="shared" si="2"/>
        <v>0</v>
      </c>
      <c r="D4">
        <f t="shared" si="3"/>
        <v>3</v>
      </c>
      <c r="E4" t="str">
        <f>INDEX(八宮按位排, MOD(ROW()-2, 8)+1)</f>
        <v>艮</v>
      </c>
      <c r="F4" t="str">
        <f>INDEX([2]!十八局地盤表,FLOOR((ROW()-2)/64, 1)+1,  MOD(D4 - C4-1, 8)+1)</f>
        <v>己</v>
      </c>
      <c r="G4" t="str">
        <f t="shared" si="4"/>
        <v>艮己</v>
      </c>
      <c r="H4" t="str">
        <f>IFERROR(VLOOKUP(G4, 地支沖合table[[key]:[沖合關係]], 2, FALSE), "")</f>
        <v>恃勢之刑-儀←宮,</v>
      </c>
    </row>
    <row r="5" spans="1:8" x14ac:dyDescent="0.25">
      <c r="A5">
        <f t="shared" si="0"/>
        <v>-572.5</v>
      </c>
      <c r="B5">
        <f t="shared" si="1"/>
        <v>-9</v>
      </c>
      <c r="C5">
        <f t="shared" si="2"/>
        <v>0</v>
      </c>
      <c r="D5">
        <f t="shared" si="3"/>
        <v>4</v>
      </c>
      <c r="E5" t="str">
        <f>INDEX(八宮按位排, MOD(ROW()-2, 8)+1)</f>
        <v>坎</v>
      </c>
      <c r="F5" t="str">
        <f>INDEX([2]!十八局地盤表,FLOOR((ROW()-2)/64, 1)+1,  MOD(D5 - C5-1, 8)+1)</f>
        <v>乙</v>
      </c>
      <c r="G5" t="str">
        <f t="shared" si="4"/>
        <v>坎乙</v>
      </c>
      <c r="H5" t="str">
        <f>IFERROR(VLOOKUP(G5, 地支沖合table[[key]:[沖合關係]], 2, FALSE), "")</f>
        <v/>
      </c>
    </row>
    <row r="6" spans="1:8" x14ac:dyDescent="0.25">
      <c r="A6">
        <f t="shared" si="0"/>
        <v>-571.5</v>
      </c>
      <c r="B6">
        <f t="shared" si="1"/>
        <v>-9</v>
      </c>
      <c r="C6">
        <f t="shared" si="2"/>
        <v>0</v>
      </c>
      <c r="D6">
        <f t="shared" si="3"/>
        <v>5</v>
      </c>
      <c r="E6" t="str">
        <f>INDEX(八宮按位排, MOD(ROW()-2, 8)+1)</f>
        <v>乾</v>
      </c>
      <c r="F6" t="str">
        <f>INDEX([2]!十八局地盤表,FLOOR((ROW()-2)/64, 1)+1,  MOD(D6 - C6-1, 8)+1)</f>
        <v>辛</v>
      </c>
      <c r="G6" t="str">
        <f t="shared" si="4"/>
        <v>乾辛</v>
      </c>
      <c r="H6" t="str">
        <f>IFERROR(VLOOKUP(G6, 地支沖合table[[key]:[沖合關係]], 2, FALSE), "")</f>
        <v/>
      </c>
    </row>
    <row r="7" spans="1:8" x14ac:dyDescent="0.25">
      <c r="A7">
        <f t="shared" si="0"/>
        <v>-570.5</v>
      </c>
      <c r="B7">
        <f t="shared" si="1"/>
        <v>-9</v>
      </c>
      <c r="C7">
        <f t="shared" si="2"/>
        <v>0</v>
      </c>
      <c r="D7">
        <f t="shared" si="3"/>
        <v>6</v>
      </c>
      <c r="E7" t="str">
        <f>INDEX(八宮按位排, MOD(ROW()-2, 8)+1)</f>
        <v>兌</v>
      </c>
      <c r="F7" t="str">
        <f>INDEX([2]!十八局地盤表,FLOOR((ROW()-2)/64, 1)+1,  MOD(D7 - C7-1, 8)+1)</f>
        <v>庚</v>
      </c>
      <c r="G7" t="str">
        <f t="shared" si="4"/>
        <v>兌庚</v>
      </c>
      <c r="H7" t="str">
        <f>IFERROR(VLOOKUP(G7, 地支沖合table[[key]:[沖合關係]], 2, FALSE), "")</f>
        <v/>
      </c>
    </row>
    <row r="8" spans="1:8" x14ac:dyDescent="0.25">
      <c r="A8">
        <f t="shared" si="0"/>
        <v>-569.5</v>
      </c>
      <c r="B8">
        <f t="shared" si="1"/>
        <v>-9</v>
      </c>
      <c r="C8">
        <f t="shared" si="2"/>
        <v>0</v>
      </c>
      <c r="D8">
        <f t="shared" si="3"/>
        <v>7</v>
      </c>
      <c r="E8" t="str">
        <f>INDEX(八宮按位排, MOD(ROW()-2, 8)+1)</f>
        <v>坤</v>
      </c>
      <c r="F8" t="str">
        <f>INDEX([2]!十八局地盤表,FLOOR((ROW()-2)/64, 1)+1,  MOD(D8 - C8-1, 8)+1)</f>
        <v>丙</v>
      </c>
      <c r="G8" t="str">
        <f t="shared" si="4"/>
        <v>坤丙</v>
      </c>
      <c r="H8" t="str">
        <f>IFERROR(VLOOKUP(G8, 地支沖合table[[key]:[沖合關係]], 2, FALSE), "")</f>
        <v/>
      </c>
    </row>
    <row r="9" spans="1:8" x14ac:dyDescent="0.25">
      <c r="A9">
        <f t="shared" si="0"/>
        <v>-568.5</v>
      </c>
      <c r="B9">
        <f t="shared" si="1"/>
        <v>-9</v>
      </c>
      <c r="C9">
        <f t="shared" si="2"/>
        <v>0</v>
      </c>
      <c r="D9">
        <f t="shared" si="3"/>
        <v>8</v>
      </c>
      <c r="E9" t="str">
        <f>INDEX(八宮按位排, MOD(ROW()-2, 8)+1)</f>
        <v>離</v>
      </c>
      <c r="F9" t="str">
        <f>INDEX([2]!十八局地盤表,FLOOR((ROW()-2)/64, 1)+1,  MOD(D9 - C9-1, 8)+1)</f>
        <v>戊</v>
      </c>
      <c r="G9" t="str">
        <f t="shared" si="4"/>
        <v>離戊</v>
      </c>
      <c r="H9" t="str">
        <f>IFERROR(VLOOKUP(G9, 地支沖合table[[key]:[沖合關係]], 2, FALSE), "")</f>
        <v>相沖,</v>
      </c>
    </row>
    <row r="10" spans="1:8" x14ac:dyDescent="0.25">
      <c r="A10">
        <f t="shared" si="0"/>
        <v>-567.5</v>
      </c>
      <c r="B10">
        <f t="shared" si="1"/>
        <v>-9</v>
      </c>
      <c r="C10">
        <f t="shared" si="2"/>
        <v>1</v>
      </c>
      <c r="D10">
        <f t="shared" si="3"/>
        <v>1</v>
      </c>
      <c r="E10" t="str">
        <f>INDEX(八宮按位排, MOD(ROW()-2, 8)+1)</f>
        <v>巽</v>
      </c>
      <c r="F10" t="str">
        <f>INDEX([2]!十八局地盤表,FLOOR((ROW()-2)/64, 1)+1,  MOD(D10 - C10-1, 8)+1)</f>
        <v>戊</v>
      </c>
      <c r="G10" t="str">
        <f t="shared" si="4"/>
        <v>巽戊</v>
      </c>
      <c r="H10" t="str">
        <f>IFERROR(VLOOKUP(G10, 地支沖合table[[key]:[沖合關係]], 2, FALSE), "")</f>
        <v/>
      </c>
    </row>
    <row r="11" spans="1:8" x14ac:dyDescent="0.25">
      <c r="A11">
        <f t="shared" si="0"/>
        <v>-566.5</v>
      </c>
      <c r="B11">
        <f t="shared" si="1"/>
        <v>-9</v>
      </c>
      <c r="C11">
        <f t="shared" si="2"/>
        <v>1</v>
      </c>
      <c r="D11">
        <f t="shared" si="3"/>
        <v>2</v>
      </c>
      <c r="E11" t="str">
        <f>INDEX(八宮按位排, MOD(ROW()-2, 8)+1)</f>
        <v>震</v>
      </c>
      <c r="F11" t="str">
        <f>INDEX([2]!十八局地盤表,FLOOR((ROW()-2)/64, 1)+1,  MOD(D11 - C11-1, 8)+1)</f>
        <v>癸</v>
      </c>
      <c r="G11" t="str">
        <f t="shared" si="4"/>
        <v>震癸</v>
      </c>
      <c r="H11" t="str">
        <f>IFERROR(VLOOKUP(G11, 地支沖合table[[key]:[沖合關係]], 2, FALSE), "")</f>
        <v/>
      </c>
    </row>
    <row r="12" spans="1:8" x14ac:dyDescent="0.25">
      <c r="A12">
        <f t="shared" si="0"/>
        <v>-565.5</v>
      </c>
      <c r="B12">
        <f t="shared" si="1"/>
        <v>-9</v>
      </c>
      <c r="C12">
        <f t="shared" si="2"/>
        <v>1</v>
      </c>
      <c r="D12">
        <f t="shared" si="3"/>
        <v>3</v>
      </c>
      <c r="E12" t="str">
        <f>INDEX(八宮按位排, MOD(ROW()-2, 8)+1)</f>
        <v>艮</v>
      </c>
      <c r="F12" t="str">
        <f>INDEX([2]!十八局地盤表,FLOOR((ROW()-2)/64, 1)+1,  MOD(D12 - C12-1, 8)+1)</f>
        <v>丁</v>
      </c>
      <c r="G12" t="str">
        <f t="shared" si="4"/>
        <v>艮丁</v>
      </c>
      <c r="H12" t="str">
        <f>IFERROR(VLOOKUP(G12, 地支沖合table[[key]:[沖合關係]], 2, FALSE), "")</f>
        <v/>
      </c>
    </row>
    <row r="13" spans="1:8" x14ac:dyDescent="0.25">
      <c r="A13">
        <f t="shared" si="0"/>
        <v>-564.5</v>
      </c>
      <c r="B13">
        <f t="shared" si="1"/>
        <v>-9</v>
      </c>
      <c r="C13">
        <f t="shared" si="2"/>
        <v>1</v>
      </c>
      <c r="D13">
        <f t="shared" si="3"/>
        <v>4</v>
      </c>
      <c r="E13" t="str">
        <f>INDEX(八宮按位排, MOD(ROW()-2, 8)+1)</f>
        <v>坎</v>
      </c>
      <c r="F13" t="str">
        <f>INDEX([2]!十八局地盤表,FLOOR((ROW()-2)/64, 1)+1,  MOD(D13 - C13-1, 8)+1)</f>
        <v>己</v>
      </c>
      <c r="G13" t="str">
        <f t="shared" si="4"/>
        <v>坎己</v>
      </c>
      <c r="H13" t="str">
        <f>IFERROR(VLOOKUP(G13, 地支沖合table[[key]:[沖合關係]], 2, FALSE), "")</f>
        <v/>
      </c>
    </row>
    <row r="14" spans="1:8" x14ac:dyDescent="0.25">
      <c r="A14">
        <f t="shared" si="0"/>
        <v>-563.5</v>
      </c>
      <c r="B14">
        <f t="shared" si="1"/>
        <v>-9</v>
      </c>
      <c r="C14">
        <f t="shared" si="2"/>
        <v>1</v>
      </c>
      <c r="D14">
        <f t="shared" si="3"/>
        <v>5</v>
      </c>
      <c r="E14" t="str">
        <f>INDEX(八宮按位排, MOD(ROW()-2, 8)+1)</f>
        <v>乾</v>
      </c>
      <c r="F14" t="str">
        <f>INDEX([2]!十八局地盤表,FLOOR((ROW()-2)/64, 1)+1,  MOD(D14 - C14-1, 8)+1)</f>
        <v>乙</v>
      </c>
      <c r="G14" t="str">
        <f t="shared" si="4"/>
        <v>乾乙</v>
      </c>
      <c r="H14" t="str">
        <f>IFERROR(VLOOKUP(G14, 地支沖合table[[key]:[沖合關係]], 2, FALSE), "")</f>
        <v/>
      </c>
    </row>
    <row r="15" spans="1:8" x14ac:dyDescent="0.25">
      <c r="A15">
        <f t="shared" si="0"/>
        <v>-562.5</v>
      </c>
      <c r="B15">
        <f t="shared" si="1"/>
        <v>-9</v>
      </c>
      <c r="C15">
        <f t="shared" si="2"/>
        <v>1</v>
      </c>
      <c r="D15">
        <f t="shared" si="3"/>
        <v>6</v>
      </c>
      <c r="E15" t="str">
        <f>INDEX(八宮按位排, MOD(ROW()-2, 8)+1)</f>
        <v>兌</v>
      </c>
      <c r="F15" t="str">
        <f>INDEX([2]!十八局地盤表,FLOOR((ROW()-2)/64, 1)+1,  MOD(D15 - C15-1, 8)+1)</f>
        <v>辛</v>
      </c>
      <c r="G15" t="str">
        <f t="shared" si="4"/>
        <v>兌辛</v>
      </c>
      <c r="H15" t="str">
        <f>IFERROR(VLOOKUP(G15, 地支沖合table[[key]:[沖合關係]], 2, FALSE), "")</f>
        <v/>
      </c>
    </row>
    <row r="16" spans="1:8" x14ac:dyDescent="0.25">
      <c r="A16">
        <f t="shared" si="0"/>
        <v>-561.5</v>
      </c>
      <c r="B16">
        <f t="shared" si="1"/>
        <v>-9</v>
      </c>
      <c r="C16">
        <f t="shared" si="2"/>
        <v>1</v>
      </c>
      <c r="D16">
        <f t="shared" si="3"/>
        <v>7</v>
      </c>
      <c r="E16" t="str">
        <f>INDEX(八宮按位排, MOD(ROW()-2, 8)+1)</f>
        <v>坤</v>
      </c>
      <c r="F16" t="str">
        <f>INDEX([2]!十八局地盤表,FLOOR((ROW()-2)/64, 1)+1,  MOD(D16 - C16-1, 8)+1)</f>
        <v>庚</v>
      </c>
      <c r="G16" t="str">
        <f t="shared" si="4"/>
        <v>坤庚</v>
      </c>
      <c r="H16" t="str">
        <f>IFERROR(VLOOKUP(G16, 地支沖合table[[key]:[沖合關係]], 2, FALSE), "")</f>
        <v/>
      </c>
    </row>
    <row r="17" spans="1:8" x14ac:dyDescent="0.25">
      <c r="A17">
        <f t="shared" si="0"/>
        <v>-560.5</v>
      </c>
      <c r="B17">
        <f t="shared" si="1"/>
        <v>-9</v>
      </c>
      <c r="C17">
        <f t="shared" si="2"/>
        <v>1</v>
      </c>
      <c r="D17">
        <f t="shared" si="3"/>
        <v>8</v>
      </c>
      <c r="E17" t="str">
        <f>INDEX(八宮按位排, MOD(ROW()-2, 8)+1)</f>
        <v>離</v>
      </c>
      <c r="F17" t="str">
        <f>INDEX([2]!十八局地盤表,FLOOR((ROW()-2)/64, 1)+1,  MOD(D17 - C17-1, 8)+1)</f>
        <v>丙</v>
      </c>
      <c r="G17" t="str">
        <f t="shared" si="4"/>
        <v>離丙</v>
      </c>
      <c r="H17" t="str">
        <f>IFERROR(VLOOKUP(G17, 地支沖合table[[key]:[沖合關係]], 2, FALSE), "")</f>
        <v/>
      </c>
    </row>
    <row r="18" spans="1:8" x14ac:dyDescent="0.25">
      <c r="A18">
        <f t="shared" si="0"/>
        <v>-559.5</v>
      </c>
      <c r="B18">
        <f t="shared" si="1"/>
        <v>-9</v>
      </c>
      <c r="C18">
        <f t="shared" si="2"/>
        <v>2</v>
      </c>
      <c r="D18">
        <f t="shared" si="3"/>
        <v>1</v>
      </c>
      <c r="E18" t="str">
        <f>INDEX(八宮按位排, MOD(ROW()-2, 8)+1)</f>
        <v>巽</v>
      </c>
      <c r="F18" t="str">
        <f>INDEX([2]!十八局地盤表,FLOOR((ROW()-2)/64, 1)+1,  MOD(D18 - C18-1, 8)+1)</f>
        <v>丙</v>
      </c>
      <c r="G18" t="str">
        <f t="shared" si="4"/>
        <v>巽丙</v>
      </c>
      <c r="H18" t="str">
        <f>IFERROR(VLOOKUP(G18, 地支沖合table[[key]:[沖合關係]], 2, FALSE), "")</f>
        <v/>
      </c>
    </row>
    <row r="19" spans="1:8" x14ac:dyDescent="0.25">
      <c r="A19">
        <f t="shared" si="0"/>
        <v>-558.5</v>
      </c>
      <c r="B19">
        <f t="shared" si="1"/>
        <v>-9</v>
      </c>
      <c r="C19">
        <f t="shared" si="2"/>
        <v>2</v>
      </c>
      <c r="D19">
        <f t="shared" si="3"/>
        <v>2</v>
      </c>
      <c r="E19" t="str">
        <f>INDEX(八宮按位排, MOD(ROW()-2, 8)+1)</f>
        <v>震</v>
      </c>
      <c r="F19" t="str">
        <f>INDEX([2]!十八局地盤表,FLOOR((ROW()-2)/64, 1)+1,  MOD(D19 - C19-1, 8)+1)</f>
        <v>戊</v>
      </c>
      <c r="G19" t="str">
        <f t="shared" si="4"/>
        <v>震戊</v>
      </c>
      <c r="H19" t="str">
        <f>IFERROR(VLOOKUP(G19, 地支沖合table[[key]:[沖合關係]], 2, FALSE), "")</f>
        <v>無禮之刑,</v>
      </c>
    </row>
    <row r="20" spans="1:8" x14ac:dyDescent="0.25">
      <c r="A20">
        <f t="shared" si="0"/>
        <v>-557.5</v>
      </c>
      <c r="B20">
        <f t="shared" si="1"/>
        <v>-9</v>
      </c>
      <c r="C20">
        <f t="shared" si="2"/>
        <v>2</v>
      </c>
      <c r="D20">
        <f t="shared" si="3"/>
        <v>3</v>
      </c>
      <c r="E20" t="str">
        <f>INDEX(八宮按位排, MOD(ROW()-2, 8)+1)</f>
        <v>艮</v>
      </c>
      <c r="F20" t="str">
        <f>INDEX([2]!十八局地盤表,FLOOR((ROW()-2)/64, 1)+1,  MOD(D20 - C20-1, 8)+1)</f>
        <v>癸</v>
      </c>
      <c r="G20" t="str">
        <f t="shared" si="4"/>
        <v>艮癸</v>
      </c>
      <c r="H20" t="str">
        <f>IFERROR(VLOOKUP(G20, 地支沖合table[[key]:[沖合關係]], 2, FALSE), "")</f>
        <v/>
      </c>
    </row>
    <row r="21" spans="1:8" x14ac:dyDescent="0.25">
      <c r="A21">
        <f t="shared" si="0"/>
        <v>-556.5</v>
      </c>
      <c r="B21">
        <f t="shared" si="1"/>
        <v>-9</v>
      </c>
      <c r="C21">
        <f t="shared" si="2"/>
        <v>2</v>
      </c>
      <c r="D21">
        <f t="shared" si="3"/>
        <v>4</v>
      </c>
      <c r="E21" t="str">
        <f>INDEX(八宮按位排, MOD(ROW()-2, 8)+1)</f>
        <v>坎</v>
      </c>
      <c r="F21" t="str">
        <f>INDEX([2]!十八局地盤表,FLOOR((ROW()-2)/64, 1)+1,  MOD(D21 - C21-1, 8)+1)</f>
        <v>丁</v>
      </c>
      <c r="G21" t="str">
        <f t="shared" si="4"/>
        <v>坎丁</v>
      </c>
      <c r="H21" t="str">
        <f>IFERROR(VLOOKUP(G21, 地支沖合table[[key]:[沖合關係]], 2, FALSE), "")</f>
        <v/>
      </c>
    </row>
    <row r="22" spans="1:8" x14ac:dyDescent="0.25">
      <c r="A22">
        <f t="shared" si="0"/>
        <v>-555.5</v>
      </c>
      <c r="B22">
        <f t="shared" si="1"/>
        <v>-9</v>
      </c>
      <c r="C22">
        <f t="shared" si="2"/>
        <v>2</v>
      </c>
      <c r="D22">
        <f t="shared" si="3"/>
        <v>5</v>
      </c>
      <c r="E22" t="str">
        <f>INDEX(八宮按位排, MOD(ROW()-2, 8)+1)</f>
        <v>乾</v>
      </c>
      <c r="F22" t="str">
        <f>INDEX([2]!十八局地盤表,FLOOR((ROW()-2)/64, 1)+1,  MOD(D22 - C22-1, 8)+1)</f>
        <v>己</v>
      </c>
      <c r="G22" t="str">
        <f t="shared" si="4"/>
        <v>乾己</v>
      </c>
      <c r="H22" t="str">
        <f>IFERROR(VLOOKUP(G22, 地支沖合table[[key]:[沖合關係]], 2, FALSE), "")</f>
        <v/>
      </c>
    </row>
    <row r="23" spans="1:8" x14ac:dyDescent="0.25">
      <c r="A23">
        <f t="shared" si="0"/>
        <v>-554.5</v>
      </c>
      <c r="B23">
        <f t="shared" si="1"/>
        <v>-9</v>
      </c>
      <c r="C23">
        <f t="shared" si="2"/>
        <v>2</v>
      </c>
      <c r="D23">
        <f t="shared" si="3"/>
        <v>6</v>
      </c>
      <c r="E23" t="str">
        <f>INDEX(八宮按位排, MOD(ROW()-2, 8)+1)</f>
        <v>兌</v>
      </c>
      <c r="F23" t="str">
        <f>INDEX([2]!十八局地盤表,FLOOR((ROW()-2)/64, 1)+1,  MOD(D23 - C23-1, 8)+1)</f>
        <v>乙</v>
      </c>
      <c r="G23" t="str">
        <f t="shared" si="4"/>
        <v>兌乙</v>
      </c>
      <c r="H23" t="str">
        <f>IFERROR(VLOOKUP(G23, 地支沖合table[[key]:[沖合關係]], 2, FALSE), "")</f>
        <v/>
      </c>
    </row>
    <row r="24" spans="1:8" x14ac:dyDescent="0.25">
      <c r="A24">
        <f t="shared" si="0"/>
        <v>-553.5</v>
      </c>
      <c r="B24">
        <f t="shared" si="1"/>
        <v>-9</v>
      </c>
      <c r="C24">
        <f t="shared" si="2"/>
        <v>2</v>
      </c>
      <c r="D24">
        <f t="shared" si="3"/>
        <v>7</v>
      </c>
      <c r="E24" t="str">
        <f>INDEX(八宮按位排, MOD(ROW()-2, 8)+1)</f>
        <v>坤</v>
      </c>
      <c r="F24" t="str">
        <f>INDEX([2]!十八局地盤表,FLOOR((ROW()-2)/64, 1)+1,  MOD(D24 - C24-1, 8)+1)</f>
        <v>辛</v>
      </c>
      <c r="G24" t="str">
        <f t="shared" si="4"/>
        <v>坤辛</v>
      </c>
      <c r="H24" t="str">
        <f>IFERROR(VLOOKUP(G24, 地支沖合table[[key]:[沖合關係]], 2, FALSE), "")</f>
        <v>相合,</v>
      </c>
    </row>
    <row r="25" spans="1:8" x14ac:dyDescent="0.25">
      <c r="A25">
        <f t="shared" si="0"/>
        <v>-552.5</v>
      </c>
      <c r="B25">
        <f t="shared" si="1"/>
        <v>-9</v>
      </c>
      <c r="C25">
        <f t="shared" si="2"/>
        <v>2</v>
      </c>
      <c r="D25">
        <f t="shared" si="3"/>
        <v>8</v>
      </c>
      <c r="E25" t="str">
        <f>INDEX(八宮按位排, MOD(ROW()-2, 8)+1)</f>
        <v>離</v>
      </c>
      <c r="F25" t="str">
        <f>INDEX([2]!十八局地盤表,FLOOR((ROW()-2)/64, 1)+1,  MOD(D25 - C25-1, 8)+1)</f>
        <v>庚</v>
      </c>
      <c r="G25" t="str">
        <f t="shared" si="4"/>
        <v>離庚</v>
      </c>
      <c r="H25" t="str">
        <f>IFERROR(VLOOKUP(G25, 地支沖合table[[key]:[沖合關係]], 2, FALSE), "")</f>
        <v/>
      </c>
    </row>
    <row r="26" spans="1:8" x14ac:dyDescent="0.25">
      <c r="A26">
        <f t="shared" si="0"/>
        <v>-551.5</v>
      </c>
      <c r="B26">
        <f t="shared" si="1"/>
        <v>-9</v>
      </c>
      <c r="C26">
        <f t="shared" si="2"/>
        <v>3</v>
      </c>
      <c r="D26">
        <f t="shared" si="3"/>
        <v>1</v>
      </c>
      <c r="E26" t="str">
        <f>INDEX(八宮按位排, MOD(ROW()-2, 8)+1)</f>
        <v>巽</v>
      </c>
      <c r="F26" t="str">
        <f>INDEX([2]!十八局地盤表,FLOOR((ROW()-2)/64, 1)+1,  MOD(D26 - C26-1, 8)+1)</f>
        <v>庚</v>
      </c>
      <c r="G26" t="str">
        <f t="shared" si="4"/>
        <v>巽庚</v>
      </c>
      <c r="H26" t="str">
        <f>IFERROR(VLOOKUP(G26, 地支沖合table[[key]:[沖合關係]], 2, FALSE), "")</f>
        <v>相合,相破,無恩之刑-儀←宮,</v>
      </c>
    </row>
    <row r="27" spans="1:8" x14ac:dyDescent="0.25">
      <c r="A27">
        <f t="shared" si="0"/>
        <v>-550.5</v>
      </c>
      <c r="B27">
        <f t="shared" si="1"/>
        <v>-9</v>
      </c>
      <c r="C27">
        <f t="shared" si="2"/>
        <v>3</v>
      </c>
      <c r="D27">
        <f t="shared" si="3"/>
        <v>2</v>
      </c>
      <c r="E27" t="str">
        <f>INDEX(八宮按位排, MOD(ROW()-2, 8)+1)</f>
        <v>震</v>
      </c>
      <c r="F27" t="str">
        <f>INDEX([2]!十八局地盤表,FLOOR((ROW()-2)/64, 1)+1,  MOD(D27 - C27-1, 8)+1)</f>
        <v>丙</v>
      </c>
      <c r="G27" t="str">
        <f t="shared" si="4"/>
        <v>震丙</v>
      </c>
      <c r="H27" t="str">
        <f>IFERROR(VLOOKUP(G27, 地支沖合table[[key]:[沖合關係]], 2, FALSE), "")</f>
        <v/>
      </c>
    </row>
    <row r="28" spans="1:8" x14ac:dyDescent="0.25">
      <c r="A28">
        <f t="shared" si="0"/>
        <v>-549.5</v>
      </c>
      <c r="B28">
        <f t="shared" si="1"/>
        <v>-9</v>
      </c>
      <c r="C28">
        <f t="shared" si="2"/>
        <v>3</v>
      </c>
      <c r="D28">
        <f t="shared" si="3"/>
        <v>3</v>
      </c>
      <c r="E28" t="str">
        <f>INDEX(八宮按位排, MOD(ROW()-2, 8)+1)</f>
        <v>艮</v>
      </c>
      <c r="F28" t="str">
        <f>INDEX([2]!十八局地盤表,FLOOR((ROW()-2)/64, 1)+1,  MOD(D28 - C28-1, 8)+1)</f>
        <v>戊</v>
      </c>
      <c r="G28" t="str">
        <f t="shared" si="4"/>
        <v>艮戊</v>
      </c>
      <c r="H28" t="str">
        <f>IFERROR(VLOOKUP(G28, 地支沖合table[[key]:[沖合關係]], 2, FALSE), "")</f>
        <v>相合,</v>
      </c>
    </row>
    <row r="29" spans="1:8" x14ac:dyDescent="0.25">
      <c r="A29">
        <f t="shared" si="0"/>
        <v>-548.5</v>
      </c>
      <c r="B29">
        <f t="shared" si="1"/>
        <v>-9</v>
      </c>
      <c r="C29">
        <f t="shared" si="2"/>
        <v>3</v>
      </c>
      <c r="D29">
        <f t="shared" si="3"/>
        <v>4</v>
      </c>
      <c r="E29" t="str">
        <f>INDEX(八宮按位排, MOD(ROW()-2, 8)+1)</f>
        <v>坎</v>
      </c>
      <c r="F29" t="str">
        <f>INDEX([2]!十八局地盤表,FLOOR((ROW()-2)/64, 1)+1,  MOD(D29 - C29-1, 8)+1)</f>
        <v>癸</v>
      </c>
      <c r="G29" t="str">
        <f t="shared" si="4"/>
        <v>坎癸</v>
      </c>
      <c r="H29" t="str">
        <f>IFERROR(VLOOKUP(G29, 地支沖合table[[key]:[沖合關係]], 2, FALSE), "")</f>
        <v/>
      </c>
    </row>
    <row r="30" spans="1:8" x14ac:dyDescent="0.25">
      <c r="A30">
        <f t="shared" si="0"/>
        <v>-547.5</v>
      </c>
      <c r="B30">
        <f t="shared" si="1"/>
        <v>-9</v>
      </c>
      <c r="C30">
        <f t="shared" si="2"/>
        <v>3</v>
      </c>
      <c r="D30">
        <f t="shared" si="3"/>
        <v>5</v>
      </c>
      <c r="E30" t="str">
        <f>INDEX(八宮按位排, MOD(ROW()-2, 8)+1)</f>
        <v>乾</v>
      </c>
      <c r="F30" t="str">
        <f>INDEX([2]!十八局地盤表,FLOOR((ROW()-2)/64, 1)+1,  MOD(D30 - C30-1, 8)+1)</f>
        <v>丁</v>
      </c>
      <c r="G30" t="str">
        <f t="shared" si="4"/>
        <v>乾丁</v>
      </c>
      <c r="H30" t="str">
        <f>IFERROR(VLOOKUP(G30, 地支沖合table[[key]:[沖合關係]], 2, FALSE), "")</f>
        <v/>
      </c>
    </row>
    <row r="31" spans="1:8" x14ac:dyDescent="0.25">
      <c r="A31">
        <f t="shared" si="0"/>
        <v>-546.5</v>
      </c>
      <c r="B31">
        <f t="shared" si="1"/>
        <v>-9</v>
      </c>
      <c r="C31">
        <f t="shared" si="2"/>
        <v>3</v>
      </c>
      <c r="D31">
        <f t="shared" si="3"/>
        <v>6</v>
      </c>
      <c r="E31" t="str">
        <f>INDEX(八宮按位排, MOD(ROW()-2, 8)+1)</f>
        <v>兌</v>
      </c>
      <c r="F31" t="str">
        <f>INDEX([2]!十八局地盤表,FLOOR((ROW()-2)/64, 1)+1,  MOD(D31 - C31-1, 8)+1)</f>
        <v>己</v>
      </c>
      <c r="G31" t="str">
        <f t="shared" si="4"/>
        <v>兌己</v>
      </c>
      <c r="H31" t="str">
        <f>IFERROR(VLOOKUP(G31, 地支沖合table[[key]:[沖合關係]], 2, FALSE), "")</f>
        <v>相害,</v>
      </c>
    </row>
    <row r="32" spans="1:8" x14ac:dyDescent="0.25">
      <c r="A32">
        <f t="shared" si="0"/>
        <v>-545.5</v>
      </c>
      <c r="B32">
        <f t="shared" si="1"/>
        <v>-9</v>
      </c>
      <c r="C32">
        <f t="shared" si="2"/>
        <v>3</v>
      </c>
      <c r="D32">
        <f t="shared" si="3"/>
        <v>7</v>
      </c>
      <c r="E32" t="str">
        <f>INDEX(八宮按位排, MOD(ROW()-2, 8)+1)</f>
        <v>坤</v>
      </c>
      <c r="F32" t="str">
        <f>INDEX([2]!十八局地盤表,FLOOR((ROW()-2)/64, 1)+1,  MOD(D32 - C32-1, 8)+1)</f>
        <v>乙</v>
      </c>
      <c r="G32" t="str">
        <f t="shared" si="4"/>
        <v>坤乙</v>
      </c>
      <c r="H32" t="str">
        <f>IFERROR(VLOOKUP(G32, 地支沖合table[[key]:[沖合關係]], 2, FALSE), "")</f>
        <v/>
      </c>
    </row>
    <row r="33" spans="1:8" x14ac:dyDescent="0.25">
      <c r="A33">
        <f t="shared" si="0"/>
        <v>-544.5</v>
      </c>
      <c r="B33">
        <f t="shared" si="1"/>
        <v>-9</v>
      </c>
      <c r="C33">
        <f t="shared" si="2"/>
        <v>3</v>
      </c>
      <c r="D33">
        <f t="shared" si="3"/>
        <v>8</v>
      </c>
      <c r="E33" t="str">
        <f>INDEX(八宮按位排, MOD(ROW()-2, 8)+1)</f>
        <v>離</v>
      </c>
      <c r="F33" t="str">
        <f>INDEX([2]!十八局地盤表,FLOOR((ROW()-2)/64, 1)+1,  MOD(D33 - C33-1, 8)+1)</f>
        <v>辛</v>
      </c>
      <c r="G33" t="str">
        <f t="shared" si="4"/>
        <v>離辛</v>
      </c>
      <c r="H33" t="str">
        <f>IFERROR(VLOOKUP(G33, 地支沖合table[[key]:[沖合關係]], 2, FALSE), "")</f>
        <v>自刑,</v>
      </c>
    </row>
    <row r="34" spans="1:8" x14ac:dyDescent="0.25">
      <c r="A34">
        <f t="shared" si="0"/>
        <v>-543.5</v>
      </c>
      <c r="B34">
        <f t="shared" si="1"/>
        <v>-9</v>
      </c>
      <c r="C34">
        <f t="shared" si="2"/>
        <v>4</v>
      </c>
      <c r="D34">
        <f t="shared" si="3"/>
        <v>1</v>
      </c>
      <c r="E34" t="str">
        <f>INDEX(八宮按位排, MOD(ROW()-2, 8)+1)</f>
        <v>巽</v>
      </c>
      <c r="F34" t="str">
        <f>INDEX([2]!十八局地盤表,FLOOR((ROW()-2)/64, 1)+1,  MOD(D34 - C34-1, 8)+1)</f>
        <v>辛</v>
      </c>
      <c r="G34" t="str">
        <f t="shared" si="4"/>
        <v>巽辛</v>
      </c>
      <c r="H34" t="str">
        <f>IFERROR(VLOOKUP(G34, 地支沖合table[[key]:[沖合關係]], 2, FALSE), "")</f>
        <v/>
      </c>
    </row>
    <row r="35" spans="1:8" x14ac:dyDescent="0.25">
      <c r="A35">
        <f t="shared" si="0"/>
        <v>-542.5</v>
      </c>
      <c r="B35">
        <f t="shared" si="1"/>
        <v>-9</v>
      </c>
      <c r="C35">
        <f t="shared" si="2"/>
        <v>4</v>
      </c>
      <c r="D35">
        <f t="shared" si="3"/>
        <v>2</v>
      </c>
      <c r="E35" t="str">
        <f>INDEX(八宮按位排, MOD(ROW()-2, 8)+1)</f>
        <v>震</v>
      </c>
      <c r="F35" t="str">
        <f>INDEX([2]!十八局地盤表,FLOOR((ROW()-2)/64, 1)+1,  MOD(D35 - C35-1, 8)+1)</f>
        <v>庚</v>
      </c>
      <c r="G35" t="str">
        <f t="shared" si="4"/>
        <v>震庚</v>
      </c>
      <c r="H35" t="str">
        <f>IFERROR(VLOOKUP(G35, 地支沖合table[[key]:[沖合關係]], 2, FALSE), "")</f>
        <v/>
      </c>
    </row>
    <row r="36" spans="1:8" x14ac:dyDescent="0.25">
      <c r="A36">
        <f t="shared" si="0"/>
        <v>-541.5</v>
      </c>
      <c r="B36">
        <f t="shared" si="1"/>
        <v>-9</v>
      </c>
      <c r="C36">
        <f t="shared" si="2"/>
        <v>4</v>
      </c>
      <c r="D36">
        <f t="shared" si="3"/>
        <v>3</v>
      </c>
      <c r="E36" t="str">
        <f>INDEX(八宮按位排, MOD(ROW()-2, 8)+1)</f>
        <v>艮</v>
      </c>
      <c r="F36" t="str">
        <f>INDEX([2]!十八局地盤表,FLOOR((ROW()-2)/64, 1)+1,  MOD(D36 - C36-1, 8)+1)</f>
        <v>丙</v>
      </c>
      <c r="G36" t="str">
        <f t="shared" si="4"/>
        <v>艮丙</v>
      </c>
      <c r="H36" t="str">
        <f>IFERROR(VLOOKUP(G36, 地支沖合table[[key]:[沖合關係]], 2, FALSE), "")</f>
        <v/>
      </c>
    </row>
    <row r="37" spans="1:8" x14ac:dyDescent="0.25">
      <c r="A37">
        <f t="shared" si="0"/>
        <v>-540.5</v>
      </c>
      <c r="B37">
        <f t="shared" si="1"/>
        <v>-9</v>
      </c>
      <c r="C37">
        <f t="shared" si="2"/>
        <v>4</v>
      </c>
      <c r="D37">
        <f t="shared" si="3"/>
        <v>4</v>
      </c>
      <c r="E37" t="str">
        <f>INDEX(八宮按位排, MOD(ROW()-2, 8)+1)</f>
        <v>坎</v>
      </c>
      <c r="F37" t="str">
        <f>INDEX([2]!十八局地盤表,FLOOR((ROW()-2)/64, 1)+1,  MOD(D37 - C37-1, 8)+1)</f>
        <v>戊</v>
      </c>
      <c r="G37" t="str">
        <f t="shared" si="4"/>
        <v>坎戊</v>
      </c>
      <c r="H37" t="str">
        <f>IFERROR(VLOOKUP(G37, 地支沖合table[[key]:[沖合關係]], 2, FALSE), "")</f>
        <v/>
      </c>
    </row>
    <row r="38" spans="1:8" x14ac:dyDescent="0.25">
      <c r="A38">
        <f t="shared" si="0"/>
        <v>-539.5</v>
      </c>
      <c r="B38">
        <f t="shared" si="1"/>
        <v>-9</v>
      </c>
      <c r="C38">
        <f t="shared" si="2"/>
        <v>4</v>
      </c>
      <c r="D38">
        <f t="shared" si="3"/>
        <v>5</v>
      </c>
      <c r="E38" t="str">
        <f>INDEX(八宮按位排, MOD(ROW()-2, 8)+1)</f>
        <v>乾</v>
      </c>
      <c r="F38" t="str">
        <f>INDEX([2]!十八局地盤表,FLOOR((ROW()-2)/64, 1)+1,  MOD(D38 - C38-1, 8)+1)</f>
        <v>癸</v>
      </c>
      <c r="G38" t="str">
        <f t="shared" si="4"/>
        <v>乾癸</v>
      </c>
      <c r="H38" t="str">
        <f>IFERROR(VLOOKUP(G38, 地支沖合table[[key]:[沖合關係]], 2, FALSE), "")</f>
        <v>相合,相破,</v>
      </c>
    </row>
    <row r="39" spans="1:8" x14ac:dyDescent="0.25">
      <c r="A39">
        <f t="shared" si="0"/>
        <v>-538.5</v>
      </c>
      <c r="B39">
        <f t="shared" si="1"/>
        <v>-9</v>
      </c>
      <c r="C39">
        <f t="shared" si="2"/>
        <v>4</v>
      </c>
      <c r="D39">
        <f t="shared" si="3"/>
        <v>6</v>
      </c>
      <c r="E39" t="str">
        <f>INDEX(八宮按位排, MOD(ROW()-2, 8)+1)</f>
        <v>兌</v>
      </c>
      <c r="F39" t="str">
        <f>INDEX([2]!十八局地盤表,FLOOR((ROW()-2)/64, 1)+1,  MOD(D39 - C39-1, 8)+1)</f>
        <v>丁</v>
      </c>
      <c r="G39" t="str">
        <f t="shared" si="4"/>
        <v>兌丁</v>
      </c>
      <c r="H39" t="str">
        <f>IFERROR(VLOOKUP(G39, 地支沖合table[[key]:[沖合關係]], 2, FALSE), "")</f>
        <v/>
      </c>
    </row>
    <row r="40" spans="1:8" x14ac:dyDescent="0.25">
      <c r="A40">
        <f t="shared" si="0"/>
        <v>-537.5</v>
      </c>
      <c r="B40">
        <f t="shared" si="1"/>
        <v>-9</v>
      </c>
      <c r="C40">
        <f t="shared" si="2"/>
        <v>4</v>
      </c>
      <c r="D40">
        <f t="shared" si="3"/>
        <v>7</v>
      </c>
      <c r="E40" t="str">
        <f>INDEX(八宮按位排, MOD(ROW()-2, 8)+1)</f>
        <v>坤</v>
      </c>
      <c r="F40" t="str">
        <f>INDEX([2]!十八局地盤表,FLOOR((ROW()-2)/64, 1)+1,  MOD(D40 - C40-1, 8)+1)</f>
        <v>己</v>
      </c>
      <c r="G40" t="str">
        <f t="shared" si="4"/>
        <v>坤己</v>
      </c>
      <c r="H40" t="str">
        <f>IFERROR(VLOOKUP(G40, 地支沖合table[[key]:[沖合關係]], 2, FALSE), "")</f>
        <v>相破,恃勢之刑-儀→宮,</v>
      </c>
    </row>
    <row r="41" spans="1:8" x14ac:dyDescent="0.25">
      <c r="A41">
        <f t="shared" si="0"/>
        <v>-536.5</v>
      </c>
      <c r="B41">
        <f t="shared" si="1"/>
        <v>-9</v>
      </c>
      <c r="C41">
        <f t="shared" si="2"/>
        <v>4</v>
      </c>
      <c r="D41">
        <f t="shared" si="3"/>
        <v>8</v>
      </c>
      <c r="E41" t="str">
        <f>INDEX(八宮按位排, MOD(ROW()-2, 8)+1)</f>
        <v>離</v>
      </c>
      <c r="F41" t="str">
        <f>INDEX([2]!十八局地盤表,FLOOR((ROW()-2)/64, 1)+1,  MOD(D41 - C41-1, 8)+1)</f>
        <v>乙</v>
      </c>
      <c r="G41" t="str">
        <f t="shared" si="4"/>
        <v>離乙</v>
      </c>
      <c r="H41" t="str">
        <f>IFERROR(VLOOKUP(G41, 地支沖合table[[key]:[沖合關係]], 2, FALSE), "")</f>
        <v/>
      </c>
    </row>
    <row r="42" spans="1:8" x14ac:dyDescent="0.25">
      <c r="A42">
        <f t="shared" si="0"/>
        <v>-535.5</v>
      </c>
      <c r="B42">
        <f t="shared" si="1"/>
        <v>-9</v>
      </c>
      <c r="C42">
        <f t="shared" si="2"/>
        <v>5</v>
      </c>
      <c r="D42">
        <f t="shared" si="3"/>
        <v>1</v>
      </c>
      <c r="E42" t="str">
        <f>INDEX(八宮按位排, MOD(ROW()-2, 8)+1)</f>
        <v>巽</v>
      </c>
      <c r="F42" t="str">
        <f>INDEX([2]!十八局地盤表,FLOOR((ROW()-2)/64, 1)+1,  MOD(D42 - C42-1, 8)+1)</f>
        <v>乙</v>
      </c>
      <c r="G42" t="str">
        <f t="shared" si="4"/>
        <v>巽乙</v>
      </c>
      <c r="H42" t="str">
        <f>IFERROR(VLOOKUP(G42, 地支沖合table[[key]:[沖合關係]], 2, FALSE), "")</f>
        <v/>
      </c>
    </row>
    <row r="43" spans="1:8" x14ac:dyDescent="0.25">
      <c r="A43">
        <f t="shared" si="0"/>
        <v>-534.5</v>
      </c>
      <c r="B43">
        <f t="shared" si="1"/>
        <v>-9</v>
      </c>
      <c r="C43">
        <f t="shared" si="2"/>
        <v>5</v>
      </c>
      <c r="D43">
        <f t="shared" si="3"/>
        <v>2</v>
      </c>
      <c r="E43" t="str">
        <f>INDEX(八宮按位排, MOD(ROW()-2, 8)+1)</f>
        <v>震</v>
      </c>
      <c r="F43" t="str">
        <f>INDEX([2]!十八局地盤表,FLOOR((ROW()-2)/64, 1)+1,  MOD(D43 - C43-1, 8)+1)</f>
        <v>辛</v>
      </c>
      <c r="G43" t="str">
        <f t="shared" si="4"/>
        <v>震辛</v>
      </c>
      <c r="H43" t="str">
        <f>IFERROR(VLOOKUP(G43, 地支沖合table[[key]:[沖合關係]], 2, FALSE), "")</f>
        <v>相破,</v>
      </c>
    </row>
    <row r="44" spans="1:8" x14ac:dyDescent="0.25">
      <c r="A44">
        <f t="shared" si="0"/>
        <v>-533.5</v>
      </c>
      <c r="B44">
        <f t="shared" si="1"/>
        <v>-9</v>
      </c>
      <c r="C44">
        <f t="shared" si="2"/>
        <v>5</v>
      </c>
      <c r="D44">
        <f t="shared" si="3"/>
        <v>3</v>
      </c>
      <c r="E44" t="str">
        <f>INDEX(八宮按位排, MOD(ROW()-2, 8)+1)</f>
        <v>艮</v>
      </c>
      <c r="F44" t="str">
        <f>INDEX([2]!十八局地盤表,FLOOR((ROW()-2)/64, 1)+1,  MOD(D44 - C44-1, 8)+1)</f>
        <v>庚</v>
      </c>
      <c r="G44" t="str">
        <f t="shared" si="4"/>
        <v>艮庚</v>
      </c>
      <c r="H44" t="str">
        <f>IFERROR(VLOOKUP(G44, 地支沖合table[[key]:[沖合關係]], 2, FALSE), "")</f>
        <v>相沖,無恩之刑-儀→宮,</v>
      </c>
    </row>
    <row r="45" spans="1:8" x14ac:dyDescent="0.25">
      <c r="A45">
        <f t="shared" si="0"/>
        <v>-532.5</v>
      </c>
      <c r="B45">
        <f t="shared" si="1"/>
        <v>-9</v>
      </c>
      <c r="C45">
        <f t="shared" si="2"/>
        <v>5</v>
      </c>
      <c r="D45">
        <f t="shared" si="3"/>
        <v>4</v>
      </c>
      <c r="E45" t="str">
        <f>INDEX(八宮按位排, MOD(ROW()-2, 8)+1)</f>
        <v>坎</v>
      </c>
      <c r="F45" t="str">
        <f>INDEX([2]!十八局地盤表,FLOOR((ROW()-2)/64, 1)+1,  MOD(D45 - C45-1, 8)+1)</f>
        <v>丙</v>
      </c>
      <c r="G45" t="str">
        <f t="shared" si="4"/>
        <v>坎丙</v>
      </c>
      <c r="H45" t="str">
        <f>IFERROR(VLOOKUP(G45, 地支沖合table[[key]:[沖合關係]], 2, FALSE), "")</f>
        <v/>
      </c>
    </row>
    <row r="46" spans="1:8" x14ac:dyDescent="0.25">
      <c r="A46">
        <f t="shared" si="0"/>
        <v>-531.5</v>
      </c>
      <c r="B46">
        <f t="shared" si="1"/>
        <v>-9</v>
      </c>
      <c r="C46">
        <f t="shared" si="2"/>
        <v>5</v>
      </c>
      <c r="D46">
        <f t="shared" si="3"/>
        <v>5</v>
      </c>
      <c r="E46" t="str">
        <f>INDEX(八宮按位排, MOD(ROW()-2, 8)+1)</f>
        <v>乾</v>
      </c>
      <c r="F46" t="str">
        <f>INDEX([2]!十八局地盤表,FLOOR((ROW()-2)/64, 1)+1,  MOD(D46 - C46-1, 8)+1)</f>
        <v>戊</v>
      </c>
      <c r="G46" t="str">
        <f t="shared" si="4"/>
        <v>乾戊</v>
      </c>
      <c r="H46" t="str">
        <f>IFERROR(VLOOKUP(G46, 地支沖合table[[key]:[沖合關係]], 2, FALSE), "")</f>
        <v/>
      </c>
    </row>
    <row r="47" spans="1:8" x14ac:dyDescent="0.25">
      <c r="A47">
        <f t="shared" si="0"/>
        <v>-530.5</v>
      </c>
      <c r="B47">
        <f t="shared" si="1"/>
        <v>-9</v>
      </c>
      <c r="C47">
        <f t="shared" si="2"/>
        <v>5</v>
      </c>
      <c r="D47">
        <f t="shared" si="3"/>
        <v>6</v>
      </c>
      <c r="E47" t="str">
        <f>INDEX(八宮按位排, MOD(ROW()-2, 8)+1)</f>
        <v>兌</v>
      </c>
      <c r="F47" t="str">
        <f>INDEX([2]!十八局地盤表,FLOOR((ROW()-2)/64, 1)+1,  MOD(D47 - C47-1, 8)+1)</f>
        <v>癸</v>
      </c>
      <c r="G47" t="str">
        <f t="shared" si="4"/>
        <v>兌癸</v>
      </c>
      <c r="H47" t="str">
        <f>IFERROR(VLOOKUP(G47, 地支沖合table[[key]:[沖合關係]], 2, FALSE), "")</f>
        <v/>
      </c>
    </row>
    <row r="48" spans="1:8" x14ac:dyDescent="0.25">
      <c r="A48">
        <f t="shared" si="0"/>
        <v>-529.5</v>
      </c>
      <c r="B48">
        <f t="shared" si="1"/>
        <v>-9</v>
      </c>
      <c r="C48">
        <f t="shared" si="2"/>
        <v>5</v>
      </c>
      <c r="D48">
        <f t="shared" si="3"/>
        <v>7</v>
      </c>
      <c r="E48" t="str">
        <f>INDEX(八宮按位排, MOD(ROW()-2, 8)+1)</f>
        <v>坤</v>
      </c>
      <c r="F48" t="str">
        <f>INDEX([2]!十八局地盤表,FLOOR((ROW()-2)/64, 1)+1,  MOD(D48 - C48-1, 8)+1)</f>
        <v>丁</v>
      </c>
      <c r="G48" t="str">
        <f t="shared" si="4"/>
        <v>坤丁</v>
      </c>
      <c r="H48" t="str">
        <f>IFERROR(VLOOKUP(G48, 地支沖合table[[key]:[沖合關係]], 2, FALSE), "")</f>
        <v/>
      </c>
    </row>
    <row r="49" spans="1:8" x14ac:dyDescent="0.25">
      <c r="A49">
        <f t="shared" si="0"/>
        <v>-528.5</v>
      </c>
      <c r="B49">
        <f t="shared" si="1"/>
        <v>-9</v>
      </c>
      <c r="C49">
        <f t="shared" si="2"/>
        <v>5</v>
      </c>
      <c r="D49">
        <f t="shared" si="3"/>
        <v>8</v>
      </c>
      <c r="E49" t="str">
        <f>INDEX(八宮按位排, MOD(ROW()-2, 8)+1)</f>
        <v>離</v>
      </c>
      <c r="F49" t="str">
        <f>INDEX([2]!十八局地盤表,FLOOR((ROW()-2)/64, 1)+1,  MOD(D49 - C49-1, 8)+1)</f>
        <v>己</v>
      </c>
      <c r="G49" t="str">
        <f t="shared" si="4"/>
        <v>離己</v>
      </c>
      <c r="H49" t="str">
        <f>IFERROR(VLOOKUP(G49, 地支沖合table[[key]:[沖合關係]], 2, FALSE), "")</f>
        <v/>
      </c>
    </row>
    <row r="50" spans="1:8" x14ac:dyDescent="0.25">
      <c r="A50">
        <f t="shared" si="0"/>
        <v>-527.5</v>
      </c>
      <c r="B50">
        <f t="shared" si="1"/>
        <v>-9</v>
      </c>
      <c r="C50">
        <f t="shared" si="2"/>
        <v>6</v>
      </c>
      <c r="D50">
        <f t="shared" si="3"/>
        <v>1</v>
      </c>
      <c r="E50" t="str">
        <f>INDEX(八宮按位排, MOD(ROW()-2, 8)+1)</f>
        <v>巽</v>
      </c>
      <c r="F50" t="str">
        <f>INDEX([2]!十八局地盤表,FLOOR((ROW()-2)/64, 1)+1,  MOD(D50 - C50-1, 8)+1)</f>
        <v>己</v>
      </c>
      <c r="G50" t="str">
        <f t="shared" si="4"/>
        <v>巽己</v>
      </c>
      <c r="H50" t="str">
        <f>IFERROR(VLOOKUP(G50, 地支沖合table[[key]:[沖合關係]], 2, FALSE), "")</f>
        <v>相沖,</v>
      </c>
    </row>
    <row r="51" spans="1:8" x14ac:dyDescent="0.25">
      <c r="A51">
        <f t="shared" si="0"/>
        <v>-526.5</v>
      </c>
      <c r="B51">
        <f t="shared" si="1"/>
        <v>-9</v>
      </c>
      <c r="C51">
        <f t="shared" si="2"/>
        <v>6</v>
      </c>
      <c r="D51">
        <f t="shared" si="3"/>
        <v>2</v>
      </c>
      <c r="E51" t="str">
        <f>INDEX(八宮按位排, MOD(ROW()-2, 8)+1)</f>
        <v>震</v>
      </c>
      <c r="F51" t="str">
        <f>INDEX([2]!十八局地盤表,FLOOR((ROW()-2)/64, 1)+1,  MOD(D51 - C51-1, 8)+1)</f>
        <v>乙</v>
      </c>
      <c r="G51" t="str">
        <f t="shared" si="4"/>
        <v>震乙</v>
      </c>
      <c r="H51" t="str">
        <f>IFERROR(VLOOKUP(G51, 地支沖合table[[key]:[沖合關係]], 2, FALSE), "")</f>
        <v/>
      </c>
    </row>
    <row r="52" spans="1:8" x14ac:dyDescent="0.25">
      <c r="A52">
        <f t="shared" si="0"/>
        <v>-525.5</v>
      </c>
      <c r="B52">
        <f t="shared" si="1"/>
        <v>-9</v>
      </c>
      <c r="C52">
        <f t="shared" si="2"/>
        <v>6</v>
      </c>
      <c r="D52">
        <f t="shared" si="3"/>
        <v>3</v>
      </c>
      <c r="E52" t="str">
        <f>INDEX(八宮按位排, MOD(ROW()-2, 8)+1)</f>
        <v>艮</v>
      </c>
      <c r="F52" t="str">
        <f>INDEX([2]!十八局地盤表,FLOOR((ROW()-2)/64, 1)+1,  MOD(D52 - C52-1, 8)+1)</f>
        <v>辛</v>
      </c>
      <c r="G52" t="str">
        <f t="shared" si="4"/>
        <v>艮辛</v>
      </c>
      <c r="H52" t="str">
        <f>IFERROR(VLOOKUP(G52, 地支沖合table[[key]:[沖合關係]], 2, FALSE), "")</f>
        <v>相害,</v>
      </c>
    </row>
    <row r="53" spans="1:8" x14ac:dyDescent="0.25">
      <c r="A53">
        <f t="shared" si="0"/>
        <v>-524.5</v>
      </c>
      <c r="B53">
        <f t="shared" si="1"/>
        <v>-9</v>
      </c>
      <c r="C53">
        <f t="shared" si="2"/>
        <v>6</v>
      </c>
      <c r="D53">
        <f t="shared" si="3"/>
        <v>4</v>
      </c>
      <c r="E53" t="str">
        <f>INDEX(八宮按位排, MOD(ROW()-2, 8)+1)</f>
        <v>坎</v>
      </c>
      <c r="F53" t="str">
        <f>INDEX([2]!十八局地盤表,FLOOR((ROW()-2)/64, 1)+1,  MOD(D53 - C53-1, 8)+1)</f>
        <v>庚</v>
      </c>
      <c r="G53" t="str">
        <f t="shared" si="4"/>
        <v>坎庚</v>
      </c>
      <c r="H53" t="str">
        <f>IFERROR(VLOOKUP(G53, 地支沖合table[[key]:[沖合關係]], 2, FALSE), "")</f>
        <v/>
      </c>
    </row>
    <row r="54" spans="1:8" x14ac:dyDescent="0.25">
      <c r="A54">
        <f t="shared" si="0"/>
        <v>-523.5</v>
      </c>
      <c r="B54">
        <f t="shared" si="1"/>
        <v>-9</v>
      </c>
      <c r="C54">
        <f t="shared" si="2"/>
        <v>6</v>
      </c>
      <c r="D54">
        <f t="shared" si="3"/>
        <v>5</v>
      </c>
      <c r="E54" t="str">
        <f>INDEX(八宮按位排, MOD(ROW()-2, 8)+1)</f>
        <v>乾</v>
      </c>
      <c r="F54" t="str">
        <f>INDEX([2]!十八局地盤表,FLOOR((ROW()-2)/64, 1)+1,  MOD(D54 - C54-1, 8)+1)</f>
        <v>丙</v>
      </c>
      <c r="G54" t="str">
        <f t="shared" si="4"/>
        <v>乾丙</v>
      </c>
      <c r="H54" t="str">
        <f>IFERROR(VLOOKUP(G54, 地支沖合table[[key]:[沖合關係]], 2, FALSE), "")</f>
        <v/>
      </c>
    </row>
    <row r="55" spans="1:8" x14ac:dyDescent="0.25">
      <c r="A55">
        <f t="shared" si="0"/>
        <v>-522.5</v>
      </c>
      <c r="B55">
        <f t="shared" si="1"/>
        <v>-9</v>
      </c>
      <c r="C55">
        <f t="shared" si="2"/>
        <v>6</v>
      </c>
      <c r="D55">
        <f t="shared" si="3"/>
        <v>6</v>
      </c>
      <c r="E55" t="str">
        <f>INDEX(八宮按位排, MOD(ROW()-2, 8)+1)</f>
        <v>兌</v>
      </c>
      <c r="F55" t="str">
        <f>INDEX([2]!十八局地盤表,FLOOR((ROW()-2)/64, 1)+1,  MOD(D55 - C55-1, 8)+1)</f>
        <v>戊</v>
      </c>
      <c r="G55" t="str">
        <f t="shared" si="4"/>
        <v>兌戊</v>
      </c>
      <c r="H55" t="str">
        <f>IFERROR(VLOOKUP(G55, 地支沖合table[[key]:[沖合關係]], 2, FALSE), "")</f>
        <v>相破,</v>
      </c>
    </row>
    <row r="56" spans="1:8" x14ac:dyDescent="0.25">
      <c r="A56">
        <f t="shared" si="0"/>
        <v>-521.5</v>
      </c>
      <c r="B56">
        <f t="shared" si="1"/>
        <v>-9</v>
      </c>
      <c r="C56">
        <f t="shared" si="2"/>
        <v>6</v>
      </c>
      <c r="D56">
        <f t="shared" si="3"/>
        <v>7</v>
      </c>
      <c r="E56" t="str">
        <f>INDEX(八宮按位排, MOD(ROW()-2, 8)+1)</f>
        <v>坤</v>
      </c>
      <c r="F56" t="str">
        <f>INDEX([2]!十八局地盤表,FLOOR((ROW()-2)/64, 1)+1,  MOD(D56 - C56-1, 8)+1)</f>
        <v>癸</v>
      </c>
      <c r="G56" t="str">
        <f t="shared" si="4"/>
        <v>坤癸</v>
      </c>
      <c r="H56" t="str">
        <f>IFERROR(VLOOKUP(G56, 地支沖合table[[key]:[沖合關係]], 2, FALSE), "")</f>
        <v>相沖,無恩之刑-儀←宮,</v>
      </c>
    </row>
    <row r="57" spans="1:8" x14ac:dyDescent="0.25">
      <c r="A57">
        <f t="shared" si="0"/>
        <v>-520.5</v>
      </c>
      <c r="B57">
        <f t="shared" si="1"/>
        <v>-9</v>
      </c>
      <c r="C57">
        <f t="shared" si="2"/>
        <v>6</v>
      </c>
      <c r="D57">
        <f t="shared" si="3"/>
        <v>8</v>
      </c>
      <c r="E57" t="str">
        <f>INDEX(八宮按位排, MOD(ROW()-2, 8)+1)</f>
        <v>離</v>
      </c>
      <c r="F57" t="str">
        <f>INDEX([2]!十八局地盤表,FLOOR((ROW()-2)/64, 1)+1,  MOD(D57 - C57-1, 8)+1)</f>
        <v>丁</v>
      </c>
      <c r="G57" t="str">
        <f t="shared" si="4"/>
        <v>離丁</v>
      </c>
      <c r="H57" t="str">
        <f>IFERROR(VLOOKUP(G57, 地支沖合table[[key]:[沖合關係]], 2, FALSE), "")</f>
        <v/>
      </c>
    </row>
    <row r="58" spans="1:8" x14ac:dyDescent="0.25">
      <c r="A58">
        <f t="shared" si="0"/>
        <v>-519.5</v>
      </c>
      <c r="B58">
        <f t="shared" si="1"/>
        <v>-9</v>
      </c>
      <c r="C58">
        <f t="shared" si="2"/>
        <v>7</v>
      </c>
      <c r="D58">
        <f t="shared" si="3"/>
        <v>1</v>
      </c>
      <c r="E58" t="str">
        <f>INDEX(八宮按位排, MOD(ROW()-2, 8)+1)</f>
        <v>巽</v>
      </c>
      <c r="F58" t="str">
        <f>INDEX([2]!十八局地盤表,FLOOR((ROW()-2)/64, 1)+1,  MOD(D58 - C58-1, 8)+1)</f>
        <v>丁</v>
      </c>
      <c r="G58" t="str">
        <f t="shared" si="4"/>
        <v>巽丁</v>
      </c>
      <c r="H58" t="str">
        <f>IFERROR(VLOOKUP(G58, 地支沖合table[[key]:[沖合關係]], 2, FALSE), "")</f>
        <v/>
      </c>
    </row>
    <row r="59" spans="1:8" x14ac:dyDescent="0.25">
      <c r="A59">
        <f t="shared" si="0"/>
        <v>-518.5</v>
      </c>
      <c r="B59">
        <f t="shared" si="1"/>
        <v>-9</v>
      </c>
      <c r="C59">
        <f t="shared" si="2"/>
        <v>7</v>
      </c>
      <c r="D59">
        <f t="shared" si="3"/>
        <v>2</v>
      </c>
      <c r="E59" t="str">
        <f>INDEX(八宮按位排, MOD(ROW()-2, 8)+1)</f>
        <v>震</v>
      </c>
      <c r="F59" t="str">
        <f>INDEX([2]!十八局地盤表,FLOOR((ROW()-2)/64, 1)+1,  MOD(D59 - C59-1, 8)+1)</f>
        <v>己</v>
      </c>
      <c r="G59" t="str">
        <f t="shared" si="4"/>
        <v>震己</v>
      </c>
      <c r="H59" t="str">
        <f>IFERROR(VLOOKUP(G59, 地支沖合table[[key]:[沖合關係]], 2, FALSE), "")</f>
        <v>相合,</v>
      </c>
    </row>
    <row r="60" spans="1:8" x14ac:dyDescent="0.25">
      <c r="A60">
        <f t="shared" si="0"/>
        <v>-517.5</v>
      </c>
      <c r="B60">
        <f t="shared" si="1"/>
        <v>-9</v>
      </c>
      <c r="C60">
        <f t="shared" si="2"/>
        <v>7</v>
      </c>
      <c r="D60">
        <f t="shared" si="3"/>
        <v>3</v>
      </c>
      <c r="E60" t="str">
        <f>INDEX(八宮按位排, MOD(ROW()-2, 8)+1)</f>
        <v>艮</v>
      </c>
      <c r="F60" t="str">
        <f>INDEX([2]!十八局地盤表,FLOOR((ROW()-2)/64, 1)+1,  MOD(D60 - C60-1, 8)+1)</f>
        <v>乙</v>
      </c>
      <c r="G60" t="str">
        <f t="shared" si="4"/>
        <v>艮乙</v>
      </c>
      <c r="H60" t="str">
        <f>IFERROR(VLOOKUP(G60, 地支沖合table[[key]:[沖合關係]], 2, FALSE), "")</f>
        <v/>
      </c>
    </row>
    <row r="61" spans="1:8" x14ac:dyDescent="0.25">
      <c r="A61">
        <f t="shared" si="0"/>
        <v>-516.5</v>
      </c>
      <c r="B61">
        <f t="shared" si="1"/>
        <v>-9</v>
      </c>
      <c r="C61">
        <f t="shared" si="2"/>
        <v>7</v>
      </c>
      <c r="D61">
        <f t="shared" si="3"/>
        <v>4</v>
      </c>
      <c r="E61" t="str">
        <f>INDEX(八宮按位排, MOD(ROW()-2, 8)+1)</f>
        <v>坎</v>
      </c>
      <c r="F61" t="str">
        <f>INDEX([2]!十八局地盤表,FLOOR((ROW()-2)/64, 1)+1,  MOD(D61 - C61-1, 8)+1)</f>
        <v>辛</v>
      </c>
      <c r="G61" t="str">
        <f t="shared" si="4"/>
        <v>坎辛</v>
      </c>
      <c r="H61" t="str">
        <f>IFERROR(VLOOKUP(G61, 地支沖合table[[key]:[沖合關係]], 2, FALSE), "")</f>
        <v>相沖,</v>
      </c>
    </row>
    <row r="62" spans="1:8" x14ac:dyDescent="0.25">
      <c r="A62">
        <f t="shared" si="0"/>
        <v>-515.5</v>
      </c>
      <c r="B62">
        <f t="shared" si="1"/>
        <v>-9</v>
      </c>
      <c r="C62">
        <f t="shared" si="2"/>
        <v>7</v>
      </c>
      <c r="D62">
        <f t="shared" si="3"/>
        <v>5</v>
      </c>
      <c r="E62" t="str">
        <f>INDEX(八宮按位排, MOD(ROW()-2, 8)+1)</f>
        <v>乾</v>
      </c>
      <c r="F62" t="str">
        <f>INDEX([2]!十八局地盤表,FLOOR((ROW()-2)/64, 1)+1,  MOD(D62 - C62-1, 8)+1)</f>
        <v>庚</v>
      </c>
      <c r="G62" t="str">
        <f t="shared" si="4"/>
        <v>乾庚</v>
      </c>
      <c r="H62" t="str">
        <f>IFERROR(VLOOKUP(G62, 地支沖合table[[key]:[沖合關係]], 2, FALSE), "")</f>
        <v>相害,</v>
      </c>
    </row>
    <row r="63" spans="1:8" x14ac:dyDescent="0.25">
      <c r="A63">
        <f t="shared" si="0"/>
        <v>-514.5</v>
      </c>
      <c r="B63">
        <f t="shared" si="1"/>
        <v>-9</v>
      </c>
      <c r="C63">
        <f t="shared" si="2"/>
        <v>7</v>
      </c>
      <c r="D63">
        <f t="shared" si="3"/>
        <v>6</v>
      </c>
      <c r="E63" t="str">
        <f>INDEX(八宮按位排, MOD(ROW()-2, 8)+1)</f>
        <v>兌</v>
      </c>
      <c r="F63" t="str">
        <f>INDEX([2]!十八局地盤表,FLOOR((ROW()-2)/64, 1)+1,  MOD(D63 - C63-1, 8)+1)</f>
        <v>丙</v>
      </c>
      <c r="G63" t="str">
        <f t="shared" si="4"/>
        <v>兌丙</v>
      </c>
      <c r="H63" t="str">
        <f>IFERROR(VLOOKUP(G63, 地支沖合table[[key]:[沖合關係]], 2, FALSE), "")</f>
        <v/>
      </c>
    </row>
    <row r="64" spans="1:8" x14ac:dyDescent="0.25">
      <c r="A64">
        <f t="shared" si="0"/>
        <v>-513.5</v>
      </c>
      <c r="B64">
        <f t="shared" si="1"/>
        <v>-9</v>
      </c>
      <c r="C64">
        <f t="shared" si="2"/>
        <v>7</v>
      </c>
      <c r="D64">
        <f t="shared" si="3"/>
        <v>7</v>
      </c>
      <c r="E64" t="str">
        <f>INDEX(八宮按位排, MOD(ROW()-2, 8)+1)</f>
        <v>坤</v>
      </c>
      <c r="F64" t="str">
        <f>INDEX([2]!十八局地盤表,FLOOR((ROW()-2)/64, 1)+1,  MOD(D64 - C64-1, 8)+1)</f>
        <v>戊</v>
      </c>
      <c r="G64" t="str">
        <f t="shared" si="4"/>
        <v>坤戊</v>
      </c>
      <c r="H64" t="str">
        <f>IFERROR(VLOOKUP(G64, 地支沖合table[[key]:[沖合關係]], 2, FALSE), "")</f>
        <v>相害,</v>
      </c>
    </row>
    <row r="65" spans="1:8" x14ac:dyDescent="0.25">
      <c r="A65">
        <f t="shared" si="0"/>
        <v>-512.5</v>
      </c>
      <c r="B65">
        <f t="shared" si="1"/>
        <v>-9</v>
      </c>
      <c r="C65">
        <f t="shared" si="2"/>
        <v>7</v>
      </c>
      <c r="D65">
        <f t="shared" si="3"/>
        <v>8</v>
      </c>
      <c r="E65" t="str">
        <f>INDEX(八宮按位排, MOD(ROW()-2, 8)+1)</f>
        <v>離</v>
      </c>
      <c r="F65" t="str">
        <f>INDEX([2]!十八局地盤表,FLOOR((ROW()-2)/64, 1)+1,  MOD(D65 - C65-1, 8)+1)</f>
        <v>癸</v>
      </c>
      <c r="G65" t="str">
        <f t="shared" si="4"/>
        <v>離癸</v>
      </c>
      <c r="H65" t="str">
        <f>IFERROR(VLOOKUP(G65, 地支沖合table[[key]:[沖合關係]], 2, FALSE), "")</f>
        <v/>
      </c>
    </row>
    <row r="66" spans="1:8" x14ac:dyDescent="0.25">
      <c r="A66">
        <f t="shared" si="0"/>
        <v>-511.5</v>
      </c>
      <c r="B66">
        <f t="shared" si="1"/>
        <v>-8</v>
      </c>
      <c r="C66">
        <f t="shared" si="2"/>
        <v>0</v>
      </c>
      <c r="D66">
        <f t="shared" si="3"/>
        <v>1</v>
      </c>
      <c r="E66" t="str">
        <f>INDEX(八宮按位排, MOD(ROW()-2, 8)+1)</f>
        <v>巽</v>
      </c>
      <c r="F66" t="str">
        <f>INDEX([2]!十八局地盤表,FLOOR((ROW()-2)/64, 1)+1,  MOD(D66 - C66-1, 8)+1)</f>
        <v>壬</v>
      </c>
      <c r="G66" t="str">
        <f t="shared" si="4"/>
        <v>巽壬</v>
      </c>
      <c r="H66" t="str">
        <f>IFERROR(VLOOKUP(G66, 地支沖合table[[key]:[沖合關係]], 2, FALSE), "")</f>
        <v>自刑,</v>
      </c>
    </row>
    <row r="67" spans="1:8" x14ac:dyDescent="0.25">
      <c r="A67">
        <f t="shared" ref="A67:A130" si="5">ROW()-577.5</f>
        <v>-510.5</v>
      </c>
      <c r="B67">
        <f t="shared" ref="B67:B130" si="6">SIGN(A67)*CEILING(ABS(A67)/64, 1)</f>
        <v>-8</v>
      </c>
      <c r="C67">
        <f t="shared" ref="C67:C130" si="7">MOD(FLOOR((ROW()-2)/8, 1), 8)</f>
        <v>0</v>
      </c>
      <c r="D67">
        <f t="shared" ref="D67:D130" si="8">MOD(ROW()-2, 8)+1</f>
        <v>2</v>
      </c>
      <c r="E67" t="str">
        <f>INDEX(八宮按位排, MOD(ROW()-2, 8)+1)</f>
        <v>震</v>
      </c>
      <c r="F67" t="str">
        <f>INDEX([2]!十八局地盤表,FLOOR((ROW()-2)/64, 1)+1,  MOD(D67 - C67-1, 8)+1)</f>
        <v>癸</v>
      </c>
      <c r="G67" t="str">
        <f t="shared" ref="G67:G130" si="9">E67&amp;F67</f>
        <v>震癸</v>
      </c>
      <c r="H67" t="str">
        <f>IFERROR(VLOOKUP(G67, 地支沖合table[[key]:[沖合關係]], 2, FALSE), "")</f>
        <v/>
      </c>
    </row>
    <row r="68" spans="1:8" x14ac:dyDescent="0.25">
      <c r="A68">
        <f t="shared" si="5"/>
        <v>-509.5</v>
      </c>
      <c r="B68">
        <f t="shared" si="6"/>
        <v>-8</v>
      </c>
      <c r="C68">
        <f t="shared" si="7"/>
        <v>0</v>
      </c>
      <c r="D68">
        <f t="shared" si="8"/>
        <v>3</v>
      </c>
      <c r="E68" t="str">
        <f>INDEX(八宮按位排, MOD(ROW()-2, 8)+1)</f>
        <v>艮</v>
      </c>
      <c r="F68" t="str">
        <f>INDEX([2]!十八局地盤表,FLOOR((ROW()-2)/64, 1)+1,  MOD(D68 - C68-1, 8)+1)</f>
        <v>戊</v>
      </c>
      <c r="G68" t="str">
        <f t="shared" si="9"/>
        <v>艮戊</v>
      </c>
      <c r="H68" t="str">
        <f>IFERROR(VLOOKUP(G68, 地支沖合table[[key]:[沖合關係]], 2, FALSE), "")</f>
        <v>相合,</v>
      </c>
    </row>
    <row r="69" spans="1:8" x14ac:dyDescent="0.25">
      <c r="A69">
        <f t="shared" si="5"/>
        <v>-508.5</v>
      </c>
      <c r="B69">
        <f t="shared" si="6"/>
        <v>-8</v>
      </c>
      <c r="C69">
        <f t="shared" si="7"/>
        <v>0</v>
      </c>
      <c r="D69">
        <f t="shared" si="8"/>
        <v>4</v>
      </c>
      <c r="E69" t="str">
        <f>INDEX(八宮按位排, MOD(ROW()-2, 8)+1)</f>
        <v>坎</v>
      </c>
      <c r="F69" t="str">
        <f>INDEX([2]!十八局地盤表,FLOOR((ROW()-2)/64, 1)+1,  MOD(D69 - C69-1, 8)+1)</f>
        <v>丙</v>
      </c>
      <c r="G69" t="str">
        <f t="shared" si="9"/>
        <v>坎丙</v>
      </c>
      <c r="H69" t="str">
        <f>IFERROR(VLOOKUP(G69, 地支沖合table[[key]:[沖合關係]], 2, FALSE), "")</f>
        <v/>
      </c>
    </row>
    <row r="70" spans="1:8" x14ac:dyDescent="0.25">
      <c r="A70">
        <f t="shared" si="5"/>
        <v>-507.5</v>
      </c>
      <c r="B70">
        <f t="shared" si="6"/>
        <v>-8</v>
      </c>
      <c r="C70">
        <f t="shared" si="7"/>
        <v>0</v>
      </c>
      <c r="D70">
        <f t="shared" si="8"/>
        <v>5</v>
      </c>
      <c r="E70" t="str">
        <f>INDEX(八宮按位排, MOD(ROW()-2, 8)+1)</f>
        <v>乾</v>
      </c>
      <c r="F70" t="str">
        <f>INDEX([2]!十八局地盤表,FLOOR((ROW()-2)/64, 1)+1,  MOD(D70 - C70-1, 8)+1)</f>
        <v>庚</v>
      </c>
      <c r="G70" t="str">
        <f t="shared" si="9"/>
        <v>乾庚</v>
      </c>
      <c r="H70" t="str">
        <f>IFERROR(VLOOKUP(G70, 地支沖合table[[key]:[沖合關係]], 2, FALSE), "")</f>
        <v>相害,</v>
      </c>
    </row>
    <row r="71" spans="1:8" x14ac:dyDescent="0.25">
      <c r="A71">
        <f t="shared" si="5"/>
        <v>-506.5</v>
      </c>
      <c r="B71">
        <f t="shared" si="6"/>
        <v>-8</v>
      </c>
      <c r="C71">
        <f t="shared" si="7"/>
        <v>0</v>
      </c>
      <c r="D71">
        <f t="shared" si="8"/>
        <v>6</v>
      </c>
      <c r="E71" t="str">
        <f>INDEX(八宮按位排, MOD(ROW()-2, 8)+1)</f>
        <v>兌</v>
      </c>
      <c r="F71" t="str">
        <f>INDEX([2]!十八局地盤表,FLOOR((ROW()-2)/64, 1)+1,  MOD(D71 - C71-1, 8)+1)</f>
        <v>己</v>
      </c>
      <c r="G71" t="str">
        <f t="shared" si="9"/>
        <v>兌己</v>
      </c>
      <c r="H71" t="str">
        <f>IFERROR(VLOOKUP(G71, 地支沖合table[[key]:[沖合關係]], 2, FALSE), "")</f>
        <v>相害,</v>
      </c>
    </row>
    <row r="72" spans="1:8" x14ac:dyDescent="0.25">
      <c r="A72">
        <f t="shared" si="5"/>
        <v>-505.5</v>
      </c>
      <c r="B72">
        <f t="shared" si="6"/>
        <v>-8</v>
      </c>
      <c r="C72">
        <f t="shared" si="7"/>
        <v>0</v>
      </c>
      <c r="D72">
        <f t="shared" si="8"/>
        <v>7</v>
      </c>
      <c r="E72" t="str">
        <f>INDEX(八宮按位排, MOD(ROW()-2, 8)+1)</f>
        <v>坤</v>
      </c>
      <c r="F72" t="str">
        <f>INDEX([2]!十八局地盤表,FLOOR((ROW()-2)/64, 1)+1,  MOD(D72 - C72-1, 8)+1)</f>
        <v>丁</v>
      </c>
      <c r="G72" t="str">
        <f t="shared" si="9"/>
        <v>坤丁</v>
      </c>
      <c r="H72" t="str">
        <f>IFERROR(VLOOKUP(G72, 地支沖合table[[key]:[沖合關係]], 2, FALSE), "")</f>
        <v/>
      </c>
    </row>
    <row r="73" spans="1:8" x14ac:dyDescent="0.25">
      <c r="A73">
        <f t="shared" si="5"/>
        <v>-504.5</v>
      </c>
      <c r="B73">
        <f t="shared" si="6"/>
        <v>-8</v>
      </c>
      <c r="C73">
        <f t="shared" si="7"/>
        <v>0</v>
      </c>
      <c r="D73">
        <f t="shared" si="8"/>
        <v>8</v>
      </c>
      <c r="E73" t="str">
        <f>INDEX(八宮按位排, MOD(ROW()-2, 8)+1)</f>
        <v>離</v>
      </c>
      <c r="F73" t="str">
        <f>INDEX([2]!十八局地盤表,FLOOR((ROW()-2)/64, 1)+1,  MOD(D73 - C73-1, 8)+1)</f>
        <v>乙</v>
      </c>
      <c r="G73" t="str">
        <f t="shared" si="9"/>
        <v>離乙</v>
      </c>
      <c r="H73" t="str">
        <f>IFERROR(VLOOKUP(G73, 地支沖合table[[key]:[沖合關係]], 2, FALSE), "")</f>
        <v/>
      </c>
    </row>
    <row r="74" spans="1:8" x14ac:dyDescent="0.25">
      <c r="A74">
        <f t="shared" si="5"/>
        <v>-503.5</v>
      </c>
      <c r="B74">
        <f t="shared" si="6"/>
        <v>-8</v>
      </c>
      <c r="C74">
        <f t="shared" si="7"/>
        <v>1</v>
      </c>
      <c r="D74">
        <f t="shared" si="8"/>
        <v>1</v>
      </c>
      <c r="E74" t="str">
        <f>INDEX(八宮按位排, MOD(ROW()-2, 8)+1)</f>
        <v>巽</v>
      </c>
      <c r="F74" t="str">
        <f>INDEX([2]!十八局地盤表,FLOOR((ROW()-2)/64, 1)+1,  MOD(D74 - C74-1, 8)+1)</f>
        <v>乙</v>
      </c>
      <c r="G74" t="str">
        <f t="shared" si="9"/>
        <v>巽乙</v>
      </c>
      <c r="H74" t="str">
        <f>IFERROR(VLOOKUP(G74, 地支沖合table[[key]:[沖合關係]], 2, FALSE), "")</f>
        <v/>
      </c>
    </row>
    <row r="75" spans="1:8" x14ac:dyDescent="0.25">
      <c r="A75">
        <f t="shared" si="5"/>
        <v>-502.5</v>
      </c>
      <c r="B75">
        <f t="shared" si="6"/>
        <v>-8</v>
      </c>
      <c r="C75">
        <f t="shared" si="7"/>
        <v>1</v>
      </c>
      <c r="D75">
        <f t="shared" si="8"/>
        <v>2</v>
      </c>
      <c r="E75" t="str">
        <f>INDEX(八宮按位排, MOD(ROW()-2, 8)+1)</f>
        <v>震</v>
      </c>
      <c r="F75" t="str">
        <f>INDEX([2]!十八局地盤表,FLOOR((ROW()-2)/64, 1)+1,  MOD(D75 - C75-1, 8)+1)</f>
        <v>壬</v>
      </c>
      <c r="G75" t="str">
        <f t="shared" si="9"/>
        <v>震壬</v>
      </c>
      <c r="H75" t="str">
        <f>IFERROR(VLOOKUP(G75, 地支沖合table[[key]:[沖合關係]], 2, FALSE), "")</f>
        <v>相害,</v>
      </c>
    </row>
    <row r="76" spans="1:8" x14ac:dyDescent="0.25">
      <c r="A76">
        <f t="shared" si="5"/>
        <v>-501.5</v>
      </c>
      <c r="B76">
        <f t="shared" si="6"/>
        <v>-8</v>
      </c>
      <c r="C76">
        <f t="shared" si="7"/>
        <v>1</v>
      </c>
      <c r="D76">
        <f t="shared" si="8"/>
        <v>3</v>
      </c>
      <c r="E76" t="str">
        <f>INDEX(八宮按位排, MOD(ROW()-2, 8)+1)</f>
        <v>艮</v>
      </c>
      <c r="F76" t="str">
        <f>INDEX([2]!十八局地盤表,FLOOR((ROW()-2)/64, 1)+1,  MOD(D76 - C76-1, 8)+1)</f>
        <v>癸</v>
      </c>
      <c r="G76" t="str">
        <f t="shared" si="9"/>
        <v>艮癸</v>
      </c>
      <c r="H76" t="str">
        <f>IFERROR(VLOOKUP(G76, 地支沖合table[[key]:[沖合關係]], 2, FALSE), "")</f>
        <v/>
      </c>
    </row>
    <row r="77" spans="1:8" x14ac:dyDescent="0.25">
      <c r="A77">
        <f t="shared" si="5"/>
        <v>-500.5</v>
      </c>
      <c r="B77">
        <f t="shared" si="6"/>
        <v>-8</v>
      </c>
      <c r="C77">
        <f t="shared" si="7"/>
        <v>1</v>
      </c>
      <c r="D77">
        <f t="shared" si="8"/>
        <v>4</v>
      </c>
      <c r="E77" t="str">
        <f>INDEX(八宮按位排, MOD(ROW()-2, 8)+1)</f>
        <v>坎</v>
      </c>
      <c r="F77" t="str">
        <f>INDEX([2]!十八局地盤表,FLOOR((ROW()-2)/64, 1)+1,  MOD(D77 - C77-1, 8)+1)</f>
        <v>戊</v>
      </c>
      <c r="G77" t="str">
        <f t="shared" si="9"/>
        <v>坎戊</v>
      </c>
      <c r="H77" t="str">
        <f>IFERROR(VLOOKUP(G77, 地支沖合table[[key]:[沖合關係]], 2, FALSE), "")</f>
        <v/>
      </c>
    </row>
    <row r="78" spans="1:8" x14ac:dyDescent="0.25">
      <c r="A78">
        <f t="shared" si="5"/>
        <v>-499.5</v>
      </c>
      <c r="B78">
        <f t="shared" si="6"/>
        <v>-8</v>
      </c>
      <c r="C78">
        <f t="shared" si="7"/>
        <v>1</v>
      </c>
      <c r="D78">
        <f t="shared" si="8"/>
        <v>5</v>
      </c>
      <c r="E78" t="str">
        <f>INDEX(八宮按位排, MOD(ROW()-2, 8)+1)</f>
        <v>乾</v>
      </c>
      <c r="F78" t="str">
        <f>INDEX([2]!十八局地盤表,FLOOR((ROW()-2)/64, 1)+1,  MOD(D78 - C78-1, 8)+1)</f>
        <v>丙</v>
      </c>
      <c r="G78" t="str">
        <f t="shared" si="9"/>
        <v>乾丙</v>
      </c>
      <c r="H78" t="str">
        <f>IFERROR(VLOOKUP(G78, 地支沖合table[[key]:[沖合關係]], 2, FALSE), "")</f>
        <v/>
      </c>
    </row>
    <row r="79" spans="1:8" x14ac:dyDescent="0.25">
      <c r="A79">
        <f t="shared" si="5"/>
        <v>-498.5</v>
      </c>
      <c r="B79">
        <f t="shared" si="6"/>
        <v>-8</v>
      </c>
      <c r="C79">
        <f t="shared" si="7"/>
        <v>1</v>
      </c>
      <c r="D79">
        <f t="shared" si="8"/>
        <v>6</v>
      </c>
      <c r="E79" t="str">
        <f>INDEX(八宮按位排, MOD(ROW()-2, 8)+1)</f>
        <v>兌</v>
      </c>
      <c r="F79" t="str">
        <f>INDEX([2]!十八局地盤表,FLOOR((ROW()-2)/64, 1)+1,  MOD(D79 - C79-1, 8)+1)</f>
        <v>庚</v>
      </c>
      <c r="G79" t="str">
        <f t="shared" si="9"/>
        <v>兌庚</v>
      </c>
      <c r="H79" t="str">
        <f>IFERROR(VLOOKUP(G79, 地支沖合table[[key]:[沖合關係]], 2, FALSE), "")</f>
        <v/>
      </c>
    </row>
    <row r="80" spans="1:8" x14ac:dyDescent="0.25">
      <c r="A80">
        <f t="shared" si="5"/>
        <v>-497.5</v>
      </c>
      <c r="B80">
        <f t="shared" si="6"/>
        <v>-8</v>
      </c>
      <c r="C80">
        <f t="shared" si="7"/>
        <v>1</v>
      </c>
      <c r="D80">
        <f t="shared" si="8"/>
        <v>7</v>
      </c>
      <c r="E80" t="str">
        <f>INDEX(八宮按位排, MOD(ROW()-2, 8)+1)</f>
        <v>坤</v>
      </c>
      <c r="F80" t="str">
        <f>INDEX([2]!十八局地盤表,FLOOR((ROW()-2)/64, 1)+1,  MOD(D80 - C80-1, 8)+1)</f>
        <v>己</v>
      </c>
      <c r="G80" t="str">
        <f t="shared" si="9"/>
        <v>坤己</v>
      </c>
      <c r="H80" t="str">
        <f>IFERROR(VLOOKUP(G80, 地支沖合table[[key]:[沖合關係]], 2, FALSE), "")</f>
        <v>相破,恃勢之刑-儀→宮,</v>
      </c>
    </row>
    <row r="81" spans="1:8" x14ac:dyDescent="0.25">
      <c r="A81">
        <f t="shared" si="5"/>
        <v>-496.5</v>
      </c>
      <c r="B81">
        <f t="shared" si="6"/>
        <v>-8</v>
      </c>
      <c r="C81">
        <f t="shared" si="7"/>
        <v>1</v>
      </c>
      <c r="D81">
        <f t="shared" si="8"/>
        <v>8</v>
      </c>
      <c r="E81" t="str">
        <f>INDEX(八宮按位排, MOD(ROW()-2, 8)+1)</f>
        <v>離</v>
      </c>
      <c r="F81" t="str">
        <f>INDEX([2]!十八局地盤表,FLOOR((ROW()-2)/64, 1)+1,  MOD(D81 - C81-1, 8)+1)</f>
        <v>丁</v>
      </c>
      <c r="G81" t="str">
        <f t="shared" si="9"/>
        <v>離丁</v>
      </c>
      <c r="H81" t="str">
        <f>IFERROR(VLOOKUP(G81, 地支沖合table[[key]:[沖合關係]], 2, FALSE), "")</f>
        <v/>
      </c>
    </row>
    <row r="82" spans="1:8" x14ac:dyDescent="0.25">
      <c r="A82">
        <f t="shared" si="5"/>
        <v>-495.5</v>
      </c>
      <c r="B82">
        <f t="shared" si="6"/>
        <v>-8</v>
      </c>
      <c r="C82">
        <f t="shared" si="7"/>
        <v>2</v>
      </c>
      <c r="D82">
        <f t="shared" si="8"/>
        <v>1</v>
      </c>
      <c r="E82" t="str">
        <f>INDEX(八宮按位排, MOD(ROW()-2, 8)+1)</f>
        <v>巽</v>
      </c>
      <c r="F82" t="str">
        <f>INDEX([2]!十八局地盤表,FLOOR((ROW()-2)/64, 1)+1,  MOD(D82 - C82-1, 8)+1)</f>
        <v>丁</v>
      </c>
      <c r="G82" t="str">
        <f t="shared" si="9"/>
        <v>巽丁</v>
      </c>
      <c r="H82" t="str">
        <f>IFERROR(VLOOKUP(G82, 地支沖合table[[key]:[沖合關係]], 2, FALSE), "")</f>
        <v/>
      </c>
    </row>
    <row r="83" spans="1:8" x14ac:dyDescent="0.25">
      <c r="A83">
        <f t="shared" si="5"/>
        <v>-494.5</v>
      </c>
      <c r="B83">
        <f t="shared" si="6"/>
        <v>-8</v>
      </c>
      <c r="C83">
        <f t="shared" si="7"/>
        <v>2</v>
      </c>
      <c r="D83">
        <f t="shared" si="8"/>
        <v>2</v>
      </c>
      <c r="E83" t="str">
        <f>INDEX(八宮按位排, MOD(ROW()-2, 8)+1)</f>
        <v>震</v>
      </c>
      <c r="F83" t="str">
        <f>INDEX([2]!十八局地盤表,FLOOR((ROW()-2)/64, 1)+1,  MOD(D83 - C83-1, 8)+1)</f>
        <v>乙</v>
      </c>
      <c r="G83" t="str">
        <f t="shared" si="9"/>
        <v>震乙</v>
      </c>
      <c r="H83" t="str">
        <f>IFERROR(VLOOKUP(G83, 地支沖合table[[key]:[沖合關係]], 2, FALSE), "")</f>
        <v/>
      </c>
    </row>
    <row r="84" spans="1:8" x14ac:dyDescent="0.25">
      <c r="A84">
        <f t="shared" si="5"/>
        <v>-493.5</v>
      </c>
      <c r="B84">
        <f t="shared" si="6"/>
        <v>-8</v>
      </c>
      <c r="C84">
        <f t="shared" si="7"/>
        <v>2</v>
      </c>
      <c r="D84">
        <f t="shared" si="8"/>
        <v>3</v>
      </c>
      <c r="E84" t="str">
        <f>INDEX(八宮按位排, MOD(ROW()-2, 8)+1)</f>
        <v>艮</v>
      </c>
      <c r="F84" t="str">
        <f>INDEX([2]!十八局地盤表,FLOOR((ROW()-2)/64, 1)+1,  MOD(D84 - C84-1, 8)+1)</f>
        <v>壬</v>
      </c>
      <c r="G84" t="str">
        <f t="shared" si="9"/>
        <v>艮壬</v>
      </c>
      <c r="H84" t="str">
        <f>IFERROR(VLOOKUP(G84, 地支沖合table[[key]:[沖合關係]], 2, FALSE), "")</f>
        <v>相破,</v>
      </c>
    </row>
    <row r="85" spans="1:8" x14ac:dyDescent="0.25">
      <c r="A85">
        <f t="shared" si="5"/>
        <v>-492.5</v>
      </c>
      <c r="B85">
        <f t="shared" si="6"/>
        <v>-8</v>
      </c>
      <c r="C85">
        <f t="shared" si="7"/>
        <v>2</v>
      </c>
      <c r="D85">
        <f t="shared" si="8"/>
        <v>4</v>
      </c>
      <c r="E85" t="str">
        <f>INDEX(八宮按位排, MOD(ROW()-2, 8)+1)</f>
        <v>坎</v>
      </c>
      <c r="F85" t="str">
        <f>INDEX([2]!十八局地盤表,FLOOR((ROW()-2)/64, 1)+1,  MOD(D85 - C85-1, 8)+1)</f>
        <v>癸</v>
      </c>
      <c r="G85" t="str">
        <f t="shared" si="9"/>
        <v>坎癸</v>
      </c>
      <c r="H85" t="str">
        <f>IFERROR(VLOOKUP(G85, 地支沖合table[[key]:[沖合關係]], 2, FALSE), "")</f>
        <v/>
      </c>
    </row>
    <row r="86" spans="1:8" x14ac:dyDescent="0.25">
      <c r="A86">
        <f t="shared" si="5"/>
        <v>-491.5</v>
      </c>
      <c r="B86">
        <f t="shared" si="6"/>
        <v>-8</v>
      </c>
      <c r="C86">
        <f t="shared" si="7"/>
        <v>2</v>
      </c>
      <c r="D86">
        <f t="shared" si="8"/>
        <v>5</v>
      </c>
      <c r="E86" t="str">
        <f>INDEX(八宮按位排, MOD(ROW()-2, 8)+1)</f>
        <v>乾</v>
      </c>
      <c r="F86" t="str">
        <f>INDEX([2]!十八局地盤表,FLOOR((ROW()-2)/64, 1)+1,  MOD(D86 - C86-1, 8)+1)</f>
        <v>戊</v>
      </c>
      <c r="G86" t="str">
        <f t="shared" si="9"/>
        <v>乾戊</v>
      </c>
      <c r="H86" t="str">
        <f>IFERROR(VLOOKUP(G86, 地支沖合table[[key]:[沖合關係]], 2, FALSE), "")</f>
        <v/>
      </c>
    </row>
    <row r="87" spans="1:8" x14ac:dyDescent="0.25">
      <c r="A87">
        <f t="shared" si="5"/>
        <v>-490.5</v>
      </c>
      <c r="B87">
        <f t="shared" si="6"/>
        <v>-8</v>
      </c>
      <c r="C87">
        <f t="shared" si="7"/>
        <v>2</v>
      </c>
      <c r="D87">
        <f t="shared" si="8"/>
        <v>6</v>
      </c>
      <c r="E87" t="str">
        <f>INDEX(八宮按位排, MOD(ROW()-2, 8)+1)</f>
        <v>兌</v>
      </c>
      <c r="F87" t="str">
        <f>INDEX([2]!十八局地盤表,FLOOR((ROW()-2)/64, 1)+1,  MOD(D87 - C87-1, 8)+1)</f>
        <v>丙</v>
      </c>
      <c r="G87" t="str">
        <f t="shared" si="9"/>
        <v>兌丙</v>
      </c>
      <c r="H87" t="str">
        <f>IFERROR(VLOOKUP(G87, 地支沖合table[[key]:[沖合關係]], 2, FALSE), "")</f>
        <v/>
      </c>
    </row>
    <row r="88" spans="1:8" x14ac:dyDescent="0.25">
      <c r="A88">
        <f t="shared" si="5"/>
        <v>-489.5</v>
      </c>
      <c r="B88">
        <f t="shared" si="6"/>
        <v>-8</v>
      </c>
      <c r="C88">
        <f t="shared" si="7"/>
        <v>2</v>
      </c>
      <c r="D88">
        <f t="shared" si="8"/>
        <v>7</v>
      </c>
      <c r="E88" t="str">
        <f>INDEX(八宮按位排, MOD(ROW()-2, 8)+1)</f>
        <v>坤</v>
      </c>
      <c r="F88" t="str">
        <f>INDEX([2]!十八局地盤表,FLOOR((ROW()-2)/64, 1)+1,  MOD(D88 - C88-1, 8)+1)</f>
        <v>庚</v>
      </c>
      <c r="G88" t="str">
        <f t="shared" si="9"/>
        <v>坤庚</v>
      </c>
      <c r="H88" t="str">
        <f>IFERROR(VLOOKUP(G88, 地支沖合table[[key]:[沖合關係]], 2, FALSE), "")</f>
        <v/>
      </c>
    </row>
    <row r="89" spans="1:8" x14ac:dyDescent="0.25">
      <c r="A89">
        <f t="shared" si="5"/>
        <v>-488.5</v>
      </c>
      <c r="B89">
        <f t="shared" si="6"/>
        <v>-8</v>
      </c>
      <c r="C89">
        <f t="shared" si="7"/>
        <v>2</v>
      </c>
      <c r="D89">
        <f t="shared" si="8"/>
        <v>8</v>
      </c>
      <c r="E89" t="str">
        <f>INDEX(八宮按位排, MOD(ROW()-2, 8)+1)</f>
        <v>離</v>
      </c>
      <c r="F89" t="str">
        <f>INDEX([2]!十八局地盤表,FLOOR((ROW()-2)/64, 1)+1,  MOD(D89 - C89-1, 8)+1)</f>
        <v>己</v>
      </c>
      <c r="G89" t="str">
        <f t="shared" si="9"/>
        <v>離己</v>
      </c>
      <c r="H89" t="str">
        <f>IFERROR(VLOOKUP(G89, 地支沖合table[[key]:[沖合關係]], 2, FALSE), "")</f>
        <v/>
      </c>
    </row>
    <row r="90" spans="1:8" x14ac:dyDescent="0.25">
      <c r="A90">
        <f t="shared" si="5"/>
        <v>-487.5</v>
      </c>
      <c r="B90">
        <f t="shared" si="6"/>
        <v>-8</v>
      </c>
      <c r="C90">
        <f t="shared" si="7"/>
        <v>3</v>
      </c>
      <c r="D90">
        <f t="shared" si="8"/>
        <v>1</v>
      </c>
      <c r="E90" t="str">
        <f>INDEX(八宮按位排, MOD(ROW()-2, 8)+1)</f>
        <v>巽</v>
      </c>
      <c r="F90" t="str">
        <f>INDEX([2]!十八局地盤表,FLOOR((ROW()-2)/64, 1)+1,  MOD(D90 - C90-1, 8)+1)</f>
        <v>己</v>
      </c>
      <c r="G90" t="str">
        <f t="shared" si="9"/>
        <v>巽己</v>
      </c>
      <c r="H90" t="str">
        <f>IFERROR(VLOOKUP(G90, 地支沖合table[[key]:[沖合關係]], 2, FALSE), "")</f>
        <v>相沖,</v>
      </c>
    </row>
    <row r="91" spans="1:8" x14ac:dyDescent="0.25">
      <c r="A91">
        <f t="shared" si="5"/>
        <v>-486.5</v>
      </c>
      <c r="B91">
        <f t="shared" si="6"/>
        <v>-8</v>
      </c>
      <c r="C91">
        <f t="shared" si="7"/>
        <v>3</v>
      </c>
      <c r="D91">
        <f t="shared" si="8"/>
        <v>2</v>
      </c>
      <c r="E91" t="str">
        <f>INDEX(八宮按位排, MOD(ROW()-2, 8)+1)</f>
        <v>震</v>
      </c>
      <c r="F91" t="str">
        <f>INDEX([2]!十八局地盤表,FLOOR((ROW()-2)/64, 1)+1,  MOD(D91 - C91-1, 8)+1)</f>
        <v>丁</v>
      </c>
      <c r="G91" t="str">
        <f t="shared" si="9"/>
        <v>震丁</v>
      </c>
      <c r="H91" t="str">
        <f>IFERROR(VLOOKUP(G91, 地支沖合table[[key]:[沖合關係]], 2, FALSE), "")</f>
        <v/>
      </c>
    </row>
    <row r="92" spans="1:8" x14ac:dyDescent="0.25">
      <c r="A92">
        <f t="shared" si="5"/>
        <v>-485.5</v>
      </c>
      <c r="B92">
        <f t="shared" si="6"/>
        <v>-8</v>
      </c>
      <c r="C92">
        <f t="shared" si="7"/>
        <v>3</v>
      </c>
      <c r="D92">
        <f t="shared" si="8"/>
        <v>3</v>
      </c>
      <c r="E92" t="str">
        <f>INDEX(八宮按位排, MOD(ROW()-2, 8)+1)</f>
        <v>艮</v>
      </c>
      <c r="F92" t="str">
        <f>INDEX([2]!十八局地盤表,FLOOR((ROW()-2)/64, 1)+1,  MOD(D92 - C92-1, 8)+1)</f>
        <v>乙</v>
      </c>
      <c r="G92" t="str">
        <f t="shared" si="9"/>
        <v>艮乙</v>
      </c>
      <c r="H92" t="str">
        <f>IFERROR(VLOOKUP(G92, 地支沖合table[[key]:[沖合關係]], 2, FALSE), "")</f>
        <v/>
      </c>
    </row>
    <row r="93" spans="1:8" x14ac:dyDescent="0.25">
      <c r="A93">
        <f t="shared" si="5"/>
        <v>-484.5</v>
      </c>
      <c r="B93">
        <f t="shared" si="6"/>
        <v>-8</v>
      </c>
      <c r="C93">
        <f t="shared" si="7"/>
        <v>3</v>
      </c>
      <c r="D93">
        <f t="shared" si="8"/>
        <v>4</v>
      </c>
      <c r="E93" t="str">
        <f>INDEX(八宮按位排, MOD(ROW()-2, 8)+1)</f>
        <v>坎</v>
      </c>
      <c r="F93" t="str">
        <f>INDEX([2]!十八局地盤表,FLOOR((ROW()-2)/64, 1)+1,  MOD(D93 - C93-1, 8)+1)</f>
        <v>壬</v>
      </c>
      <c r="G93" t="str">
        <f t="shared" si="9"/>
        <v>坎壬</v>
      </c>
      <c r="H93" t="str">
        <f>IFERROR(VLOOKUP(G93, 地支沖合table[[key]:[沖合關係]], 2, FALSE), "")</f>
        <v/>
      </c>
    </row>
    <row r="94" spans="1:8" x14ac:dyDescent="0.25">
      <c r="A94">
        <f t="shared" si="5"/>
        <v>-483.5</v>
      </c>
      <c r="B94">
        <f t="shared" si="6"/>
        <v>-8</v>
      </c>
      <c r="C94">
        <f t="shared" si="7"/>
        <v>3</v>
      </c>
      <c r="D94">
        <f t="shared" si="8"/>
        <v>5</v>
      </c>
      <c r="E94" t="str">
        <f>INDEX(八宮按位排, MOD(ROW()-2, 8)+1)</f>
        <v>乾</v>
      </c>
      <c r="F94" t="str">
        <f>INDEX([2]!十八局地盤表,FLOOR((ROW()-2)/64, 1)+1,  MOD(D94 - C94-1, 8)+1)</f>
        <v>癸</v>
      </c>
      <c r="G94" t="str">
        <f t="shared" si="9"/>
        <v>乾癸</v>
      </c>
      <c r="H94" t="str">
        <f>IFERROR(VLOOKUP(G94, 地支沖合table[[key]:[沖合關係]], 2, FALSE), "")</f>
        <v>相合,相破,</v>
      </c>
    </row>
    <row r="95" spans="1:8" x14ac:dyDescent="0.25">
      <c r="A95">
        <f t="shared" si="5"/>
        <v>-482.5</v>
      </c>
      <c r="B95">
        <f t="shared" si="6"/>
        <v>-8</v>
      </c>
      <c r="C95">
        <f t="shared" si="7"/>
        <v>3</v>
      </c>
      <c r="D95">
        <f t="shared" si="8"/>
        <v>6</v>
      </c>
      <c r="E95" t="str">
        <f>INDEX(八宮按位排, MOD(ROW()-2, 8)+1)</f>
        <v>兌</v>
      </c>
      <c r="F95" t="str">
        <f>INDEX([2]!十八局地盤表,FLOOR((ROW()-2)/64, 1)+1,  MOD(D95 - C95-1, 8)+1)</f>
        <v>戊</v>
      </c>
      <c r="G95" t="str">
        <f t="shared" si="9"/>
        <v>兌戊</v>
      </c>
      <c r="H95" t="str">
        <f>IFERROR(VLOOKUP(G95, 地支沖合table[[key]:[沖合關係]], 2, FALSE), "")</f>
        <v>相破,</v>
      </c>
    </row>
    <row r="96" spans="1:8" x14ac:dyDescent="0.25">
      <c r="A96">
        <f t="shared" si="5"/>
        <v>-481.5</v>
      </c>
      <c r="B96">
        <f t="shared" si="6"/>
        <v>-8</v>
      </c>
      <c r="C96">
        <f t="shared" si="7"/>
        <v>3</v>
      </c>
      <c r="D96">
        <f t="shared" si="8"/>
        <v>7</v>
      </c>
      <c r="E96" t="str">
        <f>INDEX(八宮按位排, MOD(ROW()-2, 8)+1)</f>
        <v>坤</v>
      </c>
      <c r="F96" t="str">
        <f>INDEX([2]!十八局地盤表,FLOOR((ROW()-2)/64, 1)+1,  MOD(D96 - C96-1, 8)+1)</f>
        <v>丙</v>
      </c>
      <c r="G96" t="str">
        <f t="shared" si="9"/>
        <v>坤丙</v>
      </c>
      <c r="H96" t="str">
        <f>IFERROR(VLOOKUP(G96, 地支沖合table[[key]:[沖合關係]], 2, FALSE), "")</f>
        <v/>
      </c>
    </row>
    <row r="97" spans="1:8" x14ac:dyDescent="0.25">
      <c r="A97">
        <f t="shared" si="5"/>
        <v>-480.5</v>
      </c>
      <c r="B97">
        <f t="shared" si="6"/>
        <v>-8</v>
      </c>
      <c r="C97">
        <f t="shared" si="7"/>
        <v>3</v>
      </c>
      <c r="D97">
        <f t="shared" si="8"/>
        <v>8</v>
      </c>
      <c r="E97" t="str">
        <f>INDEX(八宮按位排, MOD(ROW()-2, 8)+1)</f>
        <v>離</v>
      </c>
      <c r="F97" t="str">
        <f>INDEX([2]!十八局地盤表,FLOOR((ROW()-2)/64, 1)+1,  MOD(D97 - C97-1, 8)+1)</f>
        <v>庚</v>
      </c>
      <c r="G97" t="str">
        <f t="shared" si="9"/>
        <v>離庚</v>
      </c>
      <c r="H97" t="str">
        <f>IFERROR(VLOOKUP(G97, 地支沖合table[[key]:[沖合關係]], 2, FALSE), "")</f>
        <v/>
      </c>
    </row>
    <row r="98" spans="1:8" x14ac:dyDescent="0.25">
      <c r="A98">
        <f t="shared" si="5"/>
        <v>-479.5</v>
      </c>
      <c r="B98">
        <f t="shared" si="6"/>
        <v>-8</v>
      </c>
      <c r="C98">
        <f t="shared" si="7"/>
        <v>4</v>
      </c>
      <c r="D98">
        <f t="shared" si="8"/>
        <v>1</v>
      </c>
      <c r="E98" t="str">
        <f>INDEX(八宮按位排, MOD(ROW()-2, 8)+1)</f>
        <v>巽</v>
      </c>
      <c r="F98" t="str">
        <f>INDEX([2]!十八局地盤表,FLOOR((ROW()-2)/64, 1)+1,  MOD(D98 - C98-1, 8)+1)</f>
        <v>庚</v>
      </c>
      <c r="G98" t="str">
        <f t="shared" si="9"/>
        <v>巽庚</v>
      </c>
      <c r="H98" t="str">
        <f>IFERROR(VLOOKUP(G98, 地支沖合table[[key]:[沖合關係]], 2, FALSE), "")</f>
        <v>相合,相破,無恩之刑-儀←宮,</v>
      </c>
    </row>
    <row r="99" spans="1:8" x14ac:dyDescent="0.25">
      <c r="A99">
        <f t="shared" si="5"/>
        <v>-478.5</v>
      </c>
      <c r="B99">
        <f t="shared" si="6"/>
        <v>-8</v>
      </c>
      <c r="C99">
        <f t="shared" si="7"/>
        <v>4</v>
      </c>
      <c r="D99">
        <f t="shared" si="8"/>
        <v>2</v>
      </c>
      <c r="E99" t="str">
        <f>INDEX(八宮按位排, MOD(ROW()-2, 8)+1)</f>
        <v>震</v>
      </c>
      <c r="F99" t="str">
        <f>INDEX([2]!十八局地盤表,FLOOR((ROW()-2)/64, 1)+1,  MOD(D99 - C99-1, 8)+1)</f>
        <v>己</v>
      </c>
      <c r="G99" t="str">
        <f t="shared" si="9"/>
        <v>震己</v>
      </c>
      <c r="H99" t="str">
        <f>IFERROR(VLOOKUP(G99, 地支沖合table[[key]:[沖合關係]], 2, FALSE), "")</f>
        <v>相合,</v>
      </c>
    </row>
    <row r="100" spans="1:8" x14ac:dyDescent="0.25">
      <c r="A100">
        <f t="shared" si="5"/>
        <v>-477.5</v>
      </c>
      <c r="B100">
        <f t="shared" si="6"/>
        <v>-8</v>
      </c>
      <c r="C100">
        <f t="shared" si="7"/>
        <v>4</v>
      </c>
      <c r="D100">
        <f t="shared" si="8"/>
        <v>3</v>
      </c>
      <c r="E100" t="str">
        <f>INDEX(八宮按位排, MOD(ROW()-2, 8)+1)</f>
        <v>艮</v>
      </c>
      <c r="F100" t="str">
        <f>INDEX([2]!十八局地盤表,FLOOR((ROW()-2)/64, 1)+1,  MOD(D100 - C100-1, 8)+1)</f>
        <v>丁</v>
      </c>
      <c r="G100" t="str">
        <f t="shared" si="9"/>
        <v>艮丁</v>
      </c>
      <c r="H100" t="str">
        <f>IFERROR(VLOOKUP(G100, 地支沖合table[[key]:[沖合關係]], 2, FALSE), "")</f>
        <v/>
      </c>
    </row>
    <row r="101" spans="1:8" x14ac:dyDescent="0.25">
      <c r="A101">
        <f t="shared" si="5"/>
        <v>-476.5</v>
      </c>
      <c r="B101">
        <f t="shared" si="6"/>
        <v>-8</v>
      </c>
      <c r="C101">
        <f t="shared" si="7"/>
        <v>4</v>
      </c>
      <c r="D101">
        <f t="shared" si="8"/>
        <v>4</v>
      </c>
      <c r="E101" t="str">
        <f>INDEX(八宮按位排, MOD(ROW()-2, 8)+1)</f>
        <v>坎</v>
      </c>
      <c r="F101" t="str">
        <f>INDEX([2]!十八局地盤表,FLOOR((ROW()-2)/64, 1)+1,  MOD(D101 - C101-1, 8)+1)</f>
        <v>乙</v>
      </c>
      <c r="G101" t="str">
        <f t="shared" si="9"/>
        <v>坎乙</v>
      </c>
      <c r="H101" t="str">
        <f>IFERROR(VLOOKUP(G101, 地支沖合table[[key]:[沖合關係]], 2, FALSE), "")</f>
        <v/>
      </c>
    </row>
    <row r="102" spans="1:8" x14ac:dyDescent="0.25">
      <c r="A102">
        <f t="shared" si="5"/>
        <v>-475.5</v>
      </c>
      <c r="B102">
        <f t="shared" si="6"/>
        <v>-8</v>
      </c>
      <c r="C102">
        <f t="shared" si="7"/>
        <v>4</v>
      </c>
      <c r="D102">
        <f t="shared" si="8"/>
        <v>5</v>
      </c>
      <c r="E102" t="str">
        <f>INDEX(八宮按位排, MOD(ROW()-2, 8)+1)</f>
        <v>乾</v>
      </c>
      <c r="F102" t="str">
        <f>INDEX([2]!十八局地盤表,FLOOR((ROW()-2)/64, 1)+1,  MOD(D102 - C102-1, 8)+1)</f>
        <v>壬</v>
      </c>
      <c r="G102" t="str">
        <f t="shared" si="9"/>
        <v>乾壬</v>
      </c>
      <c r="H102" t="str">
        <f>IFERROR(VLOOKUP(G102, 地支沖合table[[key]:[沖合關係]], 2, FALSE), "")</f>
        <v>相沖,</v>
      </c>
    </row>
    <row r="103" spans="1:8" x14ac:dyDescent="0.25">
      <c r="A103">
        <f t="shared" si="5"/>
        <v>-474.5</v>
      </c>
      <c r="B103">
        <f t="shared" si="6"/>
        <v>-8</v>
      </c>
      <c r="C103">
        <f t="shared" si="7"/>
        <v>4</v>
      </c>
      <c r="D103">
        <f t="shared" si="8"/>
        <v>6</v>
      </c>
      <c r="E103" t="str">
        <f>INDEX(八宮按位排, MOD(ROW()-2, 8)+1)</f>
        <v>兌</v>
      </c>
      <c r="F103" t="str">
        <f>INDEX([2]!十八局地盤表,FLOOR((ROW()-2)/64, 1)+1,  MOD(D103 - C103-1, 8)+1)</f>
        <v>癸</v>
      </c>
      <c r="G103" t="str">
        <f t="shared" si="9"/>
        <v>兌癸</v>
      </c>
      <c r="H103" t="str">
        <f>IFERROR(VLOOKUP(G103, 地支沖合table[[key]:[沖合關係]], 2, FALSE), "")</f>
        <v/>
      </c>
    </row>
    <row r="104" spans="1:8" x14ac:dyDescent="0.25">
      <c r="A104">
        <f t="shared" si="5"/>
        <v>-473.5</v>
      </c>
      <c r="B104">
        <f t="shared" si="6"/>
        <v>-8</v>
      </c>
      <c r="C104">
        <f t="shared" si="7"/>
        <v>4</v>
      </c>
      <c r="D104">
        <f t="shared" si="8"/>
        <v>7</v>
      </c>
      <c r="E104" t="str">
        <f>INDEX(八宮按位排, MOD(ROW()-2, 8)+1)</f>
        <v>坤</v>
      </c>
      <c r="F104" t="str">
        <f>INDEX([2]!十八局地盤表,FLOOR((ROW()-2)/64, 1)+1,  MOD(D104 - C104-1, 8)+1)</f>
        <v>戊</v>
      </c>
      <c r="G104" t="str">
        <f t="shared" si="9"/>
        <v>坤戊</v>
      </c>
      <c r="H104" t="str">
        <f>IFERROR(VLOOKUP(G104, 地支沖合table[[key]:[沖合關係]], 2, FALSE), "")</f>
        <v>相害,</v>
      </c>
    </row>
    <row r="105" spans="1:8" x14ac:dyDescent="0.25">
      <c r="A105">
        <f t="shared" si="5"/>
        <v>-472.5</v>
      </c>
      <c r="B105">
        <f t="shared" si="6"/>
        <v>-8</v>
      </c>
      <c r="C105">
        <f t="shared" si="7"/>
        <v>4</v>
      </c>
      <c r="D105">
        <f t="shared" si="8"/>
        <v>8</v>
      </c>
      <c r="E105" t="str">
        <f>INDEX(八宮按位排, MOD(ROW()-2, 8)+1)</f>
        <v>離</v>
      </c>
      <c r="F105" t="str">
        <f>INDEX([2]!十八局地盤表,FLOOR((ROW()-2)/64, 1)+1,  MOD(D105 - C105-1, 8)+1)</f>
        <v>丙</v>
      </c>
      <c r="G105" t="str">
        <f t="shared" si="9"/>
        <v>離丙</v>
      </c>
      <c r="H105" t="str">
        <f>IFERROR(VLOOKUP(G105, 地支沖合table[[key]:[沖合關係]], 2, FALSE), "")</f>
        <v/>
      </c>
    </row>
    <row r="106" spans="1:8" x14ac:dyDescent="0.25">
      <c r="A106">
        <f t="shared" si="5"/>
        <v>-471.5</v>
      </c>
      <c r="B106">
        <f t="shared" si="6"/>
        <v>-8</v>
      </c>
      <c r="C106">
        <f t="shared" si="7"/>
        <v>5</v>
      </c>
      <c r="D106">
        <f t="shared" si="8"/>
        <v>1</v>
      </c>
      <c r="E106" t="str">
        <f>INDEX(八宮按位排, MOD(ROW()-2, 8)+1)</f>
        <v>巽</v>
      </c>
      <c r="F106" t="str">
        <f>INDEX([2]!十八局地盤表,FLOOR((ROW()-2)/64, 1)+1,  MOD(D106 - C106-1, 8)+1)</f>
        <v>丙</v>
      </c>
      <c r="G106" t="str">
        <f t="shared" si="9"/>
        <v>巽丙</v>
      </c>
      <c r="H106" t="str">
        <f>IFERROR(VLOOKUP(G106, 地支沖合table[[key]:[沖合關係]], 2, FALSE), "")</f>
        <v/>
      </c>
    </row>
    <row r="107" spans="1:8" x14ac:dyDescent="0.25">
      <c r="A107">
        <f t="shared" si="5"/>
        <v>-470.5</v>
      </c>
      <c r="B107">
        <f t="shared" si="6"/>
        <v>-8</v>
      </c>
      <c r="C107">
        <f t="shared" si="7"/>
        <v>5</v>
      </c>
      <c r="D107">
        <f t="shared" si="8"/>
        <v>2</v>
      </c>
      <c r="E107" t="str">
        <f>INDEX(八宮按位排, MOD(ROW()-2, 8)+1)</f>
        <v>震</v>
      </c>
      <c r="F107" t="str">
        <f>INDEX([2]!十八局地盤表,FLOOR((ROW()-2)/64, 1)+1,  MOD(D107 - C107-1, 8)+1)</f>
        <v>庚</v>
      </c>
      <c r="G107" t="str">
        <f t="shared" si="9"/>
        <v>震庚</v>
      </c>
      <c r="H107" t="str">
        <f>IFERROR(VLOOKUP(G107, 地支沖合table[[key]:[沖合關係]], 2, FALSE), "")</f>
        <v/>
      </c>
    </row>
    <row r="108" spans="1:8" x14ac:dyDescent="0.25">
      <c r="A108">
        <f t="shared" si="5"/>
        <v>-469.5</v>
      </c>
      <c r="B108">
        <f t="shared" si="6"/>
        <v>-8</v>
      </c>
      <c r="C108">
        <f t="shared" si="7"/>
        <v>5</v>
      </c>
      <c r="D108">
        <f t="shared" si="8"/>
        <v>3</v>
      </c>
      <c r="E108" t="str">
        <f>INDEX(八宮按位排, MOD(ROW()-2, 8)+1)</f>
        <v>艮</v>
      </c>
      <c r="F108" t="str">
        <f>INDEX([2]!十八局地盤表,FLOOR((ROW()-2)/64, 1)+1,  MOD(D108 - C108-1, 8)+1)</f>
        <v>己</v>
      </c>
      <c r="G108" t="str">
        <f t="shared" si="9"/>
        <v>艮己</v>
      </c>
      <c r="H108" t="str">
        <f>IFERROR(VLOOKUP(G108, 地支沖合table[[key]:[沖合關係]], 2, FALSE), "")</f>
        <v>恃勢之刑-儀←宮,</v>
      </c>
    </row>
    <row r="109" spans="1:8" x14ac:dyDescent="0.25">
      <c r="A109">
        <f t="shared" si="5"/>
        <v>-468.5</v>
      </c>
      <c r="B109">
        <f t="shared" si="6"/>
        <v>-8</v>
      </c>
      <c r="C109">
        <f t="shared" si="7"/>
        <v>5</v>
      </c>
      <c r="D109">
        <f t="shared" si="8"/>
        <v>4</v>
      </c>
      <c r="E109" t="str">
        <f>INDEX(八宮按位排, MOD(ROW()-2, 8)+1)</f>
        <v>坎</v>
      </c>
      <c r="F109" t="str">
        <f>INDEX([2]!十八局地盤表,FLOOR((ROW()-2)/64, 1)+1,  MOD(D109 - C109-1, 8)+1)</f>
        <v>丁</v>
      </c>
      <c r="G109" t="str">
        <f t="shared" si="9"/>
        <v>坎丁</v>
      </c>
      <c r="H109" t="str">
        <f>IFERROR(VLOOKUP(G109, 地支沖合table[[key]:[沖合關係]], 2, FALSE), "")</f>
        <v/>
      </c>
    </row>
    <row r="110" spans="1:8" x14ac:dyDescent="0.25">
      <c r="A110">
        <f t="shared" si="5"/>
        <v>-467.5</v>
      </c>
      <c r="B110">
        <f t="shared" si="6"/>
        <v>-8</v>
      </c>
      <c r="C110">
        <f t="shared" si="7"/>
        <v>5</v>
      </c>
      <c r="D110">
        <f t="shared" si="8"/>
        <v>5</v>
      </c>
      <c r="E110" t="str">
        <f>INDEX(八宮按位排, MOD(ROW()-2, 8)+1)</f>
        <v>乾</v>
      </c>
      <c r="F110" t="str">
        <f>INDEX([2]!十八局地盤表,FLOOR((ROW()-2)/64, 1)+1,  MOD(D110 - C110-1, 8)+1)</f>
        <v>乙</v>
      </c>
      <c r="G110" t="str">
        <f t="shared" si="9"/>
        <v>乾乙</v>
      </c>
      <c r="H110" t="str">
        <f>IFERROR(VLOOKUP(G110, 地支沖合table[[key]:[沖合關係]], 2, FALSE), "")</f>
        <v/>
      </c>
    </row>
    <row r="111" spans="1:8" x14ac:dyDescent="0.25">
      <c r="A111">
        <f t="shared" si="5"/>
        <v>-466.5</v>
      </c>
      <c r="B111">
        <f t="shared" si="6"/>
        <v>-8</v>
      </c>
      <c r="C111">
        <f t="shared" si="7"/>
        <v>5</v>
      </c>
      <c r="D111">
        <f t="shared" si="8"/>
        <v>6</v>
      </c>
      <c r="E111" t="str">
        <f>INDEX(八宮按位排, MOD(ROW()-2, 8)+1)</f>
        <v>兌</v>
      </c>
      <c r="F111" t="str">
        <f>INDEX([2]!十八局地盤表,FLOOR((ROW()-2)/64, 1)+1,  MOD(D111 - C111-1, 8)+1)</f>
        <v>壬</v>
      </c>
      <c r="G111" t="str">
        <f t="shared" si="9"/>
        <v>兌壬</v>
      </c>
      <c r="H111" t="str">
        <f>IFERROR(VLOOKUP(G111, 地支沖合table[[key]:[沖合關係]], 2, FALSE), "")</f>
        <v>相合,</v>
      </c>
    </row>
    <row r="112" spans="1:8" x14ac:dyDescent="0.25">
      <c r="A112">
        <f t="shared" si="5"/>
        <v>-465.5</v>
      </c>
      <c r="B112">
        <f t="shared" si="6"/>
        <v>-8</v>
      </c>
      <c r="C112">
        <f t="shared" si="7"/>
        <v>5</v>
      </c>
      <c r="D112">
        <f t="shared" si="8"/>
        <v>7</v>
      </c>
      <c r="E112" t="str">
        <f>INDEX(八宮按位排, MOD(ROW()-2, 8)+1)</f>
        <v>坤</v>
      </c>
      <c r="F112" t="str">
        <f>INDEX([2]!十八局地盤表,FLOOR((ROW()-2)/64, 1)+1,  MOD(D112 - C112-1, 8)+1)</f>
        <v>癸</v>
      </c>
      <c r="G112" t="str">
        <f t="shared" si="9"/>
        <v>坤癸</v>
      </c>
      <c r="H112" t="str">
        <f>IFERROR(VLOOKUP(G112, 地支沖合table[[key]:[沖合關係]], 2, FALSE), "")</f>
        <v>相沖,無恩之刑-儀←宮,</v>
      </c>
    </row>
    <row r="113" spans="1:8" x14ac:dyDescent="0.25">
      <c r="A113">
        <f t="shared" si="5"/>
        <v>-464.5</v>
      </c>
      <c r="B113">
        <f t="shared" si="6"/>
        <v>-8</v>
      </c>
      <c r="C113">
        <f t="shared" si="7"/>
        <v>5</v>
      </c>
      <c r="D113">
        <f t="shared" si="8"/>
        <v>8</v>
      </c>
      <c r="E113" t="str">
        <f>INDEX(八宮按位排, MOD(ROW()-2, 8)+1)</f>
        <v>離</v>
      </c>
      <c r="F113" t="str">
        <f>INDEX([2]!十八局地盤表,FLOOR((ROW()-2)/64, 1)+1,  MOD(D113 - C113-1, 8)+1)</f>
        <v>戊</v>
      </c>
      <c r="G113" t="str">
        <f t="shared" si="9"/>
        <v>離戊</v>
      </c>
      <c r="H113" t="str">
        <f>IFERROR(VLOOKUP(G113, 地支沖合table[[key]:[沖合關係]], 2, FALSE), "")</f>
        <v>相沖,</v>
      </c>
    </row>
    <row r="114" spans="1:8" x14ac:dyDescent="0.25">
      <c r="A114">
        <f t="shared" si="5"/>
        <v>-463.5</v>
      </c>
      <c r="B114">
        <f t="shared" si="6"/>
        <v>-8</v>
      </c>
      <c r="C114">
        <f t="shared" si="7"/>
        <v>6</v>
      </c>
      <c r="D114">
        <f t="shared" si="8"/>
        <v>1</v>
      </c>
      <c r="E114" t="str">
        <f>INDEX(八宮按位排, MOD(ROW()-2, 8)+1)</f>
        <v>巽</v>
      </c>
      <c r="F114" t="str">
        <f>INDEX([2]!十八局地盤表,FLOOR((ROW()-2)/64, 1)+1,  MOD(D114 - C114-1, 8)+1)</f>
        <v>戊</v>
      </c>
      <c r="G114" t="str">
        <f t="shared" si="9"/>
        <v>巽戊</v>
      </c>
      <c r="H114" t="str">
        <f>IFERROR(VLOOKUP(G114, 地支沖合table[[key]:[沖合關係]], 2, FALSE), "")</f>
        <v/>
      </c>
    </row>
    <row r="115" spans="1:8" x14ac:dyDescent="0.25">
      <c r="A115">
        <f t="shared" si="5"/>
        <v>-462.5</v>
      </c>
      <c r="B115">
        <f t="shared" si="6"/>
        <v>-8</v>
      </c>
      <c r="C115">
        <f t="shared" si="7"/>
        <v>6</v>
      </c>
      <c r="D115">
        <f t="shared" si="8"/>
        <v>2</v>
      </c>
      <c r="E115" t="str">
        <f>INDEX(八宮按位排, MOD(ROW()-2, 8)+1)</f>
        <v>震</v>
      </c>
      <c r="F115" t="str">
        <f>INDEX([2]!十八局地盤表,FLOOR((ROW()-2)/64, 1)+1,  MOD(D115 - C115-1, 8)+1)</f>
        <v>丙</v>
      </c>
      <c r="G115" t="str">
        <f t="shared" si="9"/>
        <v>震丙</v>
      </c>
      <c r="H115" t="str">
        <f>IFERROR(VLOOKUP(G115, 地支沖合table[[key]:[沖合關係]], 2, FALSE), "")</f>
        <v/>
      </c>
    </row>
    <row r="116" spans="1:8" x14ac:dyDescent="0.25">
      <c r="A116">
        <f t="shared" si="5"/>
        <v>-461.5</v>
      </c>
      <c r="B116">
        <f t="shared" si="6"/>
        <v>-8</v>
      </c>
      <c r="C116">
        <f t="shared" si="7"/>
        <v>6</v>
      </c>
      <c r="D116">
        <f t="shared" si="8"/>
        <v>3</v>
      </c>
      <c r="E116" t="str">
        <f>INDEX(八宮按位排, MOD(ROW()-2, 8)+1)</f>
        <v>艮</v>
      </c>
      <c r="F116" t="str">
        <f>INDEX([2]!十八局地盤表,FLOOR((ROW()-2)/64, 1)+1,  MOD(D116 - C116-1, 8)+1)</f>
        <v>庚</v>
      </c>
      <c r="G116" t="str">
        <f t="shared" si="9"/>
        <v>艮庚</v>
      </c>
      <c r="H116" t="str">
        <f>IFERROR(VLOOKUP(G116, 地支沖合table[[key]:[沖合關係]], 2, FALSE), "")</f>
        <v>相沖,無恩之刑-儀→宮,</v>
      </c>
    </row>
    <row r="117" spans="1:8" x14ac:dyDescent="0.25">
      <c r="A117">
        <f t="shared" si="5"/>
        <v>-460.5</v>
      </c>
      <c r="B117">
        <f t="shared" si="6"/>
        <v>-8</v>
      </c>
      <c r="C117">
        <f t="shared" si="7"/>
        <v>6</v>
      </c>
      <c r="D117">
        <f t="shared" si="8"/>
        <v>4</v>
      </c>
      <c r="E117" t="str">
        <f>INDEX(八宮按位排, MOD(ROW()-2, 8)+1)</f>
        <v>坎</v>
      </c>
      <c r="F117" t="str">
        <f>INDEX([2]!十八局地盤表,FLOOR((ROW()-2)/64, 1)+1,  MOD(D117 - C117-1, 8)+1)</f>
        <v>己</v>
      </c>
      <c r="G117" t="str">
        <f t="shared" si="9"/>
        <v>坎己</v>
      </c>
      <c r="H117" t="str">
        <f>IFERROR(VLOOKUP(G117, 地支沖合table[[key]:[沖合關係]], 2, FALSE), "")</f>
        <v/>
      </c>
    </row>
    <row r="118" spans="1:8" x14ac:dyDescent="0.25">
      <c r="A118">
        <f t="shared" si="5"/>
        <v>-459.5</v>
      </c>
      <c r="B118">
        <f t="shared" si="6"/>
        <v>-8</v>
      </c>
      <c r="C118">
        <f t="shared" si="7"/>
        <v>6</v>
      </c>
      <c r="D118">
        <f t="shared" si="8"/>
        <v>5</v>
      </c>
      <c r="E118" t="str">
        <f>INDEX(八宮按位排, MOD(ROW()-2, 8)+1)</f>
        <v>乾</v>
      </c>
      <c r="F118" t="str">
        <f>INDEX([2]!十八局地盤表,FLOOR((ROW()-2)/64, 1)+1,  MOD(D118 - C118-1, 8)+1)</f>
        <v>丁</v>
      </c>
      <c r="G118" t="str">
        <f t="shared" si="9"/>
        <v>乾丁</v>
      </c>
      <c r="H118" t="str">
        <f>IFERROR(VLOOKUP(G118, 地支沖合table[[key]:[沖合關係]], 2, FALSE), "")</f>
        <v/>
      </c>
    </row>
    <row r="119" spans="1:8" x14ac:dyDescent="0.25">
      <c r="A119">
        <f t="shared" si="5"/>
        <v>-458.5</v>
      </c>
      <c r="B119">
        <f t="shared" si="6"/>
        <v>-8</v>
      </c>
      <c r="C119">
        <f t="shared" si="7"/>
        <v>6</v>
      </c>
      <c r="D119">
        <f t="shared" si="8"/>
        <v>6</v>
      </c>
      <c r="E119" t="str">
        <f>INDEX(八宮按位排, MOD(ROW()-2, 8)+1)</f>
        <v>兌</v>
      </c>
      <c r="F119" t="str">
        <f>INDEX([2]!十八局地盤表,FLOOR((ROW()-2)/64, 1)+1,  MOD(D119 - C119-1, 8)+1)</f>
        <v>乙</v>
      </c>
      <c r="G119" t="str">
        <f t="shared" si="9"/>
        <v>兌乙</v>
      </c>
      <c r="H119" t="str">
        <f>IFERROR(VLOOKUP(G119, 地支沖合table[[key]:[沖合關係]], 2, FALSE), "")</f>
        <v/>
      </c>
    </row>
    <row r="120" spans="1:8" x14ac:dyDescent="0.25">
      <c r="A120">
        <f t="shared" si="5"/>
        <v>-457.5</v>
      </c>
      <c r="B120">
        <f t="shared" si="6"/>
        <v>-8</v>
      </c>
      <c r="C120">
        <f t="shared" si="7"/>
        <v>6</v>
      </c>
      <c r="D120">
        <f t="shared" si="8"/>
        <v>7</v>
      </c>
      <c r="E120" t="str">
        <f>INDEX(八宮按位排, MOD(ROW()-2, 8)+1)</f>
        <v>坤</v>
      </c>
      <c r="F120" t="str">
        <f>INDEX([2]!十八局地盤表,FLOOR((ROW()-2)/64, 1)+1,  MOD(D120 - C120-1, 8)+1)</f>
        <v>壬</v>
      </c>
      <c r="G120" t="str">
        <f t="shared" si="9"/>
        <v>坤壬</v>
      </c>
      <c r="H120" t="str">
        <f>IFERROR(VLOOKUP(G120, 地支沖合table[[key]:[沖合關係]], 2, FALSE), "")</f>
        <v/>
      </c>
    </row>
    <row r="121" spans="1:8" x14ac:dyDescent="0.25">
      <c r="A121">
        <f t="shared" si="5"/>
        <v>-456.5</v>
      </c>
      <c r="B121">
        <f t="shared" si="6"/>
        <v>-8</v>
      </c>
      <c r="C121">
        <f t="shared" si="7"/>
        <v>6</v>
      </c>
      <c r="D121">
        <f t="shared" si="8"/>
        <v>8</v>
      </c>
      <c r="E121" t="str">
        <f>INDEX(八宮按位排, MOD(ROW()-2, 8)+1)</f>
        <v>離</v>
      </c>
      <c r="F121" t="str">
        <f>INDEX([2]!十八局地盤表,FLOOR((ROW()-2)/64, 1)+1,  MOD(D121 - C121-1, 8)+1)</f>
        <v>癸</v>
      </c>
      <c r="G121" t="str">
        <f t="shared" si="9"/>
        <v>離癸</v>
      </c>
      <c r="H121" t="str">
        <f>IFERROR(VLOOKUP(G121, 地支沖合table[[key]:[沖合關係]], 2, FALSE), "")</f>
        <v/>
      </c>
    </row>
    <row r="122" spans="1:8" x14ac:dyDescent="0.25">
      <c r="A122">
        <f t="shared" si="5"/>
        <v>-455.5</v>
      </c>
      <c r="B122">
        <f t="shared" si="6"/>
        <v>-8</v>
      </c>
      <c r="C122">
        <f t="shared" si="7"/>
        <v>7</v>
      </c>
      <c r="D122">
        <f t="shared" si="8"/>
        <v>1</v>
      </c>
      <c r="E122" t="str">
        <f>INDEX(八宮按位排, MOD(ROW()-2, 8)+1)</f>
        <v>巽</v>
      </c>
      <c r="F122" t="str">
        <f>INDEX([2]!十八局地盤表,FLOOR((ROW()-2)/64, 1)+1,  MOD(D122 - C122-1, 8)+1)</f>
        <v>癸</v>
      </c>
      <c r="G122" t="str">
        <f t="shared" si="9"/>
        <v>巽癸</v>
      </c>
      <c r="H122" t="str">
        <f>IFERROR(VLOOKUP(G122, 地支沖合table[[key]:[沖合關係]], 2, FALSE), "")</f>
        <v>相害,無恩之刑-儀→宮,</v>
      </c>
    </row>
    <row r="123" spans="1:8" x14ac:dyDescent="0.25">
      <c r="A123">
        <f t="shared" si="5"/>
        <v>-454.5</v>
      </c>
      <c r="B123">
        <f t="shared" si="6"/>
        <v>-8</v>
      </c>
      <c r="C123">
        <f t="shared" si="7"/>
        <v>7</v>
      </c>
      <c r="D123">
        <f t="shared" si="8"/>
        <v>2</v>
      </c>
      <c r="E123" t="str">
        <f>INDEX(八宮按位排, MOD(ROW()-2, 8)+1)</f>
        <v>震</v>
      </c>
      <c r="F123" t="str">
        <f>INDEX([2]!十八局地盤表,FLOOR((ROW()-2)/64, 1)+1,  MOD(D123 - C123-1, 8)+1)</f>
        <v>戊</v>
      </c>
      <c r="G123" t="str">
        <f t="shared" si="9"/>
        <v>震戊</v>
      </c>
      <c r="H123" t="str">
        <f>IFERROR(VLOOKUP(G123, 地支沖合table[[key]:[沖合關係]], 2, FALSE), "")</f>
        <v>無禮之刑,</v>
      </c>
    </row>
    <row r="124" spans="1:8" x14ac:dyDescent="0.25">
      <c r="A124">
        <f t="shared" si="5"/>
        <v>-453.5</v>
      </c>
      <c r="B124">
        <f t="shared" si="6"/>
        <v>-8</v>
      </c>
      <c r="C124">
        <f t="shared" si="7"/>
        <v>7</v>
      </c>
      <c r="D124">
        <f t="shared" si="8"/>
        <v>3</v>
      </c>
      <c r="E124" t="str">
        <f>INDEX(八宮按位排, MOD(ROW()-2, 8)+1)</f>
        <v>艮</v>
      </c>
      <c r="F124" t="str">
        <f>INDEX([2]!十八局地盤表,FLOOR((ROW()-2)/64, 1)+1,  MOD(D124 - C124-1, 8)+1)</f>
        <v>丙</v>
      </c>
      <c r="G124" t="str">
        <f t="shared" si="9"/>
        <v>艮丙</v>
      </c>
      <c r="H124" t="str">
        <f>IFERROR(VLOOKUP(G124, 地支沖合table[[key]:[沖合關係]], 2, FALSE), "")</f>
        <v/>
      </c>
    </row>
    <row r="125" spans="1:8" x14ac:dyDescent="0.25">
      <c r="A125">
        <f t="shared" si="5"/>
        <v>-452.5</v>
      </c>
      <c r="B125">
        <f t="shared" si="6"/>
        <v>-8</v>
      </c>
      <c r="C125">
        <f t="shared" si="7"/>
        <v>7</v>
      </c>
      <c r="D125">
        <f t="shared" si="8"/>
        <v>4</v>
      </c>
      <c r="E125" t="str">
        <f>INDEX(八宮按位排, MOD(ROW()-2, 8)+1)</f>
        <v>坎</v>
      </c>
      <c r="F125" t="str">
        <f>INDEX([2]!十八局地盤表,FLOOR((ROW()-2)/64, 1)+1,  MOD(D125 - C125-1, 8)+1)</f>
        <v>庚</v>
      </c>
      <c r="G125" t="str">
        <f t="shared" si="9"/>
        <v>坎庚</v>
      </c>
      <c r="H125" t="str">
        <f>IFERROR(VLOOKUP(G125, 地支沖合table[[key]:[沖合關係]], 2, FALSE), "")</f>
        <v/>
      </c>
    </row>
    <row r="126" spans="1:8" x14ac:dyDescent="0.25">
      <c r="A126">
        <f t="shared" si="5"/>
        <v>-451.5</v>
      </c>
      <c r="B126">
        <f t="shared" si="6"/>
        <v>-8</v>
      </c>
      <c r="C126">
        <f t="shared" si="7"/>
        <v>7</v>
      </c>
      <c r="D126">
        <f t="shared" si="8"/>
        <v>5</v>
      </c>
      <c r="E126" t="str">
        <f>INDEX(八宮按位排, MOD(ROW()-2, 8)+1)</f>
        <v>乾</v>
      </c>
      <c r="F126" t="str">
        <f>INDEX([2]!十八局地盤表,FLOOR((ROW()-2)/64, 1)+1,  MOD(D126 - C126-1, 8)+1)</f>
        <v>己</v>
      </c>
      <c r="G126" t="str">
        <f t="shared" si="9"/>
        <v>乾己</v>
      </c>
      <c r="H126" t="str">
        <f>IFERROR(VLOOKUP(G126, 地支沖合table[[key]:[沖合關係]], 2, FALSE), "")</f>
        <v/>
      </c>
    </row>
    <row r="127" spans="1:8" x14ac:dyDescent="0.25">
      <c r="A127">
        <f t="shared" si="5"/>
        <v>-450.5</v>
      </c>
      <c r="B127">
        <f t="shared" si="6"/>
        <v>-8</v>
      </c>
      <c r="C127">
        <f t="shared" si="7"/>
        <v>7</v>
      </c>
      <c r="D127">
        <f t="shared" si="8"/>
        <v>6</v>
      </c>
      <c r="E127" t="str">
        <f>INDEX(八宮按位排, MOD(ROW()-2, 8)+1)</f>
        <v>兌</v>
      </c>
      <c r="F127" t="str">
        <f>INDEX([2]!十八局地盤表,FLOOR((ROW()-2)/64, 1)+1,  MOD(D127 - C127-1, 8)+1)</f>
        <v>丁</v>
      </c>
      <c r="G127" t="str">
        <f t="shared" si="9"/>
        <v>兌丁</v>
      </c>
      <c r="H127" t="str">
        <f>IFERROR(VLOOKUP(G127, 地支沖合table[[key]:[沖合關係]], 2, FALSE), "")</f>
        <v/>
      </c>
    </row>
    <row r="128" spans="1:8" x14ac:dyDescent="0.25">
      <c r="A128">
        <f t="shared" si="5"/>
        <v>-449.5</v>
      </c>
      <c r="B128">
        <f t="shared" si="6"/>
        <v>-8</v>
      </c>
      <c r="C128">
        <f t="shared" si="7"/>
        <v>7</v>
      </c>
      <c r="D128">
        <f t="shared" si="8"/>
        <v>7</v>
      </c>
      <c r="E128" t="str">
        <f>INDEX(八宮按位排, MOD(ROW()-2, 8)+1)</f>
        <v>坤</v>
      </c>
      <c r="F128" t="str">
        <f>INDEX([2]!十八局地盤表,FLOOR((ROW()-2)/64, 1)+1,  MOD(D128 - C128-1, 8)+1)</f>
        <v>乙</v>
      </c>
      <c r="G128" t="str">
        <f t="shared" si="9"/>
        <v>坤乙</v>
      </c>
      <c r="H128" t="str">
        <f>IFERROR(VLOOKUP(G128, 地支沖合table[[key]:[沖合關係]], 2, FALSE), "")</f>
        <v/>
      </c>
    </row>
    <row r="129" spans="1:8" x14ac:dyDescent="0.25">
      <c r="A129">
        <f t="shared" si="5"/>
        <v>-448.5</v>
      </c>
      <c r="B129">
        <f t="shared" si="6"/>
        <v>-8</v>
      </c>
      <c r="C129">
        <f t="shared" si="7"/>
        <v>7</v>
      </c>
      <c r="D129">
        <f t="shared" si="8"/>
        <v>8</v>
      </c>
      <c r="E129" t="str">
        <f>INDEX(八宮按位排, MOD(ROW()-2, 8)+1)</f>
        <v>離</v>
      </c>
      <c r="F129" t="str">
        <f>INDEX([2]!十八局地盤表,FLOOR((ROW()-2)/64, 1)+1,  MOD(D129 - C129-1, 8)+1)</f>
        <v>壬</v>
      </c>
      <c r="G129" t="str">
        <f t="shared" si="9"/>
        <v>離壬</v>
      </c>
      <c r="H129" t="str">
        <f>IFERROR(VLOOKUP(G129, 地支沖合table[[key]:[沖合關係]], 2, FALSE), "")</f>
        <v/>
      </c>
    </row>
    <row r="130" spans="1:8" x14ac:dyDescent="0.25">
      <c r="A130">
        <f t="shared" si="5"/>
        <v>-447.5</v>
      </c>
      <c r="B130">
        <f t="shared" si="6"/>
        <v>-7</v>
      </c>
      <c r="C130">
        <f t="shared" si="7"/>
        <v>0</v>
      </c>
      <c r="D130">
        <f t="shared" si="8"/>
        <v>1</v>
      </c>
      <c r="E130" t="str">
        <f>INDEX(八宮按位排, MOD(ROW()-2, 8)+1)</f>
        <v>巽</v>
      </c>
      <c r="F130" t="str">
        <f>INDEX([2]!十八局地盤表,FLOOR((ROW()-2)/64, 1)+1,  MOD(D130 - C130-1, 8)+1)</f>
        <v>辛</v>
      </c>
      <c r="G130" t="str">
        <f t="shared" si="9"/>
        <v>巽辛</v>
      </c>
      <c r="H130" t="str">
        <f>IFERROR(VLOOKUP(G130, 地支沖合table[[key]:[沖合關係]], 2, FALSE), "")</f>
        <v/>
      </c>
    </row>
    <row r="131" spans="1:8" x14ac:dyDescent="0.25">
      <c r="A131">
        <f t="shared" ref="A131:A194" si="10">ROW()-577.5</f>
        <v>-446.5</v>
      </c>
      <c r="B131">
        <f t="shared" ref="B131:B194" si="11">SIGN(A131)*CEILING(ABS(A131)/64, 1)</f>
        <v>-7</v>
      </c>
      <c r="C131">
        <f t="shared" ref="C131:C194" si="12">MOD(FLOOR((ROW()-2)/8, 1), 8)</f>
        <v>0</v>
      </c>
      <c r="D131">
        <f t="shared" ref="D131:D194" si="13">MOD(ROW()-2, 8)+1</f>
        <v>2</v>
      </c>
      <c r="E131" t="str">
        <f>INDEX(八宮按位排, MOD(ROW()-2, 8)+1)</f>
        <v>震</v>
      </c>
      <c r="F131" t="str">
        <f>INDEX([2]!十八局地盤表,FLOOR((ROW()-2)/64, 1)+1,  MOD(D131 - C131-1, 8)+1)</f>
        <v>壬</v>
      </c>
      <c r="G131" t="str">
        <f t="shared" ref="G131:G194" si="14">E131&amp;F131</f>
        <v>震壬</v>
      </c>
      <c r="H131" t="str">
        <f>IFERROR(VLOOKUP(G131, 地支沖合table[[key]:[沖合關係]], 2, FALSE), "")</f>
        <v>相害,</v>
      </c>
    </row>
    <row r="132" spans="1:8" x14ac:dyDescent="0.25">
      <c r="A132">
        <f t="shared" si="10"/>
        <v>-445.5</v>
      </c>
      <c r="B132">
        <f t="shared" si="11"/>
        <v>-7</v>
      </c>
      <c r="C132">
        <f t="shared" si="12"/>
        <v>0</v>
      </c>
      <c r="D132">
        <f t="shared" si="13"/>
        <v>3</v>
      </c>
      <c r="E132" t="str">
        <f>INDEX(八宮按位排, MOD(ROW()-2, 8)+1)</f>
        <v>艮</v>
      </c>
      <c r="F132" t="str">
        <f>INDEX([2]!十八局地盤表,FLOOR((ROW()-2)/64, 1)+1,  MOD(D132 - C132-1, 8)+1)</f>
        <v>乙</v>
      </c>
      <c r="G132" t="str">
        <f t="shared" si="14"/>
        <v>艮乙</v>
      </c>
      <c r="H132" t="str">
        <f>IFERROR(VLOOKUP(G132, 地支沖合table[[key]:[沖合關係]], 2, FALSE), "")</f>
        <v/>
      </c>
    </row>
    <row r="133" spans="1:8" x14ac:dyDescent="0.25">
      <c r="A133">
        <f t="shared" si="10"/>
        <v>-444.5</v>
      </c>
      <c r="B133">
        <f t="shared" si="11"/>
        <v>-7</v>
      </c>
      <c r="C133">
        <f t="shared" si="12"/>
        <v>0</v>
      </c>
      <c r="D133">
        <f t="shared" si="13"/>
        <v>4</v>
      </c>
      <c r="E133" t="str">
        <f>INDEX(八宮按位排, MOD(ROW()-2, 8)+1)</f>
        <v>坎</v>
      </c>
      <c r="F133" t="str">
        <f>INDEX([2]!十八局地盤表,FLOOR((ROW()-2)/64, 1)+1,  MOD(D133 - C133-1, 8)+1)</f>
        <v>丁</v>
      </c>
      <c r="G133" t="str">
        <f t="shared" si="14"/>
        <v>坎丁</v>
      </c>
      <c r="H133" t="str">
        <f>IFERROR(VLOOKUP(G133, 地支沖合table[[key]:[沖合關係]], 2, FALSE), "")</f>
        <v/>
      </c>
    </row>
    <row r="134" spans="1:8" x14ac:dyDescent="0.25">
      <c r="A134">
        <f t="shared" si="10"/>
        <v>-443.5</v>
      </c>
      <c r="B134">
        <f t="shared" si="11"/>
        <v>-7</v>
      </c>
      <c r="C134">
        <f t="shared" si="12"/>
        <v>0</v>
      </c>
      <c r="D134">
        <f t="shared" si="13"/>
        <v>5</v>
      </c>
      <c r="E134" t="str">
        <f>INDEX(八宮按位排, MOD(ROW()-2, 8)+1)</f>
        <v>乾</v>
      </c>
      <c r="F134" t="str">
        <f>INDEX([2]!十八局地盤表,FLOOR((ROW()-2)/64, 1)+1,  MOD(D134 - C134-1, 8)+1)</f>
        <v>己</v>
      </c>
      <c r="G134" t="str">
        <f t="shared" si="14"/>
        <v>乾己</v>
      </c>
      <c r="H134" t="str">
        <f>IFERROR(VLOOKUP(G134, 地支沖合table[[key]:[沖合關係]], 2, FALSE), "")</f>
        <v/>
      </c>
    </row>
    <row r="135" spans="1:8" x14ac:dyDescent="0.25">
      <c r="A135">
        <f t="shared" si="10"/>
        <v>-442.5</v>
      </c>
      <c r="B135">
        <f t="shared" si="11"/>
        <v>-7</v>
      </c>
      <c r="C135">
        <f t="shared" si="12"/>
        <v>0</v>
      </c>
      <c r="D135">
        <f t="shared" si="13"/>
        <v>6</v>
      </c>
      <c r="E135" t="str">
        <f>INDEX(八宮按位排, MOD(ROW()-2, 8)+1)</f>
        <v>兌</v>
      </c>
      <c r="F135" t="str">
        <f>INDEX([2]!十八局地盤表,FLOOR((ROW()-2)/64, 1)+1,  MOD(D135 - C135-1, 8)+1)</f>
        <v>戊</v>
      </c>
      <c r="G135" t="str">
        <f t="shared" si="14"/>
        <v>兌戊</v>
      </c>
      <c r="H135" t="str">
        <f>IFERROR(VLOOKUP(G135, 地支沖合table[[key]:[沖合關係]], 2, FALSE), "")</f>
        <v>相破,</v>
      </c>
    </row>
    <row r="136" spans="1:8" x14ac:dyDescent="0.25">
      <c r="A136">
        <f t="shared" si="10"/>
        <v>-441.5</v>
      </c>
      <c r="B136">
        <f t="shared" si="11"/>
        <v>-7</v>
      </c>
      <c r="C136">
        <f t="shared" si="12"/>
        <v>0</v>
      </c>
      <c r="D136">
        <f t="shared" si="13"/>
        <v>7</v>
      </c>
      <c r="E136" t="str">
        <f>INDEX(八宮按位排, MOD(ROW()-2, 8)+1)</f>
        <v>坤</v>
      </c>
      <c r="F136" t="str">
        <f>INDEX([2]!十八局地盤表,FLOOR((ROW()-2)/64, 1)+1,  MOD(D136 - C136-1, 8)+1)</f>
        <v>癸</v>
      </c>
      <c r="G136" t="str">
        <f t="shared" si="14"/>
        <v>坤癸</v>
      </c>
      <c r="H136" t="str">
        <f>IFERROR(VLOOKUP(G136, 地支沖合table[[key]:[沖合關係]], 2, FALSE), "")</f>
        <v>相沖,無恩之刑-儀←宮,</v>
      </c>
    </row>
    <row r="137" spans="1:8" x14ac:dyDescent="0.25">
      <c r="A137">
        <f t="shared" si="10"/>
        <v>-440.5</v>
      </c>
      <c r="B137">
        <f t="shared" si="11"/>
        <v>-7</v>
      </c>
      <c r="C137">
        <f t="shared" si="12"/>
        <v>0</v>
      </c>
      <c r="D137">
        <f t="shared" si="13"/>
        <v>8</v>
      </c>
      <c r="E137" t="str">
        <f>INDEX(八宮按位排, MOD(ROW()-2, 8)+1)</f>
        <v>離</v>
      </c>
      <c r="F137" t="str">
        <f>INDEX([2]!十八局地盤表,FLOOR((ROW()-2)/64, 1)+1,  MOD(D137 - C137-1, 8)+1)</f>
        <v>丙</v>
      </c>
      <c r="G137" t="str">
        <f t="shared" si="14"/>
        <v>離丙</v>
      </c>
      <c r="H137" t="str">
        <f>IFERROR(VLOOKUP(G137, 地支沖合table[[key]:[沖合關係]], 2, FALSE), "")</f>
        <v/>
      </c>
    </row>
    <row r="138" spans="1:8" x14ac:dyDescent="0.25">
      <c r="A138">
        <f t="shared" si="10"/>
        <v>-439.5</v>
      </c>
      <c r="B138">
        <f t="shared" si="11"/>
        <v>-7</v>
      </c>
      <c r="C138">
        <f t="shared" si="12"/>
        <v>1</v>
      </c>
      <c r="D138">
        <f t="shared" si="13"/>
        <v>1</v>
      </c>
      <c r="E138" t="str">
        <f>INDEX(八宮按位排, MOD(ROW()-2, 8)+1)</f>
        <v>巽</v>
      </c>
      <c r="F138" t="str">
        <f>INDEX([2]!十八局地盤表,FLOOR((ROW()-2)/64, 1)+1,  MOD(D138 - C138-1, 8)+1)</f>
        <v>丙</v>
      </c>
      <c r="G138" t="str">
        <f t="shared" si="14"/>
        <v>巽丙</v>
      </c>
      <c r="H138" t="str">
        <f>IFERROR(VLOOKUP(G138, 地支沖合table[[key]:[沖合關係]], 2, FALSE), "")</f>
        <v/>
      </c>
    </row>
    <row r="139" spans="1:8" x14ac:dyDescent="0.25">
      <c r="A139">
        <f t="shared" si="10"/>
        <v>-438.5</v>
      </c>
      <c r="B139">
        <f t="shared" si="11"/>
        <v>-7</v>
      </c>
      <c r="C139">
        <f t="shared" si="12"/>
        <v>1</v>
      </c>
      <c r="D139">
        <f t="shared" si="13"/>
        <v>2</v>
      </c>
      <c r="E139" t="str">
        <f>INDEX(八宮按位排, MOD(ROW()-2, 8)+1)</f>
        <v>震</v>
      </c>
      <c r="F139" t="str">
        <f>INDEX([2]!十八局地盤表,FLOOR((ROW()-2)/64, 1)+1,  MOD(D139 - C139-1, 8)+1)</f>
        <v>辛</v>
      </c>
      <c r="G139" t="str">
        <f t="shared" si="14"/>
        <v>震辛</v>
      </c>
      <c r="H139" t="str">
        <f>IFERROR(VLOOKUP(G139, 地支沖合table[[key]:[沖合關係]], 2, FALSE), "")</f>
        <v>相破,</v>
      </c>
    </row>
    <row r="140" spans="1:8" x14ac:dyDescent="0.25">
      <c r="A140">
        <f t="shared" si="10"/>
        <v>-437.5</v>
      </c>
      <c r="B140">
        <f t="shared" si="11"/>
        <v>-7</v>
      </c>
      <c r="C140">
        <f t="shared" si="12"/>
        <v>1</v>
      </c>
      <c r="D140">
        <f t="shared" si="13"/>
        <v>3</v>
      </c>
      <c r="E140" t="str">
        <f>INDEX(八宮按位排, MOD(ROW()-2, 8)+1)</f>
        <v>艮</v>
      </c>
      <c r="F140" t="str">
        <f>INDEX([2]!十八局地盤表,FLOOR((ROW()-2)/64, 1)+1,  MOD(D140 - C140-1, 8)+1)</f>
        <v>壬</v>
      </c>
      <c r="G140" t="str">
        <f t="shared" si="14"/>
        <v>艮壬</v>
      </c>
      <c r="H140" t="str">
        <f>IFERROR(VLOOKUP(G140, 地支沖合table[[key]:[沖合關係]], 2, FALSE), "")</f>
        <v>相破,</v>
      </c>
    </row>
    <row r="141" spans="1:8" x14ac:dyDescent="0.25">
      <c r="A141">
        <f t="shared" si="10"/>
        <v>-436.5</v>
      </c>
      <c r="B141">
        <f t="shared" si="11"/>
        <v>-7</v>
      </c>
      <c r="C141">
        <f t="shared" si="12"/>
        <v>1</v>
      </c>
      <c r="D141">
        <f t="shared" si="13"/>
        <v>4</v>
      </c>
      <c r="E141" t="str">
        <f>INDEX(八宮按位排, MOD(ROW()-2, 8)+1)</f>
        <v>坎</v>
      </c>
      <c r="F141" t="str">
        <f>INDEX([2]!十八局地盤表,FLOOR((ROW()-2)/64, 1)+1,  MOD(D141 - C141-1, 8)+1)</f>
        <v>乙</v>
      </c>
      <c r="G141" t="str">
        <f t="shared" si="14"/>
        <v>坎乙</v>
      </c>
      <c r="H141" t="str">
        <f>IFERROR(VLOOKUP(G141, 地支沖合table[[key]:[沖合關係]], 2, FALSE), "")</f>
        <v/>
      </c>
    </row>
    <row r="142" spans="1:8" x14ac:dyDescent="0.25">
      <c r="A142">
        <f t="shared" si="10"/>
        <v>-435.5</v>
      </c>
      <c r="B142">
        <f t="shared" si="11"/>
        <v>-7</v>
      </c>
      <c r="C142">
        <f t="shared" si="12"/>
        <v>1</v>
      </c>
      <c r="D142">
        <f t="shared" si="13"/>
        <v>5</v>
      </c>
      <c r="E142" t="str">
        <f>INDEX(八宮按位排, MOD(ROW()-2, 8)+1)</f>
        <v>乾</v>
      </c>
      <c r="F142" t="str">
        <f>INDEX([2]!十八局地盤表,FLOOR((ROW()-2)/64, 1)+1,  MOD(D142 - C142-1, 8)+1)</f>
        <v>丁</v>
      </c>
      <c r="G142" t="str">
        <f t="shared" si="14"/>
        <v>乾丁</v>
      </c>
      <c r="H142" t="str">
        <f>IFERROR(VLOOKUP(G142, 地支沖合table[[key]:[沖合關係]], 2, FALSE), "")</f>
        <v/>
      </c>
    </row>
    <row r="143" spans="1:8" x14ac:dyDescent="0.25">
      <c r="A143">
        <f t="shared" si="10"/>
        <v>-434.5</v>
      </c>
      <c r="B143">
        <f t="shared" si="11"/>
        <v>-7</v>
      </c>
      <c r="C143">
        <f t="shared" si="12"/>
        <v>1</v>
      </c>
      <c r="D143">
        <f t="shared" si="13"/>
        <v>6</v>
      </c>
      <c r="E143" t="str">
        <f>INDEX(八宮按位排, MOD(ROW()-2, 8)+1)</f>
        <v>兌</v>
      </c>
      <c r="F143" t="str">
        <f>INDEX([2]!十八局地盤表,FLOOR((ROW()-2)/64, 1)+1,  MOD(D143 - C143-1, 8)+1)</f>
        <v>己</v>
      </c>
      <c r="G143" t="str">
        <f t="shared" si="14"/>
        <v>兌己</v>
      </c>
      <c r="H143" t="str">
        <f>IFERROR(VLOOKUP(G143, 地支沖合table[[key]:[沖合關係]], 2, FALSE), "")</f>
        <v>相害,</v>
      </c>
    </row>
    <row r="144" spans="1:8" x14ac:dyDescent="0.25">
      <c r="A144">
        <f t="shared" si="10"/>
        <v>-433.5</v>
      </c>
      <c r="B144">
        <f t="shared" si="11"/>
        <v>-7</v>
      </c>
      <c r="C144">
        <f t="shared" si="12"/>
        <v>1</v>
      </c>
      <c r="D144">
        <f t="shared" si="13"/>
        <v>7</v>
      </c>
      <c r="E144" t="str">
        <f>INDEX(八宮按位排, MOD(ROW()-2, 8)+1)</f>
        <v>坤</v>
      </c>
      <c r="F144" t="str">
        <f>INDEX([2]!十八局地盤表,FLOOR((ROW()-2)/64, 1)+1,  MOD(D144 - C144-1, 8)+1)</f>
        <v>戊</v>
      </c>
      <c r="G144" t="str">
        <f t="shared" si="14"/>
        <v>坤戊</v>
      </c>
      <c r="H144" t="str">
        <f>IFERROR(VLOOKUP(G144, 地支沖合table[[key]:[沖合關係]], 2, FALSE), "")</f>
        <v>相害,</v>
      </c>
    </row>
    <row r="145" spans="1:8" x14ac:dyDescent="0.25">
      <c r="A145">
        <f t="shared" si="10"/>
        <v>-432.5</v>
      </c>
      <c r="B145">
        <f t="shared" si="11"/>
        <v>-7</v>
      </c>
      <c r="C145">
        <f t="shared" si="12"/>
        <v>1</v>
      </c>
      <c r="D145">
        <f t="shared" si="13"/>
        <v>8</v>
      </c>
      <c r="E145" t="str">
        <f>INDEX(八宮按位排, MOD(ROW()-2, 8)+1)</f>
        <v>離</v>
      </c>
      <c r="F145" t="str">
        <f>INDEX([2]!十八局地盤表,FLOOR((ROW()-2)/64, 1)+1,  MOD(D145 - C145-1, 8)+1)</f>
        <v>癸</v>
      </c>
      <c r="G145" t="str">
        <f t="shared" si="14"/>
        <v>離癸</v>
      </c>
      <c r="H145" t="str">
        <f>IFERROR(VLOOKUP(G145, 地支沖合table[[key]:[沖合關係]], 2, FALSE), "")</f>
        <v/>
      </c>
    </row>
    <row r="146" spans="1:8" x14ac:dyDescent="0.25">
      <c r="A146">
        <f t="shared" si="10"/>
        <v>-431.5</v>
      </c>
      <c r="B146">
        <f t="shared" si="11"/>
        <v>-7</v>
      </c>
      <c r="C146">
        <f t="shared" si="12"/>
        <v>2</v>
      </c>
      <c r="D146">
        <f t="shared" si="13"/>
        <v>1</v>
      </c>
      <c r="E146" t="str">
        <f>INDEX(八宮按位排, MOD(ROW()-2, 8)+1)</f>
        <v>巽</v>
      </c>
      <c r="F146" t="str">
        <f>INDEX([2]!十八局地盤表,FLOOR((ROW()-2)/64, 1)+1,  MOD(D146 - C146-1, 8)+1)</f>
        <v>癸</v>
      </c>
      <c r="G146" t="str">
        <f t="shared" si="14"/>
        <v>巽癸</v>
      </c>
      <c r="H146" t="str">
        <f>IFERROR(VLOOKUP(G146, 地支沖合table[[key]:[沖合關係]], 2, FALSE), "")</f>
        <v>相害,無恩之刑-儀→宮,</v>
      </c>
    </row>
    <row r="147" spans="1:8" x14ac:dyDescent="0.25">
      <c r="A147">
        <f t="shared" si="10"/>
        <v>-430.5</v>
      </c>
      <c r="B147">
        <f t="shared" si="11"/>
        <v>-7</v>
      </c>
      <c r="C147">
        <f t="shared" si="12"/>
        <v>2</v>
      </c>
      <c r="D147">
        <f t="shared" si="13"/>
        <v>2</v>
      </c>
      <c r="E147" t="str">
        <f>INDEX(八宮按位排, MOD(ROW()-2, 8)+1)</f>
        <v>震</v>
      </c>
      <c r="F147" t="str">
        <f>INDEX([2]!十八局地盤表,FLOOR((ROW()-2)/64, 1)+1,  MOD(D147 - C147-1, 8)+1)</f>
        <v>丙</v>
      </c>
      <c r="G147" t="str">
        <f t="shared" si="14"/>
        <v>震丙</v>
      </c>
      <c r="H147" t="str">
        <f>IFERROR(VLOOKUP(G147, 地支沖合table[[key]:[沖合關係]], 2, FALSE), "")</f>
        <v/>
      </c>
    </row>
    <row r="148" spans="1:8" x14ac:dyDescent="0.25">
      <c r="A148">
        <f t="shared" si="10"/>
        <v>-429.5</v>
      </c>
      <c r="B148">
        <f t="shared" si="11"/>
        <v>-7</v>
      </c>
      <c r="C148">
        <f t="shared" si="12"/>
        <v>2</v>
      </c>
      <c r="D148">
        <f t="shared" si="13"/>
        <v>3</v>
      </c>
      <c r="E148" t="str">
        <f>INDEX(八宮按位排, MOD(ROW()-2, 8)+1)</f>
        <v>艮</v>
      </c>
      <c r="F148" t="str">
        <f>INDEX([2]!十八局地盤表,FLOOR((ROW()-2)/64, 1)+1,  MOD(D148 - C148-1, 8)+1)</f>
        <v>辛</v>
      </c>
      <c r="G148" t="str">
        <f t="shared" si="14"/>
        <v>艮辛</v>
      </c>
      <c r="H148" t="str">
        <f>IFERROR(VLOOKUP(G148, 地支沖合table[[key]:[沖合關係]], 2, FALSE), "")</f>
        <v>相害,</v>
      </c>
    </row>
    <row r="149" spans="1:8" x14ac:dyDescent="0.25">
      <c r="A149">
        <f t="shared" si="10"/>
        <v>-428.5</v>
      </c>
      <c r="B149">
        <f t="shared" si="11"/>
        <v>-7</v>
      </c>
      <c r="C149">
        <f t="shared" si="12"/>
        <v>2</v>
      </c>
      <c r="D149">
        <f t="shared" si="13"/>
        <v>4</v>
      </c>
      <c r="E149" t="str">
        <f>INDEX(八宮按位排, MOD(ROW()-2, 8)+1)</f>
        <v>坎</v>
      </c>
      <c r="F149" t="str">
        <f>INDEX([2]!十八局地盤表,FLOOR((ROW()-2)/64, 1)+1,  MOD(D149 - C149-1, 8)+1)</f>
        <v>壬</v>
      </c>
      <c r="G149" t="str">
        <f t="shared" si="14"/>
        <v>坎壬</v>
      </c>
      <c r="H149" t="str">
        <f>IFERROR(VLOOKUP(G149, 地支沖合table[[key]:[沖合關係]], 2, FALSE), "")</f>
        <v/>
      </c>
    </row>
    <row r="150" spans="1:8" x14ac:dyDescent="0.25">
      <c r="A150">
        <f t="shared" si="10"/>
        <v>-427.5</v>
      </c>
      <c r="B150">
        <f t="shared" si="11"/>
        <v>-7</v>
      </c>
      <c r="C150">
        <f t="shared" si="12"/>
        <v>2</v>
      </c>
      <c r="D150">
        <f t="shared" si="13"/>
        <v>5</v>
      </c>
      <c r="E150" t="str">
        <f>INDEX(八宮按位排, MOD(ROW()-2, 8)+1)</f>
        <v>乾</v>
      </c>
      <c r="F150" t="str">
        <f>INDEX([2]!十八局地盤表,FLOOR((ROW()-2)/64, 1)+1,  MOD(D150 - C150-1, 8)+1)</f>
        <v>乙</v>
      </c>
      <c r="G150" t="str">
        <f t="shared" si="14"/>
        <v>乾乙</v>
      </c>
      <c r="H150" t="str">
        <f>IFERROR(VLOOKUP(G150, 地支沖合table[[key]:[沖合關係]], 2, FALSE), "")</f>
        <v/>
      </c>
    </row>
    <row r="151" spans="1:8" x14ac:dyDescent="0.25">
      <c r="A151">
        <f t="shared" si="10"/>
        <v>-426.5</v>
      </c>
      <c r="B151">
        <f t="shared" si="11"/>
        <v>-7</v>
      </c>
      <c r="C151">
        <f t="shared" si="12"/>
        <v>2</v>
      </c>
      <c r="D151">
        <f t="shared" si="13"/>
        <v>6</v>
      </c>
      <c r="E151" t="str">
        <f>INDEX(八宮按位排, MOD(ROW()-2, 8)+1)</f>
        <v>兌</v>
      </c>
      <c r="F151" t="str">
        <f>INDEX([2]!十八局地盤表,FLOOR((ROW()-2)/64, 1)+1,  MOD(D151 - C151-1, 8)+1)</f>
        <v>丁</v>
      </c>
      <c r="G151" t="str">
        <f t="shared" si="14"/>
        <v>兌丁</v>
      </c>
      <c r="H151" t="str">
        <f>IFERROR(VLOOKUP(G151, 地支沖合table[[key]:[沖合關係]], 2, FALSE), "")</f>
        <v/>
      </c>
    </row>
    <row r="152" spans="1:8" x14ac:dyDescent="0.25">
      <c r="A152">
        <f t="shared" si="10"/>
        <v>-425.5</v>
      </c>
      <c r="B152">
        <f t="shared" si="11"/>
        <v>-7</v>
      </c>
      <c r="C152">
        <f t="shared" si="12"/>
        <v>2</v>
      </c>
      <c r="D152">
        <f t="shared" si="13"/>
        <v>7</v>
      </c>
      <c r="E152" t="str">
        <f>INDEX(八宮按位排, MOD(ROW()-2, 8)+1)</f>
        <v>坤</v>
      </c>
      <c r="F152" t="str">
        <f>INDEX([2]!十八局地盤表,FLOOR((ROW()-2)/64, 1)+1,  MOD(D152 - C152-1, 8)+1)</f>
        <v>己</v>
      </c>
      <c r="G152" t="str">
        <f t="shared" si="14"/>
        <v>坤己</v>
      </c>
      <c r="H152" t="str">
        <f>IFERROR(VLOOKUP(G152, 地支沖合table[[key]:[沖合關係]], 2, FALSE), "")</f>
        <v>相破,恃勢之刑-儀→宮,</v>
      </c>
    </row>
    <row r="153" spans="1:8" x14ac:dyDescent="0.25">
      <c r="A153">
        <f t="shared" si="10"/>
        <v>-424.5</v>
      </c>
      <c r="B153">
        <f t="shared" si="11"/>
        <v>-7</v>
      </c>
      <c r="C153">
        <f t="shared" si="12"/>
        <v>2</v>
      </c>
      <c r="D153">
        <f t="shared" si="13"/>
        <v>8</v>
      </c>
      <c r="E153" t="str">
        <f>INDEX(八宮按位排, MOD(ROW()-2, 8)+1)</f>
        <v>離</v>
      </c>
      <c r="F153" t="str">
        <f>INDEX([2]!十八局地盤表,FLOOR((ROW()-2)/64, 1)+1,  MOD(D153 - C153-1, 8)+1)</f>
        <v>戊</v>
      </c>
      <c r="G153" t="str">
        <f t="shared" si="14"/>
        <v>離戊</v>
      </c>
      <c r="H153" t="str">
        <f>IFERROR(VLOOKUP(G153, 地支沖合table[[key]:[沖合關係]], 2, FALSE), "")</f>
        <v>相沖,</v>
      </c>
    </row>
    <row r="154" spans="1:8" x14ac:dyDescent="0.25">
      <c r="A154">
        <f t="shared" si="10"/>
        <v>-423.5</v>
      </c>
      <c r="B154">
        <f t="shared" si="11"/>
        <v>-7</v>
      </c>
      <c r="C154">
        <f t="shared" si="12"/>
        <v>3</v>
      </c>
      <c r="D154">
        <f t="shared" si="13"/>
        <v>1</v>
      </c>
      <c r="E154" t="str">
        <f>INDEX(八宮按位排, MOD(ROW()-2, 8)+1)</f>
        <v>巽</v>
      </c>
      <c r="F154" t="str">
        <f>INDEX([2]!十八局地盤表,FLOOR((ROW()-2)/64, 1)+1,  MOD(D154 - C154-1, 8)+1)</f>
        <v>戊</v>
      </c>
      <c r="G154" t="str">
        <f t="shared" si="14"/>
        <v>巽戊</v>
      </c>
      <c r="H154" t="str">
        <f>IFERROR(VLOOKUP(G154, 地支沖合table[[key]:[沖合關係]], 2, FALSE), "")</f>
        <v/>
      </c>
    </row>
    <row r="155" spans="1:8" x14ac:dyDescent="0.25">
      <c r="A155">
        <f t="shared" si="10"/>
        <v>-422.5</v>
      </c>
      <c r="B155">
        <f t="shared" si="11"/>
        <v>-7</v>
      </c>
      <c r="C155">
        <f t="shared" si="12"/>
        <v>3</v>
      </c>
      <c r="D155">
        <f t="shared" si="13"/>
        <v>2</v>
      </c>
      <c r="E155" t="str">
        <f>INDEX(八宮按位排, MOD(ROW()-2, 8)+1)</f>
        <v>震</v>
      </c>
      <c r="F155" t="str">
        <f>INDEX([2]!十八局地盤表,FLOOR((ROW()-2)/64, 1)+1,  MOD(D155 - C155-1, 8)+1)</f>
        <v>癸</v>
      </c>
      <c r="G155" t="str">
        <f t="shared" si="14"/>
        <v>震癸</v>
      </c>
      <c r="H155" t="str">
        <f>IFERROR(VLOOKUP(G155, 地支沖合table[[key]:[沖合關係]], 2, FALSE), "")</f>
        <v/>
      </c>
    </row>
    <row r="156" spans="1:8" x14ac:dyDescent="0.25">
      <c r="A156">
        <f t="shared" si="10"/>
        <v>-421.5</v>
      </c>
      <c r="B156">
        <f t="shared" si="11"/>
        <v>-7</v>
      </c>
      <c r="C156">
        <f t="shared" si="12"/>
        <v>3</v>
      </c>
      <c r="D156">
        <f t="shared" si="13"/>
        <v>3</v>
      </c>
      <c r="E156" t="str">
        <f>INDEX(八宮按位排, MOD(ROW()-2, 8)+1)</f>
        <v>艮</v>
      </c>
      <c r="F156" t="str">
        <f>INDEX([2]!十八局地盤表,FLOOR((ROW()-2)/64, 1)+1,  MOD(D156 - C156-1, 8)+1)</f>
        <v>丙</v>
      </c>
      <c r="G156" t="str">
        <f t="shared" si="14"/>
        <v>艮丙</v>
      </c>
      <c r="H156" t="str">
        <f>IFERROR(VLOOKUP(G156, 地支沖合table[[key]:[沖合關係]], 2, FALSE), "")</f>
        <v/>
      </c>
    </row>
    <row r="157" spans="1:8" x14ac:dyDescent="0.25">
      <c r="A157">
        <f t="shared" si="10"/>
        <v>-420.5</v>
      </c>
      <c r="B157">
        <f t="shared" si="11"/>
        <v>-7</v>
      </c>
      <c r="C157">
        <f t="shared" si="12"/>
        <v>3</v>
      </c>
      <c r="D157">
        <f t="shared" si="13"/>
        <v>4</v>
      </c>
      <c r="E157" t="str">
        <f>INDEX(八宮按位排, MOD(ROW()-2, 8)+1)</f>
        <v>坎</v>
      </c>
      <c r="F157" t="str">
        <f>INDEX([2]!十八局地盤表,FLOOR((ROW()-2)/64, 1)+1,  MOD(D157 - C157-1, 8)+1)</f>
        <v>辛</v>
      </c>
      <c r="G157" t="str">
        <f t="shared" si="14"/>
        <v>坎辛</v>
      </c>
      <c r="H157" t="str">
        <f>IFERROR(VLOOKUP(G157, 地支沖合table[[key]:[沖合關係]], 2, FALSE), "")</f>
        <v>相沖,</v>
      </c>
    </row>
    <row r="158" spans="1:8" x14ac:dyDescent="0.25">
      <c r="A158">
        <f t="shared" si="10"/>
        <v>-419.5</v>
      </c>
      <c r="B158">
        <f t="shared" si="11"/>
        <v>-7</v>
      </c>
      <c r="C158">
        <f t="shared" si="12"/>
        <v>3</v>
      </c>
      <c r="D158">
        <f t="shared" si="13"/>
        <v>5</v>
      </c>
      <c r="E158" t="str">
        <f>INDEX(八宮按位排, MOD(ROW()-2, 8)+1)</f>
        <v>乾</v>
      </c>
      <c r="F158" t="str">
        <f>INDEX([2]!十八局地盤表,FLOOR((ROW()-2)/64, 1)+1,  MOD(D158 - C158-1, 8)+1)</f>
        <v>壬</v>
      </c>
      <c r="G158" t="str">
        <f t="shared" si="14"/>
        <v>乾壬</v>
      </c>
      <c r="H158" t="str">
        <f>IFERROR(VLOOKUP(G158, 地支沖合table[[key]:[沖合關係]], 2, FALSE), "")</f>
        <v>相沖,</v>
      </c>
    </row>
    <row r="159" spans="1:8" x14ac:dyDescent="0.25">
      <c r="A159">
        <f t="shared" si="10"/>
        <v>-418.5</v>
      </c>
      <c r="B159">
        <f t="shared" si="11"/>
        <v>-7</v>
      </c>
      <c r="C159">
        <f t="shared" si="12"/>
        <v>3</v>
      </c>
      <c r="D159">
        <f t="shared" si="13"/>
        <v>6</v>
      </c>
      <c r="E159" t="str">
        <f>INDEX(八宮按位排, MOD(ROW()-2, 8)+1)</f>
        <v>兌</v>
      </c>
      <c r="F159" t="str">
        <f>INDEX([2]!十八局地盤表,FLOOR((ROW()-2)/64, 1)+1,  MOD(D159 - C159-1, 8)+1)</f>
        <v>乙</v>
      </c>
      <c r="G159" t="str">
        <f t="shared" si="14"/>
        <v>兌乙</v>
      </c>
      <c r="H159" t="str">
        <f>IFERROR(VLOOKUP(G159, 地支沖合table[[key]:[沖合關係]], 2, FALSE), "")</f>
        <v/>
      </c>
    </row>
    <row r="160" spans="1:8" x14ac:dyDescent="0.25">
      <c r="A160">
        <f t="shared" si="10"/>
        <v>-417.5</v>
      </c>
      <c r="B160">
        <f t="shared" si="11"/>
        <v>-7</v>
      </c>
      <c r="C160">
        <f t="shared" si="12"/>
        <v>3</v>
      </c>
      <c r="D160">
        <f t="shared" si="13"/>
        <v>7</v>
      </c>
      <c r="E160" t="str">
        <f>INDEX(八宮按位排, MOD(ROW()-2, 8)+1)</f>
        <v>坤</v>
      </c>
      <c r="F160" t="str">
        <f>INDEX([2]!十八局地盤表,FLOOR((ROW()-2)/64, 1)+1,  MOD(D160 - C160-1, 8)+1)</f>
        <v>丁</v>
      </c>
      <c r="G160" t="str">
        <f t="shared" si="14"/>
        <v>坤丁</v>
      </c>
      <c r="H160" t="str">
        <f>IFERROR(VLOOKUP(G160, 地支沖合table[[key]:[沖合關係]], 2, FALSE), "")</f>
        <v/>
      </c>
    </row>
    <row r="161" spans="1:8" x14ac:dyDescent="0.25">
      <c r="A161">
        <f t="shared" si="10"/>
        <v>-416.5</v>
      </c>
      <c r="B161">
        <f t="shared" si="11"/>
        <v>-7</v>
      </c>
      <c r="C161">
        <f t="shared" si="12"/>
        <v>3</v>
      </c>
      <c r="D161">
        <f t="shared" si="13"/>
        <v>8</v>
      </c>
      <c r="E161" t="str">
        <f>INDEX(八宮按位排, MOD(ROW()-2, 8)+1)</f>
        <v>離</v>
      </c>
      <c r="F161" t="str">
        <f>INDEX([2]!十八局地盤表,FLOOR((ROW()-2)/64, 1)+1,  MOD(D161 - C161-1, 8)+1)</f>
        <v>己</v>
      </c>
      <c r="G161" t="str">
        <f t="shared" si="14"/>
        <v>離己</v>
      </c>
      <c r="H161" t="str">
        <f>IFERROR(VLOOKUP(G161, 地支沖合table[[key]:[沖合關係]], 2, FALSE), "")</f>
        <v/>
      </c>
    </row>
    <row r="162" spans="1:8" x14ac:dyDescent="0.25">
      <c r="A162">
        <f t="shared" si="10"/>
        <v>-415.5</v>
      </c>
      <c r="B162">
        <f t="shared" si="11"/>
        <v>-7</v>
      </c>
      <c r="C162">
        <f t="shared" si="12"/>
        <v>4</v>
      </c>
      <c r="D162">
        <f t="shared" si="13"/>
        <v>1</v>
      </c>
      <c r="E162" t="str">
        <f>INDEX(八宮按位排, MOD(ROW()-2, 8)+1)</f>
        <v>巽</v>
      </c>
      <c r="F162" t="str">
        <f>INDEX([2]!十八局地盤表,FLOOR((ROW()-2)/64, 1)+1,  MOD(D162 - C162-1, 8)+1)</f>
        <v>己</v>
      </c>
      <c r="G162" t="str">
        <f t="shared" si="14"/>
        <v>巽己</v>
      </c>
      <c r="H162" t="str">
        <f>IFERROR(VLOOKUP(G162, 地支沖合table[[key]:[沖合關係]], 2, FALSE), "")</f>
        <v>相沖,</v>
      </c>
    </row>
    <row r="163" spans="1:8" x14ac:dyDescent="0.25">
      <c r="A163">
        <f t="shared" si="10"/>
        <v>-414.5</v>
      </c>
      <c r="B163">
        <f t="shared" si="11"/>
        <v>-7</v>
      </c>
      <c r="C163">
        <f t="shared" si="12"/>
        <v>4</v>
      </c>
      <c r="D163">
        <f t="shared" si="13"/>
        <v>2</v>
      </c>
      <c r="E163" t="str">
        <f>INDEX(八宮按位排, MOD(ROW()-2, 8)+1)</f>
        <v>震</v>
      </c>
      <c r="F163" t="str">
        <f>INDEX([2]!十八局地盤表,FLOOR((ROW()-2)/64, 1)+1,  MOD(D163 - C163-1, 8)+1)</f>
        <v>戊</v>
      </c>
      <c r="G163" t="str">
        <f t="shared" si="14"/>
        <v>震戊</v>
      </c>
      <c r="H163" t="str">
        <f>IFERROR(VLOOKUP(G163, 地支沖合table[[key]:[沖合關係]], 2, FALSE), "")</f>
        <v>無禮之刑,</v>
      </c>
    </row>
    <row r="164" spans="1:8" x14ac:dyDescent="0.25">
      <c r="A164">
        <f t="shared" si="10"/>
        <v>-413.5</v>
      </c>
      <c r="B164">
        <f t="shared" si="11"/>
        <v>-7</v>
      </c>
      <c r="C164">
        <f t="shared" si="12"/>
        <v>4</v>
      </c>
      <c r="D164">
        <f t="shared" si="13"/>
        <v>3</v>
      </c>
      <c r="E164" t="str">
        <f>INDEX(八宮按位排, MOD(ROW()-2, 8)+1)</f>
        <v>艮</v>
      </c>
      <c r="F164" t="str">
        <f>INDEX([2]!十八局地盤表,FLOOR((ROW()-2)/64, 1)+1,  MOD(D164 - C164-1, 8)+1)</f>
        <v>癸</v>
      </c>
      <c r="G164" t="str">
        <f t="shared" si="14"/>
        <v>艮癸</v>
      </c>
      <c r="H164" t="str">
        <f>IFERROR(VLOOKUP(G164, 地支沖合table[[key]:[沖合關係]], 2, FALSE), "")</f>
        <v/>
      </c>
    </row>
    <row r="165" spans="1:8" x14ac:dyDescent="0.25">
      <c r="A165">
        <f t="shared" si="10"/>
        <v>-412.5</v>
      </c>
      <c r="B165">
        <f t="shared" si="11"/>
        <v>-7</v>
      </c>
      <c r="C165">
        <f t="shared" si="12"/>
        <v>4</v>
      </c>
      <c r="D165">
        <f t="shared" si="13"/>
        <v>4</v>
      </c>
      <c r="E165" t="str">
        <f>INDEX(八宮按位排, MOD(ROW()-2, 8)+1)</f>
        <v>坎</v>
      </c>
      <c r="F165" t="str">
        <f>INDEX([2]!十八局地盤表,FLOOR((ROW()-2)/64, 1)+1,  MOD(D165 - C165-1, 8)+1)</f>
        <v>丙</v>
      </c>
      <c r="G165" t="str">
        <f t="shared" si="14"/>
        <v>坎丙</v>
      </c>
      <c r="H165" t="str">
        <f>IFERROR(VLOOKUP(G165, 地支沖合table[[key]:[沖合關係]], 2, FALSE), "")</f>
        <v/>
      </c>
    </row>
    <row r="166" spans="1:8" x14ac:dyDescent="0.25">
      <c r="A166">
        <f t="shared" si="10"/>
        <v>-411.5</v>
      </c>
      <c r="B166">
        <f t="shared" si="11"/>
        <v>-7</v>
      </c>
      <c r="C166">
        <f t="shared" si="12"/>
        <v>4</v>
      </c>
      <c r="D166">
        <f t="shared" si="13"/>
        <v>5</v>
      </c>
      <c r="E166" t="str">
        <f>INDEX(八宮按位排, MOD(ROW()-2, 8)+1)</f>
        <v>乾</v>
      </c>
      <c r="F166" t="str">
        <f>INDEX([2]!十八局地盤表,FLOOR((ROW()-2)/64, 1)+1,  MOD(D166 - C166-1, 8)+1)</f>
        <v>辛</v>
      </c>
      <c r="G166" t="str">
        <f t="shared" si="14"/>
        <v>乾辛</v>
      </c>
      <c r="H166" t="str">
        <f>IFERROR(VLOOKUP(G166, 地支沖合table[[key]:[沖合關係]], 2, FALSE), "")</f>
        <v/>
      </c>
    </row>
    <row r="167" spans="1:8" x14ac:dyDescent="0.25">
      <c r="A167">
        <f t="shared" si="10"/>
        <v>-410.5</v>
      </c>
      <c r="B167">
        <f t="shared" si="11"/>
        <v>-7</v>
      </c>
      <c r="C167">
        <f t="shared" si="12"/>
        <v>4</v>
      </c>
      <c r="D167">
        <f t="shared" si="13"/>
        <v>6</v>
      </c>
      <c r="E167" t="str">
        <f>INDEX(八宮按位排, MOD(ROW()-2, 8)+1)</f>
        <v>兌</v>
      </c>
      <c r="F167" t="str">
        <f>INDEX([2]!十八局地盤表,FLOOR((ROW()-2)/64, 1)+1,  MOD(D167 - C167-1, 8)+1)</f>
        <v>壬</v>
      </c>
      <c r="G167" t="str">
        <f t="shared" si="14"/>
        <v>兌壬</v>
      </c>
      <c r="H167" t="str">
        <f>IFERROR(VLOOKUP(G167, 地支沖合table[[key]:[沖合關係]], 2, FALSE), "")</f>
        <v>相合,</v>
      </c>
    </row>
    <row r="168" spans="1:8" x14ac:dyDescent="0.25">
      <c r="A168">
        <f t="shared" si="10"/>
        <v>-409.5</v>
      </c>
      <c r="B168">
        <f t="shared" si="11"/>
        <v>-7</v>
      </c>
      <c r="C168">
        <f t="shared" si="12"/>
        <v>4</v>
      </c>
      <c r="D168">
        <f t="shared" si="13"/>
        <v>7</v>
      </c>
      <c r="E168" t="str">
        <f>INDEX(八宮按位排, MOD(ROW()-2, 8)+1)</f>
        <v>坤</v>
      </c>
      <c r="F168" t="str">
        <f>INDEX([2]!十八局地盤表,FLOOR((ROW()-2)/64, 1)+1,  MOD(D168 - C168-1, 8)+1)</f>
        <v>乙</v>
      </c>
      <c r="G168" t="str">
        <f t="shared" si="14"/>
        <v>坤乙</v>
      </c>
      <c r="H168" t="str">
        <f>IFERROR(VLOOKUP(G168, 地支沖合table[[key]:[沖合關係]], 2, FALSE), "")</f>
        <v/>
      </c>
    </row>
    <row r="169" spans="1:8" x14ac:dyDescent="0.25">
      <c r="A169">
        <f t="shared" si="10"/>
        <v>-408.5</v>
      </c>
      <c r="B169">
        <f t="shared" si="11"/>
        <v>-7</v>
      </c>
      <c r="C169">
        <f t="shared" si="12"/>
        <v>4</v>
      </c>
      <c r="D169">
        <f t="shared" si="13"/>
        <v>8</v>
      </c>
      <c r="E169" t="str">
        <f>INDEX(八宮按位排, MOD(ROW()-2, 8)+1)</f>
        <v>離</v>
      </c>
      <c r="F169" t="str">
        <f>INDEX([2]!十八局地盤表,FLOOR((ROW()-2)/64, 1)+1,  MOD(D169 - C169-1, 8)+1)</f>
        <v>丁</v>
      </c>
      <c r="G169" t="str">
        <f t="shared" si="14"/>
        <v>離丁</v>
      </c>
      <c r="H169" t="str">
        <f>IFERROR(VLOOKUP(G169, 地支沖合table[[key]:[沖合關係]], 2, FALSE), "")</f>
        <v/>
      </c>
    </row>
    <row r="170" spans="1:8" x14ac:dyDescent="0.25">
      <c r="A170">
        <f t="shared" si="10"/>
        <v>-407.5</v>
      </c>
      <c r="B170">
        <f t="shared" si="11"/>
        <v>-7</v>
      </c>
      <c r="C170">
        <f t="shared" si="12"/>
        <v>5</v>
      </c>
      <c r="D170">
        <f t="shared" si="13"/>
        <v>1</v>
      </c>
      <c r="E170" t="str">
        <f>INDEX(八宮按位排, MOD(ROW()-2, 8)+1)</f>
        <v>巽</v>
      </c>
      <c r="F170" t="str">
        <f>INDEX([2]!十八局地盤表,FLOOR((ROW()-2)/64, 1)+1,  MOD(D170 - C170-1, 8)+1)</f>
        <v>丁</v>
      </c>
      <c r="G170" t="str">
        <f t="shared" si="14"/>
        <v>巽丁</v>
      </c>
      <c r="H170" t="str">
        <f>IFERROR(VLOOKUP(G170, 地支沖合table[[key]:[沖合關係]], 2, FALSE), "")</f>
        <v/>
      </c>
    </row>
    <row r="171" spans="1:8" x14ac:dyDescent="0.25">
      <c r="A171">
        <f t="shared" si="10"/>
        <v>-406.5</v>
      </c>
      <c r="B171">
        <f t="shared" si="11"/>
        <v>-7</v>
      </c>
      <c r="C171">
        <f t="shared" si="12"/>
        <v>5</v>
      </c>
      <c r="D171">
        <f t="shared" si="13"/>
        <v>2</v>
      </c>
      <c r="E171" t="str">
        <f>INDEX(八宮按位排, MOD(ROW()-2, 8)+1)</f>
        <v>震</v>
      </c>
      <c r="F171" t="str">
        <f>INDEX([2]!十八局地盤表,FLOOR((ROW()-2)/64, 1)+1,  MOD(D171 - C171-1, 8)+1)</f>
        <v>己</v>
      </c>
      <c r="G171" t="str">
        <f t="shared" si="14"/>
        <v>震己</v>
      </c>
      <c r="H171" t="str">
        <f>IFERROR(VLOOKUP(G171, 地支沖合table[[key]:[沖合關係]], 2, FALSE), "")</f>
        <v>相合,</v>
      </c>
    </row>
    <row r="172" spans="1:8" x14ac:dyDescent="0.25">
      <c r="A172">
        <f t="shared" si="10"/>
        <v>-405.5</v>
      </c>
      <c r="B172">
        <f t="shared" si="11"/>
        <v>-7</v>
      </c>
      <c r="C172">
        <f t="shared" si="12"/>
        <v>5</v>
      </c>
      <c r="D172">
        <f t="shared" si="13"/>
        <v>3</v>
      </c>
      <c r="E172" t="str">
        <f>INDEX(八宮按位排, MOD(ROW()-2, 8)+1)</f>
        <v>艮</v>
      </c>
      <c r="F172" t="str">
        <f>INDEX([2]!十八局地盤表,FLOOR((ROW()-2)/64, 1)+1,  MOD(D172 - C172-1, 8)+1)</f>
        <v>戊</v>
      </c>
      <c r="G172" t="str">
        <f t="shared" si="14"/>
        <v>艮戊</v>
      </c>
      <c r="H172" t="str">
        <f>IFERROR(VLOOKUP(G172, 地支沖合table[[key]:[沖合關係]], 2, FALSE), "")</f>
        <v>相合,</v>
      </c>
    </row>
    <row r="173" spans="1:8" x14ac:dyDescent="0.25">
      <c r="A173">
        <f t="shared" si="10"/>
        <v>-404.5</v>
      </c>
      <c r="B173">
        <f t="shared" si="11"/>
        <v>-7</v>
      </c>
      <c r="C173">
        <f t="shared" si="12"/>
        <v>5</v>
      </c>
      <c r="D173">
        <f t="shared" si="13"/>
        <v>4</v>
      </c>
      <c r="E173" t="str">
        <f>INDEX(八宮按位排, MOD(ROW()-2, 8)+1)</f>
        <v>坎</v>
      </c>
      <c r="F173" t="str">
        <f>INDEX([2]!十八局地盤表,FLOOR((ROW()-2)/64, 1)+1,  MOD(D173 - C173-1, 8)+1)</f>
        <v>癸</v>
      </c>
      <c r="G173" t="str">
        <f t="shared" si="14"/>
        <v>坎癸</v>
      </c>
      <c r="H173" t="str">
        <f>IFERROR(VLOOKUP(G173, 地支沖合table[[key]:[沖合關係]], 2, FALSE), "")</f>
        <v/>
      </c>
    </row>
    <row r="174" spans="1:8" x14ac:dyDescent="0.25">
      <c r="A174">
        <f t="shared" si="10"/>
        <v>-403.5</v>
      </c>
      <c r="B174">
        <f t="shared" si="11"/>
        <v>-7</v>
      </c>
      <c r="C174">
        <f t="shared" si="12"/>
        <v>5</v>
      </c>
      <c r="D174">
        <f t="shared" si="13"/>
        <v>5</v>
      </c>
      <c r="E174" t="str">
        <f>INDEX(八宮按位排, MOD(ROW()-2, 8)+1)</f>
        <v>乾</v>
      </c>
      <c r="F174" t="str">
        <f>INDEX([2]!十八局地盤表,FLOOR((ROW()-2)/64, 1)+1,  MOD(D174 - C174-1, 8)+1)</f>
        <v>丙</v>
      </c>
      <c r="G174" t="str">
        <f t="shared" si="14"/>
        <v>乾丙</v>
      </c>
      <c r="H174" t="str">
        <f>IFERROR(VLOOKUP(G174, 地支沖合table[[key]:[沖合關係]], 2, FALSE), "")</f>
        <v/>
      </c>
    </row>
    <row r="175" spans="1:8" x14ac:dyDescent="0.25">
      <c r="A175">
        <f t="shared" si="10"/>
        <v>-402.5</v>
      </c>
      <c r="B175">
        <f t="shared" si="11"/>
        <v>-7</v>
      </c>
      <c r="C175">
        <f t="shared" si="12"/>
        <v>5</v>
      </c>
      <c r="D175">
        <f t="shared" si="13"/>
        <v>6</v>
      </c>
      <c r="E175" t="str">
        <f>INDEX(八宮按位排, MOD(ROW()-2, 8)+1)</f>
        <v>兌</v>
      </c>
      <c r="F175" t="str">
        <f>INDEX([2]!十八局地盤表,FLOOR((ROW()-2)/64, 1)+1,  MOD(D175 - C175-1, 8)+1)</f>
        <v>辛</v>
      </c>
      <c r="G175" t="str">
        <f t="shared" si="14"/>
        <v>兌辛</v>
      </c>
      <c r="H175" t="str">
        <f>IFERROR(VLOOKUP(G175, 地支沖合table[[key]:[沖合關係]], 2, FALSE), "")</f>
        <v/>
      </c>
    </row>
    <row r="176" spans="1:8" x14ac:dyDescent="0.25">
      <c r="A176">
        <f t="shared" si="10"/>
        <v>-401.5</v>
      </c>
      <c r="B176">
        <f t="shared" si="11"/>
        <v>-7</v>
      </c>
      <c r="C176">
        <f t="shared" si="12"/>
        <v>5</v>
      </c>
      <c r="D176">
        <f t="shared" si="13"/>
        <v>7</v>
      </c>
      <c r="E176" t="str">
        <f>INDEX(八宮按位排, MOD(ROW()-2, 8)+1)</f>
        <v>坤</v>
      </c>
      <c r="F176" t="str">
        <f>INDEX([2]!十八局地盤表,FLOOR((ROW()-2)/64, 1)+1,  MOD(D176 - C176-1, 8)+1)</f>
        <v>壬</v>
      </c>
      <c r="G176" t="str">
        <f t="shared" si="14"/>
        <v>坤壬</v>
      </c>
      <c r="H176" t="str">
        <f>IFERROR(VLOOKUP(G176, 地支沖合table[[key]:[沖合關係]], 2, FALSE), "")</f>
        <v/>
      </c>
    </row>
    <row r="177" spans="1:8" x14ac:dyDescent="0.25">
      <c r="A177">
        <f t="shared" si="10"/>
        <v>-400.5</v>
      </c>
      <c r="B177">
        <f t="shared" si="11"/>
        <v>-7</v>
      </c>
      <c r="C177">
        <f t="shared" si="12"/>
        <v>5</v>
      </c>
      <c r="D177">
        <f t="shared" si="13"/>
        <v>8</v>
      </c>
      <c r="E177" t="str">
        <f>INDEX(八宮按位排, MOD(ROW()-2, 8)+1)</f>
        <v>離</v>
      </c>
      <c r="F177" t="str">
        <f>INDEX([2]!十八局地盤表,FLOOR((ROW()-2)/64, 1)+1,  MOD(D177 - C177-1, 8)+1)</f>
        <v>乙</v>
      </c>
      <c r="G177" t="str">
        <f t="shared" si="14"/>
        <v>離乙</v>
      </c>
      <c r="H177" t="str">
        <f>IFERROR(VLOOKUP(G177, 地支沖合table[[key]:[沖合關係]], 2, FALSE), "")</f>
        <v/>
      </c>
    </row>
    <row r="178" spans="1:8" x14ac:dyDescent="0.25">
      <c r="A178">
        <f t="shared" si="10"/>
        <v>-399.5</v>
      </c>
      <c r="B178">
        <f t="shared" si="11"/>
        <v>-7</v>
      </c>
      <c r="C178">
        <f t="shared" si="12"/>
        <v>6</v>
      </c>
      <c r="D178">
        <f t="shared" si="13"/>
        <v>1</v>
      </c>
      <c r="E178" t="str">
        <f>INDEX(八宮按位排, MOD(ROW()-2, 8)+1)</f>
        <v>巽</v>
      </c>
      <c r="F178" t="str">
        <f>INDEX([2]!十八局地盤表,FLOOR((ROW()-2)/64, 1)+1,  MOD(D178 - C178-1, 8)+1)</f>
        <v>乙</v>
      </c>
      <c r="G178" t="str">
        <f t="shared" si="14"/>
        <v>巽乙</v>
      </c>
      <c r="H178" t="str">
        <f>IFERROR(VLOOKUP(G178, 地支沖合table[[key]:[沖合關係]], 2, FALSE), "")</f>
        <v/>
      </c>
    </row>
    <row r="179" spans="1:8" x14ac:dyDescent="0.25">
      <c r="A179">
        <f t="shared" si="10"/>
        <v>-398.5</v>
      </c>
      <c r="B179">
        <f t="shared" si="11"/>
        <v>-7</v>
      </c>
      <c r="C179">
        <f t="shared" si="12"/>
        <v>6</v>
      </c>
      <c r="D179">
        <f t="shared" si="13"/>
        <v>2</v>
      </c>
      <c r="E179" t="str">
        <f>INDEX(八宮按位排, MOD(ROW()-2, 8)+1)</f>
        <v>震</v>
      </c>
      <c r="F179" t="str">
        <f>INDEX([2]!十八局地盤表,FLOOR((ROW()-2)/64, 1)+1,  MOD(D179 - C179-1, 8)+1)</f>
        <v>丁</v>
      </c>
      <c r="G179" t="str">
        <f t="shared" si="14"/>
        <v>震丁</v>
      </c>
      <c r="H179" t="str">
        <f>IFERROR(VLOOKUP(G179, 地支沖合table[[key]:[沖合關係]], 2, FALSE), "")</f>
        <v/>
      </c>
    </row>
    <row r="180" spans="1:8" x14ac:dyDescent="0.25">
      <c r="A180">
        <f t="shared" si="10"/>
        <v>-397.5</v>
      </c>
      <c r="B180">
        <f t="shared" si="11"/>
        <v>-7</v>
      </c>
      <c r="C180">
        <f t="shared" si="12"/>
        <v>6</v>
      </c>
      <c r="D180">
        <f t="shared" si="13"/>
        <v>3</v>
      </c>
      <c r="E180" t="str">
        <f>INDEX(八宮按位排, MOD(ROW()-2, 8)+1)</f>
        <v>艮</v>
      </c>
      <c r="F180" t="str">
        <f>INDEX([2]!十八局地盤表,FLOOR((ROW()-2)/64, 1)+1,  MOD(D180 - C180-1, 8)+1)</f>
        <v>己</v>
      </c>
      <c r="G180" t="str">
        <f t="shared" si="14"/>
        <v>艮己</v>
      </c>
      <c r="H180" t="str">
        <f>IFERROR(VLOOKUP(G180, 地支沖合table[[key]:[沖合關係]], 2, FALSE), "")</f>
        <v>恃勢之刑-儀←宮,</v>
      </c>
    </row>
    <row r="181" spans="1:8" x14ac:dyDescent="0.25">
      <c r="A181">
        <f t="shared" si="10"/>
        <v>-396.5</v>
      </c>
      <c r="B181">
        <f t="shared" si="11"/>
        <v>-7</v>
      </c>
      <c r="C181">
        <f t="shared" si="12"/>
        <v>6</v>
      </c>
      <c r="D181">
        <f t="shared" si="13"/>
        <v>4</v>
      </c>
      <c r="E181" t="str">
        <f>INDEX(八宮按位排, MOD(ROW()-2, 8)+1)</f>
        <v>坎</v>
      </c>
      <c r="F181" t="str">
        <f>INDEX([2]!十八局地盤表,FLOOR((ROW()-2)/64, 1)+1,  MOD(D181 - C181-1, 8)+1)</f>
        <v>戊</v>
      </c>
      <c r="G181" t="str">
        <f t="shared" si="14"/>
        <v>坎戊</v>
      </c>
      <c r="H181" t="str">
        <f>IFERROR(VLOOKUP(G181, 地支沖合table[[key]:[沖合關係]], 2, FALSE), "")</f>
        <v/>
      </c>
    </row>
    <row r="182" spans="1:8" x14ac:dyDescent="0.25">
      <c r="A182">
        <f t="shared" si="10"/>
        <v>-395.5</v>
      </c>
      <c r="B182">
        <f t="shared" si="11"/>
        <v>-7</v>
      </c>
      <c r="C182">
        <f t="shared" si="12"/>
        <v>6</v>
      </c>
      <c r="D182">
        <f t="shared" si="13"/>
        <v>5</v>
      </c>
      <c r="E182" t="str">
        <f>INDEX(八宮按位排, MOD(ROW()-2, 8)+1)</f>
        <v>乾</v>
      </c>
      <c r="F182" t="str">
        <f>INDEX([2]!十八局地盤表,FLOOR((ROW()-2)/64, 1)+1,  MOD(D182 - C182-1, 8)+1)</f>
        <v>癸</v>
      </c>
      <c r="G182" t="str">
        <f t="shared" si="14"/>
        <v>乾癸</v>
      </c>
      <c r="H182" t="str">
        <f>IFERROR(VLOOKUP(G182, 地支沖合table[[key]:[沖合關係]], 2, FALSE), "")</f>
        <v>相合,相破,</v>
      </c>
    </row>
    <row r="183" spans="1:8" x14ac:dyDescent="0.25">
      <c r="A183">
        <f t="shared" si="10"/>
        <v>-394.5</v>
      </c>
      <c r="B183">
        <f t="shared" si="11"/>
        <v>-7</v>
      </c>
      <c r="C183">
        <f t="shared" si="12"/>
        <v>6</v>
      </c>
      <c r="D183">
        <f t="shared" si="13"/>
        <v>6</v>
      </c>
      <c r="E183" t="str">
        <f>INDEX(八宮按位排, MOD(ROW()-2, 8)+1)</f>
        <v>兌</v>
      </c>
      <c r="F183" t="str">
        <f>INDEX([2]!十八局地盤表,FLOOR((ROW()-2)/64, 1)+1,  MOD(D183 - C183-1, 8)+1)</f>
        <v>丙</v>
      </c>
      <c r="G183" t="str">
        <f t="shared" si="14"/>
        <v>兌丙</v>
      </c>
      <c r="H183" t="str">
        <f>IFERROR(VLOOKUP(G183, 地支沖合table[[key]:[沖合關係]], 2, FALSE), "")</f>
        <v/>
      </c>
    </row>
    <row r="184" spans="1:8" x14ac:dyDescent="0.25">
      <c r="A184">
        <f t="shared" si="10"/>
        <v>-393.5</v>
      </c>
      <c r="B184">
        <f t="shared" si="11"/>
        <v>-7</v>
      </c>
      <c r="C184">
        <f t="shared" si="12"/>
        <v>6</v>
      </c>
      <c r="D184">
        <f t="shared" si="13"/>
        <v>7</v>
      </c>
      <c r="E184" t="str">
        <f>INDEX(八宮按位排, MOD(ROW()-2, 8)+1)</f>
        <v>坤</v>
      </c>
      <c r="F184" t="str">
        <f>INDEX([2]!十八局地盤表,FLOOR((ROW()-2)/64, 1)+1,  MOD(D184 - C184-1, 8)+1)</f>
        <v>辛</v>
      </c>
      <c r="G184" t="str">
        <f t="shared" si="14"/>
        <v>坤辛</v>
      </c>
      <c r="H184" t="str">
        <f>IFERROR(VLOOKUP(G184, 地支沖合table[[key]:[沖合關係]], 2, FALSE), "")</f>
        <v>相合,</v>
      </c>
    </row>
    <row r="185" spans="1:8" x14ac:dyDescent="0.25">
      <c r="A185">
        <f t="shared" si="10"/>
        <v>-392.5</v>
      </c>
      <c r="B185">
        <f t="shared" si="11"/>
        <v>-7</v>
      </c>
      <c r="C185">
        <f t="shared" si="12"/>
        <v>6</v>
      </c>
      <c r="D185">
        <f t="shared" si="13"/>
        <v>8</v>
      </c>
      <c r="E185" t="str">
        <f>INDEX(八宮按位排, MOD(ROW()-2, 8)+1)</f>
        <v>離</v>
      </c>
      <c r="F185" t="str">
        <f>INDEX([2]!十八局地盤表,FLOOR((ROW()-2)/64, 1)+1,  MOD(D185 - C185-1, 8)+1)</f>
        <v>壬</v>
      </c>
      <c r="G185" t="str">
        <f t="shared" si="14"/>
        <v>離壬</v>
      </c>
      <c r="H185" t="str">
        <f>IFERROR(VLOOKUP(G185, 地支沖合table[[key]:[沖合關係]], 2, FALSE), "")</f>
        <v/>
      </c>
    </row>
    <row r="186" spans="1:8" x14ac:dyDescent="0.25">
      <c r="A186">
        <f t="shared" si="10"/>
        <v>-391.5</v>
      </c>
      <c r="B186">
        <f t="shared" si="11"/>
        <v>-7</v>
      </c>
      <c r="C186">
        <f t="shared" si="12"/>
        <v>7</v>
      </c>
      <c r="D186">
        <f t="shared" si="13"/>
        <v>1</v>
      </c>
      <c r="E186" t="str">
        <f>INDEX(八宮按位排, MOD(ROW()-2, 8)+1)</f>
        <v>巽</v>
      </c>
      <c r="F186" t="str">
        <f>INDEX([2]!十八局地盤表,FLOOR((ROW()-2)/64, 1)+1,  MOD(D186 - C186-1, 8)+1)</f>
        <v>壬</v>
      </c>
      <c r="G186" t="str">
        <f t="shared" si="14"/>
        <v>巽壬</v>
      </c>
      <c r="H186" t="str">
        <f>IFERROR(VLOOKUP(G186, 地支沖合table[[key]:[沖合關係]], 2, FALSE), "")</f>
        <v>自刑,</v>
      </c>
    </row>
    <row r="187" spans="1:8" x14ac:dyDescent="0.25">
      <c r="A187">
        <f t="shared" si="10"/>
        <v>-390.5</v>
      </c>
      <c r="B187">
        <f t="shared" si="11"/>
        <v>-7</v>
      </c>
      <c r="C187">
        <f t="shared" si="12"/>
        <v>7</v>
      </c>
      <c r="D187">
        <f t="shared" si="13"/>
        <v>2</v>
      </c>
      <c r="E187" t="str">
        <f>INDEX(八宮按位排, MOD(ROW()-2, 8)+1)</f>
        <v>震</v>
      </c>
      <c r="F187" t="str">
        <f>INDEX([2]!十八局地盤表,FLOOR((ROW()-2)/64, 1)+1,  MOD(D187 - C187-1, 8)+1)</f>
        <v>乙</v>
      </c>
      <c r="G187" t="str">
        <f t="shared" si="14"/>
        <v>震乙</v>
      </c>
      <c r="H187" t="str">
        <f>IFERROR(VLOOKUP(G187, 地支沖合table[[key]:[沖合關係]], 2, FALSE), "")</f>
        <v/>
      </c>
    </row>
    <row r="188" spans="1:8" x14ac:dyDescent="0.25">
      <c r="A188">
        <f t="shared" si="10"/>
        <v>-389.5</v>
      </c>
      <c r="B188">
        <f t="shared" si="11"/>
        <v>-7</v>
      </c>
      <c r="C188">
        <f t="shared" si="12"/>
        <v>7</v>
      </c>
      <c r="D188">
        <f t="shared" si="13"/>
        <v>3</v>
      </c>
      <c r="E188" t="str">
        <f>INDEX(八宮按位排, MOD(ROW()-2, 8)+1)</f>
        <v>艮</v>
      </c>
      <c r="F188" t="str">
        <f>INDEX([2]!十八局地盤表,FLOOR((ROW()-2)/64, 1)+1,  MOD(D188 - C188-1, 8)+1)</f>
        <v>丁</v>
      </c>
      <c r="G188" t="str">
        <f t="shared" si="14"/>
        <v>艮丁</v>
      </c>
      <c r="H188" t="str">
        <f>IFERROR(VLOOKUP(G188, 地支沖合table[[key]:[沖合關係]], 2, FALSE), "")</f>
        <v/>
      </c>
    </row>
    <row r="189" spans="1:8" x14ac:dyDescent="0.25">
      <c r="A189">
        <f t="shared" si="10"/>
        <v>-388.5</v>
      </c>
      <c r="B189">
        <f t="shared" si="11"/>
        <v>-7</v>
      </c>
      <c r="C189">
        <f t="shared" si="12"/>
        <v>7</v>
      </c>
      <c r="D189">
        <f t="shared" si="13"/>
        <v>4</v>
      </c>
      <c r="E189" t="str">
        <f>INDEX(八宮按位排, MOD(ROW()-2, 8)+1)</f>
        <v>坎</v>
      </c>
      <c r="F189" t="str">
        <f>INDEX([2]!十八局地盤表,FLOOR((ROW()-2)/64, 1)+1,  MOD(D189 - C189-1, 8)+1)</f>
        <v>己</v>
      </c>
      <c r="G189" t="str">
        <f t="shared" si="14"/>
        <v>坎己</v>
      </c>
      <c r="H189" t="str">
        <f>IFERROR(VLOOKUP(G189, 地支沖合table[[key]:[沖合關係]], 2, FALSE), "")</f>
        <v/>
      </c>
    </row>
    <row r="190" spans="1:8" x14ac:dyDescent="0.25">
      <c r="A190">
        <f t="shared" si="10"/>
        <v>-387.5</v>
      </c>
      <c r="B190">
        <f t="shared" si="11"/>
        <v>-7</v>
      </c>
      <c r="C190">
        <f t="shared" si="12"/>
        <v>7</v>
      </c>
      <c r="D190">
        <f t="shared" si="13"/>
        <v>5</v>
      </c>
      <c r="E190" t="str">
        <f>INDEX(八宮按位排, MOD(ROW()-2, 8)+1)</f>
        <v>乾</v>
      </c>
      <c r="F190" t="str">
        <f>INDEX([2]!十八局地盤表,FLOOR((ROW()-2)/64, 1)+1,  MOD(D190 - C190-1, 8)+1)</f>
        <v>戊</v>
      </c>
      <c r="G190" t="str">
        <f t="shared" si="14"/>
        <v>乾戊</v>
      </c>
      <c r="H190" t="str">
        <f>IFERROR(VLOOKUP(G190, 地支沖合table[[key]:[沖合關係]], 2, FALSE), "")</f>
        <v/>
      </c>
    </row>
    <row r="191" spans="1:8" x14ac:dyDescent="0.25">
      <c r="A191">
        <f t="shared" si="10"/>
        <v>-386.5</v>
      </c>
      <c r="B191">
        <f t="shared" si="11"/>
        <v>-7</v>
      </c>
      <c r="C191">
        <f t="shared" si="12"/>
        <v>7</v>
      </c>
      <c r="D191">
        <f t="shared" si="13"/>
        <v>6</v>
      </c>
      <c r="E191" t="str">
        <f>INDEX(八宮按位排, MOD(ROW()-2, 8)+1)</f>
        <v>兌</v>
      </c>
      <c r="F191" t="str">
        <f>INDEX([2]!十八局地盤表,FLOOR((ROW()-2)/64, 1)+1,  MOD(D191 - C191-1, 8)+1)</f>
        <v>癸</v>
      </c>
      <c r="G191" t="str">
        <f t="shared" si="14"/>
        <v>兌癸</v>
      </c>
      <c r="H191" t="str">
        <f>IFERROR(VLOOKUP(G191, 地支沖合table[[key]:[沖合關係]], 2, FALSE), "")</f>
        <v/>
      </c>
    </row>
    <row r="192" spans="1:8" x14ac:dyDescent="0.25">
      <c r="A192">
        <f t="shared" si="10"/>
        <v>-385.5</v>
      </c>
      <c r="B192">
        <f t="shared" si="11"/>
        <v>-7</v>
      </c>
      <c r="C192">
        <f t="shared" si="12"/>
        <v>7</v>
      </c>
      <c r="D192">
        <f t="shared" si="13"/>
        <v>7</v>
      </c>
      <c r="E192" t="str">
        <f>INDEX(八宮按位排, MOD(ROW()-2, 8)+1)</f>
        <v>坤</v>
      </c>
      <c r="F192" t="str">
        <f>INDEX([2]!十八局地盤表,FLOOR((ROW()-2)/64, 1)+1,  MOD(D192 - C192-1, 8)+1)</f>
        <v>丙</v>
      </c>
      <c r="G192" t="str">
        <f t="shared" si="14"/>
        <v>坤丙</v>
      </c>
      <c r="H192" t="str">
        <f>IFERROR(VLOOKUP(G192, 地支沖合table[[key]:[沖合關係]], 2, FALSE), "")</f>
        <v/>
      </c>
    </row>
    <row r="193" spans="1:8" x14ac:dyDescent="0.25">
      <c r="A193">
        <f t="shared" si="10"/>
        <v>-384.5</v>
      </c>
      <c r="B193">
        <f t="shared" si="11"/>
        <v>-7</v>
      </c>
      <c r="C193">
        <f t="shared" si="12"/>
        <v>7</v>
      </c>
      <c r="D193">
        <f t="shared" si="13"/>
        <v>8</v>
      </c>
      <c r="E193" t="str">
        <f>INDEX(八宮按位排, MOD(ROW()-2, 8)+1)</f>
        <v>離</v>
      </c>
      <c r="F193" t="str">
        <f>INDEX([2]!十八局地盤表,FLOOR((ROW()-2)/64, 1)+1,  MOD(D193 - C193-1, 8)+1)</f>
        <v>辛</v>
      </c>
      <c r="G193" t="str">
        <f t="shared" si="14"/>
        <v>離辛</v>
      </c>
      <c r="H193" t="str">
        <f>IFERROR(VLOOKUP(G193, 地支沖合table[[key]:[沖合關係]], 2, FALSE), "")</f>
        <v>自刑,</v>
      </c>
    </row>
    <row r="194" spans="1:8" x14ac:dyDescent="0.25">
      <c r="A194">
        <f t="shared" si="10"/>
        <v>-383.5</v>
      </c>
      <c r="B194">
        <f t="shared" si="11"/>
        <v>-6</v>
      </c>
      <c r="C194">
        <f t="shared" si="12"/>
        <v>0</v>
      </c>
      <c r="D194">
        <f t="shared" si="13"/>
        <v>1</v>
      </c>
      <c r="E194" t="str">
        <f>INDEX(八宮按位排, MOD(ROW()-2, 8)+1)</f>
        <v>巽</v>
      </c>
      <c r="F194" t="str">
        <f>INDEX([2]!十八局地盤表,FLOOR((ROW()-2)/64, 1)+1,  MOD(D194 - C194-1, 8)+1)</f>
        <v>庚</v>
      </c>
      <c r="G194" t="str">
        <f t="shared" si="14"/>
        <v>巽庚</v>
      </c>
      <c r="H194" t="str">
        <f>IFERROR(VLOOKUP(G194, 地支沖合table[[key]:[沖合關係]], 2, FALSE), "")</f>
        <v>相合,相破,無恩之刑-儀←宮,</v>
      </c>
    </row>
    <row r="195" spans="1:8" x14ac:dyDescent="0.25">
      <c r="A195">
        <f t="shared" ref="A195:A258" si="15">ROW()-577.5</f>
        <v>-382.5</v>
      </c>
      <c r="B195">
        <f t="shared" ref="B195:B258" si="16">SIGN(A195)*CEILING(ABS(A195)/64, 1)</f>
        <v>-6</v>
      </c>
      <c r="C195">
        <f t="shared" ref="C195:C258" si="17">MOD(FLOOR((ROW()-2)/8, 1), 8)</f>
        <v>0</v>
      </c>
      <c r="D195">
        <f t="shared" ref="D195:D258" si="18">MOD(ROW()-2, 8)+1</f>
        <v>2</v>
      </c>
      <c r="E195" t="str">
        <f>INDEX(八宮按位排, MOD(ROW()-2, 8)+1)</f>
        <v>震</v>
      </c>
      <c r="F195" t="str">
        <f>INDEX([2]!十八局地盤表,FLOOR((ROW()-2)/64, 1)+1,  MOD(D195 - C195-1, 8)+1)</f>
        <v>辛</v>
      </c>
      <c r="G195" t="str">
        <f t="shared" ref="G195:G258" si="19">E195&amp;F195</f>
        <v>震辛</v>
      </c>
      <c r="H195" t="str">
        <f>IFERROR(VLOOKUP(G195, 地支沖合table[[key]:[沖合關係]], 2, FALSE), "")</f>
        <v>相破,</v>
      </c>
    </row>
    <row r="196" spans="1:8" x14ac:dyDescent="0.25">
      <c r="A196">
        <f t="shared" si="15"/>
        <v>-381.5</v>
      </c>
      <c r="B196">
        <f t="shared" si="16"/>
        <v>-6</v>
      </c>
      <c r="C196">
        <f t="shared" si="17"/>
        <v>0</v>
      </c>
      <c r="D196">
        <f t="shared" si="18"/>
        <v>3</v>
      </c>
      <c r="E196" t="str">
        <f>INDEX(八宮按位排, MOD(ROW()-2, 8)+1)</f>
        <v>艮</v>
      </c>
      <c r="F196" t="str">
        <f>INDEX([2]!十八局地盤表,FLOOR((ROW()-2)/64, 1)+1,  MOD(D196 - C196-1, 8)+1)</f>
        <v>丙</v>
      </c>
      <c r="G196" t="str">
        <f t="shared" si="19"/>
        <v>艮丙</v>
      </c>
      <c r="H196" t="str">
        <f>IFERROR(VLOOKUP(G196, 地支沖合table[[key]:[沖合關係]], 2, FALSE), "")</f>
        <v/>
      </c>
    </row>
    <row r="197" spans="1:8" x14ac:dyDescent="0.25">
      <c r="A197">
        <f t="shared" si="15"/>
        <v>-380.5</v>
      </c>
      <c r="B197">
        <f t="shared" si="16"/>
        <v>-6</v>
      </c>
      <c r="C197">
        <f t="shared" si="17"/>
        <v>0</v>
      </c>
      <c r="D197">
        <f t="shared" si="18"/>
        <v>4</v>
      </c>
      <c r="E197" t="str">
        <f>INDEX(八宮按位排, MOD(ROW()-2, 8)+1)</f>
        <v>坎</v>
      </c>
      <c r="F197" t="str">
        <f>INDEX([2]!十八局地盤表,FLOOR((ROW()-2)/64, 1)+1,  MOD(D197 - C197-1, 8)+1)</f>
        <v>癸</v>
      </c>
      <c r="G197" t="str">
        <f t="shared" si="19"/>
        <v>坎癸</v>
      </c>
      <c r="H197" t="str">
        <f>IFERROR(VLOOKUP(G197, 地支沖合table[[key]:[沖合關係]], 2, FALSE), "")</f>
        <v/>
      </c>
    </row>
    <row r="198" spans="1:8" x14ac:dyDescent="0.25">
      <c r="A198">
        <f t="shared" si="15"/>
        <v>-379.5</v>
      </c>
      <c r="B198">
        <f t="shared" si="16"/>
        <v>-6</v>
      </c>
      <c r="C198">
        <f t="shared" si="17"/>
        <v>0</v>
      </c>
      <c r="D198">
        <f t="shared" si="18"/>
        <v>5</v>
      </c>
      <c r="E198" t="str">
        <f>INDEX(八宮按位排, MOD(ROW()-2, 8)+1)</f>
        <v>乾</v>
      </c>
      <c r="F198" t="str">
        <f>INDEX([2]!十八局地盤表,FLOOR((ROW()-2)/64, 1)+1,  MOD(D198 - C198-1, 8)+1)</f>
        <v>戊</v>
      </c>
      <c r="G198" t="str">
        <f t="shared" si="19"/>
        <v>乾戊</v>
      </c>
      <c r="H198" t="str">
        <f>IFERROR(VLOOKUP(G198, 地支沖合table[[key]:[沖合關係]], 2, FALSE), "")</f>
        <v/>
      </c>
    </row>
    <row r="199" spans="1:8" x14ac:dyDescent="0.25">
      <c r="A199">
        <f t="shared" si="15"/>
        <v>-378.5</v>
      </c>
      <c r="B199">
        <f t="shared" si="16"/>
        <v>-6</v>
      </c>
      <c r="C199">
        <f t="shared" si="17"/>
        <v>0</v>
      </c>
      <c r="D199">
        <f t="shared" si="18"/>
        <v>6</v>
      </c>
      <c r="E199" t="str">
        <f>INDEX(八宮按位排, MOD(ROW()-2, 8)+1)</f>
        <v>兌</v>
      </c>
      <c r="F199" t="str">
        <f>INDEX([2]!十八局地盤表,FLOOR((ROW()-2)/64, 1)+1,  MOD(D199 - C199-1, 8)+1)</f>
        <v>乙</v>
      </c>
      <c r="G199" t="str">
        <f t="shared" si="19"/>
        <v>兌乙</v>
      </c>
      <c r="H199" t="str">
        <f>IFERROR(VLOOKUP(G199, 地支沖合table[[key]:[沖合關係]], 2, FALSE), "")</f>
        <v/>
      </c>
    </row>
    <row r="200" spans="1:8" x14ac:dyDescent="0.25">
      <c r="A200">
        <f t="shared" si="15"/>
        <v>-377.5</v>
      </c>
      <c r="B200">
        <f t="shared" si="16"/>
        <v>-6</v>
      </c>
      <c r="C200">
        <f t="shared" si="17"/>
        <v>0</v>
      </c>
      <c r="D200">
        <f t="shared" si="18"/>
        <v>7</v>
      </c>
      <c r="E200" t="str">
        <f>INDEX(八宮按位排, MOD(ROW()-2, 8)+1)</f>
        <v>坤</v>
      </c>
      <c r="F200" t="str">
        <f>INDEX([2]!十八局地盤表,FLOOR((ROW()-2)/64, 1)+1,  MOD(D200 - C200-1, 8)+1)</f>
        <v>壬</v>
      </c>
      <c r="G200" t="str">
        <f t="shared" si="19"/>
        <v>坤壬</v>
      </c>
      <c r="H200" t="str">
        <f>IFERROR(VLOOKUP(G200, 地支沖合table[[key]:[沖合關係]], 2, FALSE), "")</f>
        <v/>
      </c>
    </row>
    <row r="201" spans="1:8" x14ac:dyDescent="0.25">
      <c r="A201">
        <f t="shared" si="15"/>
        <v>-376.5</v>
      </c>
      <c r="B201">
        <f t="shared" si="16"/>
        <v>-6</v>
      </c>
      <c r="C201">
        <f t="shared" si="17"/>
        <v>0</v>
      </c>
      <c r="D201">
        <f t="shared" si="18"/>
        <v>8</v>
      </c>
      <c r="E201" t="str">
        <f>INDEX(八宮按位排, MOD(ROW()-2, 8)+1)</f>
        <v>離</v>
      </c>
      <c r="F201" t="str">
        <f>INDEX([2]!十八局地盤表,FLOOR((ROW()-2)/64, 1)+1,  MOD(D201 - C201-1, 8)+1)</f>
        <v>丁</v>
      </c>
      <c r="G201" t="str">
        <f t="shared" si="19"/>
        <v>離丁</v>
      </c>
      <c r="H201" t="str">
        <f>IFERROR(VLOOKUP(G201, 地支沖合table[[key]:[沖合關係]], 2, FALSE), "")</f>
        <v/>
      </c>
    </row>
    <row r="202" spans="1:8" x14ac:dyDescent="0.25">
      <c r="A202">
        <f t="shared" si="15"/>
        <v>-375.5</v>
      </c>
      <c r="B202">
        <f t="shared" si="16"/>
        <v>-6</v>
      </c>
      <c r="C202">
        <f t="shared" si="17"/>
        <v>1</v>
      </c>
      <c r="D202">
        <f t="shared" si="18"/>
        <v>1</v>
      </c>
      <c r="E202" t="str">
        <f>INDEX(八宮按位排, MOD(ROW()-2, 8)+1)</f>
        <v>巽</v>
      </c>
      <c r="F202" t="str">
        <f>INDEX([2]!十八局地盤表,FLOOR((ROW()-2)/64, 1)+1,  MOD(D202 - C202-1, 8)+1)</f>
        <v>丁</v>
      </c>
      <c r="G202" t="str">
        <f t="shared" si="19"/>
        <v>巽丁</v>
      </c>
      <c r="H202" t="str">
        <f>IFERROR(VLOOKUP(G202, 地支沖合table[[key]:[沖合關係]], 2, FALSE), "")</f>
        <v/>
      </c>
    </row>
    <row r="203" spans="1:8" x14ac:dyDescent="0.25">
      <c r="A203">
        <f t="shared" si="15"/>
        <v>-374.5</v>
      </c>
      <c r="B203">
        <f t="shared" si="16"/>
        <v>-6</v>
      </c>
      <c r="C203">
        <f t="shared" si="17"/>
        <v>1</v>
      </c>
      <c r="D203">
        <f t="shared" si="18"/>
        <v>2</v>
      </c>
      <c r="E203" t="str">
        <f>INDEX(八宮按位排, MOD(ROW()-2, 8)+1)</f>
        <v>震</v>
      </c>
      <c r="F203" t="str">
        <f>INDEX([2]!十八局地盤表,FLOOR((ROW()-2)/64, 1)+1,  MOD(D203 - C203-1, 8)+1)</f>
        <v>庚</v>
      </c>
      <c r="G203" t="str">
        <f t="shared" si="19"/>
        <v>震庚</v>
      </c>
      <c r="H203" t="str">
        <f>IFERROR(VLOOKUP(G203, 地支沖合table[[key]:[沖合關係]], 2, FALSE), "")</f>
        <v/>
      </c>
    </row>
    <row r="204" spans="1:8" x14ac:dyDescent="0.25">
      <c r="A204">
        <f t="shared" si="15"/>
        <v>-373.5</v>
      </c>
      <c r="B204">
        <f t="shared" si="16"/>
        <v>-6</v>
      </c>
      <c r="C204">
        <f t="shared" si="17"/>
        <v>1</v>
      </c>
      <c r="D204">
        <f t="shared" si="18"/>
        <v>3</v>
      </c>
      <c r="E204" t="str">
        <f>INDEX(八宮按位排, MOD(ROW()-2, 8)+1)</f>
        <v>艮</v>
      </c>
      <c r="F204" t="str">
        <f>INDEX([2]!十八局地盤表,FLOOR((ROW()-2)/64, 1)+1,  MOD(D204 - C204-1, 8)+1)</f>
        <v>辛</v>
      </c>
      <c r="G204" t="str">
        <f t="shared" si="19"/>
        <v>艮辛</v>
      </c>
      <c r="H204" t="str">
        <f>IFERROR(VLOOKUP(G204, 地支沖合table[[key]:[沖合關係]], 2, FALSE), "")</f>
        <v>相害,</v>
      </c>
    </row>
    <row r="205" spans="1:8" x14ac:dyDescent="0.25">
      <c r="A205">
        <f t="shared" si="15"/>
        <v>-372.5</v>
      </c>
      <c r="B205">
        <f t="shared" si="16"/>
        <v>-6</v>
      </c>
      <c r="C205">
        <f t="shared" si="17"/>
        <v>1</v>
      </c>
      <c r="D205">
        <f t="shared" si="18"/>
        <v>4</v>
      </c>
      <c r="E205" t="str">
        <f>INDEX(八宮按位排, MOD(ROW()-2, 8)+1)</f>
        <v>坎</v>
      </c>
      <c r="F205" t="str">
        <f>INDEX([2]!十八局地盤表,FLOOR((ROW()-2)/64, 1)+1,  MOD(D205 - C205-1, 8)+1)</f>
        <v>丙</v>
      </c>
      <c r="G205" t="str">
        <f t="shared" si="19"/>
        <v>坎丙</v>
      </c>
      <c r="H205" t="str">
        <f>IFERROR(VLOOKUP(G205, 地支沖合table[[key]:[沖合關係]], 2, FALSE), "")</f>
        <v/>
      </c>
    </row>
    <row r="206" spans="1:8" x14ac:dyDescent="0.25">
      <c r="A206">
        <f t="shared" si="15"/>
        <v>-371.5</v>
      </c>
      <c r="B206">
        <f t="shared" si="16"/>
        <v>-6</v>
      </c>
      <c r="C206">
        <f t="shared" si="17"/>
        <v>1</v>
      </c>
      <c r="D206">
        <f t="shared" si="18"/>
        <v>5</v>
      </c>
      <c r="E206" t="str">
        <f>INDEX(八宮按位排, MOD(ROW()-2, 8)+1)</f>
        <v>乾</v>
      </c>
      <c r="F206" t="str">
        <f>INDEX([2]!十八局地盤表,FLOOR((ROW()-2)/64, 1)+1,  MOD(D206 - C206-1, 8)+1)</f>
        <v>癸</v>
      </c>
      <c r="G206" t="str">
        <f t="shared" si="19"/>
        <v>乾癸</v>
      </c>
      <c r="H206" t="str">
        <f>IFERROR(VLOOKUP(G206, 地支沖合table[[key]:[沖合關係]], 2, FALSE), "")</f>
        <v>相合,相破,</v>
      </c>
    </row>
    <row r="207" spans="1:8" x14ac:dyDescent="0.25">
      <c r="A207">
        <f t="shared" si="15"/>
        <v>-370.5</v>
      </c>
      <c r="B207">
        <f t="shared" si="16"/>
        <v>-6</v>
      </c>
      <c r="C207">
        <f t="shared" si="17"/>
        <v>1</v>
      </c>
      <c r="D207">
        <f t="shared" si="18"/>
        <v>6</v>
      </c>
      <c r="E207" t="str">
        <f>INDEX(八宮按位排, MOD(ROW()-2, 8)+1)</f>
        <v>兌</v>
      </c>
      <c r="F207" t="str">
        <f>INDEX([2]!十八局地盤表,FLOOR((ROW()-2)/64, 1)+1,  MOD(D207 - C207-1, 8)+1)</f>
        <v>戊</v>
      </c>
      <c r="G207" t="str">
        <f t="shared" si="19"/>
        <v>兌戊</v>
      </c>
      <c r="H207" t="str">
        <f>IFERROR(VLOOKUP(G207, 地支沖合table[[key]:[沖合關係]], 2, FALSE), "")</f>
        <v>相破,</v>
      </c>
    </row>
    <row r="208" spans="1:8" x14ac:dyDescent="0.25">
      <c r="A208">
        <f t="shared" si="15"/>
        <v>-369.5</v>
      </c>
      <c r="B208">
        <f t="shared" si="16"/>
        <v>-6</v>
      </c>
      <c r="C208">
        <f t="shared" si="17"/>
        <v>1</v>
      </c>
      <c r="D208">
        <f t="shared" si="18"/>
        <v>7</v>
      </c>
      <c r="E208" t="str">
        <f>INDEX(八宮按位排, MOD(ROW()-2, 8)+1)</f>
        <v>坤</v>
      </c>
      <c r="F208" t="str">
        <f>INDEX([2]!十八局地盤表,FLOOR((ROW()-2)/64, 1)+1,  MOD(D208 - C208-1, 8)+1)</f>
        <v>乙</v>
      </c>
      <c r="G208" t="str">
        <f t="shared" si="19"/>
        <v>坤乙</v>
      </c>
      <c r="H208" t="str">
        <f>IFERROR(VLOOKUP(G208, 地支沖合table[[key]:[沖合關係]], 2, FALSE), "")</f>
        <v/>
      </c>
    </row>
    <row r="209" spans="1:8" x14ac:dyDescent="0.25">
      <c r="A209">
        <f t="shared" si="15"/>
        <v>-368.5</v>
      </c>
      <c r="B209">
        <f t="shared" si="16"/>
        <v>-6</v>
      </c>
      <c r="C209">
        <f t="shared" si="17"/>
        <v>1</v>
      </c>
      <c r="D209">
        <f t="shared" si="18"/>
        <v>8</v>
      </c>
      <c r="E209" t="str">
        <f>INDEX(八宮按位排, MOD(ROW()-2, 8)+1)</f>
        <v>離</v>
      </c>
      <c r="F209" t="str">
        <f>INDEX([2]!十八局地盤表,FLOOR((ROW()-2)/64, 1)+1,  MOD(D209 - C209-1, 8)+1)</f>
        <v>壬</v>
      </c>
      <c r="G209" t="str">
        <f t="shared" si="19"/>
        <v>離壬</v>
      </c>
      <c r="H209" t="str">
        <f>IFERROR(VLOOKUP(G209, 地支沖合table[[key]:[沖合關係]], 2, FALSE), "")</f>
        <v/>
      </c>
    </row>
    <row r="210" spans="1:8" x14ac:dyDescent="0.25">
      <c r="A210">
        <f t="shared" si="15"/>
        <v>-367.5</v>
      </c>
      <c r="B210">
        <f t="shared" si="16"/>
        <v>-6</v>
      </c>
      <c r="C210">
        <f t="shared" si="17"/>
        <v>2</v>
      </c>
      <c r="D210">
        <f t="shared" si="18"/>
        <v>1</v>
      </c>
      <c r="E210" t="str">
        <f>INDEX(八宮按位排, MOD(ROW()-2, 8)+1)</f>
        <v>巽</v>
      </c>
      <c r="F210" t="str">
        <f>INDEX([2]!十八局地盤表,FLOOR((ROW()-2)/64, 1)+1,  MOD(D210 - C210-1, 8)+1)</f>
        <v>壬</v>
      </c>
      <c r="G210" t="str">
        <f t="shared" si="19"/>
        <v>巽壬</v>
      </c>
      <c r="H210" t="str">
        <f>IFERROR(VLOOKUP(G210, 地支沖合table[[key]:[沖合關係]], 2, FALSE), "")</f>
        <v>自刑,</v>
      </c>
    </row>
    <row r="211" spans="1:8" x14ac:dyDescent="0.25">
      <c r="A211">
        <f t="shared" si="15"/>
        <v>-366.5</v>
      </c>
      <c r="B211">
        <f t="shared" si="16"/>
        <v>-6</v>
      </c>
      <c r="C211">
        <f t="shared" si="17"/>
        <v>2</v>
      </c>
      <c r="D211">
        <f t="shared" si="18"/>
        <v>2</v>
      </c>
      <c r="E211" t="str">
        <f>INDEX(八宮按位排, MOD(ROW()-2, 8)+1)</f>
        <v>震</v>
      </c>
      <c r="F211" t="str">
        <f>INDEX([2]!十八局地盤表,FLOOR((ROW()-2)/64, 1)+1,  MOD(D211 - C211-1, 8)+1)</f>
        <v>丁</v>
      </c>
      <c r="G211" t="str">
        <f t="shared" si="19"/>
        <v>震丁</v>
      </c>
      <c r="H211" t="str">
        <f>IFERROR(VLOOKUP(G211, 地支沖合table[[key]:[沖合關係]], 2, FALSE), "")</f>
        <v/>
      </c>
    </row>
    <row r="212" spans="1:8" x14ac:dyDescent="0.25">
      <c r="A212">
        <f t="shared" si="15"/>
        <v>-365.5</v>
      </c>
      <c r="B212">
        <f t="shared" si="16"/>
        <v>-6</v>
      </c>
      <c r="C212">
        <f t="shared" si="17"/>
        <v>2</v>
      </c>
      <c r="D212">
        <f t="shared" si="18"/>
        <v>3</v>
      </c>
      <c r="E212" t="str">
        <f>INDEX(八宮按位排, MOD(ROW()-2, 8)+1)</f>
        <v>艮</v>
      </c>
      <c r="F212" t="str">
        <f>INDEX([2]!十八局地盤表,FLOOR((ROW()-2)/64, 1)+1,  MOD(D212 - C212-1, 8)+1)</f>
        <v>庚</v>
      </c>
      <c r="G212" t="str">
        <f t="shared" si="19"/>
        <v>艮庚</v>
      </c>
      <c r="H212" t="str">
        <f>IFERROR(VLOOKUP(G212, 地支沖合table[[key]:[沖合關係]], 2, FALSE), "")</f>
        <v>相沖,無恩之刑-儀→宮,</v>
      </c>
    </row>
    <row r="213" spans="1:8" x14ac:dyDescent="0.25">
      <c r="A213">
        <f t="shared" si="15"/>
        <v>-364.5</v>
      </c>
      <c r="B213">
        <f t="shared" si="16"/>
        <v>-6</v>
      </c>
      <c r="C213">
        <f t="shared" si="17"/>
        <v>2</v>
      </c>
      <c r="D213">
        <f t="shared" si="18"/>
        <v>4</v>
      </c>
      <c r="E213" t="str">
        <f>INDEX(八宮按位排, MOD(ROW()-2, 8)+1)</f>
        <v>坎</v>
      </c>
      <c r="F213" t="str">
        <f>INDEX([2]!十八局地盤表,FLOOR((ROW()-2)/64, 1)+1,  MOD(D213 - C213-1, 8)+1)</f>
        <v>辛</v>
      </c>
      <c r="G213" t="str">
        <f t="shared" si="19"/>
        <v>坎辛</v>
      </c>
      <c r="H213" t="str">
        <f>IFERROR(VLOOKUP(G213, 地支沖合table[[key]:[沖合關係]], 2, FALSE), "")</f>
        <v>相沖,</v>
      </c>
    </row>
    <row r="214" spans="1:8" x14ac:dyDescent="0.25">
      <c r="A214">
        <f t="shared" si="15"/>
        <v>-363.5</v>
      </c>
      <c r="B214">
        <f t="shared" si="16"/>
        <v>-6</v>
      </c>
      <c r="C214">
        <f t="shared" si="17"/>
        <v>2</v>
      </c>
      <c r="D214">
        <f t="shared" si="18"/>
        <v>5</v>
      </c>
      <c r="E214" t="str">
        <f>INDEX(八宮按位排, MOD(ROW()-2, 8)+1)</f>
        <v>乾</v>
      </c>
      <c r="F214" t="str">
        <f>INDEX([2]!十八局地盤表,FLOOR((ROW()-2)/64, 1)+1,  MOD(D214 - C214-1, 8)+1)</f>
        <v>丙</v>
      </c>
      <c r="G214" t="str">
        <f t="shared" si="19"/>
        <v>乾丙</v>
      </c>
      <c r="H214" t="str">
        <f>IFERROR(VLOOKUP(G214, 地支沖合table[[key]:[沖合關係]], 2, FALSE), "")</f>
        <v/>
      </c>
    </row>
    <row r="215" spans="1:8" x14ac:dyDescent="0.25">
      <c r="A215">
        <f t="shared" si="15"/>
        <v>-362.5</v>
      </c>
      <c r="B215">
        <f t="shared" si="16"/>
        <v>-6</v>
      </c>
      <c r="C215">
        <f t="shared" si="17"/>
        <v>2</v>
      </c>
      <c r="D215">
        <f t="shared" si="18"/>
        <v>6</v>
      </c>
      <c r="E215" t="str">
        <f>INDEX(八宮按位排, MOD(ROW()-2, 8)+1)</f>
        <v>兌</v>
      </c>
      <c r="F215" t="str">
        <f>INDEX([2]!十八局地盤表,FLOOR((ROW()-2)/64, 1)+1,  MOD(D215 - C215-1, 8)+1)</f>
        <v>癸</v>
      </c>
      <c r="G215" t="str">
        <f t="shared" si="19"/>
        <v>兌癸</v>
      </c>
      <c r="H215" t="str">
        <f>IFERROR(VLOOKUP(G215, 地支沖合table[[key]:[沖合關係]], 2, FALSE), "")</f>
        <v/>
      </c>
    </row>
    <row r="216" spans="1:8" x14ac:dyDescent="0.25">
      <c r="A216">
        <f t="shared" si="15"/>
        <v>-361.5</v>
      </c>
      <c r="B216">
        <f t="shared" si="16"/>
        <v>-6</v>
      </c>
      <c r="C216">
        <f t="shared" si="17"/>
        <v>2</v>
      </c>
      <c r="D216">
        <f t="shared" si="18"/>
        <v>7</v>
      </c>
      <c r="E216" t="str">
        <f>INDEX(八宮按位排, MOD(ROW()-2, 8)+1)</f>
        <v>坤</v>
      </c>
      <c r="F216" t="str">
        <f>INDEX([2]!十八局地盤表,FLOOR((ROW()-2)/64, 1)+1,  MOD(D216 - C216-1, 8)+1)</f>
        <v>戊</v>
      </c>
      <c r="G216" t="str">
        <f t="shared" si="19"/>
        <v>坤戊</v>
      </c>
      <c r="H216" t="str">
        <f>IFERROR(VLOOKUP(G216, 地支沖合table[[key]:[沖合關係]], 2, FALSE), "")</f>
        <v>相害,</v>
      </c>
    </row>
    <row r="217" spans="1:8" x14ac:dyDescent="0.25">
      <c r="A217">
        <f t="shared" si="15"/>
        <v>-360.5</v>
      </c>
      <c r="B217">
        <f t="shared" si="16"/>
        <v>-6</v>
      </c>
      <c r="C217">
        <f t="shared" si="17"/>
        <v>2</v>
      </c>
      <c r="D217">
        <f t="shared" si="18"/>
        <v>8</v>
      </c>
      <c r="E217" t="str">
        <f>INDEX(八宮按位排, MOD(ROW()-2, 8)+1)</f>
        <v>離</v>
      </c>
      <c r="F217" t="str">
        <f>INDEX([2]!十八局地盤表,FLOOR((ROW()-2)/64, 1)+1,  MOD(D217 - C217-1, 8)+1)</f>
        <v>乙</v>
      </c>
      <c r="G217" t="str">
        <f t="shared" si="19"/>
        <v>離乙</v>
      </c>
      <c r="H217" t="str">
        <f>IFERROR(VLOOKUP(G217, 地支沖合table[[key]:[沖合關係]], 2, FALSE), "")</f>
        <v/>
      </c>
    </row>
    <row r="218" spans="1:8" x14ac:dyDescent="0.25">
      <c r="A218">
        <f t="shared" si="15"/>
        <v>-359.5</v>
      </c>
      <c r="B218">
        <f t="shared" si="16"/>
        <v>-6</v>
      </c>
      <c r="C218">
        <f t="shared" si="17"/>
        <v>3</v>
      </c>
      <c r="D218">
        <f t="shared" si="18"/>
        <v>1</v>
      </c>
      <c r="E218" t="str">
        <f>INDEX(八宮按位排, MOD(ROW()-2, 8)+1)</f>
        <v>巽</v>
      </c>
      <c r="F218" t="str">
        <f>INDEX([2]!十八局地盤表,FLOOR((ROW()-2)/64, 1)+1,  MOD(D218 - C218-1, 8)+1)</f>
        <v>乙</v>
      </c>
      <c r="G218" t="str">
        <f t="shared" si="19"/>
        <v>巽乙</v>
      </c>
      <c r="H218" t="str">
        <f>IFERROR(VLOOKUP(G218, 地支沖合table[[key]:[沖合關係]], 2, FALSE), "")</f>
        <v/>
      </c>
    </row>
    <row r="219" spans="1:8" x14ac:dyDescent="0.25">
      <c r="A219">
        <f t="shared" si="15"/>
        <v>-358.5</v>
      </c>
      <c r="B219">
        <f t="shared" si="16"/>
        <v>-6</v>
      </c>
      <c r="C219">
        <f t="shared" si="17"/>
        <v>3</v>
      </c>
      <c r="D219">
        <f t="shared" si="18"/>
        <v>2</v>
      </c>
      <c r="E219" t="str">
        <f>INDEX(八宮按位排, MOD(ROW()-2, 8)+1)</f>
        <v>震</v>
      </c>
      <c r="F219" t="str">
        <f>INDEX([2]!十八局地盤表,FLOOR((ROW()-2)/64, 1)+1,  MOD(D219 - C219-1, 8)+1)</f>
        <v>壬</v>
      </c>
      <c r="G219" t="str">
        <f t="shared" si="19"/>
        <v>震壬</v>
      </c>
      <c r="H219" t="str">
        <f>IFERROR(VLOOKUP(G219, 地支沖合table[[key]:[沖合關係]], 2, FALSE), "")</f>
        <v>相害,</v>
      </c>
    </row>
    <row r="220" spans="1:8" x14ac:dyDescent="0.25">
      <c r="A220">
        <f t="shared" si="15"/>
        <v>-357.5</v>
      </c>
      <c r="B220">
        <f t="shared" si="16"/>
        <v>-6</v>
      </c>
      <c r="C220">
        <f t="shared" si="17"/>
        <v>3</v>
      </c>
      <c r="D220">
        <f t="shared" si="18"/>
        <v>3</v>
      </c>
      <c r="E220" t="str">
        <f>INDEX(八宮按位排, MOD(ROW()-2, 8)+1)</f>
        <v>艮</v>
      </c>
      <c r="F220" t="str">
        <f>INDEX([2]!十八局地盤表,FLOOR((ROW()-2)/64, 1)+1,  MOD(D220 - C220-1, 8)+1)</f>
        <v>丁</v>
      </c>
      <c r="G220" t="str">
        <f t="shared" si="19"/>
        <v>艮丁</v>
      </c>
      <c r="H220" t="str">
        <f>IFERROR(VLOOKUP(G220, 地支沖合table[[key]:[沖合關係]], 2, FALSE), "")</f>
        <v/>
      </c>
    </row>
    <row r="221" spans="1:8" x14ac:dyDescent="0.25">
      <c r="A221">
        <f t="shared" si="15"/>
        <v>-356.5</v>
      </c>
      <c r="B221">
        <f t="shared" si="16"/>
        <v>-6</v>
      </c>
      <c r="C221">
        <f t="shared" si="17"/>
        <v>3</v>
      </c>
      <c r="D221">
        <f t="shared" si="18"/>
        <v>4</v>
      </c>
      <c r="E221" t="str">
        <f>INDEX(八宮按位排, MOD(ROW()-2, 8)+1)</f>
        <v>坎</v>
      </c>
      <c r="F221" t="str">
        <f>INDEX([2]!十八局地盤表,FLOOR((ROW()-2)/64, 1)+1,  MOD(D221 - C221-1, 8)+1)</f>
        <v>庚</v>
      </c>
      <c r="G221" t="str">
        <f t="shared" si="19"/>
        <v>坎庚</v>
      </c>
      <c r="H221" t="str">
        <f>IFERROR(VLOOKUP(G221, 地支沖合table[[key]:[沖合關係]], 2, FALSE), "")</f>
        <v/>
      </c>
    </row>
    <row r="222" spans="1:8" x14ac:dyDescent="0.25">
      <c r="A222">
        <f t="shared" si="15"/>
        <v>-355.5</v>
      </c>
      <c r="B222">
        <f t="shared" si="16"/>
        <v>-6</v>
      </c>
      <c r="C222">
        <f t="shared" si="17"/>
        <v>3</v>
      </c>
      <c r="D222">
        <f t="shared" si="18"/>
        <v>5</v>
      </c>
      <c r="E222" t="str">
        <f>INDEX(八宮按位排, MOD(ROW()-2, 8)+1)</f>
        <v>乾</v>
      </c>
      <c r="F222" t="str">
        <f>INDEX([2]!十八局地盤表,FLOOR((ROW()-2)/64, 1)+1,  MOD(D222 - C222-1, 8)+1)</f>
        <v>辛</v>
      </c>
      <c r="G222" t="str">
        <f t="shared" si="19"/>
        <v>乾辛</v>
      </c>
      <c r="H222" t="str">
        <f>IFERROR(VLOOKUP(G222, 地支沖合table[[key]:[沖合關係]], 2, FALSE), "")</f>
        <v/>
      </c>
    </row>
    <row r="223" spans="1:8" x14ac:dyDescent="0.25">
      <c r="A223">
        <f t="shared" si="15"/>
        <v>-354.5</v>
      </c>
      <c r="B223">
        <f t="shared" si="16"/>
        <v>-6</v>
      </c>
      <c r="C223">
        <f t="shared" si="17"/>
        <v>3</v>
      </c>
      <c r="D223">
        <f t="shared" si="18"/>
        <v>6</v>
      </c>
      <c r="E223" t="str">
        <f>INDEX(八宮按位排, MOD(ROW()-2, 8)+1)</f>
        <v>兌</v>
      </c>
      <c r="F223" t="str">
        <f>INDEX([2]!十八局地盤表,FLOOR((ROW()-2)/64, 1)+1,  MOD(D223 - C223-1, 8)+1)</f>
        <v>丙</v>
      </c>
      <c r="G223" t="str">
        <f t="shared" si="19"/>
        <v>兌丙</v>
      </c>
      <c r="H223" t="str">
        <f>IFERROR(VLOOKUP(G223, 地支沖合table[[key]:[沖合關係]], 2, FALSE), "")</f>
        <v/>
      </c>
    </row>
    <row r="224" spans="1:8" x14ac:dyDescent="0.25">
      <c r="A224">
        <f t="shared" si="15"/>
        <v>-353.5</v>
      </c>
      <c r="B224">
        <f t="shared" si="16"/>
        <v>-6</v>
      </c>
      <c r="C224">
        <f t="shared" si="17"/>
        <v>3</v>
      </c>
      <c r="D224">
        <f t="shared" si="18"/>
        <v>7</v>
      </c>
      <c r="E224" t="str">
        <f>INDEX(八宮按位排, MOD(ROW()-2, 8)+1)</f>
        <v>坤</v>
      </c>
      <c r="F224" t="str">
        <f>INDEX([2]!十八局地盤表,FLOOR((ROW()-2)/64, 1)+1,  MOD(D224 - C224-1, 8)+1)</f>
        <v>癸</v>
      </c>
      <c r="G224" t="str">
        <f t="shared" si="19"/>
        <v>坤癸</v>
      </c>
      <c r="H224" t="str">
        <f>IFERROR(VLOOKUP(G224, 地支沖合table[[key]:[沖合關係]], 2, FALSE), "")</f>
        <v>相沖,無恩之刑-儀←宮,</v>
      </c>
    </row>
    <row r="225" spans="1:8" x14ac:dyDescent="0.25">
      <c r="A225">
        <f t="shared" si="15"/>
        <v>-352.5</v>
      </c>
      <c r="B225">
        <f t="shared" si="16"/>
        <v>-6</v>
      </c>
      <c r="C225">
        <f t="shared" si="17"/>
        <v>3</v>
      </c>
      <c r="D225">
        <f t="shared" si="18"/>
        <v>8</v>
      </c>
      <c r="E225" t="str">
        <f>INDEX(八宮按位排, MOD(ROW()-2, 8)+1)</f>
        <v>離</v>
      </c>
      <c r="F225" t="str">
        <f>INDEX([2]!十八局地盤表,FLOOR((ROW()-2)/64, 1)+1,  MOD(D225 - C225-1, 8)+1)</f>
        <v>戊</v>
      </c>
      <c r="G225" t="str">
        <f t="shared" si="19"/>
        <v>離戊</v>
      </c>
      <c r="H225" t="str">
        <f>IFERROR(VLOOKUP(G225, 地支沖合table[[key]:[沖合關係]], 2, FALSE), "")</f>
        <v>相沖,</v>
      </c>
    </row>
    <row r="226" spans="1:8" x14ac:dyDescent="0.25">
      <c r="A226">
        <f t="shared" si="15"/>
        <v>-351.5</v>
      </c>
      <c r="B226">
        <f t="shared" si="16"/>
        <v>-6</v>
      </c>
      <c r="C226">
        <f t="shared" si="17"/>
        <v>4</v>
      </c>
      <c r="D226">
        <f t="shared" si="18"/>
        <v>1</v>
      </c>
      <c r="E226" t="str">
        <f>INDEX(八宮按位排, MOD(ROW()-2, 8)+1)</f>
        <v>巽</v>
      </c>
      <c r="F226" t="str">
        <f>INDEX([2]!十八局地盤表,FLOOR((ROW()-2)/64, 1)+1,  MOD(D226 - C226-1, 8)+1)</f>
        <v>戊</v>
      </c>
      <c r="G226" t="str">
        <f t="shared" si="19"/>
        <v>巽戊</v>
      </c>
      <c r="H226" t="str">
        <f>IFERROR(VLOOKUP(G226, 地支沖合table[[key]:[沖合關係]], 2, FALSE), "")</f>
        <v/>
      </c>
    </row>
    <row r="227" spans="1:8" x14ac:dyDescent="0.25">
      <c r="A227">
        <f t="shared" si="15"/>
        <v>-350.5</v>
      </c>
      <c r="B227">
        <f t="shared" si="16"/>
        <v>-6</v>
      </c>
      <c r="C227">
        <f t="shared" si="17"/>
        <v>4</v>
      </c>
      <c r="D227">
        <f t="shared" si="18"/>
        <v>2</v>
      </c>
      <c r="E227" t="str">
        <f>INDEX(八宮按位排, MOD(ROW()-2, 8)+1)</f>
        <v>震</v>
      </c>
      <c r="F227" t="str">
        <f>INDEX([2]!十八局地盤表,FLOOR((ROW()-2)/64, 1)+1,  MOD(D227 - C227-1, 8)+1)</f>
        <v>乙</v>
      </c>
      <c r="G227" t="str">
        <f t="shared" si="19"/>
        <v>震乙</v>
      </c>
      <c r="H227" t="str">
        <f>IFERROR(VLOOKUP(G227, 地支沖合table[[key]:[沖合關係]], 2, FALSE), "")</f>
        <v/>
      </c>
    </row>
    <row r="228" spans="1:8" x14ac:dyDescent="0.25">
      <c r="A228">
        <f t="shared" si="15"/>
        <v>-349.5</v>
      </c>
      <c r="B228">
        <f t="shared" si="16"/>
        <v>-6</v>
      </c>
      <c r="C228">
        <f t="shared" si="17"/>
        <v>4</v>
      </c>
      <c r="D228">
        <f t="shared" si="18"/>
        <v>3</v>
      </c>
      <c r="E228" t="str">
        <f>INDEX(八宮按位排, MOD(ROW()-2, 8)+1)</f>
        <v>艮</v>
      </c>
      <c r="F228" t="str">
        <f>INDEX([2]!十八局地盤表,FLOOR((ROW()-2)/64, 1)+1,  MOD(D228 - C228-1, 8)+1)</f>
        <v>壬</v>
      </c>
      <c r="G228" t="str">
        <f t="shared" si="19"/>
        <v>艮壬</v>
      </c>
      <c r="H228" t="str">
        <f>IFERROR(VLOOKUP(G228, 地支沖合table[[key]:[沖合關係]], 2, FALSE), "")</f>
        <v>相破,</v>
      </c>
    </row>
    <row r="229" spans="1:8" x14ac:dyDescent="0.25">
      <c r="A229">
        <f t="shared" si="15"/>
        <v>-348.5</v>
      </c>
      <c r="B229">
        <f t="shared" si="16"/>
        <v>-6</v>
      </c>
      <c r="C229">
        <f t="shared" si="17"/>
        <v>4</v>
      </c>
      <c r="D229">
        <f t="shared" si="18"/>
        <v>4</v>
      </c>
      <c r="E229" t="str">
        <f>INDEX(八宮按位排, MOD(ROW()-2, 8)+1)</f>
        <v>坎</v>
      </c>
      <c r="F229" t="str">
        <f>INDEX([2]!十八局地盤表,FLOOR((ROW()-2)/64, 1)+1,  MOD(D229 - C229-1, 8)+1)</f>
        <v>丁</v>
      </c>
      <c r="G229" t="str">
        <f t="shared" si="19"/>
        <v>坎丁</v>
      </c>
      <c r="H229" t="str">
        <f>IFERROR(VLOOKUP(G229, 地支沖合table[[key]:[沖合關係]], 2, FALSE), "")</f>
        <v/>
      </c>
    </row>
    <row r="230" spans="1:8" x14ac:dyDescent="0.25">
      <c r="A230">
        <f t="shared" si="15"/>
        <v>-347.5</v>
      </c>
      <c r="B230">
        <f t="shared" si="16"/>
        <v>-6</v>
      </c>
      <c r="C230">
        <f t="shared" si="17"/>
        <v>4</v>
      </c>
      <c r="D230">
        <f t="shared" si="18"/>
        <v>5</v>
      </c>
      <c r="E230" t="str">
        <f>INDEX(八宮按位排, MOD(ROW()-2, 8)+1)</f>
        <v>乾</v>
      </c>
      <c r="F230" t="str">
        <f>INDEX([2]!十八局地盤表,FLOOR((ROW()-2)/64, 1)+1,  MOD(D230 - C230-1, 8)+1)</f>
        <v>庚</v>
      </c>
      <c r="G230" t="str">
        <f t="shared" si="19"/>
        <v>乾庚</v>
      </c>
      <c r="H230" t="str">
        <f>IFERROR(VLOOKUP(G230, 地支沖合table[[key]:[沖合關係]], 2, FALSE), "")</f>
        <v>相害,</v>
      </c>
    </row>
    <row r="231" spans="1:8" x14ac:dyDescent="0.25">
      <c r="A231">
        <f t="shared" si="15"/>
        <v>-346.5</v>
      </c>
      <c r="B231">
        <f t="shared" si="16"/>
        <v>-6</v>
      </c>
      <c r="C231">
        <f t="shared" si="17"/>
        <v>4</v>
      </c>
      <c r="D231">
        <f t="shared" si="18"/>
        <v>6</v>
      </c>
      <c r="E231" t="str">
        <f>INDEX(八宮按位排, MOD(ROW()-2, 8)+1)</f>
        <v>兌</v>
      </c>
      <c r="F231" t="str">
        <f>INDEX([2]!十八局地盤表,FLOOR((ROW()-2)/64, 1)+1,  MOD(D231 - C231-1, 8)+1)</f>
        <v>辛</v>
      </c>
      <c r="G231" t="str">
        <f t="shared" si="19"/>
        <v>兌辛</v>
      </c>
      <c r="H231" t="str">
        <f>IFERROR(VLOOKUP(G231, 地支沖合table[[key]:[沖合關係]], 2, FALSE), "")</f>
        <v/>
      </c>
    </row>
    <row r="232" spans="1:8" x14ac:dyDescent="0.25">
      <c r="A232">
        <f t="shared" si="15"/>
        <v>-345.5</v>
      </c>
      <c r="B232">
        <f t="shared" si="16"/>
        <v>-6</v>
      </c>
      <c r="C232">
        <f t="shared" si="17"/>
        <v>4</v>
      </c>
      <c r="D232">
        <f t="shared" si="18"/>
        <v>7</v>
      </c>
      <c r="E232" t="str">
        <f>INDEX(八宮按位排, MOD(ROW()-2, 8)+1)</f>
        <v>坤</v>
      </c>
      <c r="F232" t="str">
        <f>INDEX([2]!十八局地盤表,FLOOR((ROW()-2)/64, 1)+1,  MOD(D232 - C232-1, 8)+1)</f>
        <v>丙</v>
      </c>
      <c r="G232" t="str">
        <f t="shared" si="19"/>
        <v>坤丙</v>
      </c>
      <c r="H232" t="str">
        <f>IFERROR(VLOOKUP(G232, 地支沖合table[[key]:[沖合關係]], 2, FALSE), "")</f>
        <v/>
      </c>
    </row>
    <row r="233" spans="1:8" x14ac:dyDescent="0.25">
      <c r="A233">
        <f t="shared" si="15"/>
        <v>-344.5</v>
      </c>
      <c r="B233">
        <f t="shared" si="16"/>
        <v>-6</v>
      </c>
      <c r="C233">
        <f t="shared" si="17"/>
        <v>4</v>
      </c>
      <c r="D233">
        <f t="shared" si="18"/>
        <v>8</v>
      </c>
      <c r="E233" t="str">
        <f>INDEX(八宮按位排, MOD(ROW()-2, 8)+1)</f>
        <v>離</v>
      </c>
      <c r="F233" t="str">
        <f>INDEX([2]!十八局地盤表,FLOOR((ROW()-2)/64, 1)+1,  MOD(D233 - C233-1, 8)+1)</f>
        <v>癸</v>
      </c>
      <c r="G233" t="str">
        <f t="shared" si="19"/>
        <v>離癸</v>
      </c>
      <c r="H233" t="str">
        <f>IFERROR(VLOOKUP(G233, 地支沖合table[[key]:[沖合關係]], 2, FALSE), "")</f>
        <v/>
      </c>
    </row>
    <row r="234" spans="1:8" x14ac:dyDescent="0.25">
      <c r="A234">
        <f t="shared" si="15"/>
        <v>-343.5</v>
      </c>
      <c r="B234">
        <f t="shared" si="16"/>
        <v>-6</v>
      </c>
      <c r="C234">
        <f t="shared" si="17"/>
        <v>5</v>
      </c>
      <c r="D234">
        <f t="shared" si="18"/>
        <v>1</v>
      </c>
      <c r="E234" t="str">
        <f>INDEX(八宮按位排, MOD(ROW()-2, 8)+1)</f>
        <v>巽</v>
      </c>
      <c r="F234" t="str">
        <f>INDEX([2]!十八局地盤表,FLOOR((ROW()-2)/64, 1)+1,  MOD(D234 - C234-1, 8)+1)</f>
        <v>癸</v>
      </c>
      <c r="G234" t="str">
        <f t="shared" si="19"/>
        <v>巽癸</v>
      </c>
      <c r="H234" t="str">
        <f>IFERROR(VLOOKUP(G234, 地支沖合table[[key]:[沖合關係]], 2, FALSE), "")</f>
        <v>相害,無恩之刑-儀→宮,</v>
      </c>
    </row>
    <row r="235" spans="1:8" x14ac:dyDescent="0.25">
      <c r="A235">
        <f t="shared" si="15"/>
        <v>-342.5</v>
      </c>
      <c r="B235">
        <f t="shared" si="16"/>
        <v>-6</v>
      </c>
      <c r="C235">
        <f t="shared" si="17"/>
        <v>5</v>
      </c>
      <c r="D235">
        <f t="shared" si="18"/>
        <v>2</v>
      </c>
      <c r="E235" t="str">
        <f>INDEX(八宮按位排, MOD(ROW()-2, 8)+1)</f>
        <v>震</v>
      </c>
      <c r="F235" t="str">
        <f>INDEX([2]!十八局地盤表,FLOOR((ROW()-2)/64, 1)+1,  MOD(D235 - C235-1, 8)+1)</f>
        <v>戊</v>
      </c>
      <c r="G235" t="str">
        <f t="shared" si="19"/>
        <v>震戊</v>
      </c>
      <c r="H235" t="str">
        <f>IFERROR(VLOOKUP(G235, 地支沖合table[[key]:[沖合關係]], 2, FALSE), "")</f>
        <v>無禮之刑,</v>
      </c>
    </row>
    <row r="236" spans="1:8" x14ac:dyDescent="0.25">
      <c r="A236">
        <f t="shared" si="15"/>
        <v>-341.5</v>
      </c>
      <c r="B236">
        <f t="shared" si="16"/>
        <v>-6</v>
      </c>
      <c r="C236">
        <f t="shared" si="17"/>
        <v>5</v>
      </c>
      <c r="D236">
        <f t="shared" si="18"/>
        <v>3</v>
      </c>
      <c r="E236" t="str">
        <f>INDEX(八宮按位排, MOD(ROW()-2, 8)+1)</f>
        <v>艮</v>
      </c>
      <c r="F236" t="str">
        <f>INDEX([2]!十八局地盤表,FLOOR((ROW()-2)/64, 1)+1,  MOD(D236 - C236-1, 8)+1)</f>
        <v>乙</v>
      </c>
      <c r="G236" t="str">
        <f t="shared" si="19"/>
        <v>艮乙</v>
      </c>
      <c r="H236" t="str">
        <f>IFERROR(VLOOKUP(G236, 地支沖合table[[key]:[沖合關係]], 2, FALSE), "")</f>
        <v/>
      </c>
    </row>
    <row r="237" spans="1:8" x14ac:dyDescent="0.25">
      <c r="A237">
        <f t="shared" si="15"/>
        <v>-340.5</v>
      </c>
      <c r="B237">
        <f t="shared" si="16"/>
        <v>-6</v>
      </c>
      <c r="C237">
        <f t="shared" si="17"/>
        <v>5</v>
      </c>
      <c r="D237">
        <f t="shared" si="18"/>
        <v>4</v>
      </c>
      <c r="E237" t="str">
        <f>INDEX(八宮按位排, MOD(ROW()-2, 8)+1)</f>
        <v>坎</v>
      </c>
      <c r="F237" t="str">
        <f>INDEX([2]!十八局地盤表,FLOOR((ROW()-2)/64, 1)+1,  MOD(D237 - C237-1, 8)+1)</f>
        <v>壬</v>
      </c>
      <c r="G237" t="str">
        <f t="shared" si="19"/>
        <v>坎壬</v>
      </c>
      <c r="H237" t="str">
        <f>IFERROR(VLOOKUP(G237, 地支沖合table[[key]:[沖合關係]], 2, FALSE), "")</f>
        <v/>
      </c>
    </row>
    <row r="238" spans="1:8" x14ac:dyDescent="0.25">
      <c r="A238">
        <f t="shared" si="15"/>
        <v>-339.5</v>
      </c>
      <c r="B238">
        <f t="shared" si="16"/>
        <v>-6</v>
      </c>
      <c r="C238">
        <f t="shared" si="17"/>
        <v>5</v>
      </c>
      <c r="D238">
        <f t="shared" si="18"/>
        <v>5</v>
      </c>
      <c r="E238" t="str">
        <f>INDEX(八宮按位排, MOD(ROW()-2, 8)+1)</f>
        <v>乾</v>
      </c>
      <c r="F238" t="str">
        <f>INDEX([2]!十八局地盤表,FLOOR((ROW()-2)/64, 1)+1,  MOD(D238 - C238-1, 8)+1)</f>
        <v>丁</v>
      </c>
      <c r="G238" t="str">
        <f t="shared" si="19"/>
        <v>乾丁</v>
      </c>
      <c r="H238" t="str">
        <f>IFERROR(VLOOKUP(G238, 地支沖合table[[key]:[沖合關係]], 2, FALSE), "")</f>
        <v/>
      </c>
    </row>
    <row r="239" spans="1:8" x14ac:dyDescent="0.25">
      <c r="A239">
        <f t="shared" si="15"/>
        <v>-338.5</v>
      </c>
      <c r="B239">
        <f t="shared" si="16"/>
        <v>-6</v>
      </c>
      <c r="C239">
        <f t="shared" si="17"/>
        <v>5</v>
      </c>
      <c r="D239">
        <f t="shared" si="18"/>
        <v>6</v>
      </c>
      <c r="E239" t="str">
        <f>INDEX(八宮按位排, MOD(ROW()-2, 8)+1)</f>
        <v>兌</v>
      </c>
      <c r="F239" t="str">
        <f>INDEX([2]!十八局地盤表,FLOOR((ROW()-2)/64, 1)+1,  MOD(D239 - C239-1, 8)+1)</f>
        <v>庚</v>
      </c>
      <c r="G239" t="str">
        <f t="shared" si="19"/>
        <v>兌庚</v>
      </c>
      <c r="H239" t="str">
        <f>IFERROR(VLOOKUP(G239, 地支沖合table[[key]:[沖合關係]], 2, FALSE), "")</f>
        <v/>
      </c>
    </row>
    <row r="240" spans="1:8" x14ac:dyDescent="0.25">
      <c r="A240">
        <f t="shared" si="15"/>
        <v>-337.5</v>
      </c>
      <c r="B240">
        <f t="shared" si="16"/>
        <v>-6</v>
      </c>
      <c r="C240">
        <f t="shared" si="17"/>
        <v>5</v>
      </c>
      <c r="D240">
        <f t="shared" si="18"/>
        <v>7</v>
      </c>
      <c r="E240" t="str">
        <f>INDEX(八宮按位排, MOD(ROW()-2, 8)+1)</f>
        <v>坤</v>
      </c>
      <c r="F240" t="str">
        <f>INDEX([2]!十八局地盤表,FLOOR((ROW()-2)/64, 1)+1,  MOD(D240 - C240-1, 8)+1)</f>
        <v>辛</v>
      </c>
      <c r="G240" t="str">
        <f t="shared" si="19"/>
        <v>坤辛</v>
      </c>
      <c r="H240" t="str">
        <f>IFERROR(VLOOKUP(G240, 地支沖合table[[key]:[沖合關係]], 2, FALSE), "")</f>
        <v>相合,</v>
      </c>
    </row>
    <row r="241" spans="1:8" x14ac:dyDescent="0.25">
      <c r="A241">
        <f t="shared" si="15"/>
        <v>-336.5</v>
      </c>
      <c r="B241">
        <f t="shared" si="16"/>
        <v>-6</v>
      </c>
      <c r="C241">
        <f t="shared" si="17"/>
        <v>5</v>
      </c>
      <c r="D241">
        <f t="shared" si="18"/>
        <v>8</v>
      </c>
      <c r="E241" t="str">
        <f>INDEX(八宮按位排, MOD(ROW()-2, 8)+1)</f>
        <v>離</v>
      </c>
      <c r="F241" t="str">
        <f>INDEX([2]!十八局地盤表,FLOOR((ROW()-2)/64, 1)+1,  MOD(D241 - C241-1, 8)+1)</f>
        <v>丙</v>
      </c>
      <c r="G241" t="str">
        <f t="shared" si="19"/>
        <v>離丙</v>
      </c>
      <c r="H241" t="str">
        <f>IFERROR(VLOOKUP(G241, 地支沖合table[[key]:[沖合關係]], 2, FALSE), "")</f>
        <v/>
      </c>
    </row>
    <row r="242" spans="1:8" x14ac:dyDescent="0.25">
      <c r="A242">
        <f t="shared" si="15"/>
        <v>-335.5</v>
      </c>
      <c r="B242">
        <f t="shared" si="16"/>
        <v>-6</v>
      </c>
      <c r="C242">
        <f t="shared" si="17"/>
        <v>6</v>
      </c>
      <c r="D242">
        <f t="shared" si="18"/>
        <v>1</v>
      </c>
      <c r="E242" t="str">
        <f>INDEX(八宮按位排, MOD(ROW()-2, 8)+1)</f>
        <v>巽</v>
      </c>
      <c r="F242" t="str">
        <f>INDEX([2]!十八局地盤表,FLOOR((ROW()-2)/64, 1)+1,  MOD(D242 - C242-1, 8)+1)</f>
        <v>丙</v>
      </c>
      <c r="G242" t="str">
        <f t="shared" si="19"/>
        <v>巽丙</v>
      </c>
      <c r="H242" t="str">
        <f>IFERROR(VLOOKUP(G242, 地支沖合table[[key]:[沖合關係]], 2, FALSE), "")</f>
        <v/>
      </c>
    </row>
    <row r="243" spans="1:8" x14ac:dyDescent="0.25">
      <c r="A243">
        <f t="shared" si="15"/>
        <v>-334.5</v>
      </c>
      <c r="B243">
        <f t="shared" si="16"/>
        <v>-6</v>
      </c>
      <c r="C243">
        <f t="shared" si="17"/>
        <v>6</v>
      </c>
      <c r="D243">
        <f t="shared" si="18"/>
        <v>2</v>
      </c>
      <c r="E243" t="str">
        <f>INDEX(八宮按位排, MOD(ROW()-2, 8)+1)</f>
        <v>震</v>
      </c>
      <c r="F243" t="str">
        <f>INDEX([2]!十八局地盤表,FLOOR((ROW()-2)/64, 1)+1,  MOD(D243 - C243-1, 8)+1)</f>
        <v>癸</v>
      </c>
      <c r="G243" t="str">
        <f t="shared" si="19"/>
        <v>震癸</v>
      </c>
      <c r="H243" t="str">
        <f>IFERROR(VLOOKUP(G243, 地支沖合table[[key]:[沖合關係]], 2, FALSE), "")</f>
        <v/>
      </c>
    </row>
    <row r="244" spans="1:8" x14ac:dyDescent="0.25">
      <c r="A244">
        <f t="shared" si="15"/>
        <v>-333.5</v>
      </c>
      <c r="B244">
        <f t="shared" si="16"/>
        <v>-6</v>
      </c>
      <c r="C244">
        <f t="shared" si="17"/>
        <v>6</v>
      </c>
      <c r="D244">
        <f t="shared" si="18"/>
        <v>3</v>
      </c>
      <c r="E244" t="str">
        <f>INDEX(八宮按位排, MOD(ROW()-2, 8)+1)</f>
        <v>艮</v>
      </c>
      <c r="F244" t="str">
        <f>INDEX([2]!十八局地盤表,FLOOR((ROW()-2)/64, 1)+1,  MOD(D244 - C244-1, 8)+1)</f>
        <v>戊</v>
      </c>
      <c r="G244" t="str">
        <f t="shared" si="19"/>
        <v>艮戊</v>
      </c>
      <c r="H244" t="str">
        <f>IFERROR(VLOOKUP(G244, 地支沖合table[[key]:[沖合關係]], 2, FALSE), "")</f>
        <v>相合,</v>
      </c>
    </row>
    <row r="245" spans="1:8" x14ac:dyDescent="0.25">
      <c r="A245">
        <f t="shared" si="15"/>
        <v>-332.5</v>
      </c>
      <c r="B245">
        <f t="shared" si="16"/>
        <v>-6</v>
      </c>
      <c r="C245">
        <f t="shared" si="17"/>
        <v>6</v>
      </c>
      <c r="D245">
        <f t="shared" si="18"/>
        <v>4</v>
      </c>
      <c r="E245" t="str">
        <f>INDEX(八宮按位排, MOD(ROW()-2, 8)+1)</f>
        <v>坎</v>
      </c>
      <c r="F245" t="str">
        <f>INDEX([2]!十八局地盤表,FLOOR((ROW()-2)/64, 1)+1,  MOD(D245 - C245-1, 8)+1)</f>
        <v>乙</v>
      </c>
      <c r="G245" t="str">
        <f t="shared" si="19"/>
        <v>坎乙</v>
      </c>
      <c r="H245" t="str">
        <f>IFERROR(VLOOKUP(G245, 地支沖合table[[key]:[沖合關係]], 2, FALSE), "")</f>
        <v/>
      </c>
    </row>
    <row r="246" spans="1:8" x14ac:dyDescent="0.25">
      <c r="A246">
        <f t="shared" si="15"/>
        <v>-331.5</v>
      </c>
      <c r="B246">
        <f t="shared" si="16"/>
        <v>-6</v>
      </c>
      <c r="C246">
        <f t="shared" si="17"/>
        <v>6</v>
      </c>
      <c r="D246">
        <f t="shared" si="18"/>
        <v>5</v>
      </c>
      <c r="E246" t="str">
        <f>INDEX(八宮按位排, MOD(ROW()-2, 8)+1)</f>
        <v>乾</v>
      </c>
      <c r="F246" t="str">
        <f>INDEX([2]!十八局地盤表,FLOOR((ROW()-2)/64, 1)+1,  MOD(D246 - C246-1, 8)+1)</f>
        <v>壬</v>
      </c>
      <c r="G246" t="str">
        <f t="shared" si="19"/>
        <v>乾壬</v>
      </c>
      <c r="H246" t="str">
        <f>IFERROR(VLOOKUP(G246, 地支沖合table[[key]:[沖合關係]], 2, FALSE), "")</f>
        <v>相沖,</v>
      </c>
    </row>
    <row r="247" spans="1:8" x14ac:dyDescent="0.25">
      <c r="A247">
        <f t="shared" si="15"/>
        <v>-330.5</v>
      </c>
      <c r="B247">
        <f t="shared" si="16"/>
        <v>-6</v>
      </c>
      <c r="C247">
        <f t="shared" si="17"/>
        <v>6</v>
      </c>
      <c r="D247">
        <f t="shared" si="18"/>
        <v>6</v>
      </c>
      <c r="E247" t="str">
        <f>INDEX(八宮按位排, MOD(ROW()-2, 8)+1)</f>
        <v>兌</v>
      </c>
      <c r="F247" t="str">
        <f>INDEX([2]!十八局地盤表,FLOOR((ROW()-2)/64, 1)+1,  MOD(D247 - C247-1, 8)+1)</f>
        <v>丁</v>
      </c>
      <c r="G247" t="str">
        <f t="shared" si="19"/>
        <v>兌丁</v>
      </c>
      <c r="H247" t="str">
        <f>IFERROR(VLOOKUP(G247, 地支沖合table[[key]:[沖合關係]], 2, FALSE), "")</f>
        <v/>
      </c>
    </row>
    <row r="248" spans="1:8" x14ac:dyDescent="0.25">
      <c r="A248">
        <f t="shared" si="15"/>
        <v>-329.5</v>
      </c>
      <c r="B248">
        <f t="shared" si="16"/>
        <v>-6</v>
      </c>
      <c r="C248">
        <f t="shared" si="17"/>
        <v>6</v>
      </c>
      <c r="D248">
        <f t="shared" si="18"/>
        <v>7</v>
      </c>
      <c r="E248" t="str">
        <f>INDEX(八宮按位排, MOD(ROW()-2, 8)+1)</f>
        <v>坤</v>
      </c>
      <c r="F248" t="str">
        <f>INDEX([2]!十八局地盤表,FLOOR((ROW()-2)/64, 1)+1,  MOD(D248 - C248-1, 8)+1)</f>
        <v>庚</v>
      </c>
      <c r="G248" t="str">
        <f t="shared" si="19"/>
        <v>坤庚</v>
      </c>
      <c r="H248" t="str">
        <f>IFERROR(VLOOKUP(G248, 地支沖合table[[key]:[沖合關係]], 2, FALSE), "")</f>
        <v/>
      </c>
    </row>
    <row r="249" spans="1:8" x14ac:dyDescent="0.25">
      <c r="A249">
        <f t="shared" si="15"/>
        <v>-328.5</v>
      </c>
      <c r="B249">
        <f t="shared" si="16"/>
        <v>-6</v>
      </c>
      <c r="C249">
        <f t="shared" si="17"/>
        <v>6</v>
      </c>
      <c r="D249">
        <f t="shared" si="18"/>
        <v>8</v>
      </c>
      <c r="E249" t="str">
        <f>INDEX(八宮按位排, MOD(ROW()-2, 8)+1)</f>
        <v>離</v>
      </c>
      <c r="F249" t="str">
        <f>INDEX([2]!十八局地盤表,FLOOR((ROW()-2)/64, 1)+1,  MOD(D249 - C249-1, 8)+1)</f>
        <v>辛</v>
      </c>
      <c r="G249" t="str">
        <f t="shared" si="19"/>
        <v>離辛</v>
      </c>
      <c r="H249" t="str">
        <f>IFERROR(VLOOKUP(G249, 地支沖合table[[key]:[沖合關係]], 2, FALSE), "")</f>
        <v>自刑,</v>
      </c>
    </row>
    <row r="250" spans="1:8" x14ac:dyDescent="0.25">
      <c r="A250">
        <f t="shared" si="15"/>
        <v>-327.5</v>
      </c>
      <c r="B250">
        <f t="shared" si="16"/>
        <v>-6</v>
      </c>
      <c r="C250">
        <f t="shared" si="17"/>
        <v>7</v>
      </c>
      <c r="D250">
        <f t="shared" si="18"/>
        <v>1</v>
      </c>
      <c r="E250" t="str">
        <f>INDEX(八宮按位排, MOD(ROW()-2, 8)+1)</f>
        <v>巽</v>
      </c>
      <c r="F250" t="str">
        <f>INDEX([2]!十八局地盤表,FLOOR((ROW()-2)/64, 1)+1,  MOD(D250 - C250-1, 8)+1)</f>
        <v>辛</v>
      </c>
      <c r="G250" t="str">
        <f t="shared" si="19"/>
        <v>巽辛</v>
      </c>
      <c r="H250" t="str">
        <f>IFERROR(VLOOKUP(G250, 地支沖合table[[key]:[沖合關係]], 2, FALSE), "")</f>
        <v/>
      </c>
    </row>
    <row r="251" spans="1:8" x14ac:dyDescent="0.25">
      <c r="A251">
        <f t="shared" si="15"/>
        <v>-326.5</v>
      </c>
      <c r="B251">
        <f t="shared" si="16"/>
        <v>-6</v>
      </c>
      <c r="C251">
        <f t="shared" si="17"/>
        <v>7</v>
      </c>
      <c r="D251">
        <f t="shared" si="18"/>
        <v>2</v>
      </c>
      <c r="E251" t="str">
        <f>INDEX(八宮按位排, MOD(ROW()-2, 8)+1)</f>
        <v>震</v>
      </c>
      <c r="F251" t="str">
        <f>INDEX([2]!十八局地盤表,FLOOR((ROW()-2)/64, 1)+1,  MOD(D251 - C251-1, 8)+1)</f>
        <v>丙</v>
      </c>
      <c r="G251" t="str">
        <f t="shared" si="19"/>
        <v>震丙</v>
      </c>
      <c r="H251" t="str">
        <f>IFERROR(VLOOKUP(G251, 地支沖合table[[key]:[沖合關係]], 2, FALSE), "")</f>
        <v/>
      </c>
    </row>
    <row r="252" spans="1:8" x14ac:dyDescent="0.25">
      <c r="A252">
        <f t="shared" si="15"/>
        <v>-325.5</v>
      </c>
      <c r="B252">
        <f t="shared" si="16"/>
        <v>-6</v>
      </c>
      <c r="C252">
        <f t="shared" si="17"/>
        <v>7</v>
      </c>
      <c r="D252">
        <f t="shared" si="18"/>
        <v>3</v>
      </c>
      <c r="E252" t="str">
        <f>INDEX(八宮按位排, MOD(ROW()-2, 8)+1)</f>
        <v>艮</v>
      </c>
      <c r="F252" t="str">
        <f>INDEX([2]!十八局地盤表,FLOOR((ROW()-2)/64, 1)+1,  MOD(D252 - C252-1, 8)+1)</f>
        <v>癸</v>
      </c>
      <c r="G252" t="str">
        <f t="shared" si="19"/>
        <v>艮癸</v>
      </c>
      <c r="H252" t="str">
        <f>IFERROR(VLOOKUP(G252, 地支沖合table[[key]:[沖合關係]], 2, FALSE), "")</f>
        <v/>
      </c>
    </row>
    <row r="253" spans="1:8" x14ac:dyDescent="0.25">
      <c r="A253">
        <f t="shared" si="15"/>
        <v>-324.5</v>
      </c>
      <c r="B253">
        <f t="shared" si="16"/>
        <v>-6</v>
      </c>
      <c r="C253">
        <f t="shared" si="17"/>
        <v>7</v>
      </c>
      <c r="D253">
        <f t="shared" si="18"/>
        <v>4</v>
      </c>
      <c r="E253" t="str">
        <f>INDEX(八宮按位排, MOD(ROW()-2, 8)+1)</f>
        <v>坎</v>
      </c>
      <c r="F253" t="str">
        <f>INDEX([2]!十八局地盤表,FLOOR((ROW()-2)/64, 1)+1,  MOD(D253 - C253-1, 8)+1)</f>
        <v>戊</v>
      </c>
      <c r="G253" t="str">
        <f t="shared" si="19"/>
        <v>坎戊</v>
      </c>
      <c r="H253" t="str">
        <f>IFERROR(VLOOKUP(G253, 地支沖合table[[key]:[沖合關係]], 2, FALSE), "")</f>
        <v/>
      </c>
    </row>
    <row r="254" spans="1:8" x14ac:dyDescent="0.25">
      <c r="A254">
        <f t="shared" si="15"/>
        <v>-323.5</v>
      </c>
      <c r="B254">
        <f t="shared" si="16"/>
        <v>-6</v>
      </c>
      <c r="C254">
        <f t="shared" si="17"/>
        <v>7</v>
      </c>
      <c r="D254">
        <f t="shared" si="18"/>
        <v>5</v>
      </c>
      <c r="E254" t="str">
        <f>INDEX(八宮按位排, MOD(ROW()-2, 8)+1)</f>
        <v>乾</v>
      </c>
      <c r="F254" t="str">
        <f>INDEX([2]!十八局地盤表,FLOOR((ROW()-2)/64, 1)+1,  MOD(D254 - C254-1, 8)+1)</f>
        <v>乙</v>
      </c>
      <c r="G254" t="str">
        <f t="shared" si="19"/>
        <v>乾乙</v>
      </c>
      <c r="H254" t="str">
        <f>IFERROR(VLOOKUP(G254, 地支沖合table[[key]:[沖合關係]], 2, FALSE), "")</f>
        <v/>
      </c>
    </row>
    <row r="255" spans="1:8" x14ac:dyDescent="0.25">
      <c r="A255">
        <f t="shared" si="15"/>
        <v>-322.5</v>
      </c>
      <c r="B255">
        <f t="shared" si="16"/>
        <v>-6</v>
      </c>
      <c r="C255">
        <f t="shared" si="17"/>
        <v>7</v>
      </c>
      <c r="D255">
        <f t="shared" si="18"/>
        <v>6</v>
      </c>
      <c r="E255" t="str">
        <f>INDEX(八宮按位排, MOD(ROW()-2, 8)+1)</f>
        <v>兌</v>
      </c>
      <c r="F255" t="str">
        <f>INDEX([2]!十八局地盤表,FLOOR((ROW()-2)/64, 1)+1,  MOD(D255 - C255-1, 8)+1)</f>
        <v>壬</v>
      </c>
      <c r="G255" t="str">
        <f t="shared" si="19"/>
        <v>兌壬</v>
      </c>
      <c r="H255" t="str">
        <f>IFERROR(VLOOKUP(G255, 地支沖合table[[key]:[沖合關係]], 2, FALSE), "")</f>
        <v>相合,</v>
      </c>
    </row>
    <row r="256" spans="1:8" x14ac:dyDescent="0.25">
      <c r="A256">
        <f t="shared" si="15"/>
        <v>-321.5</v>
      </c>
      <c r="B256">
        <f t="shared" si="16"/>
        <v>-6</v>
      </c>
      <c r="C256">
        <f t="shared" si="17"/>
        <v>7</v>
      </c>
      <c r="D256">
        <f t="shared" si="18"/>
        <v>7</v>
      </c>
      <c r="E256" t="str">
        <f>INDEX(八宮按位排, MOD(ROW()-2, 8)+1)</f>
        <v>坤</v>
      </c>
      <c r="F256" t="str">
        <f>INDEX([2]!十八局地盤表,FLOOR((ROW()-2)/64, 1)+1,  MOD(D256 - C256-1, 8)+1)</f>
        <v>丁</v>
      </c>
      <c r="G256" t="str">
        <f t="shared" si="19"/>
        <v>坤丁</v>
      </c>
      <c r="H256" t="str">
        <f>IFERROR(VLOOKUP(G256, 地支沖合table[[key]:[沖合關係]], 2, FALSE), "")</f>
        <v/>
      </c>
    </row>
    <row r="257" spans="1:8" x14ac:dyDescent="0.25">
      <c r="A257">
        <f t="shared" si="15"/>
        <v>-320.5</v>
      </c>
      <c r="B257">
        <f t="shared" si="16"/>
        <v>-6</v>
      </c>
      <c r="C257">
        <f t="shared" si="17"/>
        <v>7</v>
      </c>
      <c r="D257">
        <f t="shared" si="18"/>
        <v>8</v>
      </c>
      <c r="E257" t="str">
        <f>INDEX(八宮按位排, MOD(ROW()-2, 8)+1)</f>
        <v>離</v>
      </c>
      <c r="F257" t="str">
        <f>INDEX([2]!十八局地盤表,FLOOR((ROW()-2)/64, 1)+1,  MOD(D257 - C257-1, 8)+1)</f>
        <v>庚</v>
      </c>
      <c r="G257" t="str">
        <f t="shared" si="19"/>
        <v>離庚</v>
      </c>
      <c r="H257" t="str">
        <f>IFERROR(VLOOKUP(G257, 地支沖合table[[key]:[沖合關係]], 2, FALSE), "")</f>
        <v/>
      </c>
    </row>
    <row r="258" spans="1:8" x14ac:dyDescent="0.25">
      <c r="A258">
        <f t="shared" si="15"/>
        <v>-319.5</v>
      </c>
      <c r="B258">
        <f t="shared" si="16"/>
        <v>-5</v>
      </c>
      <c r="C258">
        <f t="shared" si="17"/>
        <v>0</v>
      </c>
      <c r="D258">
        <f t="shared" si="18"/>
        <v>1</v>
      </c>
      <c r="E258" t="str">
        <f>INDEX(八宮按位排, MOD(ROW()-2, 8)+1)</f>
        <v>巽</v>
      </c>
      <c r="F258" t="str">
        <f>INDEX([2]!十八局地盤表,FLOOR((ROW()-2)/64, 1)+1,  MOD(D258 - C258-1, 8)+1)</f>
        <v>己</v>
      </c>
      <c r="G258" t="str">
        <f t="shared" si="19"/>
        <v>巽己</v>
      </c>
      <c r="H258" t="str">
        <f>IFERROR(VLOOKUP(G258, 地支沖合table[[key]:[沖合關係]], 2, FALSE), "")</f>
        <v>相沖,</v>
      </c>
    </row>
    <row r="259" spans="1:8" x14ac:dyDescent="0.25">
      <c r="A259">
        <f t="shared" ref="A259:A322" si="20">ROW()-577.5</f>
        <v>-318.5</v>
      </c>
      <c r="B259">
        <f t="shared" ref="B259:B322" si="21">SIGN(A259)*CEILING(ABS(A259)/64, 1)</f>
        <v>-5</v>
      </c>
      <c r="C259">
        <f t="shared" ref="C259:C322" si="22">MOD(FLOOR((ROW()-2)/8, 1), 8)</f>
        <v>0</v>
      </c>
      <c r="D259">
        <f t="shared" ref="D259:D322" si="23">MOD(ROW()-2, 8)+1</f>
        <v>2</v>
      </c>
      <c r="E259" t="str">
        <f>INDEX(八宮按位排, MOD(ROW()-2, 8)+1)</f>
        <v>震</v>
      </c>
      <c r="F259" t="str">
        <f>INDEX([2]!十八局地盤表,FLOOR((ROW()-2)/64, 1)+1,  MOD(D259 - C259-1, 8)+1)</f>
        <v>庚</v>
      </c>
      <c r="G259" t="str">
        <f t="shared" ref="G259:G322" si="24">E259&amp;F259</f>
        <v>震庚</v>
      </c>
      <c r="H259" t="str">
        <f>IFERROR(VLOOKUP(G259, 地支沖合table[[key]:[沖合關係]], 2, FALSE), "")</f>
        <v/>
      </c>
    </row>
    <row r="260" spans="1:8" x14ac:dyDescent="0.25">
      <c r="A260">
        <f t="shared" si="20"/>
        <v>-317.5</v>
      </c>
      <c r="B260">
        <f t="shared" si="21"/>
        <v>-5</v>
      </c>
      <c r="C260">
        <f t="shared" si="22"/>
        <v>0</v>
      </c>
      <c r="D260">
        <f t="shared" si="23"/>
        <v>3</v>
      </c>
      <c r="E260" t="str">
        <f>INDEX(八宮按位排, MOD(ROW()-2, 8)+1)</f>
        <v>艮</v>
      </c>
      <c r="F260" t="str">
        <f>INDEX([2]!十八局地盤表,FLOOR((ROW()-2)/64, 1)+1,  MOD(D260 - C260-1, 8)+1)</f>
        <v>丁</v>
      </c>
      <c r="G260" t="str">
        <f t="shared" si="24"/>
        <v>艮丁</v>
      </c>
      <c r="H260" t="str">
        <f>IFERROR(VLOOKUP(G260, 地支沖合table[[key]:[沖合關係]], 2, FALSE), "")</f>
        <v/>
      </c>
    </row>
    <row r="261" spans="1:8" x14ac:dyDescent="0.25">
      <c r="A261">
        <f t="shared" si="20"/>
        <v>-316.5</v>
      </c>
      <c r="B261">
        <f t="shared" si="21"/>
        <v>-5</v>
      </c>
      <c r="C261">
        <f t="shared" si="22"/>
        <v>0</v>
      </c>
      <c r="D261">
        <f t="shared" si="23"/>
        <v>4</v>
      </c>
      <c r="E261" t="str">
        <f>INDEX(八宮按位排, MOD(ROW()-2, 8)+1)</f>
        <v>坎</v>
      </c>
      <c r="F261" t="str">
        <f>INDEX([2]!十八局地盤表,FLOOR((ROW()-2)/64, 1)+1,  MOD(D261 - C261-1, 8)+1)</f>
        <v>壬</v>
      </c>
      <c r="G261" t="str">
        <f t="shared" si="24"/>
        <v>坎壬</v>
      </c>
      <c r="H261" t="str">
        <f>IFERROR(VLOOKUP(G261, 地支沖合table[[key]:[沖合關係]], 2, FALSE), "")</f>
        <v/>
      </c>
    </row>
    <row r="262" spans="1:8" x14ac:dyDescent="0.25">
      <c r="A262">
        <f t="shared" si="20"/>
        <v>-315.5</v>
      </c>
      <c r="B262">
        <f t="shared" si="21"/>
        <v>-5</v>
      </c>
      <c r="C262">
        <f t="shared" si="22"/>
        <v>0</v>
      </c>
      <c r="D262">
        <f t="shared" si="23"/>
        <v>5</v>
      </c>
      <c r="E262" t="str">
        <f>INDEX(八宮按位排, MOD(ROW()-2, 8)+1)</f>
        <v>乾</v>
      </c>
      <c r="F262" t="str">
        <f>INDEX([2]!十八局地盤表,FLOOR((ROW()-2)/64, 1)+1,  MOD(D262 - C262-1, 8)+1)</f>
        <v>乙</v>
      </c>
      <c r="G262" t="str">
        <f t="shared" si="24"/>
        <v>乾乙</v>
      </c>
      <c r="H262" t="str">
        <f>IFERROR(VLOOKUP(G262, 地支沖合table[[key]:[沖合關係]], 2, FALSE), "")</f>
        <v/>
      </c>
    </row>
    <row r="263" spans="1:8" x14ac:dyDescent="0.25">
      <c r="A263">
        <f t="shared" si="20"/>
        <v>-314.5</v>
      </c>
      <c r="B263">
        <f t="shared" si="21"/>
        <v>-5</v>
      </c>
      <c r="C263">
        <f t="shared" si="22"/>
        <v>0</v>
      </c>
      <c r="D263">
        <f t="shared" si="23"/>
        <v>6</v>
      </c>
      <c r="E263" t="str">
        <f>INDEX(八宮按位排, MOD(ROW()-2, 8)+1)</f>
        <v>兌</v>
      </c>
      <c r="F263" t="str">
        <f>INDEX([2]!十八局地盤表,FLOOR((ROW()-2)/64, 1)+1,  MOD(D263 - C263-1, 8)+1)</f>
        <v>丙</v>
      </c>
      <c r="G263" t="str">
        <f t="shared" si="24"/>
        <v>兌丙</v>
      </c>
      <c r="H263" t="str">
        <f>IFERROR(VLOOKUP(G263, 地支沖合table[[key]:[沖合關係]], 2, FALSE), "")</f>
        <v/>
      </c>
    </row>
    <row r="264" spans="1:8" x14ac:dyDescent="0.25">
      <c r="A264">
        <f t="shared" si="20"/>
        <v>-313.5</v>
      </c>
      <c r="B264">
        <f t="shared" si="21"/>
        <v>-5</v>
      </c>
      <c r="C264">
        <f t="shared" si="22"/>
        <v>0</v>
      </c>
      <c r="D264">
        <f t="shared" si="23"/>
        <v>7</v>
      </c>
      <c r="E264" t="str">
        <f>INDEX(八宮按位排, MOD(ROW()-2, 8)+1)</f>
        <v>坤</v>
      </c>
      <c r="F264" t="str">
        <f>INDEX([2]!十八局地盤表,FLOOR((ROW()-2)/64, 1)+1,  MOD(D264 - C264-1, 8)+1)</f>
        <v>辛</v>
      </c>
      <c r="G264" t="str">
        <f t="shared" si="24"/>
        <v>坤辛</v>
      </c>
      <c r="H264" t="str">
        <f>IFERROR(VLOOKUP(G264, 地支沖合table[[key]:[沖合關係]], 2, FALSE), "")</f>
        <v>相合,</v>
      </c>
    </row>
    <row r="265" spans="1:8" x14ac:dyDescent="0.25">
      <c r="A265">
        <f t="shared" si="20"/>
        <v>-312.5</v>
      </c>
      <c r="B265">
        <f t="shared" si="21"/>
        <v>-5</v>
      </c>
      <c r="C265">
        <f t="shared" si="22"/>
        <v>0</v>
      </c>
      <c r="D265">
        <f t="shared" si="23"/>
        <v>8</v>
      </c>
      <c r="E265" t="str">
        <f>INDEX(八宮按位排, MOD(ROW()-2, 8)+1)</f>
        <v>離</v>
      </c>
      <c r="F265" t="str">
        <f>INDEX([2]!十八局地盤表,FLOOR((ROW()-2)/64, 1)+1,  MOD(D265 - C265-1, 8)+1)</f>
        <v>癸</v>
      </c>
      <c r="G265" t="str">
        <f t="shared" si="24"/>
        <v>離癸</v>
      </c>
      <c r="H265" t="str">
        <f>IFERROR(VLOOKUP(G265, 地支沖合table[[key]:[沖合關係]], 2, FALSE), "")</f>
        <v/>
      </c>
    </row>
    <row r="266" spans="1:8" x14ac:dyDescent="0.25">
      <c r="A266">
        <f t="shared" si="20"/>
        <v>-311.5</v>
      </c>
      <c r="B266">
        <f t="shared" si="21"/>
        <v>-5</v>
      </c>
      <c r="C266">
        <f t="shared" si="22"/>
        <v>1</v>
      </c>
      <c r="D266">
        <f t="shared" si="23"/>
        <v>1</v>
      </c>
      <c r="E266" t="str">
        <f>INDEX(八宮按位排, MOD(ROW()-2, 8)+1)</f>
        <v>巽</v>
      </c>
      <c r="F266" t="str">
        <f>INDEX([2]!十八局地盤表,FLOOR((ROW()-2)/64, 1)+1,  MOD(D266 - C266-1, 8)+1)</f>
        <v>癸</v>
      </c>
      <c r="G266" t="str">
        <f t="shared" si="24"/>
        <v>巽癸</v>
      </c>
      <c r="H266" t="str">
        <f>IFERROR(VLOOKUP(G266, 地支沖合table[[key]:[沖合關係]], 2, FALSE), "")</f>
        <v>相害,無恩之刑-儀→宮,</v>
      </c>
    </row>
    <row r="267" spans="1:8" x14ac:dyDescent="0.25">
      <c r="A267">
        <f t="shared" si="20"/>
        <v>-310.5</v>
      </c>
      <c r="B267">
        <f t="shared" si="21"/>
        <v>-5</v>
      </c>
      <c r="C267">
        <f t="shared" si="22"/>
        <v>1</v>
      </c>
      <c r="D267">
        <f t="shared" si="23"/>
        <v>2</v>
      </c>
      <c r="E267" t="str">
        <f>INDEX(八宮按位排, MOD(ROW()-2, 8)+1)</f>
        <v>震</v>
      </c>
      <c r="F267" t="str">
        <f>INDEX([2]!十八局地盤表,FLOOR((ROW()-2)/64, 1)+1,  MOD(D267 - C267-1, 8)+1)</f>
        <v>己</v>
      </c>
      <c r="G267" t="str">
        <f t="shared" si="24"/>
        <v>震己</v>
      </c>
      <c r="H267" t="str">
        <f>IFERROR(VLOOKUP(G267, 地支沖合table[[key]:[沖合關係]], 2, FALSE), "")</f>
        <v>相合,</v>
      </c>
    </row>
    <row r="268" spans="1:8" x14ac:dyDescent="0.25">
      <c r="A268">
        <f t="shared" si="20"/>
        <v>-309.5</v>
      </c>
      <c r="B268">
        <f t="shared" si="21"/>
        <v>-5</v>
      </c>
      <c r="C268">
        <f t="shared" si="22"/>
        <v>1</v>
      </c>
      <c r="D268">
        <f t="shared" si="23"/>
        <v>3</v>
      </c>
      <c r="E268" t="str">
        <f>INDEX(八宮按位排, MOD(ROW()-2, 8)+1)</f>
        <v>艮</v>
      </c>
      <c r="F268" t="str">
        <f>INDEX([2]!十八局地盤表,FLOOR((ROW()-2)/64, 1)+1,  MOD(D268 - C268-1, 8)+1)</f>
        <v>庚</v>
      </c>
      <c r="G268" t="str">
        <f t="shared" si="24"/>
        <v>艮庚</v>
      </c>
      <c r="H268" t="str">
        <f>IFERROR(VLOOKUP(G268, 地支沖合table[[key]:[沖合關係]], 2, FALSE), "")</f>
        <v>相沖,無恩之刑-儀→宮,</v>
      </c>
    </row>
    <row r="269" spans="1:8" x14ac:dyDescent="0.25">
      <c r="A269">
        <f t="shared" si="20"/>
        <v>-308.5</v>
      </c>
      <c r="B269">
        <f t="shared" si="21"/>
        <v>-5</v>
      </c>
      <c r="C269">
        <f t="shared" si="22"/>
        <v>1</v>
      </c>
      <c r="D269">
        <f t="shared" si="23"/>
        <v>4</v>
      </c>
      <c r="E269" t="str">
        <f>INDEX(八宮按位排, MOD(ROW()-2, 8)+1)</f>
        <v>坎</v>
      </c>
      <c r="F269" t="str">
        <f>INDEX([2]!十八局地盤表,FLOOR((ROW()-2)/64, 1)+1,  MOD(D269 - C269-1, 8)+1)</f>
        <v>丁</v>
      </c>
      <c r="G269" t="str">
        <f t="shared" si="24"/>
        <v>坎丁</v>
      </c>
      <c r="H269" t="str">
        <f>IFERROR(VLOOKUP(G269, 地支沖合table[[key]:[沖合關係]], 2, FALSE), "")</f>
        <v/>
      </c>
    </row>
    <row r="270" spans="1:8" x14ac:dyDescent="0.25">
      <c r="A270">
        <f t="shared" si="20"/>
        <v>-307.5</v>
      </c>
      <c r="B270">
        <f t="shared" si="21"/>
        <v>-5</v>
      </c>
      <c r="C270">
        <f t="shared" si="22"/>
        <v>1</v>
      </c>
      <c r="D270">
        <f t="shared" si="23"/>
        <v>5</v>
      </c>
      <c r="E270" t="str">
        <f>INDEX(八宮按位排, MOD(ROW()-2, 8)+1)</f>
        <v>乾</v>
      </c>
      <c r="F270" t="str">
        <f>INDEX([2]!十八局地盤表,FLOOR((ROW()-2)/64, 1)+1,  MOD(D270 - C270-1, 8)+1)</f>
        <v>壬</v>
      </c>
      <c r="G270" t="str">
        <f t="shared" si="24"/>
        <v>乾壬</v>
      </c>
      <c r="H270" t="str">
        <f>IFERROR(VLOOKUP(G270, 地支沖合table[[key]:[沖合關係]], 2, FALSE), "")</f>
        <v>相沖,</v>
      </c>
    </row>
    <row r="271" spans="1:8" x14ac:dyDescent="0.25">
      <c r="A271">
        <f t="shared" si="20"/>
        <v>-306.5</v>
      </c>
      <c r="B271">
        <f t="shared" si="21"/>
        <v>-5</v>
      </c>
      <c r="C271">
        <f t="shared" si="22"/>
        <v>1</v>
      </c>
      <c r="D271">
        <f t="shared" si="23"/>
        <v>6</v>
      </c>
      <c r="E271" t="str">
        <f>INDEX(八宮按位排, MOD(ROW()-2, 8)+1)</f>
        <v>兌</v>
      </c>
      <c r="F271" t="str">
        <f>INDEX([2]!十八局地盤表,FLOOR((ROW()-2)/64, 1)+1,  MOD(D271 - C271-1, 8)+1)</f>
        <v>乙</v>
      </c>
      <c r="G271" t="str">
        <f t="shared" si="24"/>
        <v>兌乙</v>
      </c>
      <c r="H271" t="str">
        <f>IFERROR(VLOOKUP(G271, 地支沖合table[[key]:[沖合關係]], 2, FALSE), "")</f>
        <v/>
      </c>
    </row>
    <row r="272" spans="1:8" x14ac:dyDescent="0.25">
      <c r="A272">
        <f t="shared" si="20"/>
        <v>-305.5</v>
      </c>
      <c r="B272">
        <f t="shared" si="21"/>
        <v>-5</v>
      </c>
      <c r="C272">
        <f t="shared" si="22"/>
        <v>1</v>
      </c>
      <c r="D272">
        <f t="shared" si="23"/>
        <v>7</v>
      </c>
      <c r="E272" t="str">
        <f>INDEX(八宮按位排, MOD(ROW()-2, 8)+1)</f>
        <v>坤</v>
      </c>
      <c r="F272" t="str">
        <f>INDEX([2]!十八局地盤表,FLOOR((ROW()-2)/64, 1)+1,  MOD(D272 - C272-1, 8)+1)</f>
        <v>丙</v>
      </c>
      <c r="G272" t="str">
        <f t="shared" si="24"/>
        <v>坤丙</v>
      </c>
      <c r="H272" t="str">
        <f>IFERROR(VLOOKUP(G272, 地支沖合table[[key]:[沖合關係]], 2, FALSE), "")</f>
        <v/>
      </c>
    </row>
    <row r="273" spans="1:8" x14ac:dyDescent="0.25">
      <c r="A273">
        <f t="shared" si="20"/>
        <v>-304.5</v>
      </c>
      <c r="B273">
        <f t="shared" si="21"/>
        <v>-5</v>
      </c>
      <c r="C273">
        <f t="shared" si="22"/>
        <v>1</v>
      </c>
      <c r="D273">
        <f t="shared" si="23"/>
        <v>8</v>
      </c>
      <c r="E273" t="str">
        <f>INDEX(八宮按位排, MOD(ROW()-2, 8)+1)</f>
        <v>離</v>
      </c>
      <c r="F273" t="str">
        <f>INDEX([2]!十八局地盤表,FLOOR((ROW()-2)/64, 1)+1,  MOD(D273 - C273-1, 8)+1)</f>
        <v>辛</v>
      </c>
      <c r="G273" t="str">
        <f t="shared" si="24"/>
        <v>離辛</v>
      </c>
      <c r="H273" t="str">
        <f>IFERROR(VLOOKUP(G273, 地支沖合table[[key]:[沖合關係]], 2, FALSE), "")</f>
        <v>自刑,</v>
      </c>
    </row>
    <row r="274" spans="1:8" x14ac:dyDescent="0.25">
      <c r="A274">
        <f t="shared" si="20"/>
        <v>-303.5</v>
      </c>
      <c r="B274">
        <f t="shared" si="21"/>
        <v>-5</v>
      </c>
      <c r="C274">
        <f t="shared" si="22"/>
        <v>2</v>
      </c>
      <c r="D274">
        <f t="shared" si="23"/>
        <v>1</v>
      </c>
      <c r="E274" t="str">
        <f>INDEX(八宮按位排, MOD(ROW()-2, 8)+1)</f>
        <v>巽</v>
      </c>
      <c r="F274" t="str">
        <f>INDEX([2]!十八局地盤表,FLOOR((ROW()-2)/64, 1)+1,  MOD(D274 - C274-1, 8)+1)</f>
        <v>辛</v>
      </c>
      <c r="G274" t="str">
        <f t="shared" si="24"/>
        <v>巽辛</v>
      </c>
      <c r="H274" t="str">
        <f>IFERROR(VLOOKUP(G274, 地支沖合table[[key]:[沖合關係]], 2, FALSE), "")</f>
        <v/>
      </c>
    </row>
    <row r="275" spans="1:8" x14ac:dyDescent="0.25">
      <c r="A275">
        <f t="shared" si="20"/>
        <v>-302.5</v>
      </c>
      <c r="B275">
        <f t="shared" si="21"/>
        <v>-5</v>
      </c>
      <c r="C275">
        <f t="shared" si="22"/>
        <v>2</v>
      </c>
      <c r="D275">
        <f t="shared" si="23"/>
        <v>2</v>
      </c>
      <c r="E275" t="str">
        <f>INDEX(八宮按位排, MOD(ROW()-2, 8)+1)</f>
        <v>震</v>
      </c>
      <c r="F275" t="str">
        <f>INDEX([2]!十八局地盤表,FLOOR((ROW()-2)/64, 1)+1,  MOD(D275 - C275-1, 8)+1)</f>
        <v>癸</v>
      </c>
      <c r="G275" t="str">
        <f t="shared" si="24"/>
        <v>震癸</v>
      </c>
      <c r="H275" t="str">
        <f>IFERROR(VLOOKUP(G275, 地支沖合table[[key]:[沖合關係]], 2, FALSE), "")</f>
        <v/>
      </c>
    </row>
    <row r="276" spans="1:8" x14ac:dyDescent="0.25">
      <c r="A276">
        <f t="shared" si="20"/>
        <v>-301.5</v>
      </c>
      <c r="B276">
        <f t="shared" si="21"/>
        <v>-5</v>
      </c>
      <c r="C276">
        <f t="shared" si="22"/>
        <v>2</v>
      </c>
      <c r="D276">
        <f t="shared" si="23"/>
        <v>3</v>
      </c>
      <c r="E276" t="str">
        <f>INDEX(八宮按位排, MOD(ROW()-2, 8)+1)</f>
        <v>艮</v>
      </c>
      <c r="F276" t="str">
        <f>INDEX([2]!十八局地盤表,FLOOR((ROW()-2)/64, 1)+1,  MOD(D276 - C276-1, 8)+1)</f>
        <v>己</v>
      </c>
      <c r="G276" t="str">
        <f t="shared" si="24"/>
        <v>艮己</v>
      </c>
      <c r="H276" t="str">
        <f>IFERROR(VLOOKUP(G276, 地支沖合table[[key]:[沖合關係]], 2, FALSE), "")</f>
        <v>恃勢之刑-儀←宮,</v>
      </c>
    </row>
    <row r="277" spans="1:8" x14ac:dyDescent="0.25">
      <c r="A277">
        <f t="shared" si="20"/>
        <v>-300.5</v>
      </c>
      <c r="B277">
        <f t="shared" si="21"/>
        <v>-5</v>
      </c>
      <c r="C277">
        <f t="shared" si="22"/>
        <v>2</v>
      </c>
      <c r="D277">
        <f t="shared" si="23"/>
        <v>4</v>
      </c>
      <c r="E277" t="str">
        <f>INDEX(八宮按位排, MOD(ROW()-2, 8)+1)</f>
        <v>坎</v>
      </c>
      <c r="F277" t="str">
        <f>INDEX([2]!十八局地盤表,FLOOR((ROW()-2)/64, 1)+1,  MOD(D277 - C277-1, 8)+1)</f>
        <v>庚</v>
      </c>
      <c r="G277" t="str">
        <f t="shared" si="24"/>
        <v>坎庚</v>
      </c>
      <c r="H277" t="str">
        <f>IFERROR(VLOOKUP(G277, 地支沖合table[[key]:[沖合關係]], 2, FALSE), "")</f>
        <v/>
      </c>
    </row>
    <row r="278" spans="1:8" x14ac:dyDescent="0.25">
      <c r="A278">
        <f t="shared" si="20"/>
        <v>-299.5</v>
      </c>
      <c r="B278">
        <f t="shared" si="21"/>
        <v>-5</v>
      </c>
      <c r="C278">
        <f t="shared" si="22"/>
        <v>2</v>
      </c>
      <c r="D278">
        <f t="shared" si="23"/>
        <v>5</v>
      </c>
      <c r="E278" t="str">
        <f>INDEX(八宮按位排, MOD(ROW()-2, 8)+1)</f>
        <v>乾</v>
      </c>
      <c r="F278" t="str">
        <f>INDEX([2]!十八局地盤表,FLOOR((ROW()-2)/64, 1)+1,  MOD(D278 - C278-1, 8)+1)</f>
        <v>丁</v>
      </c>
      <c r="G278" t="str">
        <f t="shared" si="24"/>
        <v>乾丁</v>
      </c>
      <c r="H278" t="str">
        <f>IFERROR(VLOOKUP(G278, 地支沖合table[[key]:[沖合關係]], 2, FALSE), "")</f>
        <v/>
      </c>
    </row>
    <row r="279" spans="1:8" x14ac:dyDescent="0.25">
      <c r="A279">
        <f t="shared" si="20"/>
        <v>-298.5</v>
      </c>
      <c r="B279">
        <f t="shared" si="21"/>
        <v>-5</v>
      </c>
      <c r="C279">
        <f t="shared" si="22"/>
        <v>2</v>
      </c>
      <c r="D279">
        <f t="shared" si="23"/>
        <v>6</v>
      </c>
      <c r="E279" t="str">
        <f>INDEX(八宮按位排, MOD(ROW()-2, 8)+1)</f>
        <v>兌</v>
      </c>
      <c r="F279" t="str">
        <f>INDEX([2]!十八局地盤表,FLOOR((ROW()-2)/64, 1)+1,  MOD(D279 - C279-1, 8)+1)</f>
        <v>壬</v>
      </c>
      <c r="G279" t="str">
        <f t="shared" si="24"/>
        <v>兌壬</v>
      </c>
      <c r="H279" t="str">
        <f>IFERROR(VLOOKUP(G279, 地支沖合table[[key]:[沖合關係]], 2, FALSE), "")</f>
        <v>相合,</v>
      </c>
    </row>
    <row r="280" spans="1:8" x14ac:dyDescent="0.25">
      <c r="A280">
        <f t="shared" si="20"/>
        <v>-297.5</v>
      </c>
      <c r="B280">
        <f t="shared" si="21"/>
        <v>-5</v>
      </c>
      <c r="C280">
        <f t="shared" si="22"/>
        <v>2</v>
      </c>
      <c r="D280">
        <f t="shared" si="23"/>
        <v>7</v>
      </c>
      <c r="E280" t="str">
        <f>INDEX(八宮按位排, MOD(ROW()-2, 8)+1)</f>
        <v>坤</v>
      </c>
      <c r="F280" t="str">
        <f>INDEX([2]!十八局地盤表,FLOOR((ROW()-2)/64, 1)+1,  MOD(D280 - C280-1, 8)+1)</f>
        <v>乙</v>
      </c>
      <c r="G280" t="str">
        <f t="shared" si="24"/>
        <v>坤乙</v>
      </c>
      <c r="H280" t="str">
        <f>IFERROR(VLOOKUP(G280, 地支沖合table[[key]:[沖合關係]], 2, FALSE), "")</f>
        <v/>
      </c>
    </row>
    <row r="281" spans="1:8" x14ac:dyDescent="0.25">
      <c r="A281">
        <f t="shared" si="20"/>
        <v>-296.5</v>
      </c>
      <c r="B281">
        <f t="shared" si="21"/>
        <v>-5</v>
      </c>
      <c r="C281">
        <f t="shared" si="22"/>
        <v>2</v>
      </c>
      <c r="D281">
        <f t="shared" si="23"/>
        <v>8</v>
      </c>
      <c r="E281" t="str">
        <f>INDEX(八宮按位排, MOD(ROW()-2, 8)+1)</f>
        <v>離</v>
      </c>
      <c r="F281" t="str">
        <f>INDEX([2]!十八局地盤表,FLOOR((ROW()-2)/64, 1)+1,  MOD(D281 - C281-1, 8)+1)</f>
        <v>丙</v>
      </c>
      <c r="G281" t="str">
        <f t="shared" si="24"/>
        <v>離丙</v>
      </c>
      <c r="H281" t="str">
        <f>IFERROR(VLOOKUP(G281, 地支沖合table[[key]:[沖合關係]], 2, FALSE), "")</f>
        <v/>
      </c>
    </row>
    <row r="282" spans="1:8" x14ac:dyDescent="0.25">
      <c r="A282">
        <f t="shared" si="20"/>
        <v>-295.5</v>
      </c>
      <c r="B282">
        <f t="shared" si="21"/>
        <v>-5</v>
      </c>
      <c r="C282">
        <f t="shared" si="22"/>
        <v>3</v>
      </c>
      <c r="D282">
        <f t="shared" si="23"/>
        <v>1</v>
      </c>
      <c r="E282" t="str">
        <f>INDEX(八宮按位排, MOD(ROW()-2, 8)+1)</f>
        <v>巽</v>
      </c>
      <c r="F282" t="str">
        <f>INDEX([2]!十八局地盤表,FLOOR((ROW()-2)/64, 1)+1,  MOD(D282 - C282-1, 8)+1)</f>
        <v>丙</v>
      </c>
      <c r="G282" t="str">
        <f t="shared" si="24"/>
        <v>巽丙</v>
      </c>
      <c r="H282" t="str">
        <f>IFERROR(VLOOKUP(G282, 地支沖合table[[key]:[沖合關係]], 2, FALSE), "")</f>
        <v/>
      </c>
    </row>
    <row r="283" spans="1:8" x14ac:dyDescent="0.25">
      <c r="A283">
        <f t="shared" si="20"/>
        <v>-294.5</v>
      </c>
      <c r="B283">
        <f t="shared" si="21"/>
        <v>-5</v>
      </c>
      <c r="C283">
        <f t="shared" si="22"/>
        <v>3</v>
      </c>
      <c r="D283">
        <f t="shared" si="23"/>
        <v>2</v>
      </c>
      <c r="E283" t="str">
        <f>INDEX(八宮按位排, MOD(ROW()-2, 8)+1)</f>
        <v>震</v>
      </c>
      <c r="F283" t="str">
        <f>INDEX([2]!十八局地盤表,FLOOR((ROW()-2)/64, 1)+1,  MOD(D283 - C283-1, 8)+1)</f>
        <v>辛</v>
      </c>
      <c r="G283" t="str">
        <f t="shared" si="24"/>
        <v>震辛</v>
      </c>
      <c r="H283" t="str">
        <f>IFERROR(VLOOKUP(G283, 地支沖合table[[key]:[沖合關係]], 2, FALSE), "")</f>
        <v>相破,</v>
      </c>
    </row>
    <row r="284" spans="1:8" x14ac:dyDescent="0.25">
      <c r="A284">
        <f t="shared" si="20"/>
        <v>-293.5</v>
      </c>
      <c r="B284">
        <f t="shared" si="21"/>
        <v>-5</v>
      </c>
      <c r="C284">
        <f t="shared" si="22"/>
        <v>3</v>
      </c>
      <c r="D284">
        <f t="shared" si="23"/>
        <v>3</v>
      </c>
      <c r="E284" t="str">
        <f>INDEX(八宮按位排, MOD(ROW()-2, 8)+1)</f>
        <v>艮</v>
      </c>
      <c r="F284" t="str">
        <f>INDEX([2]!十八局地盤表,FLOOR((ROW()-2)/64, 1)+1,  MOD(D284 - C284-1, 8)+1)</f>
        <v>癸</v>
      </c>
      <c r="G284" t="str">
        <f t="shared" si="24"/>
        <v>艮癸</v>
      </c>
      <c r="H284" t="str">
        <f>IFERROR(VLOOKUP(G284, 地支沖合table[[key]:[沖合關係]], 2, FALSE), "")</f>
        <v/>
      </c>
    </row>
    <row r="285" spans="1:8" x14ac:dyDescent="0.25">
      <c r="A285">
        <f t="shared" si="20"/>
        <v>-292.5</v>
      </c>
      <c r="B285">
        <f t="shared" si="21"/>
        <v>-5</v>
      </c>
      <c r="C285">
        <f t="shared" si="22"/>
        <v>3</v>
      </c>
      <c r="D285">
        <f t="shared" si="23"/>
        <v>4</v>
      </c>
      <c r="E285" t="str">
        <f>INDEX(八宮按位排, MOD(ROW()-2, 8)+1)</f>
        <v>坎</v>
      </c>
      <c r="F285" t="str">
        <f>INDEX([2]!十八局地盤表,FLOOR((ROW()-2)/64, 1)+1,  MOD(D285 - C285-1, 8)+1)</f>
        <v>己</v>
      </c>
      <c r="G285" t="str">
        <f t="shared" si="24"/>
        <v>坎己</v>
      </c>
      <c r="H285" t="str">
        <f>IFERROR(VLOOKUP(G285, 地支沖合table[[key]:[沖合關係]], 2, FALSE), "")</f>
        <v/>
      </c>
    </row>
    <row r="286" spans="1:8" x14ac:dyDescent="0.25">
      <c r="A286">
        <f t="shared" si="20"/>
        <v>-291.5</v>
      </c>
      <c r="B286">
        <f t="shared" si="21"/>
        <v>-5</v>
      </c>
      <c r="C286">
        <f t="shared" si="22"/>
        <v>3</v>
      </c>
      <c r="D286">
        <f t="shared" si="23"/>
        <v>5</v>
      </c>
      <c r="E286" t="str">
        <f>INDEX(八宮按位排, MOD(ROW()-2, 8)+1)</f>
        <v>乾</v>
      </c>
      <c r="F286" t="str">
        <f>INDEX([2]!十八局地盤表,FLOOR((ROW()-2)/64, 1)+1,  MOD(D286 - C286-1, 8)+1)</f>
        <v>庚</v>
      </c>
      <c r="G286" t="str">
        <f t="shared" si="24"/>
        <v>乾庚</v>
      </c>
      <c r="H286" t="str">
        <f>IFERROR(VLOOKUP(G286, 地支沖合table[[key]:[沖合關係]], 2, FALSE), "")</f>
        <v>相害,</v>
      </c>
    </row>
    <row r="287" spans="1:8" x14ac:dyDescent="0.25">
      <c r="A287">
        <f t="shared" si="20"/>
        <v>-290.5</v>
      </c>
      <c r="B287">
        <f t="shared" si="21"/>
        <v>-5</v>
      </c>
      <c r="C287">
        <f t="shared" si="22"/>
        <v>3</v>
      </c>
      <c r="D287">
        <f t="shared" si="23"/>
        <v>6</v>
      </c>
      <c r="E287" t="str">
        <f>INDEX(八宮按位排, MOD(ROW()-2, 8)+1)</f>
        <v>兌</v>
      </c>
      <c r="F287" t="str">
        <f>INDEX([2]!十八局地盤表,FLOOR((ROW()-2)/64, 1)+1,  MOD(D287 - C287-1, 8)+1)</f>
        <v>丁</v>
      </c>
      <c r="G287" t="str">
        <f t="shared" si="24"/>
        <v>兌丁</v>
      </c>
      <c r="H287" t="str">
        <f>IFERROR(VLOOKUP(G287, 地支沖合table[[key]:[沖合關係]], 2, FALSE), "")</f>
        <v/>
      </c>
    </row>
    <row r="288" spans="1:8" x14ac:dyDescent="0.25">
      <c r="A288">
        <f t="shared" si="20"/>
        <v>-289.5</v>
      </c>
      <c r="B288">
        <f t="shared" si="21"/>
        <v>-5</v>
      </c>
      <c r="C288">
        <f t="shared" si="22"/>
        <v>3</v>
      </c>
      <c r="D288">
        <f t="shared" si="23"/>
        <v>7</v>
      </c>
      <c r="E288" t="str">
        <f>INDEX(八宮按位排, MOD(ROW()-2, 8)+1)</f>
        <v>坤</v>
      </c>
      <c r="F288" t="str">
        <f>INDEX([2]!十八局地盤表,FLOOR((ROW()-2)/64, 1)+1,  MOD(D288 - C288-1, 8)+1)</f>
        <v>壬</v>
      </c>
      <c r="G288" t="str">
        <f t="shared" si="24"/>
        <v>坤壬</v>
      </c>
      <c r="H288" t="str">
        <f>IFERROR(VLOOKUP(G288, 地支沖合table[[key]:[沖合關係]], 2, FALSE), "")</f>
        <v/>
      </c>
    </row>
    <row r="289" spans="1:8" x14ac:dyDescent="0.25">
      <c r="A289">
        <f t="shared" si="20"/>
        <v>-288.5</v>
      </c>
      <c r="B289">
        <f t="shared" si="21"/>
        <v>-5</v>
      </c>
      <c r="C289">
        <f t="shared" si="22"/>
        <v>3</v>
      </c>
      <c r="D289">
        <f t="shared" si="23"/>
        <v>8</v>
      </c>
      <c r="E289" t="str">
        <f>INDEX(八宮按位排, MOD(ROW()-2, 8)+1)</f>
        <v>離</v>
      </c>
      <c r="F289" t="str">
        <f>INDEX([2]!十八局地盤表,FLOOR((ROW()-2)/64, 1)+1,  MOD(D289 - C289-1, 8)+1)</f>
        <v>乙</v>
      </c>
      <c r="G289" t="str">
        <f t="shared" si="24"/>
        <v>離乙</v>
      </c>
      <c r="H289" t="str">
        <f>IFERROR(VLOOKUP(G289, 地支沖合table[[key]:[沖合關係]], 2, FALSE), "")</f>
        <v/>
      </c>
    </row>
    <row r="290" spans="1:8" x14ac:dyDescent="0.25">
      <c r="A290">
        <f t="shared" si="20"/>
        <v>-287.5</v>
      </c>
      <c r="B290">
        <f t="shared" si="21"/>
        <v>-5</v>
      </c>
      <c r="C290">
        <f t="shared" si="22"/>
        <v>4</v>
      </c>
      <c r="D290">
        <f t="shared" si="23"/>
        <v>1</v>
      </c>
      <c r="E290" t="str">
        <f>INDEX(八宮按位排, MOD(ROW()-2, 8)+1)</f>
        <v>巽</v>
      </c>
      <c r="F290" t="str">
        <f>INDEX([2]!十八局地盤表,FLOOR((ROW()-2)/64, 1)+1,  MOD(D290 - C290-1, 8)+1)</f>
        <v>乙</v>
      </c>
      <c r="G290" t="str">
        <f t="shared" si="24"/>
        <v>巽乙</v>
      </c>
      <c r="H290" t="str">
        <f>IFERROR(VLOOKUP(G290, 地支沖合table[[key]:[沖合關係]], 2, FALSE), "")</f>
        <v/>
      </c>
    </row>
    <row r="291" spans="1:8" x14ac:dyDescent="0.25">
      <c r="A291">
        <f t="shared" si="20"/>
        <v>-286.5</v>
      </c>
      <c r="B291">
        <f t="shared" si="21"/>
        <v>-5</v>
      </c>
      <c r="C291">
        <f t="shared" si="22"/>
        <v>4</v>
      </c>
      <c r="D291">
        <f t="shared" si="23"/>
        <v>2</v>
      </c>
      <c r="E291" t="str">
        <f>INDEX(八宮按位排, MOD(ROW()-2, 8)+1)</f>
        <v>震</v>
      </c>
      <c r="F291" t="str">
        <f>INDEX([2]!十八局地盤表,FLOOR((ROW()-2)/64, 1)+1,  MOD(D291 - C291-1, 8)+1)</f>
        <v>丙</v>
      </c>
      <c r="G291" t="str">
        <f t="shared" si="24"/>
        <v>震丙</v>
      </c>
      <c r="H291" t="str">
        <f>IFERROR(VLOOKUP(G291, 地支沖合table[[key]:[沖合關係]], 2, FALSE), "")</f>
        <v/>
      </c>
    </row>
    <row r="292" spans="1:8" x14ac:dyDescent="0.25">
      <c r="A292">
        <f t="shared" si="20"/>
        <v>-285.5</v>
      </c>
      <c r="B292">
        <f t="shared" si="21"/>
        <v>-5</v>
      </c>
      <c r="C292">
        <f t="shared" si="22"/>
        <v>4</v>
      </c>
      <c r="D292">
        <f t="shared" si="23"/>
        <v>3</v>
      </c>
      <c r="E292" t="str">
        <f>INDEX(八宮按位排, MOD(ROW()-2, 8)+1)</f>
        <v>艮</v>
      </c>
      <c r="F292" t="str">
        <f>INDEX([2]!十八局地盤表,FLOOR((ROW()-2)/64, 1)+1,  MOD(D292 - C292-1, 8)+1)</f>
        <v>辛</v>
      </c>
      <c r="G292" t="str">
        <f t="shared" si="24"/>
        <v>艮辛</v>
      </c>
      <c r="H292" t="str">
        <f>IFERROR(VLOOKUP(G292, 地支沖合table[[key]:[沖合關係]], 2, FALSE), "")</f>
        <v>相害,</v>
      </c>
    </row>
    <row r="293" spans="1:8" x14ac:dyDescent="0.25">
      <c r="A293">
        <f t="shared" si="20"/>
        <v>-284.5</v>
      </c>
      <c r="B293">
        <f t="shared" si="21"/>
        <v>-5</v>
      </c>
      <c r="C293">
        <f t="shared" si="22"/>
        <v>4</v>
      </c>
      <c r="D293">
        <f t="shared" si="23"/>
        <v>4</v>
      </c>
      <c r="E293" t="str">
        <f>INDEX(八宮按位排, MOD(ROW()-2, 8)+1)</f>
        <v>坎</v>
      </c>
      <c r="F293" t="str">
        <f>INDEX([2]!十八局地盤表,FLOOR((ROW()-2)/64, 1)+1,  MOD(D293 - C293-1, 8)+1)</f>
        <v>癸</v>
      </c>
      <c r="G293" t="str">
        <f t="shared" si="24"/>
        <v>坎癸</v>
      </c>
      <c r="H293" t="str">
        <f>IFERROR(VLOOKUP(G293, 地支沖合table[[key]:[沖合關係]], 2, FALSE), "")</f>
        <v/>
      </c>
    </row>
    <row r="294" spans="1:8" x14ac:dyDescent="0.25">
      <c r="A294">
        <f t="shared" si="20"/>
        <v>-283.5</v>
      </c>
      <c r="B294">
        <f t="shared" si="21"/>
        <v>-5</v>
      </c>
      <c r="C294">
        <f t="shared" si="22"/>
        <v>4</v>
      </c>
      <c r="D294">
        <f t="shared" si="23"/>
        <v>5</v>
      </c>
      <c r="E294" t="str">
        <f>INDEX(八宮按位排, MOD(ROW()-2, 8)+1)</f>
        <v>乾</v>
      </c>
      <c r="F294" t="str">
        <f>INDEX([2]!十八局地盤表,FLOOR((ROW()-2)/64, 1)+1,  MOD(D294 - C294-1, 8)+1)</f>
        <v>己</v>
      </c>
      <c r="G294" t="str">
        <f t="shared" si="24"/>
        <v>乾己</v>
      </c>
      <c r="H294" t="str">
        <f>IFERROR(VLOOKUP(G294, 地支沖合table[[key]:[沖合關係]], 2, FALSE), "")</f>
        <v/>
      </c>
    </row>
    <row r="295" spans="1:8" x14ac:dyDescent="0.25">
      <c r="A295">
        <f t="shared" si="20"/>
        <v>-282.5</v>
      </c>
      <c r="B295">
        <f t="shared" si="21"/>
        <v>-5</v>
      </c>
      <c r="C295">
        <f t="shared" si="22"/>
        <v>4</v>
      </c>
      <c r="D295">
        <f t="shared" si="23"/>
        <v>6</v>
      </c>
      <c r="E295" t="str">
        <f>INDEX(八宮按位排, MOD(ROW()-2, 8)+1)</f>
        <v>兌</v>
      </c>
      <c r="F295" t="str">
        <f>INDEX([2]!十八局地盤表,FLOOR((ROW()-2)/64, 1)+1,  MOD(D295 - C295-1, 8)+1)</f>
        <v>庚</v>
      </c>
      <c r="G295" t="str">
        <f t="shared" si="24"/>
        <v>兌庚</v>
      </c>
      <c r="H295" t="str">
        <f>IFERROR(VLOOKUP(G295, 地支沖合table[[key]:[沖合關係]], 2, FALSE), "")</f>
        <v/>
      </c>
    </row>
    <row r="296" spans="1:8" x14ac:dyDescent="0.25">
      <c r="A296">
        <f t="shared" si="20"/>
        <v>-281.5</v>
      </c>
      <c r="B296">
        <f t="shared" si="21"/>
        <v>-5</v>
      </c>
      <c r="C296">
        <f t="shared" si="22"/>
        <v>4</v>
      </c>
      <c r="D296">
        <f t="shared" si="23"/>
        <v>7</v>
      </c>
      <c r="E296" t="str">
        <f>INDEX(八宮按位排, MOD(ROW()-2, 8)+1)</f>
        <v>坤</v>
      </c>
      <c r="F296" t="str">
        <f>INDEX([2]!十八局地盤表,FLOOR((ROW()-2)/64, 1)+1,  MOD(D296 - C296-1, 8)+1)</f>
        <v>丁</v>
      </c>
      <c r="G296" t="str">
        <f t="shared" si="24"/>
        <v>坤丁</v>
      </c>
      <c r="H296" t="str">
        <f>IFERROR(VLOOKUP(G296, 地支沖合table[[key]:[沖合關係]], 2, FALSE), "")</f>
        <v/>
      </c>
    </row>
    <row r="297" spans="1:8" x14ac:dyDescent="0.25">
      <c r="A297">
        <f t="shared" si="20"/>
        <v>-280.5</v>
      </c>
      <c r="B297">
        <f t="shared" si="21"/>
        <v>-5</v>
      </c>
      <c r="C297">
        <f t="shared" si="22"/>
        <v>4</v>
      </c>
      <c r="D297">
        <f t="shared" si="23"/>
        <v>8</v>
      </c>
      <c r="E297" t="str">
        <f>INDEX(八宮按位排, MOD(ROW()-2, 8)+1)</f>
        <v>離</v>
      </c>
      <c r="F297" t="str">
        <f>INDEX([2]!十八局地盤表,FLOOR((ROW()-2)/64, 1)+1,  MOD(D297 - C297-1, 8)+1)</f>
        <v>壬</v>
      </c>
      <c r="G297" t="str">
        <f t="shared" si="24"/>
        <v>離壬</v>
      </c>
      <c r="H297" t="str">
        <f>IFERROR(VLOOKUP(G297, 地支沖合table[[key]:[沖合關係]], 2, FALSE), "")</f>
        <v/>
      </c>
    </row>
    <row r="298" spans="1:8" x14ac:dyDescent="0.25">
      <c r="A298">
        <f t="shared" si="20"/>
        <v>-279.5</v>
      </c>
      <c r="B298">
        <f t="shared" si="21"/>
        <v>-5</v>
      </c>
      <c r="C298">
        <f t="shared" si="22"/>
        <v>5</v>
      </c>
      <c r="D298">
        <f t="shared" si="23"/>
        <v>1</v>
      </c>
      <c r="E298" t="str">
        <f>INDEX(八宮按位排, MOD(ROW()-2, 8)+1)</f>
        <v>巽</v>
      </c>
      <c r="F298" t="str">
        <f>INDEX([2]!十八局地盤表,FLOOR((ROW()-2)/64, 1)+1,  MOD(D298 - C298-1, 8)+1)</f>
        <v>壬</v>
      </c>
      <c r="G298" t="str">
        <f t="shared" si="24"/>
        <v>巽壬</v>
      </c>
      <c r="H298" t="str">
        <f>IFERROR(VLOOKUP(G298, 地支沖合table[[key]:[沖合關係]], 2, FALSE), "")</f>
        <v>自刑,</v>
      </c>
    </row>
    <row r="299" spans="1:8" x14ac:dyDescent="0.25">
      <c r="A299">
        <f t="shared" si="20"/>
        <v>-278.5</v>
      </c>
      <c r="B299">
        <f t="shared" si="21"/>
        <v>-5</v>
      </c>
      <c r="C299">
        <f t="shared" si="22"/>
        <v>5</v>
      </c>
      <c r="D299">
        <f t="shared" si="23"/>
        <v>2</v>
      </c>
      <c r="E299" t="str">
        <f>INDEX(八宮按位排, MOD(ROW()-2, 8)+1)</f>
        <v>震</v>
      </c>
      <c r="F299" t="str">
        <f>INDEX([2]!十八局地盤表,FLOOR((ROW()-2)/64, 1)+1,  MOD(D299 - C299-1, 8)+1)</f>
        <v>乙</v>
      </c>
      <c r="G299" t="str">
        <f t="shared" si="24"/>
        <v>震乙</v>
      </c>
      <c r="H299" t="str">
        <f>IFERROR(VLOOKUP(G299, 地支沖合table[[key]:[沖合關係]], 2, FALSE), "")</f>
        <v/>
      </c>
    </row>
    <row r="300" spans="1:8" x14ac:dyDescent="0.25">
      <c r="A300">
        <f t="shared" si="20"/>
        <v>-277.5</v>
      </c>
      <c r="B300">
        <f t="shared" si="21"/>
        <v>-5</v>
      </c>
      <c r="C300">
        <f t="shared" si="22"/>
        <v>5</v>
      </c>
      <c r="D300">
        <f t="shared" si="23"/>
        <v>3</v>
      </c>
      <c r="E300" t="str">
        <f>INDEX(八宮按位排, MOD(ROW()-2, 8)+1)</f>
        <v>艮</v>
      </c>
      <c r="F300" t="str">
        <f>INDEX([2]!十八局地盤表,FLOOR((ROW()-2)/64, 1)+1,  MOD(D300 - C300-1, 8)+1)</f>
        <v>丙</v>
      </c>
      <c r="G300" t="str">
        <f t="shared" si="24"/>
        <v>艮丙</v>
      </c>
      <c r="H300" t="str">
        <f>IFERROR(VLOOKUP(G300, 地支沖合table[[key]:[沖合關係]], 2, FALSE), "")</f>
        <v/>
      </c>
    </row>
    <row r="301" spans="1:8" x14ac:dyDescent="0.25">
      <c r="A301">
        <f t="shared" si="20"/>
        <v>-276.5</v>
      </c>
      <c r="B301">
        <f t="shared" si="21"/>
        <v>-5</v>
      </c>
      <c r="C301">
        <f t="shared" si="22"/>
        <v>5</v>
      </c>
      <c r="D301">
        <f t="shared" si="23"/>
        <v>4</v>
      </c>
      <c r="E301" t="str">
        <f>INDEX(八宮按位排, MOD(ROW()-2, 8)+1)</f>
        <v>坎</v>
      </c>
      <c r="F301" t="str">
        <f>INDEX([2]!十八局地盤表,FLOOR((ROW()-2)/64, 1)+1,  MOD(D301 - C301-1, 8)+1)</f>
        <v>辛</v>
      </c>
      <c r="G301" t="str">
        <f t="shared" si="24"/>
        <v>坎辛</v>
      </c>
      <c r="H301" t="str">
        <f>IFERROR(VLOOKUP(G301, 地支沖合table[[key]:[沖合關係]], 2, FALSE), "")</f>
        <v>相沖,</v>
      </c>
    </row>
    <row r="302" spans="1:8" x14ac:dyDescent="0.25">
      <c r="A302">
        <f t="shared" si="20"/>
        <v>-275.5</v>
      </c>
      <c r="B302">
        <f t="shared" si="21"/>
        <v>-5</v>
      </c>
      <c r="C302">
        <f t="shared" si="22"/>
        <v>5</v>
      </c>
      <c r="D302">
        <f t="shared" si="23"/>
        <v>5</v>
      </c>
      <c r="E302" t="str">
        <f>INDEX(八宮按位排, MOD(ROW()-2, 8)+1)</f>
        <v>乾</v>
      </c>
      <c r="F302" t="str">
        <f>INDEX([2]!十八局地盤表,FLOOR((ROW()-2)/64, 1)+1,  MOD(D302 - C302-1, 8)+1)</f>
        <v>癸</v>
      </c>
      <c r="G302" t="str">
        <f t="shared" si="24"/>
        <v>乾癸</v>
      </c>
      <c r="H302" t="str">
        <f>IFERROR(VLOOKUP(G302, 地支沖合table[[key]:[沖合關係]], 2, FALSE), "")</f>
        <v>相合,相破,</v>
      </c>
    </row>
    <row r="303" spans="1:8" x14ac:dyDescent="0.25">
      <c r="A303">
        <f t="shared" si="20"/>
        <v>-274.5</v>
      </c>
      <c r="B303">
        <f t="shared" si="21"/>
        <v>-5</v>
      </c>
      <c r="C303">
        <f t="shared" si="22"/>
        <v>5</v>
      </c>
      <c r="D303">
        <f t="shared" si="23"/>
        <v>6</v>
      </c>
      <c r="E303" t="str">
        <f>INDEX(八宮按位排, MOD(ROW()-2, 8)+1)</f>
        <v>兌</v>
      </c>
      <c r="F303" t="str">
        <f>INDEX([2]!十八局地盤表,FLOOR((ROW()-2)/64, 1)+1,  MOD(D303 - C303-1, 8)+1)</f>
        <v>己</v>
      </c>
      <c r="G303" t="str">
        <f t="shared" si="24"/>
        <v>兌己</v>
      </c>
      <c r="H303" t="str">
        <f>IFERROR(VLOOKUP(G303, 地支沖合table[[key]:[沖合關係]], 2, FALSE), "")</f>
        <v>相害,</v>
      </c>
    </row>
    <row r="304" spans="1:8" x14ac:dyDescent="0.25">
      <c r="A304">
        <f t="shared" si="20"/>
        <v>-273.5</v>
      </c>
      <c r="B304">
        <f t="shared" si="21"/>
        <v>-5</v>
      </c>
      <c r="C304">
        <f t="shared" si="22"/>
        <v>5</v>
      </c>
      <c r="D304">
        <f t="shared" si="23"/>
        <v>7</v>
      </c>
      <c r="E304" t="str">
        <f>INDEX(八宮按位排, MOD(ROW()-2, 8)+1)</f>
        <v>坤</v>
      </c>
      <c r="F304" t="str">
        <f>INDEX([2]!十八局地盤表,FLOOR((ROW()-2)/64, 1)+1,  MOD(D304 - C304-1, 8)+1)</f>
        <v>庚</v>
      </c>
      <c r="G304" t="str">
        <f t="shared" si="24"/>
        <v>坤庚</v>
      </c>
      <c r="H304" t="str">
        <f>IFERROR(VLOOKUP(G304, 地支沖合table[[key]:[沖合關係]], 2, FALSE), "")</f>
        <v/>
      </c>
    </row>
    <row r="305" spans="1:8" x14ac:dyDescent="0.25">
      <c r="A305">
        <f t="shared" si="20"/>
        <v>-272.5</v>
      </c>
      <c r="B305">
        <f t="shared" si="21"/>
        <v>-5</v>
      </c>
      <c r="C305">
        <f t="shared" si="22"/>
        <v>5</v>
      </c>
      <c r="D305">
        <f t="shared" si="23"/>
        <v>8</v>
      </c>
      <c r="E305" t="str">
        <f>INDEX(八宮按位排, MOD(ROW()-2, 8)+1)</f>
        <v>離</v>
      </c>
      <c r="F305" t="str">
        <f>INDEX([2]!十八局地盤表,FLOOR((ROW()-2)/64, 1)+1,  MOD(D305 - C305-1, 8)+1)</f>
        <v>丁</v>
      </c>
      <c r="G305" t="str">
        <f t="shared" si="24"/>
        <v>離丁</v>
      </c>
      <c r="H305" t="str">
        <f>IFERROR(VLOOKUP(G305, 地支沖合table[[key]:[沖合關係]], 2, FALSE), "")</f>
        <v/>
      </c>
    </row>
    <row r="306" spans="1:8" x14ac:dyDescent="0.25">
      <c r="A306">
        <f t="shared" si="20"/>
        <v>-271.5</v>
      </c>
      <c r="B306">
        <f t="shared" si="21"/>
        <v>-5</v>
      </c>
      <c r="C306">
        <f t="shared" si="22"/>
        <v>6</v>
      </c>
      <c r="D306">
        <f t="shared" si="23"/>
        <v>1</v>
      </c>
      <c r="E306" t="str">
        <f>INDEX(八宮按位排, MOD(ROW()-2, 8)+1)</f>
        <v>巽</v>
      </c>
      <c r="F306" t="str">
        <f>INDEX([2]!十八局地盤表,FLOOR((ROW()-2)/64, 1)+1,  MOD(D306 - C306-1, 8)+1)</f>
        <v>丁</v>
      </c>
      <c r="G306" t="str">
        <f t="shared" si="24"/>
        <v>巽丁</v>
      </c>
      <c r="H306" t="str">
        <f>IFERROR(VLOOKUP(G306, 地支沖合table[[key]:[沖合關係]], 2, FALSE), "")</f>
        <v/>
      </c>
    </row>
    <row r="307" spans="1:8" x14ac:dyDescent="0.25">
      <c r="A307">
        <f t="shared" si="20"/>
        <v>-270.5</v>
      </c>
      <c r="B307">
        <f t="shared" si="21"/>
        <v>-5</v>
      </c>
      <c r="C307">
        <f t="shared" si="22"/>
        <v>6</v>
      </c>
      <c r="D307">
        <f t="shared" si="23"/>
        <v>2</v>
      </c>
      <c r="E307" t="str">
        <f>INDEX(八宮按位排, MOD(ROW()-2, 8)+1)</f>
        <v>震</v>
      </c>
      <c r="F307" t="str">
        <f>INDEX([2]!十八局地盤表,FLOOR((ROW()-2)/64, 1)+1,  MOD(D307 - C307-1, 8)+1)</f>
        <v>壬</v>
      </c>
      <c r="G307" t="str">
        <f t="shared" si="24"/>
        <v>震壬</v>
      </c>
      <c r="H307" t="str">
        <f>IFERROR(VLOOKUP(G307, 地支沖合table[[key]:[沖合關係]], 2, FALSE), "")</f>
        <v>相害,</v>
      </c>
    </row>
    <row r="308" spans="1:8" x14ac:dyDescent="0.25">
      <c r="A308">
        <f t="shared" si="20"/>
        <v>-269.5</v>
      </c>
      <c r="B308">
        <f t="shared" si="21"/>
        <v>-5</v>
      </c>
      <c r="C308">
        <f t="shared" si="22"/>
        <v>6</v>
      </c>
      <c r="D308">
        <f t="shared" si="23"/>
        <v>3</v>
      </c>
      <c r="E308" t="str">
        <f>INDEX(八宮按位排, MOD(ROW()-2, 8)+1)</f>
        <v>艮</v>
      </c>
      <c r="F308" t="str">
        <f>INDEX([2]!十八局地盤表,FLOOR((ROW()-2)/64, 1)+1,  MOD(D308 - C308-1, 8)+1)</f>
        <v>乙</v>
      </c>
      <c r="G308" t="str">
        <f t="shared" si="24"/>
        <v>艮乙</v>
      </c>
      <c r="H308" t="str">
        <f>IFERROR(VLOOKUP(G308, 地支沖合table[[key]:[沖合關係]], 2, FALSE), "")</f>
        <v/>
      </c>
    </row>
    <row r="309" spans="1:8" x14ac:dyDescent="0.25">
      <c r="A309">
        <f t="shared" si="20"/>
        <v>-268.5</v>
      </c>
      <c r="B309">
        <f t="shared" si="21"/>
        <v>-5</v>
      </c>
      <c r="C309">
        <f t="shared" si="22"/>
        <v>6</v>
      </c>
      <c r="D309">
        <f t="shared" si="23"/>
        <v>4</v>
      </c>
      <c r="E309" t="str">
        <f>INDEX(八宮按位排, MOD(ROW()-2, 8)+1)</f>
        <v>坎</v>
      </c>
      <c r="F309" t="str">
        <f>INDEX([2]!十八局地盤表,FLOOR((ROW()-2)/64, 1)+1,  MOD(D309 - C309-1, 8)+1)</f>
        <v>丙</v>
      </c>
      <c r="G309" t="str">
        <f t="shared" si="24"/>
        <v>坎丙</v>
      </c>
      <c r="H309" t="str">
        <f>IFERROR(VLOOKUP(G309, 地支沖合table[[key]:[沖合關係]], 2, FALSE), "")</f>
        <v/>
      </c>
    </row>
    <row r="310" spans="1:8" x14ac:dyDescent="0.25">
      <c r="A310">
        <f t="shared" si="20"/>
        <v>-267.5</v>
      </c>
      <c r="B310">
        <f t="shared" si="21"/>
        <v>-5</v>
      </c>
      <c r="C310">
        <f t="shared" si="22"/>
        <v>6</v>
      </c>
      <c r="D310">
        <f t="shared" si="23"/>
        <v>5</v>
      </c>
      <c r="E310" t="str">
        <f>INDEX(八宮按位排, MOD(ROW()-2, 8)+1)</f>
        <v>乾</v>
      </c>
      <c r="F310" t="str">
        <f>INDEX([2]!十八局地盤表,FLOOR((ROW()-2)/64, 1)+1,  MOD(D310 - C310-1, 8)+1)</f>
        <v>辛</v>
      </c>
      <c r="G310" t="str">
        <f t="shared" si="24"/>
        <v>乾辛</v>
      </c>
      <c r="H310" t="str">
        <f>IFERROR(VLOOKUP(G310, 地支沖合table[[key]:[沖合關係]], 2, FALSE), "")</f>
        <v/>
      </c>
    </row>
    <row r="311" spans="1:8" x14ac:dyDescent="0.25">
      <c r="A311">
        <f t="shared" si="20"/>
        <v>-266.5</v>
      </c>
      <c r="B311">
        <f t="shared" si="21"/>
        <v>-5</v>
      </c>
      <c r="C311">
        <f t="shared" si="22"/>
        <v>6</v>
      </c>
      <c r="D311">
        <f t="shared" si="23"/>
        <v>6</v>
      </c>
      <c r="E311" t="str">
        <f>INDEX(八宮按位排, MOD(ROW()-2, 8)+1)</f>
        <v>兌</v>
      </c>
      <c r="F311" t="str">
        <f>INDEX([2]!十八局地盤表,FLOOR((ROW()-2)/64, 1)+1,  MOD(D311 - C311-1, 8)+1)</f>
        <v>癸</v>
      </c>
      <c r="G311" t="str">
        <f t="shared" si="24"/>
        <v>兌癸</v>
      </c>
      <c r="H311" t="str">
        <f>IFERROR(VLOOKUP(G311, 地支沖合table[[key]:[沖合關係]], 2, FALSE), "")</f>
        <v/>
      </c>
    </row>
    <row r="312" spans="1:8" x14ac:dyDescent="0.25">
      <c r="A312">
        <f t="shared" si="20"/>
        <v>-265.5</v>
      </c>
      <c r="B312">
        <f t="shared" si="21"/>
        <v>-5</v>
      </c>
      <c r="C312">
        <f t="shared" si="22"/>
        <v>6</v>
      </c>
      <c r="D312">
        <f t="shared" si="23"/>
        <v>7</v>
      </c>
      <c r="E312" t="str">
        <f>INDEX(八宮按位排, MOD(ROW()-2, 8)+1)</f>
        <v>坤</v>
      </c>
      <c r="F312" t="str">
        <f>INDEX([2]!十八局地盤表,FLOOR((ROW()-2)/64, 1)+1,  MOD(D312 - C312-1, 8)+1)</f>
        <v>己</v>
      </c>
      <c r="G312" t="str">
        <f t="shared" si="24"/>
        <v>坤己</v>
      </c>
      <c r="H312" t="str">
        <f>IFERROR(VLOOKUP(G312, 地支沖合table[[key]:[沖合關係]], 2, FALSE), "")</f>
        <v>相破,恃勢之刑-儀→宮,</v>
      </c>
    </row>
    <row r="313" spans="1:8" x14ac:dyDescent="0.25">
      <c r="A313">
        <f t="shared" si="20"/>
        <v>-264.5</v>
      </c>
      <c r="B313">
        <f t="shared" si="21"/>
        <v>-5</v>
      </c>
      <c r="C313">
        <f t="shared" si="22"/>
        <v>6</v>
      </c>
      <c r="D313">
        <f t="shared" si="23"/>
        <v>8</v>
      </c>
      <c r="E313" t="str">
        <f>INDEX(八宮按位排, MOD(ROW()-2, 8)+1)</f>
        <v>離</v>
      </c>
      <c r="F313" t="str">
        <f>INDEX([2]!十八局地盤表,FLOOR((ROW()-2)/64, 1)+1,  MOD(D313 - C313-1, 8)+1)</f>
        <v>庚</v>
      </c>
      <c r="G313" t="str">
        <f t="shared" si="24"/>
        <v>離庚</v>
      </c>
      <c r="H313" t="str">
        <f>IFERROR(VLOOKUP(G313, 地支沖合table[[key]:[沖合關係]], 2, FALSE), "")</f>
        <v/>
      </c>
    </row>
    <row r="314" spans="1:8" x14ac:dyDescent="0.25">
      <c r="A314">
        <f t="shared" si="20"/>
        <v>-263.5</v>
      </c>
      <c r="B314">
        <f t="shared" si="21"/>
        <v>-5</v>
      </c>
      <c r="C314">
        <f t="shared" si="22"/>
        <v>7</v>
      </c>
      <c r="D314">
        <f t="shared" si="23"/>
        <v>1</v>
      </c>
      <c r="E314" t="str">
        <f>INDEX(八宮按位排, MOD(ROW()-2, 8)+1)</f>
        <v>巽</v>
      </c>
      <c r="F314" t="str">
        <f>INDEX([2]!十八局地盤表,FLOOR((ROW()-2)/64, 1)+1,  MOD(D314 - C314-1, 8)+1)</f>
        <v>庚</v>
      </c>
      <c r="G314" t="str">
        <f t="shared" si="24"/>
        <v>巽庚</v>
      </c>
      <c r="H314" t="str">
        <f>IFERROR(VLOOKUP(G314, 地支沖合table[[key]:[沖合關係]], 2, FALSE), "")</f>
        <v>相合,相破,無恩之刑-儀←宮,</v>
      </c>
    </row>
    <row r="315" spans="1:8" x14ac:dyDescent="0.25">
      <c r="A315">
        <f t="shared" si="20"/>
        <v>-262.5</v>
      </c>
      <c r="B315">
        <f t="shared" si="21"/>
        <v>-5</v>
      </c>
      <c r="C315">
        <f t="shared" si="22"/>
        <v>7</v>
      </c>
      <c r="D315">
        <f t="shared" si="23"/>
        <v>2</v>
      </c>
      <c r="E315" t="str">
        <f>INDEX(八宮按位排, MOD(ROW()-2, 8)+1)</f>
        <v>震</v>
      </c>
      <c r="F315" t="str">
        <f>INDEX([2]!十八局地盤表,FLOOR((ROW()-2)/64, 1)+1,  MOD(D315 - C315-1, 8)+1)</f>
        <v>丁</v>
      </c>
      <c r="G315" t="str">
        <f t="shared" si="24"/>
        <v>震丁</v>
      </c>
      <c r="H315" t="str">
        <f>IFERROR(VLOOKUP(G315, 地支沖合table[[key]:[沖合關係]], 2, FALSE), "")</f>
        <v/>
      </c>
    </row>
    <row r="316" spans="1:8" x14ac:dyDescent="0.25">
      <c r="A316">
        <f t="shared" si="20"/>
        <v>-261.5</v>
      </c>
      <c r="B316">
        <f t="shared" si="21"/>
        <v>-5</v>
      </c>
      <c r="C316">
        <f t="shared" si="22"/>
        <v>7</v>
      </c>
      <c r="D316">
        <f t="shared" si="23"/>
        <v>3</v>
      </c>
      <c r="E316" t="str">
        <f>INDEX(八宮按位排, MOD(ROW()-2, 8)+1)</f>
        <v>艮</v>
      </c>
      <c r="F316" t="str">
        <f>INDEX([2]!十八局地盤表,FLOOR((ROW()-2)/64, 1)+1,  MOD(D316 - C316-1, 8)+1)</f>
        <v>壬</v>
      </c>
      <c r="G316" t="str">
        <f t="shared" si="24"/>
        <v>艮壬</v>
      </c>
      <c r="H316" t="str">
        <f>IFERROR(VLOOKUP(G316, 地支沖合table[[key]:[沖合關係]], 2, FALSE), "")</f>
        <v>相破,</v>
      </c>
    </row>
    <row r="317" spans="1:8" x14ac:dyDescent="0.25">
      <c r="A317">
        <f t="shared" si="20"/>
        <v>-260.5</v>
      </c>
      <c r="B317">
        <f t="shared" si="21"/>
        <v>-5</v>
      </c>
      <c r="C317">
        <f t="shared" si="22"/>
        <v>7</v>
      </c>
      <c r="D317">
        <f t="shared" si="23"/>
        <v>4</v>
      </c>
      <c r="E317" t="str">
        <f>INDEX(八宮按位排, MOD(ROW()-2, 8)+1)</f>
        <v>坎</v>
      </c>
      <c r="F317" t="str">
        <f>INDEX([2]!十八局地盤表,FLOOR((ROW()-2)/64, 1)+1,  MOD(D317 - C317-1, 8)+1)</f>
        <v>乙</v>
      </c>
      <c r="G317" t="str">
        <f t="shared" si="24"/>
        <v>坎乙</v>
      </c>
      <c r="H317" t="str">
        <f>IFERROR(VLOOKUP(G317, 地支沖合table[[key]:[沖合關係]], 2, FALSE), "")</f>
        <v/>
      </c>
    </row>
    <row r="318" spans="1:8" x14ac:dyDescent="0.25">
      <c r="A318">
        <f t="shared" si="20"/>
        <v>-259.5</v>
      </c>
      <c r="B318">
        <f t="shared" si="21"/>
        <v>-5</v>
      </c>
      <c r="C318">
        <f t="shared" si="22"/>
        <v>7</v>
      </c>
      <c r="D318">
        <f t="shared" si="23"/>
        <v>5</v>
      </c>
      <c r="E318" t="str">
        <f>INDEX(八宮按位排, MOD(ROW()-2, 8)+1)</f>
        <v>乾</v>
      </c>
      <c r="F318" t="str">
        <f>INDEX([2]!十八局地盤表,FLOOR((ROW()-2)/64, 1)+1,  MOD(D318 - C318-1, 8)+1)</f>
        <v>丙</v>
      </c>
      <c r="G318" t="str">
        <f t="shared" si="24"/>
        <v>乾丙</v>
      </c>
      <c r="H318" t="str">
        <f>IFERROR(VLOOKUP(G318, 地支沖合table[[key]:[沖合關係]], 2, FALSE), "")</f>
        <v/>
      </c>
    </row>
    <row r="319" spans="1:8" x14ac:dyDescent="0.25">
      <c r="A319">
        <f t="shared" si="20"/>
        <v>-258.5</v>
      </c>
      <c r="B319">
        <f t="shared" si="21"/>
        <v>-5</v>
      </c>
      <c r="C319">
        <f t="shared" si="22"/>
        <v>7</v>
      </c>
      <c r="D319">
        <f t="shared" si="23"/>
        <v>6</v>
      </c>
      <c r="E319" t="str">
        <f>INDEX(八宮按位排, MOD(ROW()-2, 8)+1)</f>
        <v>兌</v>
      </c>
      <c r="F319" t="str">
        <f>INDEX([2]!十八局地盤表,FLOOR((ROW()-2)/64, 1)+1,  MOD(D319 - C319-1, 8)+1)</f>
        <v>辛</v>
      </c>
      <c r="G319" t="str">
        <f t="shared" si="24"/>
        <v>兌辛</v>
      </c>
      <c r="H319" t="str">
        <f>IFERROR(VLOOKUP(G319, 地支沖合table[[key]:[沖合關係]], 2, FALSE), "")</f>
        <v/>
      </c>
    </row>
    <row r="320" spans="1:8" x14ac:dyDescent="0.25">
      <c r="A320">
        <f t="shared" si="20"/>
        <v>-257.5</v>
      </c>
      <c r="B320">
        <f t="shared" si="21"/>
        <v>-5</v>
      </c>
      <c r="C320">
        <f t="shared" si="22"/>
        <v>7</v>
      </c>
      <c r="D320">
        <f t="shared" si="23"/>
        <v>7</v>
      </c>
      <c r="E320" t="str">
        <f>INDEX(八宮按位排, MOD(ROW()-2, 8)+1)</f>
        <v>坤</v>
      </c>
      <c r="F320" t="str">
        <f>INDEX([2]!十八局地盤表,FLOOR((ROW()-2)/64, 1)+1,  MOD(D320 - C320-1, 8)+1)</f>
        <v>癸</v>
      </c>
      <c r="G320" t="str">
        <f t="shared" si="24"/>
        <v>坤癸</v>
      </c>
      <c r="H320" t="str">
        <f>IFERROR(VLOOKUP(G320, 地支沖合table[[key]:[沖合關係]], 2, FALSE), "")</f>
        <v>相沖,無恩之刑-儀←宮,</v>
      </c>
    </row>
    <row r="321" spans="1:8" x14ac:dyDescent="0.25">
      <c r="A321">
        <f t="shared" si="20"/>
        <v>-256.5</v>
      </c>
      <c r="B321">
        <f t="shared" si="21"/>
        <v>-5</v>
      </c>
      <c r="C321">
        <f t="shared" si="22"/>
        <v>7</v>
      </c>
      <c r="D321">
        <f t="shared" si="23"/>
        <v>8</v>
      </c>
      <c r="E321" t="str">
        <f>INDEX(八宮按位排, MOD(ROW()-2, 8)+1)</f>
        <v>離</v>
      </c>
      <c r="F321" t="str">
        <f>INDEX([2]!十八局地盤表,FLOOR((ROW()-2)/64, 1)+1,  MOD(D321 - C321-1, 8)+1)</f>
        <v>己</v>
      </c>
      <c r="G321" t="str">
        <f t="shared" si="24"/>
        <v>離己</v>
      </c>
      <c r="H321" t="str">
        <f>IFERROR(VLOOKUP(G321, 地支沖合table[[key]:[沖合關係]], 2, FALSE), "")</f>
        <v/>
      </c>
    </row>
    <row r="322" spans="1:8" x14ac:dyDescent="0.25">
      <c r="A322">
        <f t="shared" si="20"/>
        <v>-255.5</v>
      </c>
      <c r="B322">
        <f t="shared" si="21"/>
        <v>-4</v>
      </c>
      <c r="C322">
        <f t="shared" si="22"/>
        <v>0</v>
      </c>
      <c r="D322">
        <f t="shared" si="23"/>
        <v>1</v>
      </c>
      <c r="E322" t="str">
        <f>INDEX(八宮按位排, MOD(ROW()-2, 8)+1)</f>
        <v>巽</v>
      </c>
      <c r="F322" t="str">
        <f>INDEX([2]!十八局地盤表,FLOOR((ROW()-2)/64, 1)+1,  MOD(D322 - C322-1, 8)+1)</f>
        <v>戊</v>
      </c>
      <c r="G322" t="str">
        <f t="shared" si="24"/>
        <v>巽戊</v>
      </c>
      <c r="H322" t="str">
        <f>IFERROR(VLOOKUP(G322, 地支沖合table[[key]:[沖合關係]], 2, FALSE), "")</f>
        <v/>
      </c>
    </row>
    <row r="323" spans="1:8" x14ac:dyDescent="0.25">
      <c r="A323">
        <f t="shared" ref="A323:A386" si="25">ROW()-577.5</f>
        <v>-254.5</v>
      </c>
      <c r="B323">
        <f t="shared" ref="B323:B386" si="26">SIGN(A323)*CEILING(ABS(A323)/64, 1)</f>
        <v>-4</v>
      </c>
      <c r="C323">
        <f t="shared" ref="C323:C386" si="27">MOD(FLOOR((ROW()-2)/8, 1), 8)</f>
        <v>0</v>
      </c>
      <c r="D323">
        <f t="shared" ref="D323:D386" si="28">MOD(ROW()-2, 8)+1</f>
        <v>2</v>
      </c>
      <c r="E323" t="str">
        <f>INDEX(八宮按位排, MOD(ROW()-2, 8)+1)</f>
        <v>震</v>
      </c>
      <c r="F323" t="str">
        <f>INDEX([2]!十八局地盤表,FLOOR((ROW()-2)/64, 1)+1,  MOD(D323 - C323-1, 8)+1)</f>
        <v>己</v>
      </c>
      <c r="G323" t="str">
        <f t="shared" ref="G323:G386" si="29">E323&amp;F323</f>
        <v>震己</v>
      </c>
      <c r="H323" t="str">
        <f>IFERROR(VLOOKUP(G323, 地支沖合table[[key]:[沖合關係]], 2, FALSE), "")</f>
        <v>相合,</v>
      </c>
    </row>
    <row r="324" spans="1:8" x14ac:dyDescent="0.25">
      <c r="A324">
        <f t="shared" si="25"/>
        <v>-253.5</v>
      </c>
      <c r="B324">
        <f t="shared" si="26"/>
        <v>-4</v>
      </c>
      <c r="C324">
        <f t="shared" si="27"/>
        <v>0</v>
      </c>
      <c r="D324">
        <f t="shared" si="28"/>
        <v>3</v>
      </c>
      <c r="E324" t="str">
        <f>INDEX(八宮按位排, MOD(ROW()-2, 8)+1)</f>
        <v>艮</v>
      </c>
      <c r="F324" t="str">
        <f>INDEX([2]!十八局地盤表,FLOOR((ROW()-2)/64, 1)+1,  MOD(D324 - C324-1, 8)+1)</f>
        <v>癸</v>
      </c>
      <c r="G324" t="str">
        <f t="shared" si="29"/>
        <v>艮癸</v>
      </c>
      <c r="H324" t="str">
        <f>IFERROR(VLOOKUP(G324, 地支沖合table[[key]:[沖合關係]], 2, FALSE), "")</f>
        <v/>
      </c>
    </row>
    <row r="325" spans="1:8" x14ac:dyDescent="0.25">
      <c r="A325">
        <f t="shared" si="25"/>
        <v>-252.5</v>
      </c>
      <c r="B325">
        <f t="shared" si="26"/>
        <v>-4</v>
      </c>
      <c r="C325">
        <f t="shared" si="27"/>
        <v>0</v>
      </c>
      <c r="D325">
        <f t="shared" si="28"/>
        <v>4</v>
      </c>
      <c r="E325" t="str">
        <f>INDEX(八宮按位排, MOD(ROW()-2, 8)+1)</f>
        <v>坎</v>
      </c>
      <c r="F325" t="str">
        <f>INDEX([2]!十八局地盤表,FLOOR((ROW()-2)/64, 1)+1,  MOD(D325 - C325-1, 8)+1)</f>
        <v>辛</v>
      </c>
      <c r="G325" t="str">
        <f t="shared" si="29"/>
        <v>坎辛</v>
      </c>
      <c r="H325" t="str">
        <f>IFERROR(VLOOKUP(G325, 地支沖合table[[key]:[沖合關係]], 2, FALSE), "")</f>
        <v>相沖,</v>
      </c>
    </row>
    <row r="326" spans="1:8" x14ac:dyDescent="0.25">
      <c r="A326">
        <f t="shared" si="25"/>
        <v>-251.5</v>
      </c>
      <c r="B326">
        <f t="shared" si="26"/>
        <v>-4</v>
      </c>
      <c r="C326">
        <f t="shared" si="27"/>
        <v>0</v>
      </c>
      <c r="D326">
        <f t="shared" si="28"/>
        <v>5</v>
      </c>
      <c r="E326" t="str">
        <f>INDEX(八宮按位排, MOD(ROW()-2, 8)+1)</f>
        <v>乾</v>
      </c>
      <c r="F326" t="str">
        <f>INDEX([2]!十八局地盤表,FLOOR((ROW()-2)/64, 1)+1,  MOD(D326 - C326-1, 8)+1)</f>
        <v>丙</v>
      </c>
      <c r="G326" t="str">
        <f t="shared" si="29"/>
        <v>乾丙</v>
      </c>
      <c r="H326" t="str">
        <f>IFERROR(VLOOKUP(G326, 地支沖合table[[key]:[沖合關係]], 2, FALSE), "")</f>
        <v/>
      </c>
    </row>
    <row r="327" spans="1:8" x14ac:dyDescent="0.25">
      <c r="A327">
        <f t="shared" si="25"/>
        <v>-250.5</v>
      </c>
      <c r="B327">
        <f t="shared" si="26"/>
        <v>-4</v>
      </c>
      <c r="C327">
        <f t="shared" si="27"/>
        <v>0</v>
      </c>
      <c r="D327">
        <f t="shared" si="28"/>
        <v>6</v>
      </c>
      <c r="E327" t="str">
        <f>INDEX(八宮按位排, MOD(ROW()-2, 8)+1)</f>
        <v>兌</v>
      </c>
      <c r="F327" t="str">
        <f>INDEX([2]!十八局地盤表,FLOOR((ROW()-2)/64, 1)+1,  MOD(D327 - C327-1, 8)+1)</f>
        <v>丁</v>
      </c>
      <c r="G327" t="str">
        <f t="shared" si="29"/>
        <v>兌丁</v>
      </c>
      <c r="H327" t="str">
        <f>IFERROR(VLOOKUP(G327, 地支沖合table[[key]:[沖合關係]], 2, FALSE), "")</f>
        <v/>
      </c>
    </row>
    <row r="328" spans="1:8" x14ac:dyDescent="0.25">
      <c r="A328">
        <f t="shared" si="25"/>
        <v>-249.5</v>
      </c>
      <c r="B328">
        <f t="shared" si="26"/>
        <v>-4</v>
      </c>
      <c r="C328">
        <f t="shared" si="27"/>
        <v>0</v>
      </c>
      <c r="D328">
        <f t="shared" si="28"/>
        <v>7</v>
      </c>
      <c r="E328" t="str">
        <f>INDEX(八宮按位排, MOD(ROW()-2, 8)+1)</f>
        <v>坤</v>
      </c>
      <c r="F328" t="str">
        <f>INDEX([2]!十八局地盤表,FLOOR((ROW()-2)/64, 1)+1,  MOD(D328 - C328-1, 8)+1)</f>
        <v>庚</v>
      </c>
      <c r="G328" t="str">
        <f t="shared" si="29"/>
        <v>坤庚</v>
      </c>
      <c r="H328" t="str">
        <f>IFERROR(VLOOKUP(G328, 地支沖合table[[key]:[沖合關係]], 2, FALSE), "")</f>
        <v/>
      </c>
    </row>
    <row r="329" spans="1:8" x14ac:dyDescent="0.25">
      <c r="A329">
        <f t="shared" si="25"/>
        <v>-248.5</v>
      </c>
      <c r="B329">
        <f t="shared" si="26"/>
        <v>-4</v>
      </c>
      <c r="C329">
        <f t="shared" si="27"/>
        <v>0</v>
      </c>
      <c r="D329">
        <f t="shared" si="28"/>
        <v>8</v>
      </c>
      <c r="E329" t="str">
        <f>INDEX(八宮按位排, MOD(ROW()-2, 8)+1)</f>
        <v>離</v>
      </c>
      <c r="F329" t="str">
        <f>INDEX([2]!十八局地盤表,FLOOR((ROW()-2)/64, 1)+1,  MOD(D329 - C329-1, 8)+1)</f>
        <v>壬</v>
      </c>
      <c r="G329" t="str">
        <f t="shared" si="29"/>
        <v>離壬</v>
      </c>
      <c r="H329" t="str">
        <f>IFERROR(VLOOKUP(G329, 地支沖合table[[key]:[沖合關係]], 2, FALSE), "")</f>
        <v/>
      </c>
    </row>
    <row r="330" spans="1:8" x14ac:dyDescent="0.25">
      <c r="A330">
        <f t="shared" si="25"/>
        <v>-247.5</v>
      </c>
      <c r="B330">
        <f t="shared" si="26"/>
        <v>-4</v>
      </c>
      <c r="C330">
        <f t="shared" si="27"/>
        <v>1</v>
      </c>
      <c r="D330">
        <f t="shared" si="28"/>
        <v>1</v>
      </c>
      <c r="E330" t="str">
        <f>INDEX(八宮按位排, MOD(ROW()-2, 8)+1)</f>
        <v>巽</v>
      </c>
      <c r="F330" t="str">
        <f>INDEX([2]!十八局地盤表,FLOOR((ROW()-2)/64, 1)+1,  MOD(D330 - C330-1, 8)+1)</f>
        <v>壬</v>
      </c>
      <c r="G330" t="str">
        <f t="shared" si="29"/>
        <v>巽壬</v>
      </c>
      <c r="H330" t="str">
        <f>IFERROR(VLOOKUP(G330, 地支沖合table[[key]:[沖合關係]], 2, FALSE), "")</f>
        <v>自刑,</v>
      </c>
    </row>
    <row r="331" spans="1:8" x14ac:dyDescent="0.25">
      <c r="A331">
        <f t="shared" si="25"/>
        <v>-246.5</v>
      </c>
      <c r="B331">
        <f t="shared" si="26"/>
        <v>-4</v>
      </c>
      <c r="C331">
        <f t="shared" si="27"/>
        <v>1</v>
      </c>
      <c r="D331">
        <f t="shared" si="28"/>
        <v>2</v>
      </c>
      <c r="E331" t="str">
        <f>INDEX(八宮按位排, MOD(ROW()-2, 8)+1)</f>
        <v>震</v>
      </c>
      <c r="F331" t="str">
        <f>INDEX([2]!十八局地盤表,FLOOR((ROW()-2)/64, 1)+1,  MOD(D331 - C331-1, 8)+1)</f>
        <v>戊</v>
      </c>
      <c r="G331" t="str">
        <f t="shared" si="29"/>
        <v>震戊</v>
      </c>
      <c r="H331" t="str">
        <f>IFERROR(VLOOKUP(G331, 地支沖合table[[key]:[沖合關係]], 2, FALSE), "")</f>
        <v>無禮之刑,</v>
      </c>
    </row>
    <row r="332" spans="1:8" x14ac:dyDescent="0.25">
      <c r="A332">
        <f t="shared" si="25"/>
        <v>-245.5</v>
      </c>
      <c r="B332">
        <f t="shared" si="26"/>
        <v>-4</v>
      </c>
      <c r="C332">
        <f t="shared" si="27"/>
        <v>1</v>
      </c>
      <c r="D332">
        <f t="shared" si="28"/>
        <v>3</v>
      </c>
      <c r="E332" t="str">
        <f>INDEX(八宮按位排, MOD(ROW()-2, 8)+1)</f>
        <v>艮</v>
      </c>
      <c r="F332" t="str">
        <f>INDEX([2]!十八局地盤表,FLOOR((ROW()-2)/64, 1)+1,  MOD(D332 - C332-1, 8)+1)</f>
        <v>己</v>
      </c>
      <c r="G332" t="str">
        <f t="shared" si="29"/>
        <v>艮己</v>
      </c>
      <c r="H332" t="str">
        <f>IFERROR(VLOOKUP(G332, 地支沖合table[[key]:[沖合關係]], 2, FALSE), "")</f>
        <v>恃勢之刑-儀←宮,</v>
      </c>
    </row>
    <row r="333" spans="1:8" x14ac:dyDescent="0.25">
      <c r="A333">
        <f t="shared" si="25"/>
        <v>-244.5</v>
      </c>
      <c r="B333">
        <f t="shared" si="26"/>
        <v>-4</v>
      </c>
      <c r="C333">
        <f t="shared" si="27"/>
        <v>1</v>
      </c>
      <c r="D333">
        <f t="shared" si="28"/>
        <v>4</v>
      </c>
      <c r="E333" t="str">
        <f>INDEX(八宮按位排, MOD(ROW()-2, 8)+1)</f>
        <v>坎</v>
      </c>
      <c r="F333" t="str">
        <f>INDEX([2]!十八局地盤表,FLOOR((ROW()-2)/64, 1)+1,  MOD(D333 - C333-1, 8)+1)</f>
        <v>癸</v>
      </c>
      <c r="G333" t="str">
        <f t="shared" si="29"/>
        <v>坎癸</v>
      </c>
      <c r="H333" t="str">
        <f>IFERROR(VLOOKUP(G333, 地支沖合table[[key]:[沖合關係]], 2, FALSE), "")</f>
        <v/>
      </c>
    </row>
    <row r="334" spans="1:8" x14ac:dyDescent="0.25">
      <c r="A334">
        <f t="shared" si="25"/>
        <v>-243.5</v>
      </c>
      <c r="B334">
        <f t="shared" si="26"/>
        <v>-4</v>
      </c>
      <c r="C334">
        <f t="shared" si="27"/>
        <v>1</v>
      </c>
      <c r="D334">
        <f t="shared" si="28"/>
        <v>5</v>
      </c>
      <c r="E334" t="str">
        <f>INDEX(八宮按位排, MOD(ROW()-2, 8)+1)</f>
        <v>乾</v>
      </c>
      <c r="F334" t="str">
        <f>INDEX([2]!十八局地盤表,FLOOR((ROW()-2)/64, 1)+1,  MOD(D334 - C334-1, 8)+1)</f>
        <v>辛</v>
      </c>
      <c r="G334" t="str">
        <f t="shared" si="29"/>
        <v>乾辛</v>
      </c>
      <c r="H334" t="str">
        <f>IFERROR(VLOOKUP(G334, 地支沖合table[[key]:[沖合關係]], 2, FALSE), "")</f>
        <v/>
      </c>
    </row>
    <row r="335" spans="1:8" x14ac:dyDescent="0.25">
      <c r="A335">
        <f t="shared" si="25"/>
        <v>-242.5</v>
      </c>
      <c r="B335">
        <f t="shared" si="26"/>
        <v>-4</v>
      </c>
      <c r="C335">
        <f t="shared" si="27"/>
        <v>1</v>
      </c>
      <c r="D335">
        <f t="shared" si="28"/>
        <v>6</v>
      </c>
      <c r="E335" t="str">
        <f>INDEX(八宮按位排, MOD(ROW()-2, 8)+1)</f>
        <v>兌</v>
      </c>
      <c r="F335" t="str">
        <f>INDEX([2]!十八局地盤表,FLOOR((ROW()-2)/64, 1)+1,  MOD(D335 - C335-1, 8)+1)</f>
        <v>丙</v>
      </c>
      <c r="G335" t="str">
        <f t="shared" si="29"/>
        <v>兌丙</v>
      </c>
      <c r="H335" t="str">
        <f>IFERROR(VLOOKUP(G335, 地支沖合table[[key]:[沖合關係]], 2, FALSE), "")</f>
        <v/>
      </c>
    </row>
    <row r="336" spans="1:8" x14ac:dyDescent="0.25">
      <c r="A336">
        <f t="shared" si="25"/>
        <v>-241.5</v>
      </c>
      <c r="B336">
        <f t="shared" si="26"/>
        <v>-4</v>
      </c>
      <c r="C336">
        <f t="shared" si="27"/>
        <v>1</v>
      </c>
      <c r="D336">
        <f t="shared" si="28"/>
        <v>7</v>
      </c>
      <c r="E336" t="str">
        <f>INDEX(八宮按位排, MOD(ROW()-2, 8)+1)</f>
        <v>坤</v>
      </c>
      <c r="F336" t="str">
        <f>INDEX([2]!十八局地盤表,FLOOR((ROW()-2)/64, 1)+1,  MOD(D336 - C336-1, 8)+1)</f>
        <v>丁</v>
      </c>
      <c r="G336" t="str">
        <f t="shared" si="29"/>
        <v>坤丁</v>
      </c>
      <c r="H336" t="str">
        <f>IFERROR(VLOOKUP(G336, 地支沖合table[[key]:[沖合關係]], 2, FALSE), "")</f>
        <v/>
      </c>
    </row>
    <row r="337" spans="1:8" x14ac:dyDescent="0.25">
      <c r="A337">
        <f t="shared" si="25"/>
        <v>-240.5</v>
      </c>
      <c r="B337">
        <f t="shared" si="26"/>
        <v>-4</v>
      </c>
      <c r="C337">
        <f t="shared" si="27"/>
        <v>1</v>
      </c>
      <c r="D337">
        <f t="shared" si="28"/>
        <v>8</v>
      </c>
      <c r="E337" t="str">
        <f>INDEX(八宮按位排, MOD(ROW()-2, 8)+1)</f>
        <v>離</v>
      </c>
      <c r="F337" t="str">
        <f>INDEX([2]!十八局地盤表,FLOOR((ROW()-2)/64, 1)+1,  MOD(D337 - C337-1, 8)+1)</f>
        <v>庚</v>
      </c>
      <c r="G337" t="str">
        <f t="shared" si="29"/>
        <v>離庚</v>
      </c>
      <c r="H337" t="str">
        <f>IFERROR(VLOOKUP(G337, 地支沖合table[[key]:[沖合關係]], 2, FALSE), "")</f>
        <v/>
      </c>
    </row>
    <row r="338" spans="1:8" x14ac:dyDescent="0.25">
      <c r="A338">
        <f t="shared" si="25"/>
        <v>-239.5</v>
      </c>
      <c r="B338">
        <f t="shared" si="26"/>
        <v>-4</v>
      </c>
      <c r="C338">
        <f t="shared" si="27"/>
        <v>2</v>
      </c>
      <c r="D338">
        <f t="shared" si="28"/>
        <v>1</v>
      </c>
      <c r="E338" t="str">
        <f>INDEX(八宮按位排, MOD(ROW()-2, 8)+1)</f>
        <v>巽</v>
      </c>
      <c r="F338" t="str">
        <f>INDEX([2]!十八局地盤表,FLOOR((ROW()-2)/64, 1)+1,  MOD(D338 - C338-1, 8)+1)</f>
        <v>庚</v>
      </c>
      <c r="G338" t="str">
        <f t="shared" si="29"/>
        <v>巽庚</v>
      </c>
      <c r="H338" t="str">
        <f>IFERROR(VLOOKUP(G338, 地支沖合table[[key]:[沖合關係]], 2, FALSE), "")</f>
        <v>相合,相破,無恩之刑-儀←宮,</v>
      </c>
    </row>
    <row r="339" spans="1:8" x14ac:dyDescent="0.25">
      <c r="A339">
        <f t="shared" si="25"/>
        <v>-238.5</v>
      </c>
      <c r="B339">
        <f t="shared" si="26"/>
        <v>-4</v>
      </c>
      <c r="C339">
        <f t="shared" si="27"/>
        <v>2</v>
      </c>
      <c r="D339">
        <f t="shared" si="28"/>
        <v>2</v>
      </c>
      <c r="E339" t="str">
        <f>INDEX(八宮按位排, MOD(ROW()-2, 8)+1)</f>
        <v>震</v>
      </c>
      <c r="F339" t="str">
        <f>INDEX([2]!十八局地盤表,FLOOR((ROW()-2)/64, 1)+1,  MOD(D339 - C339-1, 8)+1)</f>
        <v>壬</v>
      </c>
      <c r="G339" t="str">
        <f t="shared" si="29"/>
        <v>震壬</v>
      </c>
      <c r="H339" t="str">
        <f>IFERROR(VLOOKUP(G339, 地支沖合table[[key]:[沖合關係]], 2, FALSE), "")</f>
        <v>相害,</v>
      </c>
    </row>
    <row r="340" spans="1:8" x14ac:dyDescent="0.25">
      <c r="A340">
        <f t="shared" si="25"/>
        <v>-237.5</v>
      </c>
      <c r="B340">
        <f t="shared" si="26"/>
        <v>-4</v>
      </c>
      <c r="C340">
        <f t="shared" si="27"/>
        <v>2</v>
      </c>
      <c r="D340">
        <f t="shared" si="28"/>
        <v>3</v>
      </c>
      <c r="E340" t="str">
        <f>INDEX(八宮按位排, MOD(ROW()-2, 8)+1)</f>
        <v>艮</v>
      </c>
      <c r="F340" t="str">
        <f>INDEX([2]!十八局地盤表,FLOOR((ROW()-2)/64, 1)+1,  MOD(D340 - C340-1, 8)+1)</f>
        <v>戊</v>
      </c>
      <c r="G340" t="str">
        <f t="shared" si="29"/>
        <v>艮戊</v>
      </c>
      <c r="H340" t="str">
        <f>IFERROR(VLOOKUP(G340, 地支沖合table[[key]:[沖合關係]], 2, FALSE), "")</f>
        <v>相合,</v>
      </c>
    </row>
    <row r="341" spans="1:8" x14ac:dyDescent="0.25">
      <c r="A341">
        <f t="shared" si="25"/>
        <v>-236.5</v>
      </c>
      <c r="B341">
        <f t="shared" si="26"/>
        <v>-4</v>
      </c>
      <c r="C341">
        <f t="shared" si="27"/>
        <v>2</v>
      </c>
      <c r="D341">
        <f t="shared" si="28"/>
        <v>4</v>
      </c>
      <c r="E341" t="str">
        <f>INDEX(八宮按位排, MOD(ROW()-2, 8)+1)</f>
        <v>坎</v>
      </c>
      <c r="F341" t="str">
        <f>INDEX([2]!十八局地盤表,FLOOR((ROW()-2)/64, 1)+1,  MOD(D341 - C341-1, 8)+1)</f>
        <v>己</v>
      </c>
      <c r="G341" t="str">
        <f t="shared" si="29"/>
        <v>坎己</v>
      </c>
      <c r="H341" t="str">
        <f>IFERROR(VLOOKUP(G341, 地支沖合table[[key]:[沖合關係]], 2, FALSE), "")</f>
        <v/>
      </c>
    </row>
    <row r="342" spans="1:8" x14ac:dyDescent="0.25">
      <c r="A342">
        <f t="shared" si="25"/>
        <v>-235.5</v>
      </c>
      <c r="B342">
        <f t="shared" si="26"/>
        <v>-4</v>
      </c>
      <c r="C342">
        <f t="shared" si="27"/>
        <v>2</v>
      </c>
      <c r="D342">
        <f t="shared" si="28"/>
        <v>5</v>
      </c>
      <c r="E342" t="str">
        <f>INDEX(八宮按位排, MOD(ROW()-2, 8)+1)</f>
        <v>乾</v>
      </c>
      <c r="F342" t="str">
        <f>INDEX([2]!十八局地盤表,FLOOR((ROW()-2)/64, 1)+1,  MOD(D342 - C342-1, 8)+1)</f>
        <v>癸</v>
      </c>
      <c r="G342" t="str">
        <f t="shared" si="29"/>
        <v>乾癸</v>
      </c>
      <c r="H342" t="str">
        <f>IFERROR(VLOOKUP(G342, 地支沖合table[[key]:[沖合關係]], 2, FALSE), "")</f>
        <v>相合,相破,</v>
      </c>
    </row>
    <row r="343" spans="1:8" x14ac:dyDescent="0.25">
      <c r="A343">
        <f t="shared" si="25"/>
        <v>-234.5</v>
      </c>
      <c r="B343">
        <f t="shared" si="26"/>
        <v>-4</v>
      </c>
      <c r="C343">
        <f t="shared" si="27"/>
        <v>2</v>
      </c>
      <c r="D343">
        <f t="shared" si="28"/>
        <v>6</v>
      </c>
      <c r="E343" t="str">
        <f>INDEX(八宮按位排, MOD(ROW()-2, 8)+1)</f>
        <v>兌</v>
      </c>
      <c r="F343" t="str">
        <f>INDEX([2]!十八局地盤表,FLOOR((ROW()-2)/64, 1)+1,  MOD(D343 - C343-1, 8)+1)</f>
        <v>辛</v>
      </c>
      <c r="G343" t="str">
        <f t="shared" si="29"/>
        <v>兌辛</v>
      </c>
      <c r="H343" t="str">
        <f>IFERROR(VLOOKUP(G343, 地支沖合table[[key]:[沖合關係]], 2, FALSE), "")</f>
        <v/>
      </c>
    </row>
    <row r="344" spans="1:8" x14ac:dyDescent="0.25">
      <c r="A344">
        <f t="shared" si="25"/>
        <v>-233.5</v>
      </c>
      <c r="B344">
        <f t="shared" si="26"/>
        <v>-4</v>
      </c>
      <c r="C344">
        <f t="shared" si="27"/>
        <v>2</v>
      </c>
      <c r="D344">
        <f t="shared" si="28"/>
        <v>7</v>
      </c>
      <c r="E344" t="str">
        <f>INDEX(八宮按位排, MOD(ROW()-2, 8)+1)</f>
        <v>坤</v>
      </c>
      <c r="F344" t="str">
        <f>INDEX([2]!十八局地盤表,FLOOR((ROW()-2)/64, 1)+1,  MOD(D344 - C344-1, 8)+1)</f>
        <v>丙</v>
      </c>
      <c r="G344" t="str">
        <f t="shared" si="29"/>
        <v>坤丙</v>
      </c>
      <c r="H344" t="str">
        <f>IFERROR(VLOOKUP(G344, 地支沖合table[[key]:[沖合關係]], 2, FALSE), "")</f>
        <v/>
      </c>
    </row>
    <row r="345" spans="1:8" x14ac:dyDescent="0.25">
      <c r="A345">
        <f t="shared" si="25"/>
        <v>-232.5</v>
      </c>
      <c r="B345">
        <f t="shared" si="26"/>
        <v>-4</v>
      </c>
      <c r="C345">
        <f t="shared" si="27"/>
        <v>2</v>
      </c>
      <c r="D345">
        <f t="shared" si="28"/>
        <v>8</v>
      </c>
      <c r="E345" t="str">
        <f>INDEX(八宮按位排, MOD(ROW()-2, 8)+1)</f>
        <v>離</v>
      </c>
      <c r="F345" t="str">
        <f>INDEX([2]!十八局地盤表,FLOOR((ROW()-2)/64, 1)+1,  MOD(D345 - C345-1, 8)+1)</f>
        <v>丁</v>
      </c>
      <c r="G345" t="str">
        <f t="shared" si="29"/>
        <v>離丁</v>
      </c>
      <c r="H345" t="str">
        <f>IFERROR(VLOOKUP(G345, 地支沖合table[[key]:[沖合關係]], 2, FALSE), "")</f>
        <v/>
      </c>
    </row>
    <row r="346" spans="1:8" x14ac:dyDescent="0.25">
      <c r="A346">
        <f t="shared" si="25"/>
        <v>-231.5</v>
      </c>
      <c r="B346">
        <f t="shared" si="26"/>
        <v>-4</v>
      </c>
      <c r="C346">
        <f t="shared" si="27"/>
        <v>3</v>
      </c>
      <c r="D346">
        <f t="shared" si="28"/>
        <v>1</v>
      </c>
      <c r="E346" t="str">
        <f>INDEX(八宮按位排, MOD(ROW()-2, 8)+1)</f>
        <v>巽</v>
      </c>
      <c r="F346" t="str">
        <f>INDEX([2]!十八局地盤表,FLOOR((ROW()-2)/64, 1)+1,  MOD(D346 - C346-1, 8)+1)</f>
        <v>丁</v>
      </c>
      <c r="G346" t="str">
        <f t="shared" si="29"/>
        <v>巽丁</v>
      </c>
      <c r="H346" t="str">
        <f>IFERROR(VLOOKUP(G346, 地支沖合table[[key]:[沖合關係]], 2, FALSE), "")</f>
        <v/>
      </c>
    </row>
    <row r="347" spans="1:8" x14ac:dyDescent="0.25">
      <c r="A347">
        <f t="shared" si="25"/>
        <v>-230.5</v>
      </c>
      <c r="B347">
        <f t="shared" si="26"/>
        <v>-4</v>
      </c>
      <c r="C347">
        <f t="shared" si="27"/>
        <v>3</v>
      </c>
      <c r="D347">
        <f t="shared" si="28"/>
        <v>2</v>
      </c>
      <c r="E347" t="str">
        <f>INDEX(八宮按位排, MOD(ROW()-2, 8)+1)</f>
        <v>震</v>
      </c>
      <c r="F347" t="str">
        <f>INDEX([2]!十八局地盤表,FLOOR((ROW()-2)/64, 1)+1,  MOD(D347 - C347-1, 8)+1)</f>
        <v>庚</v>
      </c>
      <c r="G347" t="str">
        <f t="shared" si="29"/>
        <v>震庚</v>
      </c>
      <c r="H347" t="str">
        <f>IFERROR(VLOOKUP(G347, 地支沖合table[[key]:[沖合關係]], 2, FALSE), "")</f>
        <v/>
      </c>
    </row>
    <row r="348" spans="1:8" x14ac:dyDescent="0.25">
      <c r="A348">
        <f t="shared" si="25"/>
        <v>-229.5</v>
      </c>
      <c r="B348">
        <f t="shared" si="26"/>
        <v>-4</v>
      </c>
      <c r="C348">
        <f t="shared" si="27"/>
        <v>3</v>
      </c>
      <c r="D348">
        <f t="shared" si="28"/>
        <v>3</v>
      </c>
      <c r="E348" t="str">
        <f>INDEX(八宮按位排, MOD(ROW()-2, 8)+1)</f>
        <v>艮</v>
      </c>
      <c r="F348" t="str">
        <f>INDEX([2]!十八局地盤表,FLOOR((ROW()-2)/64, 1)+1,  MOD(D348 - C348-1, 8)+1)</f>
        <v>壬</v>
      </c>
      <c r="G348" t="str">
        <f t="shared" si="29"/>
        <v>艮壬</v>
      </c>
      <c r="H348" t="str">
        <f>IFERROR(VLOOKUP(G348, 地支沖合table[[key]:[沖合關係]], 2, FALSE), "")</f>
        <v>相破,</v>
      </c>
    </row>
    <row r="349" spans="1:8" x14ac:dyDescent="0.25">
      <c r="A349">
        <f t="shared" si="25"/>
        <v>-228.5</v>
      </c>
      <c r="B349">
        <f t="shared" si="26"/>
        <v>-4</v>
      </c>
      <c r="C349">
        <f t="shared" si="27"/>
        <v>3</v>
      </c>
      <c r="D349">
        <f t="shared" si="28"/>
        <v>4</v>
      </c>
      <c r="E349" t="str">
        <f>INDEX(八宮按位排, MOD(ROW()-2, 8)+1)</f>
        <v>坎</v>
      </c>
      <c r="F349" t="str">
        <f>INDEX([2]!十八局地盤表,FLOOR((ROW()-2)/64, 1)+1,  MOD(D349 - C349-1, 8)+1)</f>
        <v>戊</v>
      </c>
      <c r="G349" t="str">
        <f t="shared" si="29"/>
        <v>坎戊</v>
      </c>
      <c r="H349" t="str">
        <f>IFERROR(VLOOKUP(G349, 地支沖合table[[key]:[沖合關係]], 2, FALSE), "")</f>
        <v/>
      </c>
    </row>
    <row r="350" spans="1:8" x14ac:dyDescent="0.25">
      <c r="A350">
        <f t="shared" si="25"/>
        <v>-227.5</v>
      </c>
      <c r="B350">
        <f t="shared" si="26"/>
        <v>-4</v>
      </c>
      <c r="C350">
        <f t="shared" si="27"/>
        <v>3</v>
      </c>
      <c r="D350">
        <f t="shared" si="28"/>
        <v>5</v>
      </c>
      <c r="E350" t="str">
        <f>INDEX(八宮按位排, MOD(ROW()-2, 8)+1)</f>
        <v>乾</v>
      </c>
      <c r="F350" t="str">
        <f>INDEX([2]!十八局地盤表,FLOOR((ROW()-2)/64, 1)+1,  MOD(D350 - C350-1, 8)+1)</f>
        <v>己</v>
      </c>
      <c r="G350" t="str">
        <f t="shared" si="29"/>
        <v>乾己</v>
      </c>
      <c r="H350" t="str">
        <f>IFERROR(VLOOKUP(G350, 地支沖合table[[key]:[沖合關係]], 2, FALSE), "")</f>
        <v/>
      </c>
    </row>
    <row r="351" spans="1:8" x14ac:dyDescent="0.25">
      <c r="A351">
        <f t="shared" si="25"/>
        <v>-226.5</v>
      </c>
      <c r="B351">
        <f t="shared" si="26"/>
        <v>-4</v>
      </c>
      <c r="C351">
        <f t="shared" si="27"/>
        <v>3</v>
      </c>
      <c r="D351">
        <f t="shared" si="28"/>
        <v>6</v>
      </c>
      <c r="E351" t="str">
        <f>INDEX(八宮按位排, MOD(ROW()-2, 8)+1)</f>
        <v>兌</v>
      </c>
      <c r="F351" t="str">
        <f>INDEX([2]!十八局地盤表,FLOOR((ROW()-2)/64, 1)+1,  MOD(D351 - C351-1, 8)+1)</f>
        <v>癸</v>
      </c>
      <c r="G351" t="str">
        <f t="shared" si="29"/>
        <v>兌癸</v>
      </c>
      <c r="H351" t="str">
        <f>IFERROR(VLOOKUP(G351, 地支沖合table[[key]:[沖合關係]], 2, FALSE), "")</f>
        <v/>
      </c>
    </row>
    <row r="352" spans="1:8" x14ac:dyDescent="0.25">
      <c r="A352">
        <f t="shared" si="25"/>
        <v>-225.5</v>
      </c>
      <c r="B352">
        <f t="shared" si="26"/>
        <v>-4</v>
      </c>
      <c r="C352">
        <f t="shared" si="27"/>
        <v>3</v>
      </c>
      <c r="D352">
        <f t="shared" si="28"/>
        <v>7</v>
      </c>
      <c r="E352" t="str">
        <f>INDEX(八宮按位排, MOD(ROW()-2, 8)+1)</f>
        <v>坤</v>
      </c>
      <c r="F352" t="str">
        <f>INDEX([2]!十八局地盤表,FLOOR((ROW()-2)/64, 1)+1,  MOD(D352 - C352-1, 8)+1)</f>
        <v>辛</v>
      </c>
      <c r="G352" t="str">
        <f t="shared" si="29"/>
        <v>坤辛</v>
      </c>
      <c r="H352" t="str">
        <f>IFERROR(VLOOKUP(G352, 地支沖合table[[key]:[沖合關係]], 2, FALSE), "")</f>
        <v>相合,</v>
      </c>
    </row>
    <row r="353" spans="1:8" x14ac:dyDescent="0.25">
      <c r="A353">
        <f t="shared" si="25"/>
        <v>-224.5</v>
      </c>
      <c r="B353">
        <f t="shared" si="26"/>
        <v>-4</v>
      </c>
      <c r="C353">
        <f t="shared" si="27"/>
        <v>3</v>
      </c>
      <c r="D353">
        <f t="shared" si="28"/>
        <v>8</v>
      </c>
      <c r="E353" t="str">
        <f>INDEX(八宮按位排, MOD(ROW()-2, 8)+1)</f>
        <v>離</v>
      </c>
      <c r="F353" t="str">
        <f>INDEX([2]!十八局地盤表,FLOOR((ROW()-2)/64, 1)+1,  MOD(D353 - C353-1, 8)+1)</f>
        <v>丙</v>
      </c>
      <c r="G353" t="str">
        <f t="shared" si="29"/>
        <v>離丙</v>
      </c>
      <c r="H353" t="str">
        <f>IFERROR(VLOOKUP(G353, 地支沖合table[[key]:[沖合關係]], 2, FALSE), "")</f>
        <v/>
      </c>
    </row>
    <row r="354" spans="1:8" x14ac:dyDescent="0.25">
      <c r="A354">
        <f t="shared" si="25"/>
        <v>-223.5</v>
      </c>
      <c r="B354">
        <f t="shared" si="26"/>
        <v>-4</v>
      </c>
      <c r="C354">
        <f t="shared" si="27"/>
        <v>4</v>
      </c>
      <c r="D354">
        <f t="shared" si="28"/>
        <v>1</v>
      </c>
      <c r="E354" t="str">
        <f>INDEX(八宮按位排, MOD(ROW()-2, 8)+1)</f>
        <v>巽</v>
      </c>
      <c r="F354" t="str">
        <f>INDEX([2]!十八局地盤表,FLOOR((ROW()-2)/64, 1)+1,  MOD(D354 - C354-1, 8)+1)</f>
        <v>丙</v>
      </c>
      <c r="G354" t="str">
        <f t="shared" si="29"/>
        <v>巽丙</v>
      </c>
      <c r="H354" t="str">
        <f>IFERROR(VLOOKUP(G354, 地支沖合table[[key]:[沖合關係]], 2, FALSE), "")</f>
        <v/>
      </c>
    </row>
    <row r="355" spans="1:8" x14ac:dyDescent="0.25">
      <c r="A355">
        <f t="shared" si="25"/>
        <v>-222.5</v>
      </c>
      <c r="B355">
        <f t="shared" si="26"/>
        <v>-4</v>
      </c>
      <c r="C355">
        <f t="shared" si="27"/>
        <v>4</v>
      </c>
      <c r="D355">
        <f t="shared" si="28"/>
        <v>2</v>
      </c>
      <c r="E355" t="str">
        <f>INDEX(八宮按位排, MOD(ROW()-2, 8)+1)</f>
        <v>震</v>
      </c>
      <c r="F355" t="str">
        <f>INDEX([2]!十八局地盤表,FLOOR((ROW()-2)/64, 1)+1,  MOD(D355 - C355-1, 8)+1)</f>
        <v>丁</v>
      </c>
      <c r="G355" t="str">
        <f t="shared" si="29"/>
        <v>震丁</v>
      </c>
      <c r="H355" t="str">
        <f>IFERROR(VLOOKUP(G355, 地支沖合table[[key]:[沖合關係]], 2, FALSE), "")</f>
        <v/>
      </c>
    </row>
    <row r="356" spans="1:8" x14ac:dyDescent="0.25">
      <c r="A356">
        <f t="shared" si="25"/>
        <v>-221.5</v>
      </c>
      <c r="B356">
        <f t="shared" si="26"/>
        <v>-4</v>
      </c>
      <c r="C356">
        <f t="shared" si="27"/>
        <v>4</v>
      </c>
      <c r="D356">
        <f t="shared" si="28"/>
        <v>3</v>
      </c>
      <c r="E356" t="str">
        <f>INDEX(八宮按位排, MOD(ROW()-2, 8)+1)</f>
        <v>艮</v>
      </c>
      <c r="F356" t="str">
        <f>INDEX([2]!十八局地盤表,FLOOR((ROW()-2)/64, 1)+1,  MOD(D356 - C356-1, 8)+1)</f>
        <v>庚</v>
      </c>
      <c r="G356" t="str">
        <f t="shared" si="29"/>
        <v>艮庚</v>
      </c>
      <c r="H356" t="str">
        <f>IFERROR(VLOOKUP(G356, 地支沖合table[[key]:[沖合關係]], 2, FALSE), "")</f>
        <v>相沖,無恩之刑-儀→宮,</v>
      </c>
    </row>
    <row r="357" spans="1:8" x14ac:dyDescent="0.25">
      <c r="A357">
        <f t="shared" si="25"/>
        <v>-220.5</v>
      </c>
      <c r="B357">
        <f t="shared" si="26"/>
        <v>-4</v>
      </c>
      <c r="C357">
        <f t="shared" si="27"/>
        <v>4</v>
      </c>
      <c r="D357">
        <f t="shared" si="28"/>
        <v>4</v>
      </c>
      <c r="E357" t="str">
        <f>INDEX(八宮按位排, MOD(ROW()-2, 8)+1)</f>
        <v>坎</v>
      </c>
      <c r="F357" t="str">
        <f>INDEX([2]!十八局地盤表,FLOOR((ROW()-2)/64, 1)+1,  MOD(D357 - C357-1, 8)+1)</f>
        <v>壬</v>
      </c>
      <c r="G357" t="str">
        <f t="shared" si="29"/>
        <v>坎壬</v>
      </c>
      <c r="H357" t="str">
        <f>IFERROR(VLOOKUP(G357, 地支沖合table[[key]:[沖合關係]], 2, FALSE), "")</f>
        <v/>
      </c>
    </row>
    <row r="358" spans="1:8" x14ac:dyDescent="0.25">
      <c r="A358">
        <f t="shared" si="25"/>
        <v>-219.5</v>
      </c>
      <c r="B358">
        <f t="shared" si="26"/>
        <v>-4</v>
      </c>
      <c r="C358">
        <f t="shared" si="27"/>
        <v>4</v>
      </c>
      <c r="D358">
        <f t="shared" si="28"/>
        <v>5</v>
      </c>
      <c r="E358" t="str">
        <f>INDEX(八宮按位排, MOD(ROW()-2, 8)+1)</f>
        <v>乾</v>
      </c>
      <c r="F358" t="str">
        <f>INDEX([2]!十八局地盤表,FLOOR((ROW()-2)/64, 1)+1,  MOD(D358 - C358-1, 8)+1)</f>
        <v>戊</v>
      </c>
      <c r="G358" t="str">
        <f t="shared" si="29"/>
        <v>乾戊</v>
      </c>
      <c r="H358" t="str">
        <f>IFERROR(VLOOKUP(G358, 地支沖合table[[key]:[沖合關係]], 2, FALSE), "")</f>
        <v/>
      </c>
    </row>
    <row r="359" spans="1:8" x14ac:dyDescent="0.25">
      <c r="A359">
        <f t="shared" si="25"/>
        <v>-218.5</v>
      </c>
      <c r="B359">
        <f t="shared" si="26"/>
        <v>-4</v>
      </c>
      <c r="C359">
        <f t="shared" si="27"/>
        <v>4</v>
      </c>
      <c r="D359">
        <f t="shared" si="28"/>
        <v>6</v>
      </c>
      <c r="E359" t="str">
        <f>INDEX(八宮按位排, MOD(ROW()-2, 8)+1)</f>
        <v>兌</v>
      </c>
      <c r="F359" t="str">
        <f>INDEX([2]!十八局地盤表,FLOOR((ROW()-2)/64, 1)+1,  MOD(D359 - C359-1, 8)+1)</f>
        <v>己</v>
      </c>
      <c r="G359" t="str">
        <f t="shared" si="29"/>
        <v>兌己</v>
      </c>
      <c r="H359" t="str">
        <f>IFERROR(VLOOKUP(G359, 地支沖合table[[key]:[沖合關係]], 2, FALSE), "")</f>
        <v>相害,</v>
      </c>
    </row>
    <row r="360" spans="1:8" x14ac:dyDescent="0.25">
      <c r="A360">
        <f t="shared" si="25"/>
        <v>-217.5</v>
      </c>
      <c r="B360">
        <f t="shared" si="26"/>
        <v>-4</v>
      </c>
      <c r="C360">
        <f t="shared" si="27"/>
        <v>4</v>
      </c>
      <c r="D360">
        <f t="shared" si="28"/>
        <v>7</v>
      </c>
      <c r="E360" t="str">
        <f>INDEX(八宮按位排, MOD(ROW()-2, 8)+1)</f>
        <v>坤</v>
      </c>
      <c r="F360" t="str">
        <f>INDEX([2]!十八局地盤表,FLOOR((ROW()-2)/64, 1)+1,  MOD(D360 - C360-1, 8)+1)</f>
        <v>癸</v>
      </c>
      <c r="G360" t="str">
        <f t="shared" si="29"/>
        <v>坤癸</v>
      </c>
      <c r="H360" t="str">
        <f>IFERROR(VLOOKUP(G360, 地支沖合table[[key]:[沖合關係]], 2, FALSE), "")</f>
        <v>相沖,無恩之刑-儀←宮,</v>
      </c>
    </row>
    <row r="361" spans="1:8" x14ac:dyDescent="0.25">
      <c r="A361">
        <f t="shared" si="25"/>
        <v>-216.5</v>
      </c>
      <c r="B361">
        <f t="shared" si="26"/>
        <v>-4</v>
      </c>
      <c r="C361">
        <f t="shared" si="27"/>
        <v>4</v>
      </c>
      <c r="D361">
        <f t="shared" si="28"/>
        <v>8</v>
      </c>
      <c r="E361" t="str">
        <f>INDEX(八宮按位排, MOD(ROW()-2, 8)+1)</f>
        <v>離</v>
      </c>
      <c r="F361" t="str">
        <f>INDEX([2]!十八局地盤表,FLOOR((ROW()-2)/64, 1)+1,  MOD(D361 - C361-1, 8)+1)</f>
        <v>辛</v>
      </c>
      <c r="G361" t="str">
        <f t="shared" si="29"/>
        <v>離辛</v>
      </c>
      <c r="H361" t="str">
        <f>IFERROR(VLOOKUP(G361, 地支沖合table[[key]:[沖合關係]], 2, FALSE), "")</f>
        <v>自刑,</v>
      </c>
    </row>
    <row r="362" spans="1:8" x14ac:dyDescent="0.25">
      <c r="A362">
        <f t="shared" si="25"/>
        <v>-215.5</v>
      </c>
      <c r="B362">
        <f t="shared" si="26"/>
        <v>-4</v>
      </c>
      <c r="C362">
        <f t="shared" si="27"/>
        <v>5</v>
      </c>
      <c r="D362">
        <f t="shared" si="28"/>
        <v>1</v>
      </c>
      <c r="E362" t="str">
        <f>INDEX(八宮按位排, MOD(ROW()-2, 8)+1)</f>
        <v>巽</v>
      </c>
      <c r="F362" t="str">
        <f>INDEX([2]!十八局地盤表,FLOOR((ROW()-2)/64, 1)+1,  MOD(D362 - C362-1, 8)+1)</f>
        <v>辛</v>
      </c>
      <c r="G362" t="str">
        <f t="shared" si="29"/>
        <v>巽辛</v>
      </c>
      <c r="H362" t="str">
        <f>IFERROR(VLOOKUP(G362, 地支沖合table[[key]:[沖合關係]], 2, FALSE), "")</f>
        <v/>
      </c>
    </row>
    <row r="363" spans="1:8" x14ac:dyDescent="0.25">
      <c r="A363">
        <f t="shared" si="25"/>
        <v>-214.5</v>
      </c>
      <c r="B363">
        <f t="shared" si="26"/>
        <v>-4</v>
      </c>
      <c r="C363">
        <f t="shared" si="27"/>
        <v>5</v>
      </c>
      <c r="D363">
        <f t="shared" si="28"/>
        <v>2</v>
      </c>
      <c r="E363" t="str">
        <f>INDEX(八宮按位排, MOD(ROW()-2, 8)+1)</f>
        <v>震</v>
      </c>
      <c r="F363" t="str">
        <f>INDEX([2]!十八局地盤表,FLOOR((ROW()-2)/64, 1)+1,  MOD(D363 - C363-1, 8)+1)</f>
        <v>丙</v>
      </c>
      <c r="G363" t="str">
        <f t="shared" si="29"/>
        <v>震丙</v>
      </c>
      <c r="H363" t="str">
        <f>IFERROR(VLOOKUP(G363, 地支沖合table[[key]:[沖合關係]], 2, FALSE), "")</f>
        <v/>
      </c>
    </row>
    <row r="364" spans="1:8" x14ac:dyDescent="0.25">
      <c r="A364">
        <f t="shared" si="25"/>
        <v>-213.5</v>
      </c>
      <c r="B364">
        <f t="shared" si="26"/>
        <v>-4</v>
      </c>
      <c r="C364">
        <f t="shared" si="27"/>
        <v>5</v>
      </c>
      <c r="D364">
        <f t="shared" si="28"/>
        <v>3</v>
      </c>
      <c r="E364" t="str">
        <f>INDEX(八宮按位排, MOD(ROW()-2, 8)+1)</f>
        <v>艮</v>
      </c>
      <c r="F364" t="str">
        <f>INDEX([2]!十八局地盤表,FLOOR((ROW()-2)/64, 1)+1,  MOD(D364 - C364-1, 8)+1)</f>
        <v>丁</v>
      </c>
      <c r="G364" t="str">
        <f t="shared" si="29"/>
        <v>艮丁</v>
      </c>
      <c r="H364" t="str">
        <f>IFERROR(VLOOKUP(G364, 地支沖合table[[key]:[沖合關係]], 2, FALSE), "")</f>
        <v/>
      </c>
    </row>
    <row r="365" spans="1:8" x14ac:dyDescent="0.25">
      <c r="A365">
        <f t="shared" si="25"/>
        <v>-212.5</v>
      </c>
      <c r="B365">
        <f t="shared" si="26"/>
        <v>-4</v>
      </c>
      <c r="C365">
        <f t="shared" si="27"/>
        <v>5</v>
      </c>
      <c r="D365">
        <f t="shared" si="28"/>
        <v>4</v>
      </c>
      <c r="E365" t="str">
        <f>INDEX(八宮按位排, MOD(ROW()-2, 8)+1)</f>
        <v>坎</v>
      </c>
      <c r="F365" t="str">
        <f>INDEX([2]!十八局地盤表,FLOOR((ROW()-2)/64, 1)+1,  MOD(D365 - C365-1, 8)+1)</f>
        <v>庚</v>
      </c>
      <c r="G365" t="str">
        <f t="shared" si="29"/>
        <v>坎庚</v>
      </c>
      <c r="H365" t="str">
        <f>IFERROR(VLOOKUP(G365, 地支沖合table[[key]:[沖合關係]], 2, FALSE), "")</f>
        <v/>
      </c>
    </row>
    <row r="366" spans="1:8" x14ac:dyDescent="0.25">
      <c r="A366">
        <f t="shared" si="25"/>
        <v>-211.5</v>
      </c>
      <c r="B366">
        <f t="shared" si="26"/>
        <v>-4</v>
      </c>
      <c r="C366">
        <f t="shared" si="27"/>
        <v>5</v>
      </c>
      <c r="D366">
        <f t="shared" si="28"/>
        <v>5</v>
      </c>
      <c r="E366" t="str">
        <f>INDEX(八宮按位排, MOD(ROW()-2, 8)+1)</f>
        <v>乾</v>
      </c>
      <c r="F366" t="str">
        <f>INDEX([2]!十八局地盤表,FLOOR((ROW()-2)/64, 1)+1,  MOD(D366 - C366-1, 8)+1)</f>
        <v>壬</v>
      </c>
      <c r="G366" t="str">
        <f t="shared" si="29"/>
        <v>乾壬</v>
      </c>
      <c r="H366" t="str">
        <f>IFERROR(VLOOKUP(G366, 地支沖合table[[key]:[沖合關係]], 2, FALSE), "")</f>
        <v>相沖,</v>
      </c>
    </row>
    <row r="367" spans="1:8" x14ac:dyDescent="0.25">
      <c r="A367">
        <f t="shared" si="25"/>
        <v>-210.5</v>
      </c>
      <c r="B367">
        <f t="shared" si="26"/>
        <v>-4</v>
      </c>
      <c r="C367">
        <f t="shared" si="27"/>
        <v>5</v>
      </c>
      <c r="D367">
        <f t="shared" si="28"/>
        <v>6</v>
      </c>
      <c r="E367" t="str">
        <f>INDEX(八宮按位排, MOD(ROW()-2, 8)+1)</f>
        <v>兌</v>
      </c>
      <c r="F367" t="str">
        <f>INDEX([2]!十八局地盤表,FLOOR((ROW()-2)/64, 1)+1,  MOD(D367 - C367-1, 8)+1)</f>
        <v>戊</v>
      </c>
      <c r="G367" t="str">
        <f t="shared" si="29"/>
        <v>兌戊</v>
      </c>
      <c r="H367" t="str">
        <f>IFERROR(VLOOKUP(G367, 地支沖合table[[key]:[沖合關係]], 2, FALSE), "")</f>
        <v>相破,</v>
      </c>
    </row>
    <row r="368" spans="1:8" x14ac:dyDescent="0.25">
      <c r="A368">
        <f t="shared" si="25"/>
        <v>-209.5</v>
      </c>
      <c r="B368">
        <f t="shared" si="26"/>
        <v>-4</v>
      </c>
      <c r="C368">
        <f t="shared" si="27"/>
        <v>5</v>
      </c>
      <c r="D368">
        <f t="shared" si="28"/>
        <v>7</v>
      </c>
      <c r="E368" t="str">
        <f>INDEX(八宮按位排, MOD(ROW()-2, 8)+1)</f>
        <v>坤</v>
      </c>
      <c r="F368" t="str">
        <f>INDEX([2]!十八局地盤表,FLOOR((ROW()-2)/64, 1)+1,  MOD(D368 - C368-1, 8)+1)</f>
        <v>己</v>
      </c>
      <c r="G368" t="str">
        <f t="shared" si="29"/>
        <v>坤己</v>
      </c>
      <c r="H368" t="str">
        <f>IFERROR(VLOOKUP(G368, 地支沖合table[[key]:[沖合關係]], 2, FALSE), "")</f>
        <v>相破,恃勢之刑-儀→宮,</v>
      </c>
    </row>
    <row r="369" spans="1:8" x14ac:dyDescent="0.25">
      <c r="A369">
        <f t="shared" si="25"/>
        <v>-208.5</v>
      </c>
      <c r="B369">
        <f t="shared" si="26"/>
        <v>-4</v>
      </c>
      <c r="C369">
        <f t="shared" si="27"/>
        <v>5</v>
      </c>
      <c r="D369">
        <f t="shared" si="28"/>
        <v>8</v>
      </c>
      <c r="E369" t="str">
        <f>INDEX(八宮按位排, MOD(ROW()-2, 8)+1)</f>
        <v>離</v>
      </c>
      <c r="F369" t="str">
        <f>INDEX([2]!十八局地盤表,FLOOR((ROW()-2)/64, 1)+1,  MOD(D369 - C369-1, 8)+1)</f>
        <v>癸</v>
      </c>
      <c r="G369" t="str">
        <f t="shared" si="29"/>
        <v>離癸</v>
      </c>
      <c r="H369" t="str">
        <f>IFERROR(VLOOKUP(G369, 地支沖合table[[key]:[沖合關係]], 2, FALSE), "")</f>
        <v/>
      </c>
    </row>
    <row r="370" spans="1:8" x14ac:dyDescent="0.25">
      <c r="A370">
        <f t="shared" si="25"/>
        <v>-207.5</v>
      </c>
      <c r="B370">
        <f t="shared" si="26"/>
        <v>-4</v>
      </c>
      <c r="C370">
        <f t="shared" si="27"/>
        <v>6</v>
      </c>
      <c r="D370">
        <f t="shared" si="28"/>
        <v>1</v>
      </c>
      <c r="E370" t="str">
        <f>INDEX(八宮按位排, MOD(ROW()-2, 8)+1)</f>
        <v>巽</v>
      </c>
      <c r="F370" t="str">
        <f>INDEX([2]!十八局地盤表,FLOOR((ROW()-2)/64, 1)+1,  MOD(D370 - C370-1, 8)+1)</f>
        <v>癸</v>
      </c>
      <c r="G370" t="str">
        <f t="shared" si="29"/>
        <v>巽癸</v>
      </c>
      <c r="H370" t="str">
        <f>IFERROR(VLOOKUP(G370, 地支沖合table[[key]:[沖合關係]], 2, FALSE), "")</f>
        <v>相害,無恩之刑-儀→宮,</v>
      </c>
    </row>
    <row r="371" spans="1:8" x14ac:dyDescent="0.25">
      <c r="A371">
        <f t="shared" si="25"/>
        <v>-206.5</v>
      </c>
      <c r="B371">
        <f t="shared" si="26"/>
        <v>-4</v>
      </c>
      <c r="C371">
        <f t="shared" si="27"/>
        <v>6</v>
      </c>
      <c r="D371">
        <f t="shared" si="28"/>
        <v>2</v>
      </c>
      <c r="E371" t="str">
        <f>INDEX(八宮按位排, MOD(ROW()-2, 8)+1)</f>
        <v>震</v>
      </c>
      <c r="F371" t="str">
        <f>INDEX([2]!十八局地盤表,FLOOR((ROW()-2)/64, 1)+1,  MOD(D371 - C371-1, 8)+1)</f>
        <v>辛</v>
      </c>
      <c r="G371" t="str">
        <f t="shared" si="29"/>
        <v>震辛</v>
      </c>
      <c r="H371" t="str">
        <f>IFERROR(VLOOKUP(G371, 地支沖合table[[key]:[沖合關係]], 2, FALSE), "")</f>
        <v>相破,</v>
      </c>
    </row>
    <row r="372" spans="1:8" x14ac:dyDescent="0.25">
      <c r="A372">
        <f t="shared" si="25"/>
        <v>-205.5</v>
      </c>
      <c r="B372">
        <f t="shared" si="26"/>
        <v>-4</v>
      </c>
      <c r="C372">
        <f t="shared" si="27"/>
        <v>6</v>
      </c>
      <c r="D372">
        <f t="shared" si="28"/>
        <v>3</v>
      </c>
      <c r="E372" t="str">
        <f>INDEX(八宮按位排, MOD(ROW()-2, 8)+1)</f>
        <v>艮</v>
      </c>
      <c r="F372" t="str">
        <f>INDEX([2]!十八局地盤表,FLOOR((ROW()-2)/64, 1)+1,  MOD(D372 - C372-1, 8)+1)</f>
        <v>丙</v>
      </c>
      <c r="G372" t="str">
        <f t="shared" si="29"/>
        <v>艮丙</v>
      </c>
      <c r="H372" t="str">
        <f>IFERROR(VLOOKUP(G372, 地支沖合table[[key]:[沖合關係]], 2, FALSE), "")</f>
        <v/>
      </c>
    </row>
    <row r="373" spans="1:8" x14ac:dyDescent="0.25">
      <c r="A373">
        <f t="shared" si="25"/>
        <v>-204.5</v>
      </c>
      <c r="B373">
        <f t="shared" si="26"/>
        <v>-4</v>
      </c>
      <c r="C373">
        <f t="shared" si="27"/>
        <v>6</v>
      </c>
      <c r="D373">
        <f t="shared" si="28"/>
        <v>4</v>
      </c>
      <c r="E373" t="str">
        <f>INDEX(八宮按位排, MOD(ROW()-2, 8)+1)</f>
        <v>坎</v>
      </c>
      <c r="F373" t="str">
        <f>INDEX([2]!十八局地盤表,FLOOR((ROW()-2)/64, 1)+1,  MOD(D373 - C373-1, 8)+1)</f>
        <v>丁</v>
      </c>
      <c r="G373" t="str">
        <f t="shared" si="29"/>
        <v>坎丁</v>
      </c>
      <c r="H373" t="str">
        <f>IFERROR(VLOOKUP(G373, 地支沖合table[[key]:[沖合關係]], 2, FALSE), "")</f>
        <v/>
      </c>
    </row>
    <row r="374" spans="1:8" x14ac:dyDescent="0.25">
      <c r="A374">
        <f t="shared" si="25"/>
        <v>-203.5</v>
      </c>
      <c r="B374">
        <f t="shared" si="26"/>
        <v>-4</v>
      </c>
      <c r="C374">
        <f t="shared" si="27"/>
        <v>6</v>
      </c>
      <c r="D374">
        <f t="shared" si="28"/>
        <v>5</v>
      </c>
      <c r="E374" t="str">
        <f>INDEX(八宮按位排, MOD(ROW()-2, 8)+1)</f>
        <v>乾</v>
      </c>
      <c r="F374" t="str">
        <f>INDEX([2]!十八局地盤表,FLOOR((ROW()-2)/64, 1)+1,  MOD(D374 - C374-1, 8)+1)</f>
        <v>庚</v>
      </c>
      <c r="G374" t="str">
        <f t="shared" si="29"/>
        <v>乾庚</v>
      </c>
      <c r="H374" t="str">
        <f>IFERROR(VLOOKUP(G374, 地支沖合table[[key]:[沖合關係]], 2, FALSE), "")</f>
        <v>相害,</v>
      </c>
    </row>
    <row r="375" spans="1:8" x14ac:dyDescent="0.25">
      <c r="A375">
        <f t="shared" si="25"/>
        <v>-202.5</v>
      </c>
      <c r="B375">
        <f t="shared" si="26"/>
        <v>-4</v>
      </c>
      <c r="C375">
        <f t="shared" si="27"/>
        <v>6</v>
      </c>
      <c r="D375">
        <f t="shared" si="28"/>
        <v>6</v>
      </c>
      <c r="E375" t="str">
        <f>INDEX(八宮按位排, MOD(ROW()-2, 8)+1)</f>
        <v>兌</v>
      </c>
      <c r="F375" t="str">
        <f>INDEX([2]!十八局地盤表,FLOOR((ROW()-2)/64, 1)+1,  MOD(D375 - C375-1, 8)+1)</f>
        <v>壬</v>
      </c>
      <c r="G375" t="str">
        <f t="shared" si="29"/>
        <v>兌壬</v>
      </c>
      <c r="H375" t="str">
        <f>IFERROR(VLOOKUP(G375, 地支沖合table[[key]:[沖合關係]], 2, FALSE), "")</f>
        <v>相合,</v>
      </c>
    </row>
    <row r="376" spans="1:8" x14ac:dyDescent="0.25">
      <c r="A376">
        <f t="shared" si="25"/>
        <v>-201.5</v>
      </c>
      <c r="B376">
        <f t="shared" si="26"/>
        <v>-4</v>
      </c>
      <c r="C376">
        <f t="shared" si="27"/>
        <v>6</v>
      </c>
      <c r="D376">
        <f t="shared" si="28"/>
        <v>7</v>
      </c>
      <c r="E376" t="str">
        <f>INDEX(八宮按位排, MOD(ROW()-2, 8)+1)</f>
        <v>坤</v>
      </c>
      <c r="F376" t="str">
        <f>INDEX([2]!十八局地盤表,FLOOR((ROW()-2)/64, 1)+1,  MOD(D376 - C376-1, 8)+1)</f>
        <v>戊</v>
      </c>
      <c r="G376" t="str">
        <f t="shared" si="29"/>
        <v>坤戊</v>
      </c>
      <c r="H376" t="str">
        <f>IFERROR(VLOOKUP(G376, 地支沖合table[[key]:[沖合關係]], 2, FALSE), "")</f>
        <v>相害,</v>
      </c>
    </row>
    <row r="377" spans="1:8" x14ac:dyDescent="0.25">
      <c r="A377">
        <f t="shared" si="25"/>
        <v>-200.5</v>
      </c>
      <c r="B377">
        <f t="shared" si="26"/>
        <v>-4</v>
      </c>
      <c r="C377">
        <f t="shared" si="27"/>
        <v>6</v>
      </c>
      <c r="D377">
        <f t="shared" si="28"/>
        <v>8</v>
      </c>
      <c r="E377" t="str">
        <f>INDEX(八宮按位排, MOD(ROW()-2, 8)+1)</f>
        <v>離</v>
      </c>
      <c r="F377" t="str">
        <f>INDEX([2]!十八局地盤表,FLOOR((ROW()-2)/64, 1)+1,  MOD(D377 - C377-1, 8)+1)</f>
        <v>己</v>
      </c>
      <c r="G377" t="str">
        <f t="shared" si="29"/>
        <v>離己</v>
      </c>
      <c r="H377" t="str">
        <f>IFERROR(VLOOKUP(G377, 地支沖合table[[key]:[沖合關係]], 2, FALSE), "")</f>
        <v/>
      </c>
    </row>
    <row r="378" spans="1:8" x14ac:dyDescent="0.25">
      <c r="A378">
        <f t="shared" si="25"/>
        <v>-199.5</v>
      </c>
      <c r="B378">
        <f t="shared" si="26"/>
        <v>-4</v>
      </c>
      <c r="C378">
        <f t="shared" si="27"/>
        <v>7</v>
      </c>
      <c r="D378">
        <f t="shared" si="28"/>
        <v>1</v>
      </c>
      <c r="E378" t="str">
        <f>INDEX(八宮按位排, MOD(ROW()-2, 8)+1)</f>
        <v>巽</v>
      </c>
      <c r="F378" t="str">
        <f>INDEX([2]!十八局地盤表,FLOOR((ROW()-2)/64, 1)+1,  MOD(D378 - C378-1, 8)+1)</f>
        <v>己</v>
      </c>
      <c r="G378" t="str">
        <f t="shared" si="29"/>
        <v>巽己</v>
      </c>
      <c r="H378" t="str">
        <f>IFERROR(VLOOKUP(G378, 地支沖合table[[key]:[沖合關係]], 2, FALSE), "")</f>
        <v>相沖,</v>
      </c>
    </row>
    <row r="379" spans="1:8" x14ac:dyDescent="0.25">
      <c r="A379">
        <f t="shared" si="25"/>
        <v>-198.5</v>
      </c>
      <c r="B379">
        <f t="shared" si="26"/>
        <v>-4</v>
      </c>
      <c r="C379">
        <f t="shared" si="27"/>
        <v>7</v>
      </c>
      <c r="D379">
        <f t="shared" si="28"/>
        <v>2</v>
      </c>
      <c r="E379" t="str">
        <f>INDEX(八宮按位排, MOD(ROW()-2, 8)+1)</f>
        <v>震</v>
      </c>
      <c r="F379" t="str">
        <f>INDEX([2]!十八局地盤表,FLOOR((ROW()-2)/64, 1)+1,  MOD(D379 - C379-1, 8)+1)</f>
        <v>癸</v>
      </c>
      <c r="G379" t="str">
        <f t="shared" si="29"/>
        <v>震癸</v>
      </c>
      <c r="H379" t="str">
        <f>IFERROR(VLOOKUP(G379, 地支沖合table[[key]:[沖合關係]], 2, FALSE), "")</f>
        <v/>
      </c>
    </row>
    <row r="380" spans="1:8" x14ac:dyDescent="0.25">
      <c r="A380">
        <f t="shared" si="25"/>
        <v>-197.5</v>
      </c>
      <c r="B380">
        <f t="shared" si="26"/>
        <v>-4</v>
      </c>
      <c r="C380">
        <f t="shared" si="27"/>
        <v>7</v>
      </c>
      <c r="D380">
        <f t="shared" si="28"/>
        <v>3</v>
      </c>
      <c r="E380" t="str">
        <f>INDEX(八宮按位排, MOD(ROW()-2, 8)+1)</f>
        <v>艮</v>
      </c>
      <c r="F380" t="str">
        <f>INDEX([2]!十八局地盤表,FLOOR((ROW()-2)/64, 1)+1,  MOD(D380 - C380-1, 8)+1)</f>
        <v>辛</v>
      </c>
      <c r="G380" t="str">
        <f t="shared" si="29"/>
        <v>艮辛</v>
      </c>
      <c r="H380" t="str">
        <f>IFERROR(VLOOKUP(G380, 地支沖合table[[key]:[沖合關係]], 2, FALSE), "")</f>
        <v>相害,</v>
      </c>
    </row>
    <row r="381" spans="1:8" x14ac:dyDescent="0.25">
      <c r="A381">
        <f t="shared" si="25"/>
        <v>-196.5</v>
      </c>
      <c r="B381">
        <f t="shared" si="26"/>
        <v>-4</v>
      </c>
      <c r="C381">
        <f t="shared" si="27"/>
        <v>7</v>
      </c>
      <c r="D381">
        <f t="shared" si="28"/>
        <v>4</v>
      </c>
      <c r="E381" t="str">
        <f>INDEX(八宮按位排, MOD(ROW()-2, 8)+1)</f>
        <v>坎</v>
      </c>
      <c r="F381" t="str">
        <f>INDEX([2]!十八局地盤表,FLOOR((ROW()-2)/64, 1)+1,  MOD(D381 - C381-1, 8)+1)</f>
        <v>丙</v>
      </c>
      <c r="G381" t="str">
        <f t="shared" si="29"/>
        <v>坎丙</v>
      </c>
      <c r="H381" t="str">
        <f>IFERROR(VLOOKUP(G381, 地支沖合table[[key]:[沖合關係]], 2, FALSE), "")</f>
        <v/>
      </c>
    </row>
    <row r="382" spans="1:8" x14ac:dyDescent="0.25">
      <c r="A382">
        <f t="shared" si="25"/>
        <v>-195.5</v>
      </c>
      <c r="B382">
        <f t="shared" si="26"/>
        <v>-4</v>
      </c>
      <c r="C382">
        <f t="shared" si="27"/>
        <v>7</v>
      </c>
      <c r="D382">
        <f t="shared" si="28"/>
        <v>5</v>
      </c>
      <c r="E382" t="str">
        <f>INDEX(八宮按位排, MOD(ROW()-2, 8)+1)</f>
        <v>乾</v>
      </c>
      <c r="F382" t="str">
        <f>INDEX([2]!十八局地盤表,FLOOR((ROW()-2)/64, 1)+1,  MOD(D382 - C382-1, 8)+1)</f>
        <v>丁</v>
      </c>
      <c r="G382" t="str">
        <f t="shared" si="29"/>
        <v>乾丁</v>
      </c>
      <c r="H382" t="str">
        <f>IFERROR(VLOOKUP(G382, 地支沖合table[[key]:[沖合關係]], 2, FALSE), "")</f>
        <v/>
      </c>
    </row>
    <row r="383" spans="1:8" x14ac:dyDescent="0.25">
      <c r="A383">
        <f t="shared" si="25"/>
        <v>-194.5</v>
      </c>
      <c r="B383">
        <f t="shared" si="26"/>
        <v>-4</v>
      </c>
      <c r="C383">
        <f t="shared" si="27"/>
        <v>7</v>
      </c>
      <c r="D383">
        <f t="shared" si="28"/>
        <v>6</v>
      </c>
      <c r="E383" t="str">
        <f>INDEX(八宮按位排, MOD(ROW()-2, 8)+1)</f>
        <v>兌</v>
      </c>
      <c r="F383" t="str">
        <f>INDEX([2]!十八局地盤表,FLOOR((ROW()-2)/64, 1)+1,  MOD(D383 - C383-1, 8)+1)</f>
        <v>庚</v>
      </c>
      <c r="G383" t="str">
        <f t="shared" si="29"/>
        <v>兌庚</v>
      </c>
      <c r="H383" t="str">
        <f>IFERROR(VLOOKUP(G383, 地支沖合table[[key]:[沖合關係]], 2, FALSE), "")</f>
        <v/>
      </c>
    </row>
    <row r="384" spans="1:8" x14ac:dyDescent="0.25">
      <c r="A384">
        <f t="shared" si="25"/>
        <v>-193.5</v>
      </c>
      <c r="B384">
        <f t="shared" si="26"/>
        <v>-4</v>
      </c>
      <c r="C384">
        <f t="shared" si="27"/>
        <v>7</v>
      </c>
      <c r="D384">
        <f t="shared" si="28"/>
        <v>7</v>
      </c>
      <c r="E384" t="str">
        <f>INDEX(八宮按位排, MOD(ROW()-2, 8)+1)</f>
        <v>坤</v>
      </c>
      <c r="F384" t="str">
        <f>INDEX([2]!十八局地盤表,FLOOR((ROW()-2)/64, 1)+1,  MOD(D384 - C384-1, 8)+1)</f>
        <v>壬</v>
      </c>
      <c r="G384" t="str">
        <f t="shared" si="29"/>
        <v>坤壬</v>
      </c>
      <c r="H384" t="str">
        <f>IFERROR(VLOOKUP(G384, 地支沖合table[[key]:[沖合關係]], 2, FALSE), "")</f>
        <v/>
      </c>
    </row>
    <row r="385" spans="1:8" x14ac:dyDescent="0.25">
      <c r="A385">
        <f t="shared" si="25"/>
        <v>-192.5</v>
      </c>
      <c r="B385">
        <f t="shared" si="26"/>
        <v>-4</v>
      </c>
      <c r="C385">
        <f t="shared" si="27"/>
        <v>7</v>
      </c>
      <c r="D385">
        <f t="shared" si="28"/>
        <v>8</v>
      </c>
      <c r="E385" t="str">
        <f>INDEX(八宮按位排, MOD(ROW()-2, 8)+1)</f>
        <v>離</v>
      </c>
      <c r="F385" t="str">
        <f>INDEX([2]!十八局地盤表,FLOOR((ROW()-2)/64, 1)+1,  MOD(D385 - C385-1, 8)+1)</f>
        <v>戊</v>
      </c>
      <c r="G385" t="str">
        <f t="shared" si="29"/>
        <v>離戊</v>
      </c>
      <c r="H385" t="str">
        <f>IFERROR(VLOOKUP(G385, 地支沖合table[[key]:[沖合關係]], 2, FALSE), "")</f>
        <v>相沖,</v>
      </c>
    </row>
    <row r="386" spans="1:8" x14ac:dyDescent="0.25">
      <c r="A386">
        <f t="shared" si="25"/>
        <v>-191.5</v>
      </c>
      <c r="B386">
        <f t="shared" si="26"/>
        <v>-3</v>
      </c>
      <c r="C386">
        <f t="shared" si="27"/>
        <v>0</v>
      </c>
      <c r="D386">
        <f t="shared" si="28"/>
        <v>1</v>
      </c>
      <c r="E386" t="str">
        <f>INDEX(八宮按位排, MOD(ROW()-2, 8)+1)</f>
        <v>巽</v>
      </c>
      <c r="F386" t="str">
        <f>INDEX([2]!十八局地盤表,FLOOR((ROW()-2)/64, 1)+1,  MOD(D386 - C386-1, 8)+1)</f>
        <v>乙</v>
      </c>
      <c r="G386" t="str">
        <f t="shared" si="29"/>
        <v>巽乙</v>
      </c>
      <c r="H386" t="str">
        <f>IFERROR(VLOOKUP(G386, 地支沖合table[[key]:[沖合關係]], 2, FALSE), "")</f>
        <v/>
      </c>
    </row>
    <row r="387" spans="1:8" x14ac:dyDescent="0.25">
      <c r="A387">
        <f t="shared" ref="A387:A450" si="30">ROW()-577.5</f>
        <v>-190.5</v>
      </c>
      <c r="B387">
        <f t="shared" ref="B387:B450" si="31">SIGN(A387)*CEILING(ABS(A387)/64, 1)</f>
        <v>-3</v>
      </c>
      <c r="C387">
        <f t="shared" ref="C387:C450" si="32">MOD(FLOOR((ROW()-2)/8, 1), 8)</f>
        <v>0</v>
      </c>
      <c r="D387">
        <f t="shared" ref="D387:D450" si="33">MOD(ROW()-2, 8)+1</f>
        <v>2</v>
      </c>
      <c r="E387" t="str">
        <f>INDEX(八宮按位排, MOD(ROW()-2, 8)+1)</f>
        <v>震</v>
      </c>
      <c r="F387" t="str">
        <f>INDEX([2]!十八局地盤表,FLOOR((ROW()-2)/64, 1)+1,  MOD(D387 - C387-1, 8)+1)</f>
        <v>戊</v>
      </c>
      <c r="G387" t="str">
        <f t="shared" ref="G387:G450" si="34">E387&amp;F387</f>
        <v>震戊</v>
      </c>
      <c r="H387" t="str">
        <f>IFERROR(VLOOKUP(G387, 地支沖合table[[key]:[沖合關係]], 2, FALSE), "")</f>
        <v>無禮之刑,</v>
      </c>
    </row>
    <row r="388" spans="1:8" x14ac:dyDescent="0.25">
      <c r="A388">
        <f t="shared" si="30"/>
        <v>-189.5</v>
      </c>
      <c r="B388">
        <f t="shared" si="31"/>
        <v>-3</v>
      </c>
      <c r="C388">
        <f t="shared" si="32"/>
        <v>0</v>
      </c>
      <c r="D388">
        <f t="shared" si="33"/>
        <v>3</v>
      </c>
      <c r="E388" t="str">
        <f>INDEX(八宮按位排, MOD(ROW()-2, 8)+1)</f>
        <v>艮</v>
      </c>
      <c r="F388" t="str">
        <f>INDEX([2]!十八局地盤表,FLOOR((ROW()-2)/64, 1)+1,  MOD(D388 - C388-1, 8)+1)</f>
        <v>壬</v>
      </c>
      <c r="G388" t="str">
        <f t="shared" si="34"/>
        <v>艮壬</v>
      </c>
      <c r="H388" t="str">
        <f>IFERROR(VLOOKUP(G388, 地支沖合table[[key]:[沖合關係]], 2, FALSE), "")</f>
        <v>相破,</v>
      </c>
    </row>
    <row r="389" spans="1:8" x14ac:dyDescent="0.25">
      <c r="A389">
        <f t="shared" si="30"/>
        <v>-188.5</v>
      </c>
      <c r="B389">
        <f t="shared" si="31"/>
        <v>-3</v>
      </c>
      <c r="C389">
        <f t="shared" si="32"/>
        <v>0</v>
      </c>
      <c r="D389">
        <f t="shared" si="33"/>
        <v>4</v>
      </c>
      <c r="E389" t="str">
        <f>INDEX(八宮按位排, MOD(ROW()-2, 8)+1)</f>
        <v>坎</v>
      </c>
      <c r="F389" t="str">
        <f>INDEX([2]!十八局地盤表,FLOOR((ROW()-2)/64, 1)+1,  MOD(D389 - C389-1, 8)+1)</f>
        <v>庚</v>
      </c>
      <c r="G389" t="str">
        <f t="shared" si="34"/>
        <v>坎庚</v>
      </c>
      <c r="H389" t="str">
        <f>IFERROR(VLOOKUP(G389, 地支沖合table[[key]:[沖合關係]], 2, FALSE), "")</f>
        <v/>
      </c>
    </row>
    <row r="390" spans="1:8" x14ac:dyDescent="0.25">
      <c r="A390">
        <f t="shared" si="30"/>
        <v>-187.5</v>
      </c>
      <c r="B390">
        <f t="shared" si="31"/>
        <v>-3</v>
      </c>
      <c r="C390">
        <f t="shared" si="32"/>
        <v>0</v>
      </c>
      <c r="D390">
        <f t="shared" si="33"/>
        <v>5</v>
      </c>
      <c r="E390" t="str">
        <f>INDEX(八宮按位排, MOD(ROW()-2, 8)+1)</f>
        <v>乾</v>
      </c>
      <c r="F390" t="str">
        <f>INDEX([2]!十八局地盤表,FLOOR((ROW()-2)/64, 1)+1,  MOD(D390 - C390-1, 8)+1)</f>
        <v>丁</v>
      </c>
      <c r="G390" t="str">
        <f t="shared" si="34"/>
        <v>乾丁</v>
      </c>
      <c r="H390" t="str">
        <f>IFERROR(VLOOKUP(G390, 地支沖合table[[key]:[沖合關係]], 2, FALSE), "")</f>
        <v/>
      </c>
    </row>
    <row r="391" spans="1:8" x14ac:dyDescent="0.25">
      <c r="A391">
        <f t="shared" si="30"/>
        <v>-186.5</v>
      </c>
      <c r="B391">
        <f t="shared" si="31"/>
        <v>-3</v>
      </c>
      <c r="C391">
        <f t="shared" si="32"/>
        <v>0</v>
      </c>
      <c r="D391">
        <f t="shared" si="33"/>
        <v>6</v>
      </c>
      <c r="E391" t="str">
        <f>INDEX(八宮按位排, MOD(ROW()-2, 8)+1)</f>
        <v>兌</v>
      </c>
      <c r="F391" t="str">
        <f>INDEX([2]!十八局地盤表,FLOOR((ROW()-2)/64, 1)+1,  MOD(D391 - C391-1, 8)+1)</f>
        <v>癸</v>
      </c>
      <c r="G391" t="str">
        <f t="shared" si="34"/>
        <v>兌癸</v>
      </c>
      <c r="H391" t="str">
        <f>IFERROR(VLOOKUP(G391, 地支沖合table[[key]:[沖合關係]], 2, FALSE), "")</f>
        <v/>
      </c>
    </row>
    <row r="392" spans="1:8" x14ac:dyDescent="0.25">
      <c r="A392">
        <f t="shared" si="30"/>
        <v>-185.5</v>
      </c>
      <c r="B392">
        <f t="shared" si="31"/>
        <v>-3</v>
      </c>
      <c r="C392">
        <f t="shared" si="32"/>
        <v>0</v>
      </c>
      <c r="D392">
        <f t="shared" si="33"/>
        <v>7</v>
      </c>
      <c r="E392" t="str">
        <f>INDEX(八宮按位排, MOD(ROW()-2, 8)+1)</f>
        <v>坤</v>
      </c>
      <c r="F392" t="str">
        <f>INDEX([2]!十八局地盤表,FLOOR((ROW()-2)/64, 1)+1,  MOD(D392 - C392-1, 8)+1)</f>
        <v>己</v>
      </c>
      <c r="G392" t="str">
        <f t="shared" si="34"/>
        <v>坤己</v>
      </c>
      <c r="H392" t="str">
        <f>IFERROR(VLOOKUP(G392, 地支沖合table[[key]:[沖合關係]], 2, FALSE), "")</f>
        <v>相破,恃勢之刑-儀→宮,</v>
      </c>
    </row>
    <row r="393" spans="1:8" x14ac:dyDescent="0.25">
      <c r="A393">
        <f t="shared" si="30"/>
        <v>-184.5</v>
      </c>
      <c r="B393">
        <f t="shared" si="31"/>
        <v>-3</v>
      </c>
      <c r="C393">
        <f t="shared" si="32"/>
        <v>0</v>
      </c>
      <c r="D393">
        <f t="shared" si="33"/>
        <v>8</v>
      </c>
      <c r="E393" t="str">
        <f>INDEX(八宮按位排, MOD(ROW()-2, 8)+1)</f>
        <v>離</v>
      </c>
      <c r="F393" t="str">
        <f>INDEX([2]!十八局地盤表,FLOOR((ROW()-2)/64, 1)+1,  MOD(D393 - C393-1, 8)+1)</f>
        <v>辛</v>
      </c>
      <c r="G393" t="str">
        <f t="shared" si="34"/>
        <v>離辛</v>
      </c>
      <c r="H393" t="str">
        <f>IFERROR(VLOOKUP(G393, 地支沖合table[[key]:[沖合關係]], 2, FALSE), "")</f>
        <v>自刑,</v>
      </c>
    </row>
    <row r="394" spans="1:8" x14ac:dyDescent="0.25">
      <c r="A394">
        <f t="shared" si="30"/>
        <v>-183.5</v>
      </c>
      <c r="B394">
        <f t="shared" si="31"/>
        <v>-3</v>
      </c>
      <c r="C394">
        <f t="shared" si="32"/>
        <v>1</v>
      </c>
      <c r="D394">
        <f t="shared" si="33"/>
        <v>1</v>
      </c>
      <c r="E394" t="str">
        <f>INDEX(八宮按位排, MOD(ROW()-2, 8)+1)</f>
        <v>巽</v>
      </c>
      <c r="F394" t="str">
        <f>INDEX([2]!十八局地盤表,FLOOR((ROW()-2)/64, 1)+1,  MOD(D394 - C394-1, 8)+1)</f>
        <v>辛</v>
      </c>
      <c r="G394" t="str">
        <f t="shared" si="34"/>
        <v>巽辛</v>
      </c>
      <c r="H394" t="str">
        <f>IFERROR(VLOOKUP(G394, 地支沖合table[[key]:[沖合關係]], 2, FALSE), "")</f>
        <v/>
      </c>
    </row>
    <row r="395" spans="1:8" x14ac:dyDescent="0.25">
      <c r="A395">
        <f t="shared" si="30"/>
        <v>-182.5</v>
      </c>
      <c r="B395">
        <f t="shared" si="31"/>
        <v>-3</v>
      </c>
      <c r="C395">
        <f t="shared" si="32"/>
        <v>1</v>
      </c>
      <c r="D395">
        <f t="shared" si="33"/>
        <v>2</v>
      </c>
      <c r="E395" t="str">
        <f>INDEX(八宮按位排, MOD(ROW()-2, 8)+1)</f>
        <v>震</v>
      </c>
      <c r="F395" t="str">
        <f>INDEX([2]!十八局地盤表,FLOOR((ROW()-2)/64, 1)+1,  MOD(D395 - C395-1, 8)+1)</f>
        <v>乙</v>
      </c>
      <c r="G395" t="str">
        <f t="shared" si="34"/>
        <v>震乙</v>
      </c>
      <c r="H395" t="str">
        <f>IFERROR(VLOOKUP(G395, 地支沖合table[[key]:[沖合關係]], 2, FALSE), "")</f>
        <v/>
      </c>
    </row>
    <row r="396" spans="1:8" x14ac:dyDescent="0.25">
      <c r="A396">
        <f t="shared" si="30"/>
        <v>-181.5</v>
      </c>
      <c r="B396">
        <f t="shared" si="31"/>
        <v>-3</v>
      </c>
      <c r="C396">
        <f t="shared" si="32"/>
        <v>1</v>
      </c>
      <c r="D396">
        <f t="shared" si="33"/>
        <v>3</v>
      </c>
      <c r="E396" t="str">
        <f>INDEX(八宮按位排, MOD(ROW()-2, 8)+1)</f>
        <v>艮</v>
      </c>
      <c r="F396" t="str">
        <f>INDEX([2]!十八局地盤表,FLOOR((ROW()-2)/64, 1)+1,  MOD(D396 - C396-1, 8)+1)</f>
        <v>戊</v>
      </c>
      <c r="G396" t="str">
        <f t="shared" si="34"/>
        <v>艮戊</v>
      </c>
      <c r="H396" t="str">
        <f>IFERROR(VLOOKUP(G396, 地支沖合table[[key]:[沖合關係]], 2, FALSE), "")</f>
        <v>相合,</v>
      </c>
    </row>
    <row r="397" spans="1:8" x14ac:dyDescent="0.25">
      <c r="A397">
        <f t="shared" si="30"/>
        <v>-180.5</v>
      </c>
      <c r="B397">
        <f t="shared" si="31"/>
        <v>-3</v>
      </c>
      <c r="C397">
        <f t="shared" si="32"/>
        <v>1</v>
      </c>
      <c r="D397">
        <f t="shared" si="33"/>
        <v>4</v>
      </c>
      <c r="E397" t="str">
        <f>INDEX(八宮按位排, MOD(ROW()-2, 8)+1)</f>
        <v>坎</v>
      </c>
      <c r="F397" t="str">
        <f>INDEX([2]!十八局地盤表,FLOOR((ROW()-2)/64, 1)+1,  MOD(D397 - C397-1, 8)+1)</f>
        <v>壬</v>
      </c>
      <c r="G397" t="str">
        <f t="shared" si="34"/>
        <v>坎壬</v>
      </c>
      <c r="H397" t="str">
        <f>IFERROR(VLOOKUP(G397, 地支沖合table[[key]:[沖合關係]], 2, FALSE), "")</f>
        <v/>
      </c>
    </row>
    <row r="398" spans="1:8" x14ac:dyDescent="0.25">
      <c r="A398">
        <f t="shared" si="30"/>
        <v>-179.5</v>
      </c>
      <c r="B398">
        <f t="shared" si="31"/>
        <v>-3</v>
      </c>
      <c r="C398">
        <f t="shared" si="32"/>
        <v>1</v>
      </c>
      <c r="D398">
        <f t="shared" si="33"/>
        <v>5</v>
      </c>
      <c r="E398" t="str">
        <f>INDEX(八宮按位排, MOD(ROW()-2, 8)+1)</f>
        <v>乾</v>
      </c>
      <c r="F398" t="str">
        <f>INDEX([2]!十八局地盤表,FLOOR((ROW()-2)/64, 1)+1,  MOD(D398 - C398-1, 8)+1)</f>
        <v>庚</v>
      </c>
      <c r="G398" t="str">
        <f t="shared" si="34"/>
        <v>乾庚</v>
      </c>
      <c r="H398" t="str">
        <f>IFERROR(VLOOKUP(G398, 地支沖合table[[key]:[沖合關係]], 2, FALSE), "")</f>
        <v>相害,</v>
      </c>
    </row>
    <row r="399" spans="1:8" x14ac:dyDescent="0.25">
      <c r="A399">
        <f t="shared" si="30"/>
        <v>-178.5</v>
      </c>
      <c r="B399">
        <f t="shared" si="31"/>
        <v>-3</v>
      </c>
      <c r="C399">
        <f t="shared" si="32"/>
        <v>1</v>
      </c>
      <c r="D399">
        <f t="shared" si="33"/>
        <v>6</v>
      </c>
      <c r="E399" t="str">
        <f>INDEX(八宮按位排, MOD(ROW()-2, 8)+1)</f>
        <v>兌</v>
      </c>
      <c r="F399" t="str">
        <f>INDEX([2]!十八局地盤表,FLOOR((ROW()-2)/64, 1)+1,  MOD(D399 - C399-1, 8)+1)</f>
        <v>丁</v>
      </c>
      <c r="G399" t="str">
        <f t="shared" si="34"/>
        <v>兌丁</v>
      </c>
      <c r="H399" t="str">
        <f>IFERROR(VLOOKUP(G399, 地支沖合table[[key]:[沖合關係]], 2, FALSE), "")</f>
        <v/>
      </c>
    </row>
    <row r="400" spans="1:8" x14ac:dyDescent="0.25">
      <c r="A400">
        <f t="shared" si="30"/>
        <v>-177.5</v>
      </c>
      <c r="B400">
        <f t="shared" si="31"/>
        <v>-3</v>
      </c>
      <c r="C400">
        <f t="shared" si="32"/>
        <v>1</v>
      </c>
      <c r="D400">
        <f t="shared" si="33"/>
        <v>7</v>
      </c>
      <c r="E400" t="str">
        <f>INDEX(八宮按位排, MOD(ROW()-2, 8)+1)</f>
        <v>坤</v>
      </c>
      <c r="F400" t="str">
        <f>INDEX([2]!十八局地盤表,FLOOR((ROW()-2)/64, 1)+1,  MOD(D400 - C400-1, 8)+1)</f>
        <v>癸</v>
      </c>
      <c r="G400" t="str">
        <f t="shared" si="34"/>
        <v>坤癸</v>
      </c>
      <c r="H400" t="str">
        <f>IFERROR(VLOOKUP(G400, 地支沖合table[[key]:[沖合關係]], 2, FALSE), "")</f>
        <v>相沖,無恩之刑-儀←宮,</v>
      </c>
    </row>
    <row r="401" spans="1:8" x14ac:dyDescent="0.25">
      <c r="A401">
        <f t="shared" si="30"/>
        <v>-176.5</v>
      </c>
      <c r="B401">
        <f t="shared" si="31"/>
        <v>-3</v>
      </c>
      <c r="C401">
        <f t="shared" si="32"/>
        <v>1</v>
      </c>
      <c r="D401">
        <f t="shared" si="33"/>
        <v>8</v>
      </c>
      <c r="E401" t="str">
        <f>INDEX(八宮按位排, MOD(ROW()-2, 8)+1)</f>
        <v>離</v>
      </c>
      <c r="F401" t="str">
        <f>INDEX([2]!十八局地盤表,FLOOR((ROW()-2)/64, 1)+1,  MOD(D401 - C401-1, 8)+1)</f>
        <v>己</v>
      </c>
      <c r="G401" t="str">
        <f t="shared" si="34"/>
        <v>離己</v>
      </c>
      <c r="H401" t="str">
        <f>IFERROR(VLOOKUP(G401, 地支沖合table[[key]:[沖合關係]], 2, FALSE), "")</f>
        <v/>
      </c>
    </row>
    <row r="402" spans="1:8" x14ac:dyDescent="0.25">
      <c r="A402">
        <f t="shared" si="30"/>
        <v>-175.5</v>
      </c>
      <c r="B402">
        <f t="shared" si="31"/>
        <v>-3</v>
      </c>
      <c r="C402">
        <f t="shared" si="32"/>
        <v>2</v>
      </c>
      <c r="D402">
        <f t="shared" si="33"/>
        <v>1</v>
      </c>
      <c r="E402" t="str">
        <f>INDEX(八宮按位排, MOD(ROW()-2, 8)+1)</f>
        <v>巽</v>
      </c>
      <c r="F402" t="str">
        <f>INDEX([2]!十八局地盤表,FLOOR((ROW()-2)/64, 1)+1,  MOD(D402 - C402-1, 8)+1)</f>
        <v>己</v>
      </c>
      <c r="G402" t="str">
        <f t="shared" si="34"/>
        <v>巽己</v>
      </c>
      <c r="H402" t="str">
        <f>IFERROR(VLOOKUP(G402, 地支沖合table[[key]:[沖合關係]], 2, FALSE), "")</f>
        <v>相沖,</v>
      </c>
    </row>
    <row r="403" spans="1:8" x14ac:dyDescent="0.25">
      <c r="A403">
        <f t="shared" si="30"/>
        <v>-174.5</v>
      </c>
      <c r="B403">
        <f t="shared" si="31"/>
        <v>-3</v>
      </c>
      <c r="C403">
        <f t="shared" si="32"/>
        <v>2</v>
      </c>
      <c r="D403">
        <f t="shared" si="33"/>
        <v>2</v>
      </c>
      <c r="E403" t="str">
        <f>INDEX(八宮按位排, MOD(ROW()-2, 8)+1)</f>
        <v>震</v>
      </c>
      <c r="F403" t="str">
        <f>INDEX([2]!十八局地盤表,FLOOR((ROW()-2)/64, 1)+1,  MOD(D403 - C403-1, 8)+1)</f>
        <v>辛</v>
      </c>
      <c r="G403" t="str">
        <f t="shared" si="34"/>
        <v>震辛</v>
      </c>
      <c r="H403" t="str">
        <f>IFERROR(VLOOKUP(G403, 地支沖合table[[key]:[沖合關係]], 2, FALSE), "")</f>
        <v>相破,</v>
      </c>
    </row>
    <row r="404" spans="1:8" x14ac:dyDescent="0.25">
      <c r="A404">
        <f t="shared" si="30"/>
        <v>-173.5</v>
      </c>
      <c r="B404">
        <f t="shared" si="31"/>
        <v>-3</v>
      </c>
      <c r="C404">
        <f t="shared" si="32"/>
        <v>2</v>
      </c>
      <c r="D404">
        <f t="shared" si="33"/>
        <v>3</v>
      </c>
      <c r="E404" t="str">
        <f>INDEX(八宮按位排, MOD(ROW()-2, 8)+1)</f>
        <v>艮</v>
      </c>
      <c r="F404" t="str">
        <f>INDEX([2]!十八局地盤表,FLOOR((ROW()-2)/64, 1)+1,  MOD(D404 - C404-1, 8)+1)</f>
        <v>乙</v>
      </c>
      <c r="G404" t="str">
        <f t="shared" si="34"/>
        <v>艮乙</v>
      </c>
      <c r="H404" t="str">
        <f>IFERROR(VLOOKUP(G404, 地支沖合table[[key]:[沖合關係]], 2, FALSE), "")</f>
        <v/>
      </c>
    </row>
    <row r="405" spans="1:8" x14ac:dyDescent="0.25">
      <c r="A405">
        <f t="shared" si="30"/>
        <v>-172.5</v>
      </c>
      <c r="B405">
        <f t="shared" si="31"/>
        <v>-3</v>
      </c>
      <c r="C405">
        <f t="shared" si="32"/>
        <v>2</v>
      </c>
      <c r="D405">
        <f t="shared" si="33"/>
        <v>4</v>
      </c>
      <c r="E405" t="str">
        <f>INDEX(八宮按位排, MOD(ROW()-2, 8)+1)</f>
        <v>坎</v>
      </c>
      <c r="F405" t="str">
        <f>INDEX([2]!十八局地盤表,FLOOR((ROW()-2)/64, 1)+1,  MOD(D405 - C405-1, 8)+1)</f>
        <v>戊</v>
      </c>
      <c r="G405" t="str">
        <f t="shared" si="34"/>
        <v>坎戊</v>
      </c>
      <c r="H405" t="str">
        <f>IFERROR(VLOOKUP(G405, 地支沖合table[[key]:[沖合關係]], 2, FALSE), "")</f>
        <v/>
      </c>
    </row>
    <row r="406" spans="1:8" x14ac:dyDescent="0.25">
      <c r="A406">
        <f t="shared" si="30"/>
        <v>-171.5</v>
      </c>
      <c r="B406">
        <f t="shared" si="31"/>
        <v>-3</v>
      </c>
      <c r="C406">
        <f t="shared" si="32"/>
        <v>2</v>
      </c>
      <c r="D406">
        <f t="shared" si="33"/>
        <v>5</v>
      </c>
      <c r="E406" t="str">
        <f>INDEX(八宮按位排, MOD(ROW()-2, 8)+1)</f>
        <v>乾</v>
      </c>
      <c r="F406" t="str">
        <f>INDEX([2]!十八局地盤表,FLOOR((ROW()-2)/64, 1)+1,  MOD(D406 - C406-1, 8)+1)</f>
        <v>壬</v>
      </c>
      <c r="G406" t="str">
        <f t="shared" si="34"/>
        <v>乾壬</v>
      </c>
      <c r="H406" t="str">
        <f>IFERROR(VLOOKUP(G406, 地支沖合table[[key]:[沖合關係]], 2, FALSE), "")</f>
        <v>相沖,</v>
      </c>
    </row>
    <row r="407" spans="1:8" x14ac:dyDescent="0.25">
      <c r="A407">
        <f t="shared" si="30"/>
        <v>-170.5</v>
      </c>
      <c r="B407">
        <f t="shared" si="31"/>
        <v>-3</v>
      </c>
      <c r="C407">
        <f t="shared" si="32"/>
        <v>2</v>
      </c>
      <c r="D407">
        <f t="shared" si="33"/>
        <v>6</v>
      </c>
      <c r="E407" t="str">
        <f>INDEX(八宮按位排, MOD(ROW()-2, 8)+1)</f>
        <v>兌</v>
      </c>
      <c r="F407" t="str">
        <f>INDEX([2]!十八局地盤表,FLOOR((ROW()-2)/64, 1)+1,  MOD(D407 - C407-1, 8)+1)</f>
        <v>庚</v>
      </c>
      <c r="G407" t="str">
        <f t="shared" si="34"/>
        <v>兌庚</v>
      </c>
      <c r="H407" t="str">
        <f>IFERROR(VLOOKUP(G407, 地支沖合table[[key]:[沖合關係]], 2, FALSE), "")</f>
        <v/>
      </c>
    </row>
    <row r="408" spans="1:8" x14ac:dyDescent="0.25">
      <c r="A408">
        <f t="shared" si="30"/>
        <v>-169.5</v>
      </c>
      <c r="B408">
        <f t="shared" si="31"/>
        <v>-3</v>
      </c>
      <c r="C408">
        <f t="shared" si="32"/>
        <v>2</v>
      </c>
      <c r="D408">
        <f t="shared" si="33"/>
        <v>7</v>
      </c>
      <c r="E408" t="str">
        <f>INDEX(八宮按位排, MOD(ROW()-2, 8)+1)</f>
        <v>坤</v>
      </c>
      <c r="F408" t="str">
        <f>INDEX([2]!十八局地盤表,FLOOR((ROW()-2)/64, 1)+1,  MOD(D408 - C408-1, 8)+1)</f>
        <v>丁</v>
      </c>
      <c r="G408" t="str">
        <f t="shared" si="34"/>
        <v>坤丁</v>
      </c>
      <c r="H408" t="str">
        <f>IFERROR(VLOOKUP(G408, 地支沖合table[[key]:[沖合關係]], 2, FALSE), "")</f>
        <v/>
      </c>
    </row>
    <row r="409" spans="1:8" x14ac:dyDescent="0.25">
      <c r="A409">
        <f t="shared" si="30"/>
        <v>-168.5</v>
      </c>
      <c r="B409">
        <f t="shared" si="31"/>
        <v>-3</v>
      </c>
      <c r="C409">
        <f t="shared" si="32"/>
        <v>2</v>
      </c>
      <c r="D409">
        <f t="shared" si="33"/>
        <v>8</v>
      </c>
      <c r="E409" t="str">
        <f>INDEX(八宮按位排, MOD(ROW()-2, 8)+1)</f>
        <v>離</v>
      </c>
      <c r="F409" t="str">
        <f>INDEX([2]!十八局地盤表,FLOOR((ROW()-2)/64, 1)+1,  MOD(D409 - C409-1, 8)+1)</f>
        <v>癸</v>
      </c>
      <c r="G409" t="str">
        <f t="shared" si="34"/>
        <v>離癸</v>
      </c>
      <c r="H409" t="str">
        <f>IFERROR(VLOOKUP(G409, 地支沖合table[[key]:[沖合關係]], 2, FALSE), "")</f>
        <v/>
      </c>
    </row>
    <row r="410" spans="1:8" x14ac:dyDescent="0.25">
      <c r="A410">
        <f t="shared" si="30"/>
        <v>-167.5</v>
      </c>
      <c r="B410">
        <f t="shared" si="31"/>
        <v>-3</v>
      </c>
      <c r="C410">
        <f t="shared" si="32"/>
        <v>3</v>
      </c>
      <c r="D410">
        <f t="shared" si="33"/>
        <v>1</v>
      </c>
      <c r="E410" t="str">
        <f>INDEX(八宮按位排, MOD(ROW()-2, 8)+1)</f>
        <v>巽</v>
      </c>
      <c r="F410" t="str">
        <f>INDEX([2]!十八局地盤表,FLOOR((ROW()-2)/64, 1)+1,  MOD(D410 - C410-1, 8)+1)</f>
        <v>癸</v>
      </c>
      <c r="G410" t="str">
        <f t="shared" si="34"/>
        <v>巽癸</v>
      </c>
      <c r="H410" t="str">
        <f>IFERROR(VLOOKUP(G410, 地支沖合table[[key]:[沖合關係]], 2, FALSE), "")</f>
        <v>相害,無恩之刑-儀→宮,</v>
      </c>
    </row>
    <row r="411" spans="1:8" x14ac:dyDescent="0.25">
      <c r="A411">
        <f t="shared" si="30"/>
        <v>-166.5</v>
      </c>
      <c r="B411">
        <f t="shared" si="31"/>
        <v>-3</v>
      </c>
      <c r="C411">
        <f t="shared" si="32"/>
        <v>3</v>
      </c>
      <c r="D411">
        <f t="shared" si="33"/>
        <v>2</v>
      </c>
      <c r="E411" t="str">
        <f>INDEX(八宮按位排, MOD(ROW()-2, 8)+1)</f>
        <v>震</v>
      </c>
      <c r="F411" t="str">
        <f>INDEX([2]!十八局地盤表,FLOOR((ROW()-2)/64, 1)+1,  MOD(D411 - C411-1, 8)+1)</f>
        <v>己</v>
      </c>
      <c r="G411" t="str">
        <f t="shared" si="34"/>
        <v>震己</v>
      </c>
      <c r="H411" t="str">
        <f>IFERROR(VLOOKUP(G411, 地支沖合table[[key]:[沖合關係]], 2, FALSE), "")</f>
        <v>相合,</v>
      </c>
    </row>
    <row r="412" spans="1:8" x14ac:dyDescent="0.25">
      <c r="A412">
        <f t="shared" si="30"/>
        <v>-165.5</v>
      </c>
      <c r="B412">
        <f t="shared" si="31"/>
        <v>-3</v>
      </c>
      <c r="C412">
        <f t="shared" si="32"/>
        <v>3</v>
      </c>
      <c r="D412">
        <f t="shared" si="33"/>
        <v>3</v>
      </c>
      <c r="E412" t="str">
        <f>INDEX(八宮按位排, MOD(ROW()-2, 8)+1)</f>
        <v>艮</v>
      </c>
      <c r="F412" t="str">
        <f>INDEX([2]!十八局地盤表,FLOOR((ROW()-2)/64, 1)+1,  MOD(D412 - C412-1, 8)+1)</f>
        <v>辛</v>
      </c>
      <c r="G412" t="str">
        <f t="shared" si="34"/>
        <v>艮辛</v>
      </c>
      <c r="H412" t="str">
        <f>IFERROR(VLOOKUP(G412, 地支沖合table[[key]:[沖合關係]], 2, FALSE), "")</f>
        <v>相害,</v>
      </c>
    </row>
    <row r="413" spans="1:8" x14ac:dyDescent="0.25">
      <c r="A413">
        <f t="shared" si="30"/>
        <v>-164.5</v>
      </c>
      <c r="B413">
        <f t="shared" si="31"/>
        <v>-3</v>
      </c>
      <c r="C413">
        <f t="shared" si="32"/>
        <v>3</v>
      </c>
      <c r="D413">
        <f t="shared" si="33"/>
        <v>4</v>
      </c>
      <c r="E413" t="str">
        <f>INDEX(八宮按位排, MOD(ROW()-2, 8)+1)</f>
        <v>坎</v>
      </c>
      <c r="F413" t="str">
        <f>INDEX([2]!十八局地盤表,FLOOR((ROW()-2)/64, 1)+1,  MOD(D413 - C413-1, 8)+1)</f>
        <v>乙</v>
      </c>
      <c r="G413" t="str">
        <f t="shared" si="34"/>
        <v>坎乙</v>
      </c>
      <c r="H413" t="str">
        <f>IFERROR(VLOOKUP(G413, 地支沖合table[[key]:[沖合關係]], 2, FALSE), "")</f>
        <v/>
      </c>
    </row>
    <row r="414" spans="1:8" x14ac:dyDescent="0.25">
      <c r="A414">
        <f t="shared" si="30"/>
        <v>-163.5</v>
      </c>
      <c r="B414">
        <f t="shared" si="31"/>
        <v>-3</v>
      </c>
      <c r="C414">
        <f t="shared" si="32"/>
        <v>3</v>
      </c>
      <c r="D414">
        <f t="shared" si="33"/>
        <v>5</v>
      </c>
      <c r="E414" t="str">
        <f>INDEX(八宮按位排, MOD(ROW()-2, 8)+1)</f>
        <v>乾</v>
      </c>
      <c r="F414" t="str">
        <f>INDEX([2]!十八局地盤表,FLOOR((ROW()-2)/64, 1)+1,  MOD(D414 - C414-1, 8)+1)</f>
        <v>戊</v>
      </c>
      <c r="G414" t="str">
        <f t="shared" si="34"/>
        <v>乾戊</v>
      </c>
      <c r="H414" t="str">
        <f>IFERROR(VLOOKUP(G414, 地支沖合table[[key]:[沖合關係]], 2, FALSE), "")</f>
        <v/>
      </c>
    </row>
    <row r="415" spans="1:8" x14ac:dyDescent="0.25">
      <c r="A415">
        <f t="shared" si="30"/>
        <v>-162.5</v>
      </c>
      <c r="B415">
        <f t="shared" si="31"/>
        <v>-3</v>
      </c>
      <c r="C415">
        <f t="shared" si="32"/>
        <v>3</v>
      </c>
      <c r="D415">
        <f t="shared" si="33"/>
        <v>6</v>
      </c>
      <c r="E415" t="str">
        <f>INDEX(八宮按位排, MOD(ROW()-2, 8)+1)</f>
        <v>兌</v>
      </c>
      <c r="F415" t="str">
        <f>INDEX([2]!十八局地盤表,FLOOR((ROW()-2)/64, 1)+1,  MOD(D415 - C415-1, 8)+1)</f>
        <v>壬</v>
      </c>
      <c r="G415" t="str">
        <f t="shared" si="34"/>
        <v>兌壬</v>
      </c>
      <c r="H415" t="str">
        <f>IFERROR(VLOOKUP(G415, 地支沖合table[[key]:[沖合關係]], 2, FALSE), "")</f>
        <v>相合,</v>
      </c>
    </row>
    <row r="416" spans="1:8" x14ac:dyDescent="0.25">
      <c r="A416">
        <f t="shared" si="30"/>
        <v>-161.5</v>
      </c>
      <c r="B416">
        <f t="shared" si="31"/>
        <v>-3</v>
      </c>
      <c r="C416">
        <f t="shared" si="32"/>
        <v>3</v>
      </c>
      <c r="D416">
        <f t="shared" si="33"/>
        <v>7</v>
      </c>
      <c r="E416" t="str">
        <f>INDEX(八宮按位排, MOD(ROW()-2, 8)+1)</f>
        <v>坤</v>
      </c>
      <c r="F416" t="str">
        <f>INDEX([2]!十八局地盤表,FLOOR((ROW()-2)/64, 1)+1,  MOD(D416 - C416-1, 8)+1)</f>
        <v>庚</v>
      </c>
      <c r="G416" t="str">
        <f t="shared" si="34"/>
        <v>坤庚</v>
      </c>
      <c r="H416" t="str">
        <f>IFERROR(VLOOKUP(G416, 地支沖合table[[key]:[沖合關係]], 2, FALSE), "")</f>
        <v/>
      </c>
    </row>
    <row r="417" spans="1:8" x14ac:dyDescent="0.25">
      <c r="A417">
        <f t="shared" si="30"/>
        <v>-160.5</v>
      </c>
      <c r="B417">
        <f t="shared" si="31"/>
        <v>-3</v>
      </c>
      <c r="C417">
        <f t="shared" si="32"/>
        <v>3</v>
      </c>
      <c r="D417">
        <f t="shared" si="33"/>
        <v>8</v>
      </c>
      <c r="E417" t="str">
        <f>INDEX(八宮按位排, MOD(ROW()-2, 8)+1)</f>
        <v>離</v>
      </c>
      <c r="F417" t="str">
        <f>INDEX([2]!十八局地盤表,FLOOR((ROW()-2)/64, 1)+1,  MOD(D417 - C417-1, 8)+1)</f>
        <v>丁</v>
      </c>
      <c r="G417" t="str">
        <f t="shared" si="34"/>
        <v>離丁</v>
      </c>
      <c r="H417" t="str">
        <f>IFERROR(VLOOKUP(G417, 地支沖合table[[key]:[沖合關係]], 2, FALSE), "")</f>
        <v/>
      </c>
    </row>
    <row r="418" spans="1:8" x14ac:dyDescent="0.25">
      <c r="A418">
        <f t="shared" si="30"/>
        <v>-159.5</v>
      </c>
      <c r="B418">
        <f t="shared" si="31"/>
        <v>-3</v>
      </c>
      <c r="C418">
        <f t="shared" si="32"/>
        <v>4</v>
      </c>
      <c r="D418">
        <f t="shared" si="33"/>
        <v>1</v>
      </c>
      <c r="E418" t="str">
        <f>INDEX(八宮按位排, MOD(ROW()-2, 8)+1)</f>
        <v>巽</v>
      </c>
      <c r="F418" t="str">
        <f>INDEX([2]!十八局地盤表,FLOOR((ROW()-2)/64, 1)+1,  MOD(D418 - C418-1, 8)+1)</f>
        <v>丁</v>
      </c>
      <c r="G418" t="str">
        <f t="shared" si="34"/>
        <v>巽丁</v>
      </c>
      <c r="H418" t="str">
        <f>IFERROR(VLOOKUP(G418, 地支沖合table[[key]:[沖合關係]], 2, FALSE), "")</f>
        <v/>
      </c>
    </row>
    <row r="419" spans="1:8" x14ac:dyDescent="0.25">
      <c r="A419">
        <f t="shared" si="30"/>
        <v>-158.5</v>
      </c>
      <c r="B419">
        <f t="shared" si="31"/>
        <v>-3</v>
      </c>
      <c r="C419">
        <f t="shared" si="32"/>
        <v>4</v>
      </c>
      <c r="D419">
        <f t="shared" si="33"/>
        <v>2</v>
      </c>
      <c r="E419" t="str">
        <f>INDEX(八宮按位排, MOD(ROW()-2, 8)+1)</f>
        <v>震</v>
      </c>
      <c r="F419" t="str">
        <f>INDEX([2]!十八局地盤表,FLOOR((ROW()-2)/64, 1)+1,  MOD(D419 - C419-1, 8)+1)</f>
        <v>癸</v>
      </c>
      <c r="G419" t="str">
        <f t="shared" si="34"/>
        <v>震癸</v>
      </c>
      <c r="H419" t="str">
        <f>IFERROR(VLOOKUP(G419, 地支沖合table[[key]:[沖合關係]], 2, FALSE), "")</f>
        <v/>
      </c>
    </row>
    <row r="420" spans="1:8" x14ac:dyDescent="0.25">
      <c r="A420">
        <f t="shared" si="30"/>
        <v>-157.5</v>
      </c>
      <c r="B420">
        <f t="shared" si="31"/>
        <v>-3</v>
      </c>
      <c r="C420">
        <f t="shared" si="32"/>
        <v>4</v>
      </c>
      <c r="D420">
        <f t="shared" si="33"/>
        <v>3</v>
      </c>
      <c r="E420" t="str">
        <f>INDEX(八宮按位排, MOD(ROW()-2, 8)+1)</f>
        <v>艮</v>
      </c>
      <c r="F420" t="str">
        <f>INDEX([2]!十八局地盤表,FLOOR((ROW()-2)/64, 1)+1,  MOD(D420 - C420-1, 8)+1)</f>
        <v>己</v>
      </c>
      <c r="G420" t="str">
        <f t="shared" si="34"/>
        <v>艮己</v>
      </c>
      <c r="H420" t="str">
        <f>IFERROR(VLOOKUP(G420, 地支沖合table[[key]:[沖合關係]], 2, FALSE), "")</f>
        <v>恃勢之刑-儀←宮,</v>
      </c>
    </row>
    <row r="421" spans="1:8" x14ac:dyDescent="0.25">
      <c r="A421">
        <f t="shared" si="30"/>
        <v>-156.5</v>
      </c>
      <c r="B421">
        <f t="shared" si="31"/>
        <v>-3</v>
      </c>
      <c r="C421">
        <f t="shared" si="32"/>
        <v>4</v>
      </c>
      <c r="D421">
        <f t="shared" si="33"/>
        <v>4</v>
      </c>
      <c r="E421" t="str">
        <f>INDEX(八宮按位排, MOD(ROW()-2, 8)+1)</f>
        <v>坎</v>
      </c>
      <c r="F421" t="str">
        <f>INDEX([2]!十八局地盤表,FLOOR((ROW()-2)/64, 1)+1,  MOD(D421 - C421-1, 8)+1)</f>
        <v>辛</v>
      </c>
      <c r="G421" t="str">
        <f t="shared" si="34"/>
        <v>坎辛</v>
      </c>
      <c r="H421" t="str">
        <f>IFERROR(VLOOKUP(G421, 地支沖合table[[key]:[沖合關係]], 2, FALSE), "")</f>
        <v>相沖,</v>
      </c>
    </row>
    <row r="422" spans="1:8" x14ac:dyDescent="0.25">
      <c r="A422">
        <f t="shared" si="30"/>
        <v>-155.5</v>
      </c>
      <c r="B422">
        <f t="shared" si="31"/>
        <v>-3</v>
      </c>
      <c r="C422">
        <f t="shared" si="32"/>
        <v>4</v>
      </c>
      <c r="D422">
        <f t="shared" si="33"/>
        <v>5</v>
      </c>
      <c r="E422" t="str">
        <f>INDEX(八宮按位排, MOD(ROW()-2, 8)+1)</f>
        <v>乾</v>
      </c>
      <c r="F422" t="str">
        <f>INDEX([2]!十八局地盤表,FLOOR((ROW()-2)/64, 1)+1,  MOD(D422 - C422-1, 8)+1)</f>
        <v>乙</v>
      </c>
      <c r="G422" t="str">
        <f t="shared" si="34"/>
        <v>乾乙</v>
      </c>
      <c r="H422" t="str">
        <f>IFERROR(VLOOKUP(G422, 地支沖合table[[key]:[沖合關係]], 2, FALSE), "")</f>
        <v/>
      </c>
    </row>
    <row r="423" spans="1:8" x14ac:dyDescent="0.25">
      <c r="A423">
        <f t="shared" si="30"/>
        <v>-154.5</v>
      </c>
      <c r="B423">
        <f t="shared" si="31"/>
        <v>-3</v>
      </c>
      <c r="C423">
        <f t="shared" si="32"/>
        <v>4</v>
      </c>
      <c r="D423">
        <f t="shared" si="33"/>
        <v>6</v>
      </c>
      <c r="E423" t="str">
        <f>INDEX(八宮按位排, MOD(ROW()-2, 8)+1)</f>
        <v>兌</v>
      </c>
      <c r="F423" t="str">
        <f>INDEX([2]!十八局地盤表,FLOOR((ROW()-2)/64, 1)+1,  MOD(D423 - C423-1, 8)+1)</f>
        <v>戊</v>
      </c>
      <c r="G423" t="str">
        <f t="shared" si="34"/>
        <v>兌戊</v>
      </c>
      <c r="H423" t="str">
        <f>IFERROR(VLOOKUP(G423, 地支沖合table[[key]:[沖合關係]], 2, FALSE), "")</f>
        <v>相破,</v>
      </c>
    </row>
    <row r="424" spans="1:8" x14ac:dyDescent="0.25">
      <c r="A424">
        <f t="shared" si="30"/>
        <v>-153.5</v>
      </c>
      <c r="B424">
        <f t="shared" si="31"/>
        <v>-3</v>
      </c>
      <c r="C424">
        <f t="shared" si="32"/>
        <v>4</v>
      </c>
      <c r="D424">
        <f t="shared" si="33"/>
        <v>7</v>
      </c>
      <c r="E424" t="str">
        <f>INDEX(八宮按位排, MOD(ROW()-2, 8)+1)</f>
        <v>坤</v>
      </c>
      <c r="F424" t="str">
        <f>INDEX([2]!十八局地盤表,FLOOR((ROW()-2)/64, 1)+1,  MOD(D424 - C424-1, 8)+1)</f>
        <v>壬</v>
      </c>
      <c r="G424" t="str">
        <f t="shared" si="34"/>
        <v>坤壬</v>
      </c>
      <c r="H424" t="str">
        <f>IFERROR(VLOOKUP(G424, 地支沖合table[[key]:[沖合關係]], 2, FALSE), "")</f>
        <v/>
      </c>
    </row>
    <row r="425" spans="1:8" x14ac:dyDescent="0.25">
      <c r="A425">
        <f t="shared" si="30"/>
        <v>-152.5</v>
      </c>
      <c r="B425">
        <f t="shared" si="31"/>
        <v>-3</v>
      </c>
      <c r="C425">
        <f t="shared" si="32"/>
        <v>4</v>
      </c>
      <c r="D425">
        <f t="shared" si="33"/>
        <v>8</v>
      </c>
      <c r="E425" t="str">
        <f>INDEX(八宮按位排, MOD(ROW()-2, 8)+1)</f>
        <v>離</v>
      </c>
      <c r="F425" t="str">
        <f>INDEX([2]!十八局地盤表,FLOOR((ROW()-2)/64, 1)+1,  MOD(D425 - C425-1, 8)+1)</f>
        <v>庚</v>
      </c>
      <c r="G425" t="str">
        <f t="shared" si="34"/>
        <v>離庚</v>
      </c>
      <c r="H425" t="str">
        <f>IFERROR(VLOOKUP(G425, 地支沖合table[[key]:[沖合關係]], 2, FALSE), "")</f>
        <v/>
      </c>
    </row>
    <row r="426" spans="1:8" x14ac:dyDescent="0.25">
      <c r="A426">
        <f t="shared" si="30"/>
        <v>-151.5</v>
      </c>
      <c r="B426">
        <f t="shared" si="31"/>
        <v>-3</v>
      </c>
      <c r="C426">
        <f t="shared" si="32"/>
        <v>5</v>
      </c>
      <c r="D426">
        <f t="shared" si="33"/>
        <v>1</v>
      </c>
      <c r="E426" t="str">
        <f>INDEX(八宮按位排, MOD(ROW()-2, 8)+1)</f>
        <v>巽</v>
      </c>
      <c r="F426" t="str">
        <f>INDEX([2]!十八局地盤表,FLOOR((ROW()-2)/64, 1)+1,  MOD(D426 - C426-1, 8)+1)</f>
        <v>庚</v>
      </c>
      <c r="G426" t="str">
        <f t="shared" si="34"/>
        <v>巽庚</v>
      </c>
      <c r="H426" t="str">
        <f>IFERROR(VLOOKUP(G426, 地支沖合table[[key]:[沖合關係]], 2, FALSE), "")</f>
        <v>相合,相破,無恩之刑-儀←宮,</v>
      </c>
    </row>
    <row r="427" spans="1:8" x14ac:dyDescent="0.25">
      <c r="A427">
        <f t="shared" si="30"/>
        <v>-150.5</v>
      </c>
      <c r="B427">
        <f t="shared" si="31"/>
        <v>-3</v>
      </c>
      <c r="C427">
        <f t="shared" si="32"/>
        <v>5</v>
      </c>
      <c r="D427">
        <f t="shared" si="33"/>
        <v>2</v>
      </c>
      <c r="E427" t="str">
        <f>INDEX(八宮按位排, MOD(ROW()-2, 8)+1)</f>
        <v>震</v>
      </c>
      <c r="F427" t="str">
        <f>INDEX([2]!十八局地盤表,FLOOR((ROW()-2)/64, 1)+1,  MOD(D427 - C427-1, 8)+1)</f>
        <v>丁</v>
      </c>
      <c r="G427" t="str">
        <f t="shared" si="34"/>
        <v>震丁</v>
      </c>
      <c r="H427" t="str">
        <f>IFERROR(VLOOKUP(G427, 地支沖合table[[key]:[沖合關係]], 2, FALSE), "")</f>
        <v/>
      </c>
    </row>
    <row r="428" spans="1:8" x14ac:dyDescent="0.25">
      <c r="A428">
        <f t="shared" si="30"/>
        <v>-149.5</v>
      </c>
      <c r="B428">
        <f t="shared" si="31"/>
        <v>-3</v>
      </c>
      <c r="C428">
        <f t="shared" si="32"/>
        <v>5</v>
      </c>
      <c r="D428">
        <f t="shared" si="33"/>
        <v>3</v>
      </c>
      <c r="E428" t="str">
        <f>INDEX(八宮按位排, MOD(ROW()-2, 8)+1)</f>
        <v>艮</v>
      </c>
      <c r="F428" t="str">
        <f>INDEX([2]!十八局地盤表,FLOOR((ROW()-2)/64, 1)+1,  MOD(D428 - C428-1, 8)+1)</f>
        <v>癸</v>
      </c>
      <c r="G428" t="str">
        <f t="shared" si="34"/>
        <v>艮癸</v>
      </c>
      <c r="H428" t="str">
        <f>IFERROR(VLOOKUP(G428, 地支沖合table[[key]:[沖合關係]], 2, FALSE), "")</f>
        <v/>
      </c>
    </row>
    <row r="429" spans="1:8" x14ac:dyDescent="0.25">
      <c r="A429">
        <f t="shared" si="30"/>
        <v>-148.5</v>
      </c>
      <c r="B429">
        <f t="shared" si="31"/>
        <v>-3</v>
      </c>
      <c r="C429">
        <f t="shared" si="32"/>
        <v>5</v>
      </c>
      <c r="D429">
        <f t="shared" si="33"/>
        <v>4</v>
      </c>
      <c r="E429" t="str">
        <f>INDEX(八宮按位排, MOD(ROW()-2, 8)+1)</f>
        <v>坎</v>
      </c>
      <c r="F429" t="str">
        <f>INDEX([2]!十八局地盤表,FLOOR((ROW()-2)/64, 1)+1,  MOD(D429 - C429-1, 8)+1)</f>
        <v>己</v>
      </c>
      <c r="G429" t="str">
        <f t="shared" si="34"/>
        <v>坎己</v>
      </c>
      <c r="H429" t="str">
        <f>IFERROR(VLOOKUP(G429, 地支沖合table[[key]:[沖合關係]], 2, FALSE), "")</f>
        <v/>
      </c>
    </row>
    <row r="430" spans="1:8" x14ac:dyDescent="0.25">
      <c r="A430">
        <f t="shared" si="30"/>
        <v>-147.5</v>
      </c>
      <c r="B430">
        <f t="shared" si="31"/>
        <v>-3</v>
      </c>
      <c r="C430">
        <f t="shared" si="32"/>
        <v>5</v>
      </c>
      <c r="D430">
        <f t="shared" si="33"/>
        <v>5</v>
      </c>
      <c r="E430" t="str">
        <f>INDEX(八宮按位排, MOD(ROW()-2, 8)+1)</f>
        <v>乾</v>
      </c>
      <c r="F430" t="str">
        <f>INDEX([2]!十八局地盤表,FLOOR((ROW()-2)/64, 1)+1,  MOD(D430 - C430-1, 8)+1)</f>
        <v>辛</v>
      </c>
      <c r="G430" t="str">
        <f t="shared" si="34"/>
        <v>乾辛</v>
      </c>
      <c r="H430" t="str">
        <f>IFERROR(VLOOKUP(G430, 地支沖合table[[key]:[沖合關係]], 2, FALSE), "")</f>
        <v/>
      </c>
    </row>
    <row r="431" spans="1:8" x14ac:dyDescent="0.25">
      <c r="A431">
        <f t="shared" si="30"/>
        <v>-146.5</v>
      </c>
      <c r="B431">
        <f t="shared" si="31"/>
        <v>-3</v>
      </c>
      <c r="C431">
        <f t="shared" si="32"/>
        <v>5</v>
      </c>
      <c r="D431">
        <f t="shared" si="33"/>
        <v>6</v>
      </c>
      <c r="E431" t="str">
        <f>INDEX(八宮按位排, MOD(ROW()-2, 8)+1)</f>
        <v>兌</v>
      </c>
      <c r="F431" t="str">
        <f>INDEX([2]!十八局地盤表,FLOOR((ROW()-2)/64, 1)+1,  MOD(D431 - C431-1, 8)+1)</f>
        <v>乙</v>
      </c>
      <c r="G431" t="str">
        <f t="shared" si="34"/>
        <v>兌乙</v>
      </c>
      <c r="H431" t="str">
        <f>IFERROR(VLOOKUP(G431, 地支沖合table[[key]:[沖合關係]], 2, FALSE), "")</f>
        <v/>
      </c>
    </row>
    <row r="432" spans="1:8" x14ac:dyDescent="0.25">
      <c r="A432">
        <f t="shared" si="30"/>
        <v>-145.5</v>
      </c>
      <c r="B432">
        <f t="shared" si="31"/>
        <v>-3</v>
      </c>
      <c r="C432">
        <f t="shared" si="32"/>
        <v>5</v>
      </c>
      <c r="D432">
        <f t="shared" si="33"/>
        <v>7</v>
      </c>
      <c r="E432" t="str">
        <f>INDEX(八宮按位排, MOD(ROW()-2, 8)+1)</f>
        <v>坤</v>
      </c>
      <c r="F432" t="str">
        <f>INDEX([2]!十八局地盤表,FLOOR((ROW()-2)/64, 1)+1,  MOD(D432 - C432-1, 8)+1)</f>
        <v>戊</v>
      </c>
      <c r="G432" t="str">
        <f t="shared" si="34"/>
        <v>坤戊</v>
      </c>
      <c r="H432" t="str">
        <f>IFERROR(VLOOKUP(G432, 地支沖合table[[key]:[沖合關係]], 2, FALSE), "")</f>
        <v>相害,</v>
      </c>
    </row>
    <row r="433" spans="1:8" x14ac:dyDescent="0.25">
      <c r="A433">
        <f t="shared" si="30"/>
        <v>-144.5</v>
      </c>
      <c r="B433">
        <f t="shared" si="31"/>
        <v>-3</v>
      </c>
      <c r="C433">
        <f t="shared" si="32"/>
        <v>5</v>
      </c>
      <c r="D433">
        <f t="shared" si="33"/>
        <v>8</v>
      </c>
      <c r="E433" t="str">
        <f>INDEX(八宮按位排, MOD(ROW()-2, 8)+1)</f>
        <v>離</v>
      </c>
      <c r="F433" t="str">
        <f>INDEX([2]!十八局地盤表,FLOOR((ROW()-2)/64, 1)+1,  MOD(D433 - C433-1, 8)+1)</f>
        <v>壬</v>
      </c>
      <c r="G433" t="str">
        <f t="shared" si="34"/>
        <v>離壬</v>
      </c>
      <c r="H433" t="str">
        <f>IFERROR(VLOOKUP(G433, 地支沖合table[[key]:[沖合關係]], 2, FALSE), "")</f>
        <v/>
      </c>
    </row>
    <row r="434" spans="1:8" x14ac:dyDescent="0.25">
      <c r="A434">
        <f t="shared" si="30"/>
        <v>-143.5</v>
      </c>
      <c r="B434">
        <f t="shared" si="31"/>
        <v>-3</v>
      </c>
      <c r="C434">
        <f t="shared" si="32"/>
        <v>6</v>
      </c>
      <c r="D434">
        <f t="shared" si="33"/>
        <v>1</v>
      </c>
      <c r="E434" t="str">
        <f>INDEX(八宮按位排, MOD(ROW()-2, 8)+1)</f>
        <v>巽</v>
      </c>
      <c r="F434" t="str">
        <f>INDEX([2]!十八局地盤表,FLOOR((ROW()-2)/64, 1)+1,  MOD(D434 - C434-1, 8)+1)</f>
        <v>壬</v>
      </c>
      <c r="G434" t="str">
        <f t="shared" si="34"/>
        <v>巽壬</v>
      </c>
      <c r="H434" t="str">
        <f>IFERROR(VLOOKUP(G434, 地支沖合table[[key]:[沖合關係]], 2, FALSE), "")</f>
        <v>自刑,</v>
      </c>
    </row>
    <row r="435" spans="1:8" x14ac:dyDescent="0.25">
      <c r="A435">
        <f t="shared" si="30"/>
        <v>-142.5</v>
      </c>
      <c r="B435">
        <f t="shared" si="31"/>
        <v>-3</v>
      </c>
      <c r="C435">
        <f t="shared" si="32"/>
        <v>6</v>
      </c>
      <c r="D435">
        <f t="shared" si="33"/>
        <v>2</v>
      </c>
      <c r="E435" t="str">
        <f>INDEX(八宮按位排, MOD(ROW()-2, 8)+1)</f>
        <v>震</v>
      </c>
      <c r="F435" t="str">
        <f>INDEX([2]!十八局地盤表,FLOOR((ROW()-2)/64, 1)+1,  MOD(D435 - C435-1, 8)+1)</f>
        <v>庚</v>
      </c>
      <c r="G435" t="str">
        <f t="shared" si="34"/>
        <v>震庚</v>
      </c>
      <c r="H435" t="str">
        <f>IFERROR(VLOOKUP(G435, 地支沖合table[[key]:[沖合關係]], 2, FALSE), "")</f>
        <v/>
      </c>
    </row>
    <row r="436" spans="1:8" x14ac:dyDescent="0.25">
      <c r="A436">
        <f t="shared" si="30"/>
        <v>-141.5</v>
      </c>
      <c r="B436">
        <f t="shared" si="31"/>
        <v>-3</v>
      </c>
      <c r="C436">
        <f t="shared" si="32"/>
        <v>6</v>
      </c>
      <c r="D436">
        <f t="shared" si="33"/>
        <v>3</v>
      </c>
      <c r="E436" t="str">
        <f>INDEX(八宮按位排, MOD(ROW()-2, 8)+1)</f>
        <v>艮</v>
      </c>
      <c r="F436" t="str">
        <f>INDEX([2]!十八局地盤表,FLOOR((ROW()-2)/64, 1)+1,  MOD(D436 - C436-1, 8)+1)</f>
        <v>丁</v>
      </c>
      <c r="G436" t="str">
        <f t="shared" si="34"/>
        <v>艮丁</v>
      </c>
      <c r="H436" t="str">
        <f>IFERROR(VLOOKUP(G436, 地支沖合table[[key]:[沖合關係]], 2, FALSE), "")</f>
        <v/>
      </c>
    </row>
    <row r="437" spans="1:8" x14ac:dyDescent="0.25">
      <c r="A437">
        <f t="shared" si="30"/>
        <v>-140.5</v>
      </c>
      <c r="B437">
        <f t="shared" si="31"/>
        <v>-3</v>
      </c>
      <c r="C437">
        <f t="shared" si="32"/>
        <v>6</v>
      </c>
      <c r="D437">
        <f t="shared" si="33"/>
        <v>4</v>
      </c>
      <c r="E437" t="str">
        <f>INDEX(八宮按位排, MOD(ROW()-2, 8)+1)</f>
        <v>坎</v>
      </c>
      <c r="F437" t="str">
        <f>INDEX([2]!十八局地盤表,FLOOR((ROW()-2)/64, 1)+1,  MOD(D437 - C437-1, 8)+1)</f>
        <v>癸</v>
      </c>
      <c r="G437" t="str">
        <f t="shared" si="34"/>
        <v>坎癸</v>
      </c>
      <c r="H437" t="str">
        <f>IFERROR(VLOOKUP(G437, 地支沖合table[[key]:[沖合關係]], 2, FALSE), "")</f>
        <v/>
      </c>
    </row>
    <row r="438" spans="1:8" x14ac:dyDescent="0.25">
      <c r="A438">
        <f t="shared" si="30"/>
        <v>-139.5</v>
      </c>
      <c r="B438">
        <f t="shared" si="31"/>
        <v>-3</v>
      </c>
      <c r="C438">
        <f t="shared" si="32"/>
        <v>6</v>
      </c>
      <c r="D438">
        <f t="shared" si="33"/>
        <v>5</v>
      </c>
      <c r="E438" t="str">
        <f>INDEX(八宮按位排, MOD(ROW()-2, 8)+1)</f>
        <v>乾</v>
      </c>
      <c r="F438" t="str">
        <f>INDEX([2]!十八局地盤表,FLOOR((ROW()-2)/64, 1)+1,  MOD(D438 - C438-1, 8)+1)</f>
        <v>己</v>
      </c>
      <c r="G438" t="str">
        <f t="shared" si="34"/>
        <v>乾己</v>
      </c>
      <c r="H438" t="str">
        <f>IFERROR(VLOOKUP(G438, 地支沖合table[[key]:[沖合關係]], 2, FALSE), "")</f>
        <v/>
      </c>
    </row>
    <row r="439" spans="1:8" x14ac:dyDescent="0.25">
      <c r="A439">
        <f t="shared" si="30"/>
        <v>-138.5</v>
      </c>
      <c r="B439">
        <f t="shared" si="31"/>
        <v>-3</v>
      </c>
      <c r="C439">
        <f t="shared" si="32"/>
        <v>6</v>
      </c>
      <c r="D439">
        <f t="shared" si="33"/>
        <v>6</v>
      </c>
      <c r="E439" t="str">
        <f>INDEX(八宮按位排, MOD(ROW()-2, 8)+1)</f>
        <v>兌</v>
      </c>
      <c r="F439" t="str">
        <f>INDEX([2]!十八局地盤表,FLOOR((ROW()-2)/64, 1)+1,  MOD(D439 - C439-1, 8)+1)</f>
        <v>辛</v>
      </c>
      <c r="G439" t="str">
        <f t="shared" si="34"/>
        <v>兌辛</v>
      </c>
      <c r="H439" t="str">
        <f>IFERROR(VLOOKUP(G439, 地支沖合table[[key]:[沖合關係]], 2, FALSE), "")</f>
        <v/>
      </c>
    </row>
    <row r="440" spans="1:8" x14ac:dyDescent="0.25">
      <c r="A440">
        <f t="shared" si="30"/>
        <v>-137.5</v>
      </c>
      <c r="B440">
        <f t="shared" si="31"/>
        <v>-3</v>
      </c>
      <c r="C440">
        <f t="shared" si="32"/>
        <v>6</v>
      </c>
      <c r="D440">
        <f t="shared" si="33"/>
        <v>7</v>
      </c>
      <c r="E440" t="str">
        <f>INDEX(八宮按位排, MOD(ROW()-2, 8)+1)</f>
        <v>坤</v>
      </c>
      <c r="F440" t="str">
        <f>INDEX([2]!十八局地盤表,FLOOR((ROW()-2)/64, 1)+1,  MOD(D440 - C440-1, 8)+1)</f>
        <v>乙</v>
      </c>
      <c r="G440" t="str">
        <f t="shared" si="34"/>
        <v>坤乙</v>
      </c>
      <c r="H440" t="str">
        <f>IFERROR(VLOOKUP(G440, 地支沖合table[[key]:[沖合關係]], 2, FALSE), "")</f>
        <v/>
      </c>
    </row>
    <row r="441" spans="1:8" x14ac:dyDescent="0.25">
      <c r="A441">
        <f t="shared" si="30"/>
        <v>-136.5</v>
      </c>
      <c r="B441">
        <f t="shared" si="31"/>
        <v>-3</v>
      </c>
      <c r="C441">
        <f t="shared" si="32"/>
        <v>6</v>
      </c>
      <c r="D441">
        <f t="shared" si="33"/>
        <v>8</v>
      </c>
      <c r="E441" t="str">
        <f>INDEX(八宮按位排, MOD(ROW()-2, 8)+1)</f>
        <v>離</v>
      </c>
      <c r="F441" t="str">
        <f>INDEX([2]!十八局地盤表,FLOOR((ROW()-2)/64, 1)+1,  MOD(D441 - C441-1, 8)+1)</f>
        <v>戊</v>
      </c>
      <c r="G441" t="str">
        <f t="shared" si="34"/>
        <v>離戊</v>
      </c>
      <c r="H441" t="str">
        <f>IFERROR(VLOOKUP(G441, 地支沖合table[[key]:[沖合關係]], 2, FALSE), "")</f>
        <v>相沖,</v>
      </c>
    </row>
    <row r="442" spans="1:8" x14ac:dyDescent="0.25">
      <c r="A442">
        <f t="shared" si="30"/>
        <v>-135.5</v>
      </c>
      <c r="B442">
        <f t="shared" si="31"/>
        <v>-3</v>
      </c>
      <c r="C442">
        <f t="shared" si="32"/>
        <v>7</v>
      </c>
      <c r="D442">
        <f t="shared" si="33"/>
        <v>1</v>
      </c>
      <c r="E442" t="str">
        <f>INDEX(八宮按位排, MOD(ROW()-2, 8)+1)</f>
        <v>巽</v>
      </c>
      <c r="F442" t="str">
        <f>INDEX([2]!十八局地盤表,FLOOR((ROW()-2)/64, 1)+1,  MOD(D442 - C442-1, 8)+1)</f>
        <v>戊</v>
      </c>
      <c r="G442" t="str">
        <f t="shared" si="34"/>
        <v>巽戊</v>
      </c>
      <c r="H442" t="str">
        <f>IFERROR(VLOOKUP(G442, 地支沖合table[[key]:[沖合關係]], 2, FALSE), "")</f>
        <v/>
      </c>
    </row>
    <row r="443" spans="1:8" x14ac:dyDescent="0.25">
      <c r="A443">
        <f t="shared" si="30"/>
        <v>-134.5</v>
      </c>
      <c r="B443">
        <f t="shared" si="31"/>
        <v>-3</v>
      </c>
      <c r="C443">
        <f t="shared" si="32"/>
        <v>7</v>
      </c>
      <c r="D443">
        <f t="shared" si="33"/>
        <v>2</v>
      </c>
      <c r="E443" t="str">
        <f>INDEX(八宮按位排, MOD(ROW()-2, 8)+1)</f>
        <v>震</v>
      </c>
      <c r="F443" t="str">
        <f>INDEX([2]!十八局地盤表,FLOOR((ROW()-2)/64, 1)+1,  MOD(D443 - C443-1, 8)+1)</f>
        <v>壬</v>
      </c>
      <c r="G443" t="str">
        <f t="shared" si="34"/>
        <v>震壬</v>
      </c>
      <c r="H443" t="str">
        <f>IFERROR(VLOOKUP(G443, 地支沖合table[[key]:[沖合關係]], 2, FALSE), "")</f>
        <v>相害,</v>
      </c>
    </row>
    <row r="444" spans="1:8" x14ac:dyDescent="0.25">
      <c r="A444">
        <f t="shared" si="30"/>
        <v>-133.5</v>
      </c>
      <c r="B444">
        <f t="shared" si="31"/>
        <v>-3</v>
      </c>
      <c r="C444">
        <f t="shared" si="32"/>
        <v>7</v>
      </c>
      <c r="D444">
        <f t="shared" si="33"/>
        <v>3</v>
      </c>
      <c r="E444" t="str">
        <f>INDEX(八宮按位排, MOD(ROW()-2, 8)+1)</f>
        <v>艮</v>
      </c>
      <c r="F444" t="str">
        <f>INDEX([2]!十八局地盤表,FLOOR((ROW()-2)/64, 1)+1,  MOD(D444 - C444-1, 8)+1)</f>
        <v>庚</v>
      </c>
      <c r="G444" t="str">
        <f t="shared" si="34"/>
        <v>艮庚</v>
      </c>
      <c r="H444" t="str">
        <f>IFERROR(VLOOKUP(G444, 地支沖合table[[key]:[沖合關係]], 2, FALSE), "")</f>
        <v>相沖,無恩之刑-儀→宮,</v>
      </c>
    </row>
    <row r="445" spans="1:8" x14ac:dyDescent="0.25">
      <c r="A445">
        <f t="shared" si="30"/>
        <v>-132.5</v>
      </c>
      <c r="B445">
        <f t="shared" si="31"/>
        <v>-3</v>
      </c>
      <c r="C445">
        <f t="shared" si="32"/>
        <v>7</v>
      </c>
      <c r="D445">
        <f t="shared" si="33"/>
        <v>4</v>
      </c>
      <c r="E445" t="str">
        <f>INDEX(八宮按位排, MOD(ROW()-2, 8)+1)</f>
        <v>坎</v>
      </c>
      <c r="F445" t="str">
        <f>INDEX([2]!十八局地盤表,FLOOR((ROW()-2)/64, 1)+1,  MOD(D445 - C445-1, 8)+1)</f>
        <v>丁</v>
      </c>
      <c r="G445" t="str">
        <f t="shared" si="34"/>
        <v>坎丁</v>
      </c>
      <c r="H445" t="str">
        <f>IFERROR(VLOOKUP(G445, 地支沖合table[[key]:[沖合關係]], 2, FALSE), "")</f>
        <v/>
      </c>
    </row>
    <row r="446" spans="1:8" x14ac:dyDescent="0.25">
      <c r="A446">
        <f t="shared" si="30"/>
        <v>-131.5</v>
      </c>
      <c r="B446">
        <f t="shared" si="31"/>
        <v>-3</v>
      </c>
      <c r="C446">
        <f t="shared" si="32"/>
        <v>7</v>
      </c>
      <c r="D446">
        <f t="shared" si="33"/>
        <v>5</v>
      </c>
      <c r="E446" t="str">
        <f>INDEX(八宮按位排, MOD(ROW()-2, 8)+1)</f>
        <v>乾</v>
      </c>
      <c r="F446" t="str">
        <f>INDEX([2]!十八局地盤表,FLOOR((ROW()-2)/64, 1)+1,  MOD(D446 - C446-1, 8)+1)</f>
        <v>癸</v>
      </c>
      <c r="G446" t="str">
        <f t="shared" si="34"/>
        <v>乾癸</v>
      </c>
      <c r="H446" t="str">
        <f>IFERROR(VLOOKUP(G446, 地支沖合table[[key]:[沖合關係]], 2, FALSE), "")</f>
        <v>相合,相破,</v>
      </c>
    </row>
    <row r="447" spans="1:8" x14ac:dyDescent="0.25">
      <c r="A447">
        <f t="shared" si="30"/>
        <v>-130.5</v>
      </c>
      <c r="B447">
        <f t="shared" si="31"/>
        <v>-3</v>
      </c>
      <c r="C447">
        <f t="shared" si="32"/>
        <v>7</v>
      </c>
      <c r="D447">
        <f t="shared" si="33"/>
        <v>6</v>
      </c>
      <c r="E447" t="str">
        <f>INDEX(八宮按位排, MOD(ROW()-2, 8)+1)</f>
        <v>兌</v>
      </c>
      <c r="F447" t="str">
        <f>INDEX([2]!十八局地盤表,FLOOR((ROW()-2)/64, 1)+1,  MOD(D447 - C447-1, 8)+1)</f>
        <v>己</v>
      </c>
      <c r="G447" t="str">
        <f t="shared" si="34"/>
        <v>兌己</v>
      </c>
      <c r="H447" t="str">
        <f>IFERROR(VLOOKUP(G447, 地支沖合table[[key]:[沖合關係]], 2, FALSE), "")</f>
        <v>相害,</v>
      </c>
    </row>
    <row r="448" spans="1:8" x14ac:dyDescent="0.25">
      <c r="A448">
        <f t="shared" si="30"/>
        <v>-129.5</v>
      </c>
      <c r="B448">
        <f t="shared" si="31"/>
        <v>-3</v>
      </c>
      <c r="C448">
        <f t="shared" si="32"/>
        <v>7</v>
      </c>
      <c r="D448">
        <f t="shared" si="33"/>
        <v>7</v>
      </c>
      <c r="E448" t="str">
        <f>INDEX(八宮按位排, MOD(ROW()-2, 8)+1)</f>
        <v>坤</v>
      </c>
      <c r="F448" t="str">
        <f>INDEX([2]!十八局地盤表,FLOOR((ROW()-2)/64, 1)+1,  MOD(D448 - C448-1, 8)+1)</f>
        <v>辛</v>
      </c>
      <c r="G448" t="str">
        <f t="shared" si="34"/>
        <v>坤辛</v>
      </c>
      <c r="H448" t="str">
        <f>IFERROR(VLOOKUP(G448, 地支沖合table[[key]:[沖合關係]], 2, FALSE), "")</f>
        <v>相合,</v>
      </c>
    </row>
    <row r="449" spans="1:8" x14ac:dyDescent="0.25">
      <c r="A449">
        <f t="shared" si="30"/>
        <v>-128.5</v>
      </c>
      <c r="B449">
        <f t="shared" si="31"/>
        <v>-3</v>
      </c>
      <c r="C449">
        <f t="shared" si="32"/>
        <v>7</v>
      </c>
      <c r="D449">
        <f t="shared" si="33"/>
        <v>8</v>
      </c>
      <c r="E449" t="str">
        <f>INDEX(八宮按位排, MOD(ROW()-2, 8)+1)</f>
        <v>離</v>
      </c>
      <c r="F449" t="str">
        <f>INDEX([2]!十八局地盤表,FLOOR((ROW()-2)/64, 1)+1,  MOD(D449 - C449-1, 8)+1)</f>
        <v>乙</v>
      </c>
      <c r="G449" t="str">
        <f t="shared" si="34"/>
        <v>離乙</v>
      </c>
      <c r="H449" t="str">
        <f>IFERROR(VLOOKUP(G449, 地支沖合table[[key]:[沖合關係]], 2, FALSE), "")</f>
        <v/>
      </c>
    </row>
    <row r="450" spans="1:8" x14ac:dyDescent="0.25">
      <c r="A450">
        <f t="shared" si="30"/>
        <v>-127.5</v>
      </c>
      <c r="B450">
        <f t="shared" si="31"/>
        <v>-2</v>
      </c>
      <c r="C450">
        <f t="shared" si="32"/>
        <v>0</v>
      </c>
      <c r="D450">
        <f t="shared" si="33"/>
        <v>1</v>
      </c>
      <c r="E450" t="str">
        <f>INDEX(八宮按位排, MOD(ROW()-2, 8)+1)</f>
        <v>巽</v>
      </c>
      <c r="F450" t="str">
        <f>INDEX([2]!十八局地盤表,FLOOR((ROW()-2)/64, 1)+1,  MOD(D450 - C450-1, 8)+1)</f>
        <v>丙</v>
      </c>
      <c r="G450" t="str">
        <f t="shared" si="34"/>
        <v>巽丙</v>
      </c>
      <c r="H450" t="str">
        <f>IFERROR(VLOOKUP(G450, 地支沖合table[[key]:[沖合關係]], 2, FALSE), "")</f>
        <v/>
      </c>
    </row>
    <row r="451" spans="1:8" x14ac:dyDescent="0.25">
      <c r="A451">
        <f t="shared" ref="A451:A514" si="35">ROW()-577.5</f>
        <v>-126.5</v>
      </c>
      <c r="B451">
        <f t="shared" ref="B451:B514" si="36">SIGN(A451)*CEILING(ABS(A451)/64, 1)</f>
        <v>-2</v>
      </c>
      <c r="C451">
        <f t="shared" ref="C451:C514" si="37">MOD(FLOOR((ROW()-2)/8, 1), 8)</f>
        <v>0</v>
      </c>
      <c r="D451">
        <f t="shared" ref="D451:D514" si="38">MOD(ROW()-2, 8)+1</f>
        <v>2</v>
      </c>
      <c r="E451" t="str">
        <f>INDEX(八宮按位排, MOD(ROW()-2, 8)+1)</f>
        <v>震</v>
      </c>
      <c r="F451" t="str">
        <f>INDEX([2]!十八局地盤表,FLOOR((ROW()-2)/64, 1)+1,  MOD(D451 - C451-1, 8)+1)</f>
        <v>乙</v>
      </c>
      <c r="G451" t="str">
        <f t="shared" ref="G451:G514" si="39">E451&amp;F451</f>
        <v>震乙</v>
      </c>
      <c r="H451" t="str">
        <f>IFERROR(VLOOKUP(G451, 地支沖合table[[key]:[沖合關係]], 2, FALSE), "")</f>
        <v/>
      </c>
    </row>
    <row r="452" spans="1:8" x14ac:dyDescent="0.25">
      <c r="A452">
        <f t="shared" si="35"/>
        <v>-125.5</v>
      </c>
      <c r="B452">
        <f t="shared" si="36"/>
        <v>-2</v>
      </c>
      <c r="C452">
        <f t="shared" si="37"/>
        <v>0</v>
      </c>
      <c r="D452">
        <f t="shared" si="38"/>
        <v>3</v>
      </c>
      <c r="E452" t="str">
        <f>INDEX(八宮按位排, MOD(ROW()-2, 8)+1)</f>
        <v>艮</v>
      </c>
      <c r="F452" t="str">
        <f>INDEX([2]!十八局地盤表,FLOOR((ROW()-2)/64, 1)+1,  MOD(D452 - C452-1, 8)+1)</f>
        <v>辛</v>
      </c>
      <c r="G452" t="str">
        <f t="shared" si="39"/>
        <v>艮辛</v>
      </c>
      <c r="H452" t="str">
        <f>IFERROR(VLOOKUP(G452, 地支沖合table[[key]:[沖合關係]], 2, FALSE), "")</f>
        <v>相害,</v>
      </c>
    </row>
    <row r="453" spans="1:8" x14ac:dyDescent="0.25">
      <c r="A453">
        <f t="shared" si="35"/>
        <v>-124.5</v>
      </c>
      <c r="B453">
        <f t="shared" si="36"/>
        <v>-2</v>
      </c>
      <c r="C453">
        <f t="shared" si="37"/>
        <v>0</v>
      </c>
      <c r="D453">
        <f t="shared" si="38"/>
        <v>4</v>
      </c>
      <c r="E453" t="str">
        <f>INDEX(八宮按位排, MOD(ROW()-2, 8)+1)</f>
        <v>坎</v>
      </c>
      <c r="F453" t="str">
        <f>INDEX([2]!十八局地盤表,FLOOR((ROW()-2)/64, 1)+1,  MOD(D453 - C453-1, 8)+1)</f>
        <v>己</v>
      </c>
      <c r="G453" t="str">
        <f t="shared" si="39"/>
        <v>坎己</v>
      </c>
      <c r="H453" t="str">
        <f>IFERROR(VLOOKUP(G453, 地支沖合table[[key]:[沖合關係]], 2, FALSE), "")</f>
        <v/>
      </c>
    </row>
    <row r="454" spans="1:8" x14ac:dyDescent="0.25">
      <c r="A454">
        <f t="shared" si="35"/>
        <v>-123.5</v>
      </c>
      <c r="B454">
        <f t="shared" si="36"/>
        <v>-2</v>
      </c>
      <c r="C454">
        <f t="shared" si="37"/>
        <v>0</v>
      </c>
      <c r="D454">
        <f t="shared" si="38"/>
        <v>5</v>
      </c>
      <c r="E454" t="str">
        <f>INDEX(八宮按位排, MOD(ROW()-2, 8)+1)</f>
        <v>乾</v>
      </c>
      <c r="F454" t="str">
        <f>INDEX([2]!十八局地盤表,FLOOR((ROW()-2)/64, 1)+1,  MOD(D454 - C454-1, 8)+1)</f>
        <v>癸</v>
      </c>
      <c r="G454" t="str">
        <f t="shared" si="39"/>
        <v>乾癸</v>
      </c>
      <c r="H454" t="str">
        <f>IFERROR(VLOOKUP(G454, 地支沖合table[[key]:[沖合關係]], 2, FALSE), "")</f>
        <v>相合,相破,</v>
      </c>
    </row>
    <row r="455" spans="1:8" x14ac:dyDescent="0.25">
      <c r="A455">
        <f t="shared" si="35"/>
        <v>-122.5</v>
      </c>
      <c r="B455">
        <f t="shared" si="36"/>
        <v>-2</v>
      </c>
      <c r="C455">
        <f t="shared" si="37"/>
        <v>0</v>
      </c>
      <c r="D455">
        <f t="shared" si="38"/>
        <v>6</v>
      </c>
      <c r="E455" t="str">
        <f>INDEX(八宮按位排, MOD(ROW()-2, 8)+1)</f>
        <v>兌</v>
      </c>
      <c r="F455" t="str">
        <f>INDEX([2]!十八局地盤表,FLOOR((ROW()-2)/64, 1)+1,  MOD(D455 - C455-1, 8)+1)</f>
        <v>壬</v>
      </c>
      <c r="G455" t="str">
        <f t="shared" si="39"/>
        <v>兌壬</v>
      </c>
      <c r="H455" t="str">
        <f>IFERROR(VLOOKUP(G455, 地支沖合table[[key]:[沖合關係]], 2, FALSE), "")</f>
        <v>相合,</v>
      </c>
    </row>
    <row r="456" spans="1:8" x14ac:dyDescent="0.25">
      <c r="A456">
        <f t="shared" si="35"/>
        <v>-121.5</v>
      </c>
      <c r="B456">
        <f t="shared" si="36"/>
        <v>-2</v>
      </c>
      <c r="C456">
        <f t="shared" si="37"/>
        <v>0</v>
      </c>
      <c r="D456">
        <f t="shared" si="38"/>
        <v>7</v>
      </c>
      <c r="E456" t="str">
        <f>INDEX(八宮按位排, MOD(ROW()-2, 8)+1)</f>
        <v>坤</v>
      </c>
      <c r="F456" t="str">
        <f>INDEX([2]!十八局地盤表,FLOOR((ROW()-2)/64, 1)+1,  MOD(D456 - C456-1, 8)+1)</f>
        <v>戊</v>
      </c>
      <c r="G456" t="str">
        <f t="shared" si="39"/>
        <v>坤戊</v>
      </c>
      <c r="H456" t="str">
        <f>IFERROR(VLOOKUP(G456, 地支沖合table[[key]:[沖合關係]], 2, FALSE), "")</f>
        <v>相害,</v>
      </c>
    </row>
    <row r="457" spans="1:8" x14ac:dyDescent="0.25">
      <c r="A457">
        <f t="shared" si="35"/>
        <v>-120.5</v>
      </c>
      <c r="B457">
        <f t="shared" si="36"/>
        <v>-2</v>
      </c>
      <c r="C457">
        <f t="shared" si="37"/>
        <v>0</v>
      </c>
      <c r="D457">
        <f t="shared" si="38"/>
        <v>8</v>
      </c>
      <c r="E457" t="str">
        <f>INDEX(八宮按位排, MOD(ROW()-2, 8)+1)</f>
        <v>離</v>
      </c>
      <c r="F457" t="str">
        <f>INDEX([2]!十八局地盤表,FLOOR((ROW()-2)/64, 1)+1,  MOD(D457 - C457-1, 8)+1)</f>
        <v>庚</v>
      </c>
      <c r="G457" t="str">
        <f t="shared" si="39"/>
        <v>離庚</v>
      </c>
      <c r="H457" t="str">
        <f>IFERROR(VLOOKUP(G457, 地支沖合table[[key]:[沖合關係]], 2, FALSE), "")</f>
        <v/>
      </c>
    </row>
    <row r="458" spans="1:8" x14ac:dyDescent="0.25">
      <c r="A458">
        <f t="shared" si="35"/>
        <v>-119.5</v>
      </c>
      <c r="B458">
        <f t="shared" si="36"/>
        <v>-2</v>
      </c>
      <c r="C458">
        <f t="shared" si="37"/>
        <v>1</v>
      </c>
      <c r="D458">
        <f t="shared" si="38"/>
        <v>1</v>
      </c>
      <c r="E458" t="str">
        <f>INDEX(八宮按位排, MOD(ROW()-2, 8)+1)</f>
        <v>巽</v>
      </c>
      <c r="F458" t="str">
        <f>INDEX([2]!十八局地盤表,FLOOR((ROW()-2)/64, 1)+1,  MOD(D458 - C458-1, 8)+1)</f>
        <v>庚</v>
      </c>
      <c r="G458" t="str">
        <f t="shared" si="39"/>
        <v>巽庚</v>
      </c>
      <c r="H458" t="str">
        <f>IFERROR(VLOOKUP(G458, 地支沖合table[[key]:[沖合關係]], 2, FALSE), "")</f>
        <v>相合,相破,無恩之刑-儀←宮,</v>
      </c>
    </row>
    <row r="459" spans="1:8" x14ac:dyDescent="0.25">
      <c r="A459">
        <f t="shared" si="35"/>
        <v>-118.5</v>
      </c>
      <c r="B459">
        <f t="shared" si="36"/>
        <v>-2</v>
      </c>
      <c r="C459">
        <f t="shared" si="37"/>
        <v>1</v>
      </c>
      <c r="D459">
        <f t="shared" si="38"/>
        <v>2</v>
      </c>
      <c r="E459" t="str">
        <f>INDEX(八宮按位排, MOD(ROW()-2, 8)+1)</f>
        <v>震</v>
      </c>
      <c r="F459" t="str">
        <f>INDEX([2]!十八局地盤表,FLOOR((ROW()-2)/64, 1)+1,  MOD(D459 - C459-1, 8)+1)</f>
        <v>丙</v>
      </c>
      <c r="G459" t="str">
        <f t="shared" si="39"/>
        <v>震丙</v>
      </c>
      <c r="H459" t="str">
        <f>IFERROR(VLOOKUP(G459, 地支沖合table[[key]:[沖合關係]], 2, FALSE), "")</f>
        <v/>
      </c>
    </row>
    <row r="460" spans="1:8" x14ac:dyDescent="0.25">
      <c r="A460">
        <f t="shared" si="35"/>
        <v>-117.5</v>
      </c>
      <c r="B460">
        <f t="shared" si="36"/>
        <v>-2</v>
      </c>
      <c r="C460">
        <f t="shared" si="37"/>
        <v>1</v>
      </c>
      <c r="D460">
        <f t="shared" si="38"/>
        <v>3</v>
      </c>
      <c r="E460" t="str">
        <f>INDEX(八宮按位排, MOD(ROW()-2, 8)+1)</f>
        <v>艮</v>
      </c>
      <c r="F460" t="str">
        <f>INDEX([2]!十八局地盤表,FLOOR((ROW()-2)/64, 1)+1,  MOD(D460 - C460-1, 8)+1)</f>
        <v>乙</v>
      </c>
      <c r="G460" t="str">
        <f t="shared" si="39"/>
        <v>艮乙</v>
      </c>
      <c r="H460" t="str">
        <f>IFERROR(VLOOKUP(G460, 地支沖合table[[key]:[沖合關係]], 2, FALSE), "")</f>
        <v/>
      </c>
    </row>
    <row r="461" spans="1:8" x14ac:dyDescent="0.25">
      <c r="A461">
        <f t="shared" si="35"/>
        <v>-116.5</v>
      </c>
      <c r="B461">
        <f t="shared" si="36"/>
        <v>-2</v>
      </c>
      <c r="C461">
        <f t="shared" si="37"/>
        <v>1</v>
      </c>
      <c r="D461">
        <f t="shared" si="38"/>
        <v>4</v>
      </c>
      <c r="E461" t="str">
        <f>INDEX(八宮按位排, MOD(ROW()-2, 8)+1)</f>
        <v>坎</v>
      </c>
      <c r="F461" t="str">
        <f>INDEX([2]!十八局地盤表,FLOOR((ROW()-2)/64, 1)+1,  MOD(D461 - C461-1, 8)+1)</f>
        <v>辛</v>
      </c>
      <c r="G461" t="str">
        <f t="shared" si="39"/>
        <v>坎辛</v>
      </c>
      <c r="H461" t="str">
        <f>IFERROR(VLOOKUP(G461, 地支沖合table[[key]:[沖合關係]], 2, FALSE), "")</f>
        <v>相沖,</v>
      </c>
    </row>
    <row r="462" spans="1:8" x14ac:dyDescent="0.25">
      <c r="A462">
        <f t="shared" si="35"/>
        <v>-115.5</v>
      </c>
      <c r="B462">
        <f t="shared" si="36"/>
        <v>-2</v>
      </c>
      <c r="C462">
        <f t="shared" si="37"/>
        <v>1</v>
      </c>
      <c r="D462">
        <f t="shared" si="38"/>
        <v>5</v>
      </c>
      <c r="E462" t="str">
        <f>INDEX(八宮按位排, MOD(ROW()-2, 8)+1)</f>
        <v>乾</v>
      </c>
      <c r="F462" t="str">
        <f>INDEX([2]!十八局地盤表,FLOOR((ROW()-2)/64, 1)+1,  MOD(D462 - C462-1, 8)+1)</f>
        <v>己</v>
      </c>
      <c r="G462" t="str">
        <f t="shared" si="39"/>
        <v>乾己</v>
      </c>
      <c r="H462" t="str">
        <f>IFERROR(VLOOKUP(G462, 地支沖合table[[key]:[沖合關係]], 2, FALSE), "")</f>
        <v/>
      </c>
    </row>
    <row r="463" spans="1:8" x14ac:dyDescent="0.25">
      <c r="A463">
        <f t="shared" si="35"/>
        <v>-114.5</v>
      </c>
      <c r="B463">
        <f t="shared" si="36"/>
        <v>-2</v>
      </c>
      <c r="C463">
        <f t="shared" si="37"/>
        <v>1</v>
      </c>
      <c r="D463">
        <f t="shared" si="38"/>
        <v>6</v>
      </c>
      <c r="E463" t="str">
        <f>INDEX(八宮按位排, MOD(ROW()-2, 8)+1)</f>
        <v>兌</v>
      </c>
      <c r="F463" t="str">
        <f>INDEX([2]!十八局地盤表,FLOOR((ROW()-2)/64, 1)+1,  MOD(D463 - C463-1, 8)+1)</f>
        <v>癸</v>
      </c>
      <c r="G463" t="str">
        <f t="shared" si="39"/>
        <v>兌癸</v>
      </c>
      <c r="H463" t="str">
        <f>IFERROR(VLOOKUP(G463, 地支沖合table[[key]:[沖合關係]], 2, FALSE), "")</f>
        <v/>
      </c>
    </row>
    <row r="464" spans="1:8" x14ac:dyDescent="0.25">
      <c r="A464">
        <f t="shared" si="35"/>
        <v>-113.5</v>
      </c>
      <c r="B464">
        <f t="shared" si="36"/>
        <v>-2</v>
      </c>
      <c r="C464">
        <f t="shared" si="37"/>
        <v>1</v>
      </c>
      <c r="D464">
        <f t="shared" si="38"/>
        <v>7</v>
      </c>
      <c r="E464" t="str">
        <f>INDEX(八宮按位排, MOD(ROW()-2, 8)+1)</f>
        <v>坤</v>
      </c>
      <c r="F464" t="str">
        <f>INDEX([2]!十八局地盤表,FLOOR((ROW()-2)/64, 1)+1,  MOD(D464 - C464-1, 8)+1)</f>
        <v>壬</v>
      </c>
      <c r="G464" t="str">
        <f t="shared" si="39"/>
        <v>坤壬</v>
      </c>
      <c r="H464" t="str">
        <f>IFERROR(VLOOKUP(G464, 地支沖合table[[key]:[沖合關係]], 2, FALSE), "")</f>
        <v/>
      </c>
    </row>
    <row r="465" spans="1:8" x14ac:dyDescent="0.25">
      <c r="A465">
        <f t="shared" si="35"/>
        <v>-112.5</v>
      </c>
      <c r="B465">
        <f t="shared" si="36"/>
        <v>-2</v>
      </c>
      <c r="C465">
        <f t="shared" si="37"/>
        <v>1</v>
      </c>
      <c r="D465">
        <f t="shared" si="38"/>
        <v>8</v>
      </c>
      <c r="E465" t="str">
        <f>INDEX(八宮按位排, MOD(ROW()-2, 8)+1)</f>
        <v>離</v>
      </c>
      <c r="F465" t="str">
        <f>INDEX([2]!十八局地盤表,FLOOR((ROW()-2)/64, 1)+1,  MOD(D465 - C465-1, 8)+1)</f>
        <v>戊</v>
      </c>
      <c r="G465" t="str">
        <f t="shared" si="39"/>
        <v>離戊</v>
      </c>
      <c r="H465" t="str">
        <f>IFERROR(VLOOKUP(G465, 地支沖合table[[key]:[沖合關係]], 2, FALSE), "")</f>
        <v>相沖,</v>
      </c>
    </row>
    <row r="466" spans="1:8" x14ac:dyDescent="0.25">
      <c r="A466">
        <f t="shared" si="35"/>
        <v>-111.5</v>
      </c>
      <c r="B466">
        <f t="shared" si="36"/>
        <v>-2</v>
      </c>
      <c r="C466">
        <f t="shared" si="37"/>
        <v>2</v>
      </c>
      <c r="D466">
        <f t="shared" si="38"/>
        <v>1</v>
      </c>
      <c r="E466" t="str">
        <f>INDEX(八宮按位排, MOD(ROW()-2, 8)+1)</f>
        <v>巽</v>
      </c>
      <c r="F466" t="str">
        <f>INDEX([2]!十八局地盤表,FLOOR((ROW()-2)/64, 1)+1,  MOD(D466 - C466-1, 8)+1)</f>
        <v>戊</v>
      </c>
      <c r="G466" t="str">
        <f t="shared" si="39"/>
        <v>巽戊</v>
      </c>
      <c r="H466" t="str">
        <f>IFERROR(VLOOKUP(G466, 地支沖合table[[key]:[沖合關係]], 2, FALSE), "")</f>
        <v/>
      </c>
    </row>
    <row r="467" spans="1:8" x14ac:dyDescent="0.25">
      <c r="A467">
        <f t="shared" si="35"/>
        <v>-110.5</v>
      </c>
      <c r="B467">
        <f t="shared" si="36"/>
        <v>-2</v>
      </c>
      <c r="C467">
        <f t="shared" si="37"/>
        <v>2</v>
      </c>
      <c r="D467">
        <f t="shared" si="38"/>
        <v>2</v>
      </c>
      <c r="E467" t="str">
        <f>INDEX(八宮按位排, MOD(ROW()-2, 8)+1)</f>
        <v>震</v>
      </c>
      <c r="F467" t="str">
        <f>INDEX([2]!十八局地盤表,FLOOR((ROW()-2)/64, 1)+1,  MOD(D467 - C467-1, 8)+1)</f>
        <v>庚</v>
      </c>
      <c r="G467" t="str">
        <f t="shared" si="39"/>
        <v>震庚</v>
      </c>
      <c r="H467" t="str">
        <f>IFERROR(VLOOKUP(G467, 地支沖合table[[key]:[沖合關係]], 2, FALSE), "")</f>
        <v/>
      </c>
    </row>
    <row r="468" spans="1:8" x14ac:dyDescent="0.25">
      <c r="A468">
        <f t="shared" si="35"/>
        <v>-109.5</v>
      </c>
      <c r="B468">
        <f t="shared" si="36"/>
        <v>-2</v>
      </c>
      <c r="C468">
        <f t="shared" si="37"/>
        <v>2</v>
      </c>
      <c r="D468">
        <f t="shared" si="38"/>
        <v>3</v>
      </c>
      <c r="E468" t="str">
        <f>INDEX(八宮按位排, MOD(ROW()-2, 8)+1)</f>
        <v>艮</v>
      </c>
      <c r="F468" t="str">
        <f>INDEX([2]!十八局地盤表,FLOOR((ROW()-2)/64, 1)+1,  MOD(D468 - C468-1, 8)+1)</f>
        <v>丙</v>
      </c>
      <c r="G468" t="str">
        <f t="shared" si="39"/>
        <v>艮丙</v>
      </c>
      <c r="H468" t="str">
        <f>IFERROR(VLOOKUP(G468, 地支沖合table[[key]:[沖合關係]], 2, FALSE), "")</f>
        <v/>
      </c>
    </row>
    <row r="469" spans="1:8" x14ac:dyDescent="0.25">
      <c r="A469">
        <f t="shared" si="35"/>
        <v>-108.5</v>
      </c>
      <c r="B469">
        <f t="shared" si="36"/>
        <v>-2</v>
      </c>
      <c r="C469">
        <f t="shared" si="37"/>
        <v>2</v>
      </c>
      <c r="D469">
        <f t="shared" si="38"/>
        <v>4</v>
      </c>
      <c r="E469" t="str">
        <f>INDEX(八宮按位排, MOD(ROW()-2, 8)+1)</f>
        <v>坎</v>
      </c>
      <c r="F469" t="str">
        <f>INDEX([2]!十八局地盤表,FLOOR((ROW()-2)/64, 1)+1,  MOD(D469 - C469-1, 8)+1)</f>
        <v>乙</v>
      </c>
      <c r="G469" t="str">
        <f t="shared" si="39"/>
        <v>坎乙</v>
      </c>
      <c r="H469" t="str">
        <f>IFERROR(VLOOKUP(G469, 地支沖合table[[key]:[沖合關係]], 2, FALSE), "")</f>
        <v/>
      </c>
    </row>
    <row r="470" spans="1:8" x14ac:dyDescent="0.25">
      <c r="A470">
        <f t="shared" si="35"/>
        <v>-107.5</v>
      </c>
      <c r="B470">
        <f t="shared" si="36"/>
        <v>-2</v>
      </c>
      <c r="C470">
        <f t="shared" si="37"/>
        <v>2</v>
      </c>
      <c r="D470">
        <f t="shared" si="38"/>
        <v>5</v>
      </c>
      <c r="E470" t="str">
        <f>INDEX(八宮按位排, MOD(ROW()-2, 8)+1)</f>
        <v>乾</v>
      </c>
      <c r="F470" t="str">
        <f>INDEX([2]!十八局地盤表,FLOOR((ROW()-2)/64, 1)+1,  MOD(D470 - C470-1, 8)+1)</f>
        <v>辛</v>
      </c>
      <c r="G470" t="str">
        <f t="shared" si="39"/>
        <v>乾辛</v>
      </c>
      <c r="H470" t="str">
        <f>IFERROR(VLOOKUP(G470, 地支沖合table[[key]:[沖合關係]], 2, FALSE), "")</f>
        <v/>
      </c>
    </row>
    <row r="471" spans="1:8" x14ac:dyDescent="0.25">
      <c r="A471">
        <f t="shared" si="35"/>
        <v>-106.5</v>
      </c>
      <c r="B471">
        <f t="shared" si="36"/>
        <v>-2</v>
      </c>
      <c r="C471">
        <f t="shared" si="37"/>
        <v>2</v>
      </c>
      <c r="D471">
        <f t="shared" si="38"/>
        <v>6</v>
      </c>
      <c r="E471" t="str">
        <f>INDEX(八宮按位排, MOD(ROW()-2, 8)+1)</f>
        <v>兌</v>
      </c>
      <c r="F471" t="str">
        <f>INDEX([2]!十八局地盤表,FLOOR((ROW()-2)/64, 1)+1,  MOD(D471 - C471-1, 8)+1)</f>
        <v>己</v>
      </c>
      <c r="G471" t="str">
        <f t="shared" si="39"/>
        <v>兌己</v>
      </c>
      <c r="H471" t="str">
        <f>IFERROR(VLOOKUP(G471, 地支沖合table[[key]:[沖合關係]], 2, FALSE), "")</f>
        <v>相害,</v>
      </c>
    </row>
    <row r="472" spans="1:8" x14ac:dyDescent="0.25">
      <c r="A472">
        <f t="shared" si="35"/>
        <v>-105.5</v>
      </c>
      <c r="B472">
        <f t="shared" si="36"/>
        <v>-2</v>
      </c>
      <c r="C472">
        <f t="shared" si="37"/>
        <v>2</v>
      </c>
      <c r="D472">
        <f t="shared" si="38"/>
        <v>7</v>
      </c>
      <c r="E472" t="str">
        <f>INDEX(八宮按位排, MOD(ROW()-2, 8)+1)</f>
        <v>坤</v>
      </c>
      <c r="F472" t="str">
        <f>INDEX([2]!十八局地盤表,FLOOR((ROW()-2)/64, 1)+1,  MOD(D472 - C472-1, 8)+1)</f>
        <v>癸</v>
      </c>
      <c r="G472" t="str">
        <f t="shared" si="39"/>
        <v>坤癸</v>
      </c>
      <c r="H472" t="str">
        <f>IFERROR(VLOOKUP(G472, 地支沖合table[[key]:[沖合關係]], 2, FALSE), "")</f>
        <v>相沖,無恩之刑-儀←宮,</v>
      </c>
    </row>
    <row r="473" spans="1:8" x14ac:dyDescent="0.25">
      <c r="A473">
        <f t="shared" si="35"/>
        <v>-104.5</v>
      </c>
      <c r="B473">
        <f t="shared" si="36"/>
        <v>-2</v>
      </c>
      <c r="C473">
        <f t="shared" si="37"/>
        <v>2</v>
      </c>
      <c r="D473">
        <f t="shared" si="38"/>
        <v>8</v>
      </c>
      <c r="E473" t="str">
        <f>INDEX(八宮按位排, MOD(ROW()-2, 8)+1)</f>
        <v>離</v>
      </c>
      <c r="F473" t="str">
        <f>INDEX([2]!十八局地盤表,FLOOR((ROW()-2)/64, 1)+1,  MOD(D473 - C473-1, 8)+1)</f>
        <v>壬</v>
      </c>
      <c r="G473" t="str">
        <f t="shared" si="39"/>
        <v>離壬</v>
      </c>
      <c r="H473" t="str">
        <f>IFERROR(VLOOKUP(G473, 地支沖合table[[key]:[沖合關係]], 2, FALSE), "")</f>
        <v/>
      </c>
    </row>
    <row r="474" spans="1:8" x14ac:dyDescent="0.25">
      <c r="A474">
        <f t="shared" si="35"/>
        <v>-103.5</v>
      </c>
      <c r="B474">
        <f t="shared" si="36"/>
        <v>-2</v>
      </c>
      <c r="C474">
        <f t="shared" si="37"/>
        <v>3</v>
      </c>
      <c r="D474">
        <f t="shared" si="38"/>
        <v>1</v>
      </c>
      <c r="E474" t="str">
        <f>INDEX(八宮按位排, MOD(ROW()-2, 8)+1)</f>
        <v>巽</v>
      </c>
      <c r="F474" t="str">
        <f>INDEX([2]!十八局地盤表,FLOOR((ROW()-2)/64, 1)+1,  MOD(D474 - C474-1, 8)+1)</f>
        <v>壬</v>
      </c>
      <c r="G474" t="str">
        <f t="shared" si="39"/>
        <v>巽壬</v>
      </c>
      <c r="H474" t="str">
        <f>IFERROR(VLOOKUP(G474, 地支沖合table[[key]:[沖合關係]], 2, FALSE), "")</f>
        <v>自刑,</v>
      </c>
    </row>
    <row r="475" spans="1:8" x14ac:dyDescent="0.25">
      <c r="A475">
        <f t="shared" si="35"/>
        <v>-102.5</v>
      </c>
      <c r="B475">
        <f t="shared" si="36"/>
        <v>-2</v>
      </c>
      <c r="C475">
        <f t="shared" si="37"/>
        <v>3</v>
      </c>
      <c r="D475">
        <f t="shared" si="38"/>
        <v>2</v>
      </c>
      <c r="E475" t="str">
        <f>INDEX(八宮按位排, MOD(ROW()-2, 8)+1)</f>
        <v>震</v>
      </c>
      <c r="F475" t="str">
        <f>INDEX([2]!十八局地盤表,FLOOR((ROW()-2)/64, 1)+1,  MOD(D475 - C475-1, 8)+1)</f>
        <v>戊</v>
      </c>
      <c r="G475" t="str">
        <f t="shared" si="39"/>
        <v>震戊</v>
      </c>
      <c r="H475" t="str">
        <f>IFERROR(VLOOKUP(G475, 地支沖合table[[key]:[沖合關係]], 2, FALSE), "")</f>
        <v>無禮之刑,</v>
      </c>
    </row>
    <row r="476" spans="1:8" x14ac:dyDescent="0.25">
      <c r="A476">
        <f t="shared" si="35"/>
        <v>-101.5</v>
      </c>
      <c r="B476">
        <f t="shared" si="36"/>
        <v>-2</v>
      </c>
      <c r="C476">
        <f t="shared" si="37"/>
        <v>3</v>
      </c>
      <c r="D476">
        <f t="shared" si="38"/>
        <v>3</v>
      </c>
      <c r="E476" t="str">
        <f>INDEX(八宮按位排, MOD(ROW()-2, 8)+1)</f>
        <v>艮</v>
      </c>
      <c r="F476" t="str">
        <f>INDEX([2]!十八局地盤表,FLOOR((ROW()-2)/64, 1)+1,  MOD(D476 - C476-1, 8)+1)</f>
        <v>庚</v>
      </c>
      <c r="G476" t="str">
        <f t="shared" si="39"/>
        <v>艮庚</v>
      </c>
      <c r="H476" t="str">
        <f>IFERROR(VLOOKUP(G476, 地支沖合table[[key]:[沖合關係]], 2, FALSE), "")</f>
        <v>相沖,無恩之刑-儀→宮,</v>
      </c>
    </row>
    <row r="477" spans="1:8" x14ac:dyDescent="0.25">
      <c r="A477">
        <f t="shared" si="35"/>
        <v>-100.5</v>
      </c>
      <c r="B477">
        <f t="shared" si="36"/>
        <v>-2</v>
      </c>
      <c r="C477">
        <f t="shared" si="37"/>
        <v>3</v>
      </c>
      <c r="D477">
        <f t="shared" si="38"/>
        <v>4</v>
      </c>
      <c r="E477" t="str">
        <f>INDEX(八宮按位排, MOD(ROW()-2, 8)+1)</f>
        <v>坎</v>
      </c>
      <c r="F477" t="str">
        <f>INDEX([2]!十八局地盤表,FLOOR((ROW()-2)/64, 1)+1,  MOD(D477 - C477-1, 8)+1)</f>
        <v>丙</v>
      </c>
      <c r="G477" t="str">
        <f t="shared" si="39"/>
        <v>坎丙</v>
      </c>
      <c r="H477" t="str">
        <f>IFERROR(VLOOKUP(G477, 地支沖合table[[key]:[沖合關係]], 2, FALSE), "")</f>
        <v/>
      </c>
    </row>
    <row r="478" spans="1:8" x14ac:dyDescent="0.25">
      <c r="A478">
        <f t="shared" si="35"/>
        <v>-99.5</v>
      </c>
      <c r="B478">
        <f t="shared" si="36"/>
        <v>-2</v>
      </c>
      <c r="C478">
        <f t="shared" si="37"/>
        <v>3</v>
      </c>
      <c r="D478">
        <f t="shared" si="38"/>
        <v>5</v>
      </c>
      <c r="E478" t="str">
        <f>INDEX(八宮按位排, MOD(ROW()-2, 8)+1)</f>
        <v>乾</v>
      </c>
      <c r="F478" t="str">
        <f>INDEX([2]!十八局地盤表,FLOOR((ROW()-2)/64, 1)+1,  MOD(D478 - C478-1, 8)+1)</f>
        <v>乙</v>
      </c>
      <c r="G478" t="str">
        <f t="shared" si="39"/>
        <v>乾乙</v>
      </c>
      <c r="H478" t="str">
        <f>IFERROR(VLOOKUP(G478, 地支沖合table[[key]:[沖合關係]], 2, FALSE), "")</f>
        <v/>
      </c>
    </row>
    <row r="479" spans="1:8" x14ac:dyDescent="0.25">
      <c r="A479">
        <f t="shared" si="35"/>
        <v>-98.5</v>
      </c>
      <c r="B479">
        <f t="shared" si="36"/>
        <v>-2</v>
      </c>
      <c r="C479">
        <f t="shared" si="37"/>
        <v>3</v>
      </c>
      <c r="D479">
        <f t="shared" si="38"/>
        <v>6</v>
      </c>
      <c r="E479" t="str">
        <f>INDEX(八宮按位排, MOD(ROW()-2, 8)+1)</f>
        <v>兌</v>
      </c>
      <c r="F479" t="str">
        <f>INDEX([2]!十八局地盤表,FLOOR((ROW()-2)/64, 1)+1,  MOD(D479 - C479-1, 8)+1)</f>
        <v>辛</v>
      </c>
      <c r="G479" t="str">
        <f t="shared" si="39"/>
        <v>兌辛</v>
      </c>
      <c r="H479" t="str">
        <f>IFERROR(VLOOKUP(G479, 地支沖合table[[key]:[沖合關係]], 2, FALSE), "")</f>
        <v/>
      </c>
    </row>
    <row r="480" spans="1:8" x14ac:dyDescent="0.25">
      <c r="A480">
        <f t="shared" si="35"/>
        <v>-97.5</v>
      </c>
      <c r="B480">
        <f t="shared" si="36"/>
        <v>-2</v>
      </c>
      <c r="C480">
        <f t="shared" si="37"/>
        <v>3</v>
      </c>
      <c r="D480">
        <f t="shared" si="38"/>
        <v>7</v>
      </c>
      <c r="E480" t="str">
        <f>INDEX(八宮按位排, MOD(ROW()-2, 8)+1)</f>
        <v>坤</v>
      </c>
      <c r="F480" t="str">
        <f>INDEX([2]!十八局地盤表,FLOOR((ROW()-2)/64, 1)+1,  MOD(D480 - C480-1, 8)+1)</f>
        <v>己</v>
      </c>
      <c r="G480" t="str">
        <f t="shared" si="39"/>
        <v>坤己</v>
      </c>
      <c r="H480" t="str">
        <f>IFERROR(VLOOKUP(G480, 地支沖合table[[key]:[沖合關係]], 2, FALSE), "")</f>
        <v>相破,恃勢之刑-儀→宮,</v>
      </c>
    </row>
    <row r="481" spans="1:8" x14ac:dyDescent="0.25">
      <c r="A481">
        <f t="shared" si="35"/>
        <v>-96.5</v>
      </c>
      <c r="B481">
        <f t="shared" si="36"/>
        <v>-2</v>
      </c>
      <c r="C481">
        <f t="shared" si="37"/>
        <v>3</v>
      </c>
      <c r="D481">
        <f t="shared" si="38"/>
        <v>8</v>
      </c>
      <c r="E481" t="str">
        <f>INDEX(八宮按位排, MOD(ROW()-2, 8)+1)</f>
        <v>離</v>
      </c>
      <c r="F481" t="str">
        <f>INDEX([2]!十八局地盤表,FLOOR((ROW()-2)/64, 1)+1,  MOD(D481 - C481-1, 8)+1)</f>
        <v>癸</v>
      </c>
      <c r="G481" t="str">
        <f t="shared" si="39"/>
        <v>離癸</v>
      </c>
      <c r="H481" t="str">
        <f>IFERROR(VLOOKUP(G481, 地支沖合table[[key]:[沖合關係]], 2, FALSE), "")</f>
        <v/>
      </c>
    </row>
    <row r="482" spans="1:8" x14ac:dyDescent="0.25">
      <c r="A482">
        <f t="shared" si="35"/>
        <v>-95.5</v>
      </c>
      <c r="B482">
        <f t="shared" si="36"/>
        <v>-2</v>
      </c>
      <c r="C482">
        <f t="shared" si="37"/>
        <v>4</v>
      </c>
      <c r="D482">
        <f t="shared" si="38"/>
        <v>1</v>
      </c>
      <c r="E482" t="str">
        <f>INDEX(八宮按位排, MOD(ROW()-2, 8)+1)</f>
        <v>巽</v>
      </c>
      <c r="F482" t="str">
        <f>INDEX([2]!十八局地盤表,FLOOR((ROW()-2)/64, 1)+1,  MOD(D482 - C482-1, 8)+1)</f>
        <v>癸</v>
      </c>
      <c r="G482" t="str">
        <f t="shared" si="39"/>
        <v>巽癸</v>
      </c>
      <c r="H482" t="str">
        <f>IFERROR(VLOOKUP(G482, 地支沖合table[[key]:[沖合關係]], 2, FALSE), "")</f>
        <v>相害,無恩之刑-儀→宮,</v>
      </c>
    </row>
    <row r="483" spans="1:8" x14ac:dyDescent="0.25">
      <c r="A483">
        <f t="shared" si="35"/>
        <v>-94.5</v>
      </c>
      <c r="B483">
        <f t="shared" si="36"/>
        <v>-2</v>
      </c>
      <c r="C483">
        <f t="shared" si="37"/>
        <v>4</v>
      </c>
      <c r="D483">
        <f t="shared" si="38"/>
        <v>2</v>
      </c>
      <c r="E483" t="str">
        <f>INDEX(八宮按位排, MOD(ROW()-2, 8)+1)</f>
        <v>震</v>
      </c>
      <c r="F483" t="str">
        <f>INDEX([2]!十八局地盤表,FLOOR((ROW()-2)/64, 1)+1,  MOD(D483 - C483-1, 8)+1)</f>
        <v>壬</v>
      </c>
      <c r="G483" t="str">
        <f t="shared" si="39"/>
        <v>震壬</v>
      </c>
      <c r="H483" t="str">
        <f>IFERROR(VLOOKUP(G483, 地支沖合table[[key]:[沖合關係]], 2, FALSE), "")</f>
        <v>相害,</v>
      </c>
    </row>
    <row r="484" spans="1:8" x14ac:dyDescent="0.25">
      <c r="A484">
        <f t="shared" si="35"/>
        <v>-93.5</v>
      </c>
      <c r="B484">
        <f t="shared" si="36"/>
        <v>-2</v>
      </c>
      <c r="C484">
        <f t="shared" si="37"/>
        <v>4</v>
      </c>
      <c r="D484">
        <f t="shared" si="38"/>
        <v>3</v>
      </c>
      <c r="E484" t="str">
        <f>INDEX(八宮按位排, MOD(ROW()-2, 8)+1)</f>
        <v>艮</v>
      </c>
      <c r="F484" t="str">
        <f>INDEX([2]!十八局地盤表,FLOOR((ROW()-2)/64, 1)+1,  MOD(D484 - C484-1, 8)+1)</f>
        <v>戊</v>
      </c>
      <c r="G484" t="str">
        <f t="shared" si="39"/>
        <v>艮戊</v>
      </c>
      <c r="H484" t="str">
        <f>IFERROR(VLOOKUP(G484, 地支沖合table[[key]:[沖合關係]], 2, FALSE), "")</f>
        <v>相合,</v>
      </c>
    </row>
    <row r="485" spans="1:8" x14ac:dyDescent="0.25">
      <c r="A485">
        <f t="shared" si="35"/>
        <v>-92.5</v>
      </c>
      <c r="B485">
        <f t="shared" si="36"/>
        <v>-2</v>
      </c>
      <c r="C485">
        <f t="shared" si="37"/>
        <v>4</v>
      </c>
      <c r="D485">
        <f t="shared" si="38"/>
        <v>4</v>
      </c>
      <c r="E485" t="str">
        <f>INDEX(八宮按位排, MOD(ROW()-2, 8)+1)</f>
        <v>坎</v>
      </c>
      <c r="F485" t="str">
        <f>INDEX([2]!十八局地盤表,FLOOR((ROW()-2)/64, 1)+1,  MOD(D485 - C485-1, 8)+1)</f>
        <v>庚</v>
      </c>
      <c r="G485" t="str">
        <f t="shared" si="39"/>
        <v>坎庚</v>
      </c>
      <c r="H485" t="str">
        <f>IFERROR(VLOOKUP(G485, 地支沖合table[[key]:[沖合關係]], 2, FALSE), "")</f>
        <v/>
      </c>
    </row>
    <row r="486" spans="1:8" x14ac:dyDescent="0.25">
      <c r="A486">
        <f t="shared" si="35"/>
        <v>-91.5</v>
      </c>
      <c r="B486">
        <f t="shared" si="36"/>
        <v>-2</v>
      </c>
      <c r="C486">
        <f t="shared" si="37"/>
        <v>4</v>
      </c>
      <c r="D486">
        <f t="shared" si="38"/>
        <v>5</v>
      </c>
      <c r="E486" t="str">
        <f>INDEX(八宮按位排, MOD(ROW()-2, 8)+1)</f>
        <v>乾</v>
      </c>
      <c r="F486" t="str">
        <f>INDEX([2]!十八局地盤表,FLOOR((ROW()-2)/64, 1)+1,  MOD(D486 - C486-1, 8)+1)</f>
        <v>丙</v>
      </c>
      <c r="G486" t="str">
        <f t="shared" si="39"/>
        <v>乾丙</v>
      </c>
      <c r="H486" t="str">
        <f>IFERROR(VLOOKUP(G486, 地支沖合table[[key]:[沖合關係]], 2, FALSE), "")</f>
        <v/>
      </c>
    </row>
    <row r="487" spans="1:8" x14ac:dyDescent="0.25">
      <c r="A487">
        <f t="shared" si="35"/>
        <v>-90.5</v>
      </c>
      <c r="B487">
        <f t="shared" si="36"/>
        <v>-2</v>
      </c>
      <c r="C487">
        <f t="shared" si="37"/>
        <v>4</v>
      </c>
      <c r="D487">
        <f t="shared" si="38"/>
        <v>6</v>
      </c>
      <c r="E487" t="str">
        <f>INDEX(八宮按位排, MOD(ROW()-2, 8)+1)</f>
        <v>兌</v>
      </c>
      <c r="F487" t="str">
        <f>INDEX([2]!十八局地盤表,FLOOR((ROW()-2)/64, 1)+1,  MOD(D487 - C487-1, 8)+1)</f>
        <v>乙</v>
      </c>
      <c r="G487" t="str">
        <f t="shared" si="39"/>
        <v>兌乙</v>
      </c>
      <c r="H487" t="str">
        <f>IFERROR(VLOOKUP(G487, 地支沖合table[[key]:[沖合關係]], 2, FALSE), "")</f>
        <v/>
      </c>
    </row>
    <row r="488" spans="1:8" x14ac:dyDescent="0.25">
      <c r="A488">
        <f t="shared" si="35"/>
        <v>-89.5</v>
      </c>
      <c r="B488">
        <f t="shared" si="36"/>
        <v>-2</v>
      </c>
      <c r="C488">
        <f t="shared" si="37"/>
        <v>4</v>
      </c>
      <c r="D488">
        <f t="shared" si="38"/>
        <v>7</v>
      </c>
      <c r="E488" t="str">
        <f>INDEX(八宮按位排, MOD(ROW()-2, 8)+1)</f>
        <v>坤</v>
      </c>
      <c r="F488" t="str">
        <f>INDEX([2]!十八局地盤表,FLOOR((ROW()-2)/64, 1)+1,  MOD(D488 - C488-1, 8)+1)</f>
        <v>辛</v>
      </c>
      <c r="G488" t="str">
        <f t="shared" si="39"/>
        <v>坤辛</v>
      </c>
      <c r="H488" t="str">
        <f>IFERROR(VLOOKUP(G488, 地支沖合table[[key]:[沖合關係]], 2, FALSE), "")</f>
        <v>相合,</v>
      </c>
    </row>
    <row r="489" spans="1:8" x14ac:dyDescent="0.25">
      <c r="A489">
        <f t="shared" si="35"/>
        <v>-88.5</v>
      </c>
      <c r="B489">
        <f t="shared" si="36"/>
        <v>-2</v>
      </c>
      <c r="C489">
        <f t="shared" si="37"/>
        <v>4</v>
      </c>
      <c r="D489">
        <f t="shared" si="38"/>
        <v>8</v>
      </c>
      <c r="E489" t="str">
        <f>INDEX(八宮按位排, MOD(ROW()-2, 8)+1)</f>
        <v>離</v>
      </c>
      <c r="F489" t="str">
        <f>INDEX([2]!十八局地盤表,FLOOR((ROW()-2)/64, 1)+1,  MOD(D489 - C489-1, 8)+1)</f>
        <v>己</v>
      </c>
      <c r="G489" t="str">
        <f t="shared" si="39"/>
        <v>離己</v>
      </c>
      <c r="H489" t="str">
        <f>IFERROR(VLOOKUP(G489, 地支沖合table[[key]:[沖合關係]], 2, FALSE), "")</f>
        <v/>
      </c>
    </row>
    <row r="490" spans="1:8" x14ac:dyDescent="0.25">
      <c r="A490">
        <f t="shared" si="35"/>
        <v>-87.5</v>
      </c>
      <c r="B490">
        <f t="shared" si="36"/>
        <v>-2</v>
      </c>
      <c r="C490">
        <f t="shared" si="37"/>
        <v>5</v>
      </c>
      <c r="D490">
        <f t="shared" si="38"/>
        <v>1</v>
      </c>
      <c r="E490" t="str">
        <f>INDEX(八宮按位排, MOD(ROW()-2, 8)+1)</f>
        <v>巽</v>
      </c>
      <c r="F490" t="str">
        <f>INDEX([2]!十八局地盤表,FLOOR((ROW()-2)/64, 1)+1,  MOD(D490 - C490-1, 8)+1)</f>
        <v>己</v>
      </c>
      <c r="G490" t="str">
        <f t="shared" si="39"/>
        <v>巽己</v>
      </c>
      <c r="H490" t="str">
        <f>IFERROR(VLOOKUP(G490, 地支沖合table[[key]:[沖合關係]], 2, FALSE), "")</f>
        <v>相沖,</v>
      </c>
    </row>
    <row r="491" spans="1:8" x14ac:dyDescent="0.25">
      <c r="A491">
        <f t="shared" si="35"/>
        <v>-86.5</v>
      </c>
      <c r="B491">
        <f t="shared" si="36"/>
        <v>-2</v>
      </c>
      <c r="C491">
        <f t="shared" si="37"/>
        <v>5</v>
      </c>
      <c r="D491">
        <f t="shared" si="38"/>
        <v>2</v>
      </c>
      <c r="E491" t="str">
        <f>INDEX(八宮按位排, MOD(ROW()-2, 8)+1)</f>
        <v>震</v>
      </c>
      <c r="F491" t="str">
        <f>INDEX([2]!十八局地盤表,FLOOR((ROW()-2)/64, 1)+1,  MOD(D491 - C491-1, 8)+1)</f>
        <v>癸</v>
      </c>
      <c r="G491" t="str">
        <f t="shared" si="39"/>
        <v>震癸</v>
      </c>
      <c r="H491" t="str">
        <f>IFERROR(VLOOKUP(G491, 地支沖合table[[key]:[沖合關係]], 2, FALSE), "")</f>
        <v/>
      </c>
    </row>
    <row r="492" spans="1:8" x14ac:dyDescent="0.25">
      <c r="A492">
        <f t="shared" si="35"/>
        <v>-85.5</v>
      </c>
      <c r="B492">
        <f t="shared" si="36"/>
        <v>-2</v>
      </c>
      <c r="C492">
        <f t="shared" si="37"/>
        <v>5</v>
      </c>
      <c r="D492">
        <f t="shared" si="38"/>
        <v>3</v>
      </c>
      <c r="E492" t="str">
        <f>INDEX(八宮按位排, MOD(ROW()-2, 8)+1)</f>
        <v>艮</v>
      </c>
      <c r="F492" t="str">
        <f>INDEX([2]!十八局地盤表,FLOOR((ROW()-2)/64, 1)+1,  MOD(D492 - C492-1, 8)+1)</f>
        <v>壬</v>
      </c>
      <c r="G492" t="str">
        <f t="shared" si="39"/>
        <v>艮壬</v>
      </c>
      <c r="H492" t="str">
        <f>IFERROR(VLOOKUP(G492, 地支沖合table[[key]:[沖合關係]], 2, FALSE), "")</f>
        <v>相破,</v>
      </c>
    </row>
    <row r="493" spans="1:8" x14ac:dyDescent="0.25">
      <c r="A493">
        <f t="shared" si="35"/>
        <v>-84.5</v>
      </c>
      <c r="B493">
        <f t="shared" si="36"/>
        <v>-2</v>
      </c>
      <c r="C493">
        <f t="shared" si="37"/>
        <v>5</v>
      </c>
      <c r="D493">
        <f t="shared" si="38"/>
        <v>4</v>
      </c>
      <c r="E493" t="str">
        <f>INDEX(八宮按位排, MOD(ROW()-2, 8)+1)</f>
        <v>坎</v>
      </c>
      <c r="F493" t="str">
        <f>INDEX([2]!十八局地盤表,FLOOR((ROW()-2)/64, 1)+1,  MOD(D493 - C493-1, 8)+1)</f>
        <v>戊</v>
      </c>
      <c r="G493" t="str">
        <f t="shared" si="39"/>
        <v>坎戊</v>
      </c>
      <c r="H493" t="str">
        <f>IFERROR(VLOOKUP(G493, 地支沖合table[[key]:[沖合關係]], 2, FALSE), "")</f>
        <v/>
      </c>
    </row>
    <row r="494" spans="1:8" x14ac:dyDescent="0.25">
      <c r="A494">
        <f t="shared" si="35"/>
        <v>-83.5</v>
      </c>
      <c r="B494">
        <f t="shared" si="36"/>
        <v>-2</v>
      </c>
      <c r="C494">
        <f t="shared" si="37"/>
        <v>5</v>
      </c>
      <c r="D494">
        <f t="shared" si="38"/>
        <v>5</v>
      </c>
      <c r="E494" t="str">
        <f>INDEX(八宮按位排, MOD(ROW()-2, 8)+1)</f>
        <v>乾</v>
      </c>
      <c r="F494" t="str">
        <f>INDEX([2]!十八局地盤表,FLOOR((ROW()-2)/64, 1)+1,  MOD(D494 - C494-1, 8)+1)</f>
        <v>庚</v>
      </c>
      <c r="G494" t="str">
        <f t="shared" si="39"/>
        <v>乾庚</v>
      </c>
      <c r="H494" t="str">
        <f>IFERROR(VLOOKUP(G494, 地支沖合table[[key]:[沖合關係]], 2, FALSE), "")</f>
        <v>相害,</v>
      </c>
    </row>
    <row r="495" spans="1:8" x14ac:dyDescent="0.25">
      <c r="A495">
        <f t="shared" si="35"/>
        <v>-82.5</v>
      </c>
      <c r="B495">
        <f t="shared" si="36"/>
        <v>-2</v>
      </c>
      <c r="C495">
        <f t="shared" si="37"/>
        <v>5</v>
      </c>
      <c r="D495">
        <f t="shared" si="38"/>
        <v>6</v>
      </c>
      <c r="E495" t="str">
        <f>INDEX(八宮按位排, MOD(ROW()-2, 8)+1)</f>
        <v>兌</v>
      </c>
      <c r="F495" t="str">
        <f>INDEX([2]!十八局地盤表,FLOOR((ROW()-2)/64, 1)+1,  MOD(D495 - C495-1, 8)+1)</f>
        <v>丙</v>
      </c>
      <c r="G495" t="str">
        <f t="shared" si="39"/>
        <v>兌丙</v>
      </c>
      <c r="H495" t="str">
        <f>IFERROR(VLOOKUP(G495, 地支沖合table[[key]:[沖合關係]], 2, FALSE), "")</f>
        <v/>
      </c>
    </row>
    <row r="496" spans="1:8" x14ac:dyDescent="0.25">
      <c r="A496">
        <f t="shared" si="35"/>
        <v>-81.5</v>
      </c>
      <c r="B496">
        <f t="shared" si="36"/>
        <v>-2</v>
      </c>
      <c r="C496">
        <f t="shared" si="37"/>
        <v>5</v>
      </c>
      <c r="D496">
        <f t="shared" si="38"/>
        <v>7</v>
      </c>
      <c r="E496" t="str">
        <f>INDEX(八宮按位排, MOD(ROW()-2, 8)+1)</f>
        <v>坤</v>
      </c>
      <c r="F496" t="str">
        <f>INDEX([2]!十八局地盤表,FLOOR((ROW()-2)/64, 1)+1,  MOD(D496 - C496-1, 8)+1)</f>
        <v>乙</v>
      </c>
      <c r="G496" t="str">
        <f t="shared" si="39"/>
        <v>坤乙</v>
      </c>
      <c r="H496" t="str">
        <f>IFERROR(VLOOKUP(G496, 地支沖合table[[key]:[沖合關係]], 2, FALSE), "")</f>
        <v/>
      </c>
    </row>
    <row r="497" spans="1:8" x14ac:dyDescent="0.25">
      <c r="A497">
        <f t="shared" si="35"/>
        <v>-80.5</v>
      </c>
      <c r="B497">
        <f t="shared" si="36"/>
        <v>-2</v>
      </c>
      <c r="C497">
        <f t="shared" si="37"/>
        <v>5</v>
      </c>
      <c r="D497">
        <f t="shared" si="38"/>
        <v>8</v>
      </c>
      <c r="E497" t="str">
        <f>INDEX(八宮按位排, MOD(ROW()-2, 8)+1)</f>
        <v>離</v>
      </c>
      <c r="F497" t="str">
        <f>INDEX([2]!十八局地盤表,FLOOR((ROW()-2)/64, 1)+1,  MOD(D497 - C497-1, 8)+1)</f>
        <v>辛</v>
      </c>
      <c r="G497" t="str">
        <f t="shared" si="39"/>
        <v>離辛</v>
      </c>
      <c r="H497" t="str">
        <f>IFERROR(VLOOKUP(G497, 地支沖合table[[key]:[沖合關係]], 2, FALSE), "")</f>
        <v>自刑,</v>
      </c>
    </row>
    <row r="498" spans="1:8" x14ac:dyDescent="0.25">
      <c r="A498">
        <f t="shared" si="35"/>
        <v>-79.5</v>
      </c>
      <c r="B498">
        <f t="shared" si="36"/>
        <v>-2</v>
      </c>
      <c r="C498">
        <f t="shared" si="37"/>
        <v>6</v>
      </c>
      <c r="D498">
        <f t="shared" si="38"/>
        <v>1</v>
      </c>
      <c r="E498" t="str">
        <f>INDEX(八宮按位排, MOD(ROW()-2, 8)+1)</f>
        <v>巽</v>
      </c>
      <c r="F498" t="str">
        <f>INDEX([2]!十八局地盤表,FLOOR((ROW()-2)/64, 1)+1,  MOD(D498 - C498-1, 8)+1)</f>
        <v>辛</v>
      </c>
      <c r="G498" t="str">
        <f t="shared" si="39"/>
        <v>巽辛</v>
      </c>
      <c r="H498" t="str">
        <f>IFERROR(VLOOKUP(G498, 地支沖合table[[key]:[沖合關係]], 2, FALSE), "")</f>
        <v/>
      </c>
    </row>
    <row r="499" spans="1:8" x14ac:dyDescent="0.25">
      <c r="A499">
        <f t="shared" si="35"/>
        <v>-78.5</v>
      </c>
      <c r="B499">
        <f t="shared" si="36"/>
        <v>-2</v>
      </c>
      <c r="C499">
        <f t="shared" si="37"/>
        <v>6</v>
      </c>
      <c r="D499">
        <f t="shared" si="38"/>
        <v>2</v>
      </c>
      <c r="E499" t="str">
        <f>INDEX(八宮按位排, MOD(ROW()-2, 8)+1)</f>
        <v>震</v>
      </c>
      <c r="F499" t="str">
        <f>INDEX([2]!十八局地盤表,FLOOR((ROW()-2)/64, 1)+1,  MOD(D499 - C499-1, 8)+1)</f>
        <v>己</v>
      </c>
      <c r="G499" t="str">
        <f t="shared" si="39"/>
        <v>震己</v>
      </c>
      <c r="H499" t="str">
        <f>IFERROR(VLOOKUP(G499, 地支沖合table[[key]:[沖合關係]], 2, FALSE), "")</f>
        <v>相合,</v>
      </c>
    </row>
    <row r="500" spans="1:8" x14ac:dyDescent="0.25">
      <c r="A500">
        <f t="shared" si="35"/>
        <v>-77.5</v>
      </c>
      <c r="B500">
        <f t="shared" si="36"/>
        <v>-2</v>
      </c>
      <c r="C500">
        <f t="shared" si="37"/>
        <v>6</v>
      </c>
      <c r="D500">
        <f t="shared" si="38"/>
        <v>3</v>
      </c>
      <c r="E500" t="str">
        <f>INDEX(八宮按位排, MOD(ROW()-2, 8)+1)</f>
        <v>艮</v>
      </c>
      <c r="F500" t="str">
        <f>INDEX([2]!十八局地盤表,FLOOR((ROW()-2)/64, 1)+1,  MOD(D500 - C500-1, 8)+1)</f>
        <v>癸</v>
      </c>
      <c r="G500" t="str">
        <f t="shared" si="39"/>
        <v>艮癸</v>
      </c>
      <c r="H500" t="str">
        <f>IFERROR(VLOOKUP(G500, 地支沖合table[[key]:[沖合關係]], 2, FALSE), "")</f>
        <v/>
      </c>
    </row>
    <row r="501" spans="1:8" x14ac:dyDescent="0.25">
      <c r="A501">
        <f t="shared" si="35"/>
        <v>-76.5</v>
      </c>
      <c r="B501">
        <f t="shared" si="36"/>
        <v>-2</v>
      </c>
      <c r="C501">
        <f t="shared" si="37"/>
        <v>6</v>
      </c>
      <c r="D501">
        <f t="shared" si="38"/>
        <v>4</v>
      </c>
      <c r="E501" t="str">
        <f>INDEX(八宮按位排, MOD(ROW()-2, 8)+1)</f>
        <v>坎</v>
      </c>
      <c r="F501" t="str">
        <f>INDEX([2]!十八局地盤表,FLOOR((ROW()-2)/64, 1)+1,  MOD(D501 - C501-1, 8)+1)</f>
        <v>壬</v>
      </c>
      <c r="G501" t="str">
        <f t="shared" si="39"/>
        <v>坎壬</v>
      </c>
      <c r="H501" t="str">
        <f>IFERROR(VLOOKUP(G501, 地支沖合table[[key]:[沖合關係]], 2, FALSE), "")</f>
        <v/>
      </c>
    </row>
    <row r="502" spans="1:8" x14ac:dyDescent="0.25">
      <c r="A502">
        <f t="shared" si="35"/>
        <v>-75.5</v>
      </c>
      <c r="B502">
        <f t="shared" si="36"/>
        <v>-2</v>
      </c>
      <c r="C502">
        <f t="shared" si="37"/>
        <v>6</v>
      </c>
      <c r="D502">
        <f t="shared" si="38"/>
        <v>5</v>
      </c>
      <c r="E502" t="str">
        <f>INDEX(八宮按位排, MOD(ROW()-2, 8)+1)</f>
        <v>乾</v>
      </c>
      <c r="F502" t="str">
        <f>INDEX([2]!十八局地盤表,FLOOR((ROW()-2)/64, 1)+1,  MOD(D502 - C502-1, 8)+1)</f>
        <v>戊</v>
      </c>
      <c r="G502" t="str">
        <f t="shared" si="39"/>
        <v>乾戊</v>
      </c>
      <c r="H502" t="str">
        <f>IFERROR(VLOOKUP(G502, 地支沖合table[[key]:[沖合關係]], 2, FALSE), "")</f>
        <v/>
      </c>
    </row>
    <row r="503" spans="1:8" x14ac:dyDescent="0.25">
      <c r="A503">
        <f t="shared" si="35"/>
        <v>-74.5</v>
      </c>
      <c r="B503">
        <f t="shared" si="36"/>
        <v>-2</v>
      </c>
      <c r="C503">
        <f t="shared" si="37"/>
        <v>6</v>
      </c>
      <c r="D503">
        <f t="shared" si="38"/>
        <v>6</v>
      </c>
      <c r="E503" t="str">
        <f>INDEX(八宮按位排, MOD(ROW()-2, 8)+1)</f>
        <v>兌</v>
      </c>
      <c r="F503" t="str">
        <f>INDEX([2]!十八局地盤表,FLOOR((ROW()-2)/64, 1)+1,  MOD(D503 - C503-1, 8)+1)</f>
        <v>庚</v>
      </c>
      <c r="G503" t="str">
        <f t="shared" si="39"/>
        <v>兌庚</v>
      </c>
      <c r="H503" t="str">
        <f>IFERROR(VLOOKUP(G503, 地支沖合table[[key]:[沖合關係]], 2, FALSE), "")</f>
        <v/>
      </c>
    </row>
    <row r="504" spans="1:8" x14ac:dyDescent="0.25">
      <c r="A504">
        <f t="shared" si="35"/>
        <v>-73.5</v>
      </c>
      <c r="B504">
        <f t="shared" si="36"/>
        <v>-2</v>
      </c>
      <c r="C504">
        <f t="shared" si="37"/>
        <v>6</v>
      </c>
      <c r="D504">
        <f t="shared" si="38"/>
        <v>7</v>
      </c>
      <c r="E504" t="str">
        <f>INDEX(八宮按位排, MOD(ROW()-2, 8)+1)</f>
        <v>坤</v>
      </c>
      <c r="F504" t="str">
        <f>INDEX([2]!十八局地盤表,FLOOR((ROW()-2)/64, 1)+1,  MOD(D504 - C504-1, 8)+1)</f>
        <v>丙</v>
      </c>
      <c r="G504" t="str">
        <f t="shared" si="39"/>
        <v>坤丙</v>
      </c>
      <c r="H504" t="str">
        <f>IFERROR(VLOOKUP(G504, 地支沖合table[[key]:[沖合關係]], 2, FALSE), "")</f>
        <v/>
      </c>
    </row>
    <row r="505" spans="1:8" x14ac:dyDescent="0.25">
      <c r="A505">
        <f t="shared" si="35"/>
        <v>-72.5</v>
      </c>
      <c r="B505">
        <f t="shared" si="36"/>
        <v>-2</v>
      </c>
      <c r="C505">
        <f t="shared" si="37"/>
        <v>6</v>
      </c>
      <c r="D505">
        <f t="shared" si="38"/>
        <v>8</v>
      </c>
      <c r="E505" t="str">
        <f>INDEX(八宮按位排, MOD(ROW()-2, 8)+1)</f>
        <v>離</v>
      </c>
      <c r="F505" t="str">
        <f>INDEX([2]!十八局地盤表,FLOOR((ROW()-2)/64, 1)+1,  MOD(D505 - C505-1, 8)+1)</f>
        <v>乙</v>
      </c>
      <c r="G505" t="str">
        <f t="shared" si="39"/>
        <v>離乙</v>
      </c>
      <c r="H505" t="str">
        <f>IFERROR(VLOOKUP(G505, 地支沖合table[[key]:[沖合關係]], 2, FALSE), "")</f>
        <v/>
      </c>
    </row>
    <row r="506" spans="1:8" x14ac:dyDescent="0.25">
      <c r="A506">
        <f t="shared" si="35"/>
        <v>-71.5</v>
      </c>
      <c r="B506">
        <f t="shared" si="36"/>
        <v>-2</v>
      </c>
      <c r="C506">
        <f t="shared" si="37"/>
        <v>7</v>
      </c>
      <c r="D506">
        <f t="shared" si="38"/>
        <v>1</v>
      </c>
      <c r="E506" t="str">
        <f>INDEX(八宮按位排, MOD(ROW()-2, 8)+1)</f>
        <v>巽</v>
      </c>
      <c r="F506" t="str">
        <f>INDEX([2]!十八局地盤表,FLOOR((ROW()-2)/64, 1)+1,  MOD(D506 - C506-1, 8)+1)</f>
        <v>乙</v>
      </c>
      <c r="G506" t="str">
        <f t="shared" si="39"/>
        <v>巽乙</v>
      </c>
      <c r="H506" t="str">
        <f>IFERROR(VLOOKUP(G506, 地支沖合table[[key]:[沖合關係]], 2, FALSE), "")</f>
        <v/>
      </c>
    </row>
    <row r="507" spans="1:8" x14ac:dyDescent="0.25">
      <c r="A507">
        <f t="shared" si="35"/>
        <v>-70.5</v>
      </c>
      <c r="B507">
        <f t="shared" si="36"/>
        <v>-2</v>
      </c>
      <c r="C507">
        <f t="shared" si="37"/>
        <v>7</v>
      </c>
      <c r="D507">
        <f t="shared" si="38"/>
        <v>2</v>
      </c>
      <c r="E507" t="str">
        <f>INDEX(八宮按位排, MOD(ROW()-2, 8)+1)</f>
        <v>震</v>
      </c>
      <c r="F507" t="str">
        <f>INDEX([2]!十八局地盤表,FLOOR((ROW()-2)/64, 1)+1,  MOD(D507 - C507-1, 8)+1)</f>
        <v>辛</v>
      </c>
      <c r="G507" t="str">
        <f t="shared" si="39"/>
        <v>震辛</v>
      </c>
      <c r="H507" t="str">
        <f>IFERROR(VLOOKUP(G507, 地支沖合table[[key]:[沖合關係]], 2, FALSE), "")</f>
        <v>相破,</v>
      </c>
    </row>
    <row r="508" spans="1:8" x14ac:dyDescent="0.25">
      <c r="A508">
        <f t="shared" si="35"/>
        <v>-69.5</v>
      </c>
      <c r="B508">
        <f t="shared" si="36"/>
        <v>-2</v>
      </c>
      <c r="C508">
        <f t="shared" si="37"/>
        <v>7</v>
      </c>
      <c r="D508">
        <f t="shared" si="38"/>
        <v>3</v>
      </c>
      <c r="E508" t="str">
        <f>INDEX(八宮按位排, MOD(ROW()-2, 8)+1)</f>
        <v>艮</v>
      </c>
      <c r="F508" t="str">
        <f>INDEX([2]!十八局地盤表,FLOOR((ROW()-2)/64, 1)+1,  MOD(D508 - C508-1, 8)+1)</f>
        <v>己</v>
      </c>
      <c r="G508" t="str">
        <f t="shared" si="39"/>
        <v>艮己</v>
      </c>
      <c r="H508" t="str">
        <f>IFERROR(VLOOKUP(G508, 地支沖合table[[key]:[沖合關係]], 2, FALSE), "")</f>
        <v>恃勢之刑-儀←宮,</v>
      </c>
    </row>
    <row r="509" spans="1:8" x14ac:dyDescent="0.25">
      <c r="A509">
        <f t="shared" si="35"/>
        <v>-68.5</v>
      </c>
      <c r="B509">
        <f t="shared" si="36"/>
        <v>-2</v>
      </c>
      <c r="C509">
        <f t="shared" si="37"/>
        <v>7</v>
      </c>
      <c r="D509">
        <f t="shared" si="38"/>
        <v>4</v>
      </c>
      <c r="E509" t="str">
        <f>INDEX(八宮按位排, MOD(ROW()-2, 8)+1)</f>
        <v>坎</v>
      </c>
      <c r="F509" t="str">
        <f>INDEX([2]!十八局地盤表,FLOOR((ROW()-2)/64, 1)+1,  MOD(D509 - C509-1, 8)+1)</f>
        <v>癸</v>
      </c>
      <c r="G509" t="str">
        <f t="shared" si="39"/>
        <v>坎癸</v>
      </c>
      <c r="H509" t="str">
        <f>IFERROR(VLOOKUP(G509, 地支沖合table[[key]:[沖合關係]], 2, FALSE), "")</f>
        <v/>
      </c>
    </row>
    <row r="510" spans="1:8" x14ac:dyDescent="0.25">
      <c r="A510">
        <f t="shared" si="35"/>
        <v>-67.5</v>
      </c>
      <c r="B510">
        <f t="shared" si="36"/>
        <v>-2</v>
      </c>
      <c r="C510">
        <f t="shared" si="37"/>
        <v>7</v>
      </c>
      <c r="D510">
        <f t="shared" si="38"/>
        <v>5</v>
      </c>
      <c r="E510" t="str">
        <f>INDEX(八宮按位排, MOD(ROW()-2, 8)+1)</f>
        <v>乾</v>
      </c>
      <c r="F510" t="str">
        <f>INDEX([2]!十八局地盤表,FLOOR((ROW()-2)/64, 1)+1,  MOD(D510 - C510-1, 8)+1)</f>
        <v>壬</v>
      </c>
      <c r="G510" t="str">
        <f t="shared" si="39"/>
        <v>乾壬</v>
      </c>
      <c r="H510" t="str">
        <f>IFERROR(VLOOKUP(G510, 地支沖合table[[key]:[沖合關係]], 2, FALSE), "")</f>
        <v>相沖,</v>
      </c>
    </row>
    <row r="511" spans="1:8" x14ac:dyDescent="0.25">
      <c r="A511">
        <f t="shared" si="35"/>
        <v>-66.5</v>
      </c>
      <c r="B511">
        <f t="shared" si="36"/>
        <v>-2</v>
      </c>
      <c r="C511">
        <f t="shared" si="37"/>
        <v>7</v>
      </c>
      <c r="D511">
        <f t="shared" si="38"/>
        <v>6</v>
      </c>
      <c r="E511" t="str">
        <f>INDEX(八宮按位排, MOD(ROW()-2, 8)+1)</f>
        <v>兌</v>
      </c>
      <c r="F511" t="str">
        <f>INDEX([2]!十八局地盤表,FLOOR((ROW()-2)/64, 1)+1,  MOD(D511 - C511-1, 8)+1)</f>
        <v>戊</v>
      </c>
      <c r="G511" t="str">
        <f t="shared" si="39"/>
        <v>兌戊</v>
      </c>
      <c r="H511" t="str">
        <f>IFERROR(VLOOKUP(G511, 地支沖合table[[key]:[沖合關係]], 2, FALSE), "")</f>
        <v>相破,</v>
      </c>
    </row>
    <row r="512" spans="1:8" x14ac:dyDescent="0.25">
      <c r="A512">
        <f t="shared" si="35"/>
        <v>-65.5</v>
      </c>
      <c r="B512">
        <f t="shared" si="36"/>
        <v>-2</v>
      </c>
      <c r="C512">
        <f t="shared" si="37"/>
        <v>7</v>
      </c>
      <c r="D512">
        <f t="shared" si="38"/>
        <v>7</v>
      </c>
      <c r="E512" t="str">
        <f>INDEX(八宮按位排, MOD(ROW()-2, 8)+1)</f>
        <v>坤</v>
      </c>
      <c r="F512" t="str">
        <f>INDEX([2]!十八局地盤表,FLOOR((ROW()-2)/64, 1)+1,  MOD(D512 - C512-1, 8)+1)</f>
        <v>庚</v>
      </c>
      <c r="G512" t="str">
        <f t="shared" si="39"/>
        <v>坤庚</v>
      </c>
      <c r="H512" t="str">
        <f>IFERROR(VLOOKUP(G512, 地支沖合table[[key]:[沖合關係]], 2, FALSE), "")</f>
        <v/>
      </c>
    </row>
    <row r="513" spans="1:8" x14ac:dyDescent="0.25">
      <c r="A513">
        <f t="shared" si="35"/>
        <v>-64.5</v>
      </c>
      <c r="B513">
        <f t="shared" si="36"/>
        <v>-2</v>
      </c>
      <c r="C513">
        <f t="shared" si="37"/>
        <v>7</v>
      </c>
      <c r="D513">
        <f t="shared" si="38"/>
        <v>8</v>
      </c>
      <c r="E513" t="str">
        <f>INDEX(八宮按位排, MOD(ROW()-2, 8)+1)</f>
        <v>離</v>
      </c>
      <c r="F513" t="str">
        <f>INDEX([2]!十八局地盤表,FLOOR((ROW()-2)/64, 1)+1,  MOD(D513 - C513-1, 8)+1)</f>
        <v>丙</v>
      </c>
      <c r="G513" t="str">
        <f t="shared" si="39"/>
        <v>離丙</v>
      </c>
      <c r="H513" t="str">
        <f>IFERROR(VLOOKUP(G513, 地支沖合table[[key]:[沖合關係]], 2, FALSE), "")</f>
        <v/>
      </c>
    </row>
    <row r="514" spans="1:8" x14ac:dyDescent="0.25">
      <c r="A514">
        <f t="shared" si="35"/>
        <v>-63.5</v>
      </c>
      <c r="B514">
        <f t="shared" si="36"/>
        <v>-1</v>
      </c>
      <c r="C514">
        <f t="shared" si="37"/>
        <v>0</v>
      </c>
      <c r="D514">
        <f t="shared" si="38"/>
        <v>1</v>
      </c>
      <c r="E514" t="str">
        <f>INDEX(八宮按位排, MOD(ROW()-2, 8)+1)</f>
        <v>巽</v>
      </c>
      <c r="F514" t="str">
        <f>INDEX([2]!十八局地盤表,FLOOR((ROW()-2)/64, 1)+1,  MOD(D514 - C514-1, 8)+1)</f>
        <v>丁</v>
      </c>
      <c r="G514" t="str">
        <f t="shared" si="39"/>
        <v>巽丁</v>
      </c>
      <c r="H514" t="str">
        <f>IFERROR(VLOOKUP(G514, 地支沖合table[[key]:[沖合關係]], 2, FALSE), "")</f>
        <v/>
      </c>
    </row>
    <row r="515" spans="1:8" x14ac:dyDescent="0.25">
      <c r="A515">
        <f t="shared" ref="A515:A578" si="40">ROW()-577.5</f>
        <v>-62.5</v>
      </c>
      <c r="B515">
        <f t="shared" ref="B515:B578" si="41">SIGN(A515)*CEILING(ABS(A515)/64, 1)</f>
        <v>-1</v>
      </c>
      <c r="C515">
        <f t="shared" ref="C515:C578" si="42">MOD(FLOOR((ROW()-2)/8, 1), 8)</f>
        <v>0</v>
      </c>
      <c r="D515">
        <f t="shared" ref="D515:D578" si="43">MOD(ROW()-2, 8)+1</f>
        <v>2</v>
      </c>
      <c r="E515" t="str">
        <f>INDEX(八宮按位排, MOD(ROW()-2, 8)+1)</f>
        <v>震</v>
      </c>
      <c r="F515" t="str">
        <f>INDEX([2]!十八局地盤表,FLOOR((ROW()-2)/64, 1)+1,  MOD(D515 - C515-1, 8)+1)</f>
        <v>丙</v>
      </c>
      <c r="G515" t="str">
        <f t="shared" ref="G515:G578" si="44">E515&amp;F515</f>
        <v>震丙</v>
      </c>
      <c r="H515" t="str">
        <f>IFERROR(VLOOKUP(G515, 地支沖合table[[key]:[沖合關係]], 2, FALSE), "")</f>
        <v/>
      </c>
    </row>
    <row r="516" spans="1:8" x14ac:dyDescent="0.25">
      <c r="A516">
        <f t="shared" si="40"/>
        <v>-61.5</v>
      </c>
      <c r="B516">
        <f t="shared" si="41"/>
        <v>-1</v>
      </c>
      <c r="C516">
        <f t="shared" si="42"/>
        <v>0</v>
      </c>
      <c r="D516">
        <f t="shared" si="43"/>
        <v>3</v>
      </c>
      <c r="E516" t="str">
        <f>INDEX(八宮按位排, MOD(ROW()-2, 8)+1)</f>
        <v>艮</v>
      </c>
      <c r="F516" t="str">
        <f>INDEX([2]!十八局地盤表,FLOOR((ROW()-2)/64, 1)+1,  MOD(D516 - C516-1, 8)+1)</f>
        <v>庚</v>
      </c>
      <c r="G516" t="str">
        <f t="shared" si="44"/>
        <v>艮庚</v>
      </c>
      <c r="H516" t="str">
        <f>IFERROR(VLOOKUP(G516, 地支沖合table[[key]:[沖合關係]], 2, FALSE), "")</f>
        <v>相沖,無恩之刑-儀→宮,</v>
      </c>
    </row>
    <row r="517" spans="1:8" x14ac:dyDescent="0.25">
      <c r="A517">
        <f t="shared" si="40"/>
        <v>-60.5</v>
      </c>
      <c r="B517">
        <f t="shared" si="41"/>
        <v>-1</v>
      </c>
      <c r="C517">
        <f t="shared" si="42"/>
        <v>0</v>
      </c>
      <c r="D517">
        <f t="shared" si="43"/>
        <v>4</v>
      </c>
      <c r="E517" t="str">
        <f>INDEX(八宮按位排, MOD(ROW()-2, 8)+1)</f>
        <v>坎</v>
      </c>
      <c r="F517" t="str">
        <f>INDEX([2]!十八局地盤表,FLOOR((ROW()-2)/64, 1)+1,  MOD(D517 - C517-1, 8)+1)</f>
        <v>戊</v>
      </c>
      <c r="G517" t="str">
        <f t="shared" si="44"/>
        <v>坎戊</v>
      </c>
      <c r="H517" t="str">
        <f>IFERROR(VLOOKUP(G517, 地支沖合table[[key]:[沖合關係]], 2, FALSE), "")</f>
        <v/>
      </c>
    </row>
    <row r="518" spans="1:8" x14ac:dyDescent="0.25">
      <c r="A518">
        <f t="shared" si="40"/>
        <v>-59.5</v>
      </c>
      <c r="B518">
        <f t="shared" si="41"/>
        <v>-1</v>
      </c>
      <c r="C518">
        <f t="shared" si="42"/>
        <v>0</v>
      </c>
      <c r="D518">
        <f t="shared" si="43"/>
        <v>5</v>
      </c>
      <c r="E518" t="str">
        <f>INDEX(八宮按位排, MOD(ROW()-2, 8)+1)</f>
        <v>乾</v>
      </c>
      <c r="F518" t="str">
        <f>INDEX([2]!十八局地盤表,FLOOR((ROW()-2)/64, 1)+1,  MOD(D518 - C518-1, 8)+1)</f>
        <v>壬</v>
      </c>
      <c r="G518" t="str">
        <f t="shared" si="44"/>
        <v>乾壬</v>
      </c>
      <c r="H518" t="str">
        <f>IFERROR(VLOOKUP(G518, 地支沖合table[[key]:[沖合關係]], 2, FALSE), "")</f>
        <v>相沖,</v>
      </c>
    </row>
    <row r="519" spans="1:8" x14ac:dyDescent="0.25">
      <c r="A519">
        <f t="shared" si="40"/>
        <v>-58.5</v>
      </c>
      <c r="B519">
        <f t="shared" si="41"/>
        <v>-1</v>
      </c>
      <c r="C519">
        <f t="shared" si="42"/>
        <v>0</v>
      </c>
      <c r="D519">
        <f t="shared" si="43"/>
        <v>6</v>
      </c>
      <c r="E519" t="str">
        <f>INDEX(八宮按位排, MOD(ROW()-2, 8)+1)</f>
        <v>兌</v>
      </c>
      <c r="F519" t="str">
        <f>INDEX([2]!十八局地盤表,FLOOR((ROW()-2)/64, 1)+1,  MOD(D519 - C519-1, 8)+1)</f>
        <v>辛</v>
      </c>
      <c r="G519" t="str">
        <f t="shared" si="44"/>
        <v>兌辛</v>
      </c>
      <c r="H519" t="str">
        <f>IFERROR(VLOOKUP(G519, 地支沖合table[[key]:[沖合關係]], 2, FALSE), "")</f>
        <v/>
      </c>
    </row>
    <row r="520" spans="1:8" x14ac:dyDescent="0.25">
      <c r="A520">
        <f t="shared" si="40"/>
        <v>-57.5</v>
      </c>
      <c r="B520">
        <f t="shared" si="41"/>
        <v>-1</v>
      </c>
      <c r="C520">
        <f t="shared" si="42"/>
        <v>0</v>
      </c>
      <c r="D520">
        <f t="shared" si="43"/>
        <v>7</v>
      </c>
      <c r="E520" t="str">
        <f>INDEX(八宮按位排, MOD(ROW()-2, 8)+1)</f>
        <v>坤</v>
      </c>
      <c r="F520" t="str">
        <f>INDEX([2]!十八局地盤表,FLOOR((ROW()-2)/64, 1)+1,  MOD(D520 - C520-1, 8)+1)</f>
        <v>乙</v>
      </c>
      <c r="G520" t="str">
        <f t="shared" si="44"/>
        <v>坤乙</v>
      </c>
      <c r="H520" t="str">
        <f>IFERROR(VLOOKUP(G520, 地支沖合table[[key]:[沖合關係]], 2, FALSE), "")</f>
        <v/>
      </c>
    </row>
    <row r="521" spans="1:8" x14ac:dyDescent="0.25">
      <c r="A521">
        <f t="shared" si="40"/>
        <v>-56.5</v>
      </c>
      <c r="B521">
        <f t="shared" si="41"/>
        <v>-1</v>
      </c>
      <c r="C521">
        <f t="shared" si="42"/>
        <v>0</v>
      </c>
      <c r="D521">
        <f t="shared" si="43"/>
        <v>8</v>
      </c>
      <c r="E521" t="str">
        <f>INDEX(八宮按位排, MOD(ROW()-2, 8)+1)</f>
        <v>離</v>
      </c>
      <c r="F521" t="str">
        <f>INDEX([2]!十八局地盤表,FLOOR((ROW()-2)/64, 1)+1,  MOD(D521 - C521-1, 8)+1)</f>
        <v>己</v>
      </c>
      <c r="G521" t="str">
        <f t="shared" si="44"/>
        <v>離己</v>
      </c>
      <c r="H521" t="str">
        <f>IFERROR(VLOOKUP(G521, 地支沖合table[[key]:[沖合關係]], 2, FALSE), "")</f>
        <v/>
      </c>
    </row>
    <row r="522" spans="1:8" x14ac:dyDescent="0.25">
      <c r="A522">
        <f t="shared" si="40"/>
        <v>-55.5</v>
      </c>
      <c r="B522">
        <f t="shared" si="41"/>
        <v>-1</v>
      </c>
      <c r="C522">
        <f t="shared" si="42"/>
        <v>1</v>
      </c>
      <c r="D522">
        <f t="shared" si="43"/>
        <v>1</v>
      </c>
      <c r="E522" t="str">
        <f>INDEX(八宮按位排, MOD(ROW()-2, 8)+1)</f>
        <v>巽</v>
      </c>
      <c r="F522" t="str">
        <f>INDEX([2]!十八局地盤表,FLOOR((ROW()-2)/64, 1)+1,  MOD(D522 - C522-1, 8)+1)</f>
        <v>己</v>
      </c>
      <c r="G522" t="str">
        <f t="shared" si="44"/>
        <v>巽己</v>
      </c>
      <c r="H522" t="str">
        <f>IFERROR(VLOOKUP(G522, 地支沖合table[[key]:[沖合關係]], 2, FALSE), "")</f>
        <v>相沖,</v>
      </c>
    </row>
    <row r="523" spans="1:8" x14ac:dyDescent="0.25">
      <c r="A523">
        <f t="shared" si="40"/>
        <v>-54.5</v>
      </c>
      <c r="B523">
        <f t="shared" si="41"/>
        <v>-1</v>
      </c>
      <c r="C523">
        <f t="shared" si="42"/>
        <v>1</v>
      </c>
      <c r="D523">
        <f t="shared" si="43"/>
        <v>2</v>
      </c>
      <c r="E523" t="str">
        <f>INDEX(八宮按位排, MOD(ROW()-2, 8)+1)</f>
        <v>震</v>
      </c>
      <c r="F523" t="str">
        <f>INDEX([2]!十八局地盤表,FLOOR((ROW()-2)/64, 1)+1,  MOD(D523 - C523-1, 8)+1)</f>
        <v>丁</v>
      </c>
      <c r="G523" t="str">
        <f t="shared" si="44"/>
        <v>震丁</v>
      </c>
      <c r="H523" t="str">
        <f>IFERROR(VLOOKUP(G523, 地支沖合table[[key]:[沖合關係]], 2, FALSE), "")</f>
        <v/>
      </c>
    </row>
    <row r="524" spans="1:8" x14ac:dyDescent="0.25">
      <c r="A524">
        <f t="shared" si="40"/>
        <v>-53.5</v>
      </c>
      <c r="B524">
        <f t="shared" si="41"/>
        <v>-1</v>
      </c>
      <c r="C524">
        <f t="shared" si="42"/>
        <v>1</v>
      </c>
      <c r="D524">
        <f t="shared" si="43"/>
        <v>3</v>
      </c>
      <c r="E524" t="str">
        <f>INDEX(八宮按位排, MOD(ROW()-2, 8)+1)</f>
        <v>艮</v>
      </c>
      <c r="F524" t="str">
        <f>INDEX([2]!十八局地盤表,FLOOR((ROW()-2)/64, 1)+1,  MOD(D524 - C524-1, 8)+1)</f>
        <v>丙</v>
      </c>
      <c r="G524" t="str">
        <f t="shared" si="44"/>
        <v>艮丙</v>
      </c>
      <c r="H524" t="str">
        <f>IFERROR(VLOOKUP(G524, 地支沖合table[[key]:[沖合關係]], 2, FALSE), "")</f>
        <v/>
      </c>
    </row>
    <row r="525" spans="1:8" x14ac:dyDescent="0.25">
      <c r="A525">
        <f t="shared" si="40"/>
        <v>-52.5</v>
      </c>
      <c r="B525">
        <f t="shared" si="41"/>
        <v>-1</v>
      </c>
      <c r="C525">
        <f t="shared" si="42"/>
        <v>1</v>
      </c>
      <c r="D525">
        <f t="shared" si="43"/>
        <v>4</v>
      </c>
      <c r="E525" t="str">
        <f>INDEX(八宮按位排, MOD(ROW()-2, 8)+1)</f>
        <v>坎</v>
      </c>
      <c r="F525" t="str">
        <f>INDEX([2]!十八局地盤表,FLOOR((ROW()-2)/64, 1)+1,  MOD(D525 - C525-1, 8)+1)</f>
        <v>庚</v>
      </c>
      <c r="G525" t="str">
        <f t="shared" si="44"/>
        <v>坎庚</v>
      </c>
      <c r="H525" t="str">
        <f>IFERROR(VLOOKUP(G525, 地支沖合table[[key]:[沖合關係]], 2, FALSE), "")</f>
        <v/>
      </c>
    </row>
    <row r="526" spans="1:8" x14ac:dyDescent="0.25">
      <c r="A526">
        <f t="shared" si="40"/>
        <v>-51.5</v>
      </c>
      <c r="B526">
        <f t="shared" si="41"/>
        <v>-1</v>
      </c>
      <c r="C526">
        <f t="shared" si="42"/>
        <v>1</v>
      </c>
      <c r="D526">
        <f t="shared" si="43"/>
        <v>5</v>
      </c>
      <c r="E526" t="str">
        <f>INDEX(八宮按位排, MOD(ROW()-2, 8)+1)</f>
        <v>乾</v>
      </c>
      <c r="F526" t="str">
        <f>INDEX([2]!十八局地盤表,FLOOR((ROW()-2)/64, 1)+1,  MOD(D526 - C526-1, 8)+1)</f>
        <v>戊</v>
      </c>
      <c r="G526" t="str">
        <f t="shared" si="44"/>
        <v>乾戊</v>
      </c>
      <c r="H526" t="str">
        <f>IFERROR(VLOOKUP(G526, 地支沖合table[[key]:[沖合關係]], 2, FALSE), "")</f>
        <v/>
      </c>
    </row>
    <row r="527" spans="1:8" x14ac:dyDescent="0.25">
      <c r="A527">
        <f t="shared" si="40"/>
        <v>-50.5</v>
      </c>
      <c r="B527">
        <f t="shared" si="41"/>
        <v>-1</v>
      </c>
      <c r="C527">
        <f t="shared" si="42"/>
        <v>1</v>
      </c>
      <c r="D527">
        <f t="shared" si="43"/>
        <v>6</v>
      </c>
      <c r="E527" t="str">
        <f>INDEX(八宮按位排, MOD(ROW()-2, 8)+1)</f>
        <v>兌</v>
      </c>
      <c r="F527" t="str">
        <f>INDEX([2]!十八局地盤表,FLOOR((ROW()-2)/64, 1)+1,  MOD(D527 - C527-1, 8)+1)</f>
        <v>壬</v>
      </c>
      <c r="G527" t="str">
        <f t="shared" si="44"/>
        <v>兌壬</v>
      </c>
      <c r="H527" t="str">
        <f>IFERROR(VLOOKUP(G527, 地支沖合table[[key]:[沖合關係]], 2, FALSE), "")</f>
        <v>相合,</v>
      </c>
    </row>
    <row r="528" spans="1:8" x14ac:dyDescent="0.25">
      <c r="A528">
        <f t="shared" si="40"/>
        <v>-49.5</v>
      </c>
      <c r="B528">
        <f t="shared" si="41"/>
        <v>-1</v>
      </c>
      <c r="C528">
        <f t="shared" si="42"/>
        <v>1</v>
      </c>
      <c r="D528">
        <f t="shared" si="43"/>
        <v>7</v>
      </c>
      <c r="E528" t="str">
        <f>INDEX(八宮按位排, MOD(ROW()-2, 8)+1)</f>
        <v>坤</v>
      </c>
      <c r="F528" t="str">
        <f>INDEX([2]!十八局地盤表,FLOOR((ROW()-2)/64, 1)+1,  MOD(D528 - C528-1, 8)+1)</f>
        <v>辛</v>
      </c>
      <c r="G528" t="str">
        <f t="shared" si="44"/>
        <v>坤辛</v>
      </c>
      <c r="H528" t="str">
        <f>IFERROR(VLOOKUP(G528, 地支沖合table[[key]:[沖合關係]], 2, FALSE), "")</f>
        <v>相合,</v>
      </c>
    </row>
    <row r="529" spans="1:8" x14ac:dyDescent="0.25">
      <c r="A529">
        <f t="shared" si="40"/>
        <v>-48.5</v>
      </c>
      <c r="B529">
        <f t="shared" si="41"/>
        <v>-1</v>
      </c>
      <c r="C529">
        <f t="shared" si="42"/>
        <v>1</v>
      </c>
      <c r="D529">
        <f t="shared" si="43"/>
        <v>8</v>
      </c>
      <c r="E529" t="str">
        <f>INDEX(八宮按位排, MOD(ROW()-2, 8)+1)</f>
        <v>離</v>
      </c>
      <c r="F529" t="str">
        <f>INDEX([2]!十八局地盤表,FLOOR((ROW()-2)/64, 1)+1,  MOD(D529 - C529-1, 8)+1)</f>
        <v>乙</v>
      </c>
      <c r="G529" t="str">
        <f t="shared" si="44"/>
        <v>離乙</v>
      </c>
      <c r="H529" t="str">
        <f>IFERROR(VLOOKUP(G529, 地支沖合table[[key]:[沖合關係]], 2, FALSE), "")</f>
        <v/>
      </c>
    </row>
    <row r="530" spans="1:8" x14ac:dyDescent="0.25">
      <c r="A530">
        <f t="shared" si="40"/>
        <v>-47.5</v>
      </c>
      <c r="B530">
        <f t="shared" si="41"/>
        <v>-1</v>
      </c>
      <c r="C530">
        <f t="shared" si="42"/>
        <v>2</v>
      </c>
      <c r="D530">
        <f t="shared" si="43"/>
        <v>1</v>
      </c>
      <c r="E530" t="str">
        <f>INDEX(八宮按位排, MOD(ROW()-2, 8)+1)</f>
        <v>巽</v>
      </c>
      <c r="F530" t="str">
        <f>INDEX([2]!十八局地盤表,FLOOR((ROW()-2)/64, 1)+1,  MOD(D530 - C530-1, 8)+1)</f>
        <v>乙</v>
      </c>
      <c r="G530" t="str">
        <f t="shared" si="44"/>
        <v>巽乙</v>
      </c>
      <c r="H530" t="str">
        <f>IFERROR(VLOOKUP(G530, 地支沖合table[[key]:[沖合關係]], 2, FALSE), "")</f>
        <v/>
      </c>
    </row>
    <row r="531" spans="1:8" x14ac:dyDescent="0.25">
      <c r="A531">
        <f t="shared" si="40"/>
        <v>-46.5</v>
      </c>
      <c r="B531">
        <f t="shared" si="41"/>
        <v>-1</v>
      </c>
      <c r="C531">
        <f t="shared" si="42"/>
        <v>2</v>
      </c>
      <c r="D531">
        <f t="shared" si="43"/>
        <v>2</v>
      </c>
      <c r="E531" t="str">
        <f>INDEX(八宮按位排, MOD(ROW()-2, 8)+1)</f>
        <v>震</v>
      </c>
      <c r="F531" t="str">
        <f>INDEX([2]!十八局地盤表,FLOOR((ROW()-2)/64, 1)+1,  MOD(D531 - C531-1, 8)+1)</f>
        <v>己</v>
      </c>
      <c r="G531" t="str">
        <f t="shared" si="44"/>
        <v>震己</v>
      </c>
      <c r="H531" t="str">
        <f>IFERROR(VLOOKUP(G531, 地支沖合table[[key]:[沖合關係]], 2, FALSE), "")</f>
        <v>相合,</v>
      </c>
    </row>
    <row r="532" spans="1:8" x14ac:dyDescent="0.25">
      <c r="A532">
        <f t="shared" si="40"/>
        <v>-45.5</v>
      </c>
      <c r="B532">
        <f t="shared" si="41"/>
        <v>-1</v>
      </c>
      <c r="C532">
        <f t="shared" si="42"/>
        <v>2</v>
      </c>
      <c r="D532">
        <f t="shared" si="43"/>
        <v>3</v>
      </c>
      <c r="E532" t="str">
        <f>INDEX(八宮按位排, MOD(ROW()-2, 8)+1)</f>
        <v>艮</v>
      </c>
      <c r="F532" t="str">
        <f>INDEX([2]!十八局地盤表,FLOOR((ROW()-2)/64, 1)+1,  MOD(D532 - C532-1, 8)+1)</f>
        <v>丁</v>
      </c>
      <c r="G532" t="str">
        <f t="shared" si="44"/>
        <v>艮丁</v>
      </c>
      <c r="H532" t="str">
        <f>IFERROR(VLOOKUP(G532, 地支沖合table[[key]:[沖合關係]], 2, FALSE), "")</f>
        <v/>
      </c>
    </row>
    <row r="533" spans="1:8" x14ac:dyDescent="0.25">
      <c r="A533">
        <f t="shared" si="40"/>
        <v>-44.5</v>
      </c>
      <c r="B533">
        <f t="shared" si="41"/>
        <v>-1</v>
      </c>
      <c r="C533">
        <f t="shared" si="42"/>
        <v>2</v>
      </c>
      <c r="D533">
        <f t="shared" si="43"/>
        <v>4</v>
      </c>
      <c r="E533" t="str">
        <f>INDEX(八宮按位排, MOD(ROW()-2, 8)+1)</f>
        <v>坎</v>
      </c>
      <c r="F533" t="str">
        <f>INDEX([2]!十八局地盤表,FLOOR((ROW()-2)/64, 1)+1,  MOD(D533 - C533-1, 8)+1)</f>
        <v>丙</v>
      </c>
      <c r="G533" t="str">
        <f t="shared" si="44"/>
        <v>坎丙</v>
      </c>
      <c r="H533" t="str">
        <f>IFERROR(VLOOKUP(G533, 地支沖合table[[key]:[沖合關係]], 2, FALSE), "")</f>
        <v/>
      </c>
    </row>
    <row r="534" spans="1:8" x14ac:dyDescent="0.25">
      <c r="A534">
        <f t="shared" si="40"/>
        <v>-43.5</v>
      </c>
      <c r="B534">
        <f t="shared" si="41"/>
        <v>-1</v>
      </c>
      <c r="C534">
        <f t="shared" si="42"/>
        <v>2</v>
      </c>
      <c r="D534">
        <f t="shared" si="43"/>
        <v>5</v>
      </c>
      <c r="E534" t="str">
        <f>INDEX(八宮按位排, MOD(ROW()-2, 8)+1)</f>
        <v>乾</v>
      </c>
      <c r="F534" t="str">
        <f>INDEX([2]!十八局地盤表,FLOOR((ROW()-2)/64, 1)+1,  MOD(D534 - C534-1, 8)+1)</f>
        <v>庚</v>
      </c>
      <c r="G534" t="str">
        <f t="shared" si="44"/>
        <v>乾庚</v>
      </c>
      <c r="H534" t="str">
        <f>IFERROR(VLOOKUP(G534, 地支沖合table[[key]:[沖合關係]], 2, FALSE), "")</f>
        <v>相害,</v>
      </c>
    </row>
    <row r="535" spans="1:8" x14ac:dyDescent="0.25">
      <c r="A535">
        <f t="shared" si="40"/>
        <v>-42.5</v>
      </c>
      <c r="B535">
        <f t="shared" si="41"/>
        <v>-1</v>
      </c>
      <c r="C535">
        <f t="shared" si="42"/>
        <v>2</v>
      </c>
      <c r="D535">
        <f t="shared" si="43"/>
        <v>6</v>
      </c>
      <c r="E535" t="str">
        <f>INDEX(八宮按位排, MOD(ROW()-2, 8)+1)</f>
        <v>兌</v>
      </c>
      <c r="F535" t="str">
        <f>INDEX([2]!十八局地盤表,FLOOR((ROW()-2)/64, 1)+1,  MOD(D535 - C535-1, 8)+1)</f>
        <v>戊</v>
      </c>
      <c r="G535" t="str">
        <f t="shared" si="44"/>
        <v>兌戊</v>
      </c>
      <c r="H535" t="str">
        <f>IFERROR(VLOOKUP(G535, 地支沖合table[[key]:[沖合關係]], 2, FALSE), "")</f>
        <v>相破,</v>
      </c>
    </row>
    <row r="536" spans="1:8" x14ac:dyDescent="0.25">
      <c r="A536">
        <f t="shared" si="40"/>
        <v>-41.5</v>
      </c>
      <c r="B536">
        <f t="shared" si="41"/>
        <v>-1</v>
      </c>
      <c r="C536">
        <f t="shared" si="42"/>
        <v>2</v>
      </c>
      <c r="D536">
        <f t="shared" si="43"/>
        <v>7</v>
      </c>
      <c r="E536" t="str">
        <f>INDEX(八宮按位排, MOD(ROW()-2, 8)+1)</f>
        <v>坤</v>
      </c>
      <c r="F536" t="str">
        <f>INDEX([2]!十八局地盤表,FLOOR((ROW()-2)/64, 1)+1,  MOD(D536 - C536-1, 8)+1)</f>
        <v>壬</v>
      </c>
      <c r="G536" t="str">
        <f t="shared" si="44"/>
        <v>坤壬</v>
      </c>
      <c r="H536" t="str">
        <f>IFERROR(VLOOKUP(G536, 地支沖合table[[key]:[沖合關係]], 2, FALSE), "")</f>
        <v/>
      </c>
    </row>
    <row r="537" spans="1:8" x14ac:dyDescent="0.25">
      <c r="A537">
        <f t="shared" si="40"/>
        <v>-40.5</v>
      </c>
      <c r="B537">
        <f t="shared" si="41"/>
        <v>-1</v>
      </c>
      <c r="C537">
        <f t="shared" si="42"/>
        <v>2</v>
      </c>
      <c r="D537">
        <f t="shared" si="43"/>
        <v>8</v>
      </c>
      <c r="E537" t="str">
        <f>INDEX(八宮按位排, MOD(ROW()-2, 8)+1)</f>
        <v>離</v>
      </c>
      <c r="F537" t="str">
        <f>INDEX([2]!十八局地盤表,FLOOR((ROW()-2)/64, 1)+1,  MOD(D537 - C537-1, 8)+1)</f>
        <v>辛</v>
      </c>
      <c r="G537" t="str">
        <f t="shared" si="44"/>
        <v>離辛</v>
      </c>
      <c r="H537" t="str">
        <f>IFERROR(VLOOKUP(G537, 地支沖合table[[key]:[沖合關係]], 2, FALSE), "")</f>
        <v>自刑,</v>
      </c>
    </row>
    <row r="538" spans="1:8" x14ac:dyDescent="0.25">
      <c r="A538">
        <f t="shared" si="40"/>
        <v>-39.5</v>
      </c>
      <c r="B538">
        <f t="shared" si="41"/>
        <v>-1</v>
      </c>
      <c r="C538">
        <f t="shared" si="42"/>
        <v>3</v>
      </c>
      <c r="D538">
        <f t="shared" si="43"/>
        <v>1</v>
      </c>
      <c r="E538" t="str">
        <f>INDEX(八宮按位排, MOD(ROW()-2, 8)+1)</f>
        <v>巽</v>
      </c>
      <c r="F538" t="str">
        <f>INDEX([2]!十八局地盤表,FLOOR((ROW()-2)/64, 1)+1,  MOD(D538 - C538-1, 8)+1)</f>
        <v>辛</v>
      </c>
      <c r="G538" t="str">
        <f t="shared" si="44"/>
        <v>巽辛</v>
      </c>
      <c r="H538" t="str">
        <f>IFERROR(VLOOKUP(G538, 地支沖合table[[key]:[沖合關係]], 2, FALSE), "")</f>
        <v/>
      </c>
    </row>
    <row r="539" spans="1:8" x14ac:dyDescent="0.25">
      <c r="A539">
        <f t="shared" si="40"/>
        <v>-38.5</v>
      </c>
      <c r="B539">
        <f t="shared" si="41"/>
        <v>-1</v>
      </c>
      <c r="C539">
        <f t="shared" si="42"/>
        <v>3</v>
      </c>
      <c r="D539">
        <f t="shared" si="43"/>
        <v>2</v>
      </c>
      <c r="E539" t="str">
        <f>INDEX(八宮按位排, MOD(ROW()-2, 8)+1)</f>
        <v>震</v>
      </c>
      <c r="F539" t="str">
        <f>INDEX([2]!十八局地盤表,FLOOR((ROW()-2)/64, 1)+1,  MOD(D539 - C539-1, 8)+1)</f>
        <v>乙</v>
      </c>
      <c r="G539" t="str">
        <f t="shared" si="44"/>
        <v>震乙</v>
      </c>
      <c r="H539" t="str">
        <f>IFERROR(VLOOKUP(G539, 地支沖合table[[key]:[沖合關係]], 2, FALSE), "")</f>
        <v/>
      </c>
    </row>
    <row r="540" spans="1:8" x14ac:dyDescent="0.25">
      <c r="A540">
        <f t="shared" si="40"/>
        <v>-37.5</v>
      </c>
      <c r="B540">
        <f t="shared" si="41"/>
        <v>-1</v>
      </c>
      <c r="C540">
        <f t="shared" si="42"/>
        <v>3</v>
      </c>
      <c r="D540">
        <f t="shared" si="43"/>
        <v>3</v>
      </c>
      <c r="E540" t="str">
        <f>INDEX(八宮按位排, MOD(ROW()-2, 8)+1)</f>
        <v>艮</v>
      </c>
      <c r="F540" t="str">
        <f>INDEX([2]!十八局地盤表,FLOOR((ROW()-2)/64, 1)+1,  MOD(D540 - C540-1, 8)+1)</f>
        <v>己</v>
      </c>
      <c r="G540" t="str">
        <f t="shared" si="44"/>
        <v>艮己</v>
      </c>
      <c r="H540" t="str">
        <f>IFERROR(VLOOKUP(G540, 地支沖合table[[key]:[沖合關係]], 2, FALSE), "")</f>
        <v>恃勢之刑-儀←宮,</v>
      </c>
    </row>
    <row r="541" spans="1:8" x14ac:dyDescent="0.25">
      <c r="A541">
        <f t="shared" si="40"/>
        <v>-36.5</v>
      </c>
      <c r="B541">
        <f t="shared" si="41"/>
        <v>-1</v>
      </c>
      <c r="C541">
        <f t="shared" si="42"/>
        <v>3</v>
      </c>
      <c r="D541">
        <f t="shared" si="43"/>
        <v>4</v>
      </c>
      <c r="E541" t="str">
        <f>INDEX(八宮按位排, MOD(ROW()-2, 8)+1)</f>
        <v>坎</v>
      </c>
      <c r="F541" t="str">
        <f>INDEX([2]!十八局地盤表,FLOOR((ROW()-2)/64, 1)+1,  MOD(D541 - C541-1, 8)+1)</f>
        <v>丁</v>
      </c>
      <c r="G541" t="str">
        <f t="shared" si="44"/>
        <v>坎丁</v>
      </c>
      <c r="H541" t="str">
        <f>IFERROR(VLOOKUP(G541, 地支沖合table[[key]:[沖合關係]], 2, FALSE), "")</f>
        <v/>
      </c>
    </row>
    <row r="542" spans="1:8" x14ac:dyDescent="0.25">
      <c r="A542">
        <f t="shared" si="40"/>
        <v>-35.5</v>
      </c>
      <c r="B542">
        <f t="shared" si="41"/>
        <v>-1</v>
      </c>
      <c r="C542">
        <f t="shared" si="42"/>
        <v>3</v>
      </c>
      <c r="D542">
        <f t="shared" si="43"/>
        <v>5</v>
      </c>
      <c r="E542" t="str">
        <f>INDEX(八宮按位排, MOD(ROW()-2, 8)+1)</f>
        <v>乾</v>
      </c>
      <c r="F542" t="str">
        <f>INDEX([2]!十八局地盤表,FLOOR((ROW()-2)/64, 1)+1,  MOD(D542 - C542-1, 8)+1)</f>
        <v>丙</v>
      </c>
      <c r="G542" t="str">
        <f t="shared" si="44"/>
        <v>乾丙</v>
      </c>
      <c r="H542" t="str">
        <f>IFERROR(VLOOKUP(G542, 地支沖合table[[key]:[沖合關係]], 2, FALSE), "")</f>
        <v/>
      </c>
    </row>
    <row r="543" spans="1:8" x14ac:dyDescent="0.25">
      <c r="A543">
        <f t="shared" si="40"/>
        <v>-34.5</v>
      </c>
      <c r="B543">
        <f t="shared" si="41"/>
        <v>-1</v>
      </c>
      <c r="C543">
        <f t="shared" si="42"/>
        <v>3</v>
      </c>
      <c r="D543">
        <f t="shared" si="43"/>
        <v>6</v>
      </c>
      <c r="E543" t="str">
        <f>INDEX(八宮按位排, MOD(ROW()-2, 8)+1)</f>
        <v>兌</v>
      </c>
      <c r="F543" t="str">
        <f>INDEX([2]!十八局地盤表,FLOOR((ROW()-2)/64, 1)+1,  MOD(D543 - C543-1, 8)+1)</f>
        <v>庚</v>
      </c>
      <c r="G543" t="str">
        <f t="shared" si="44"/>
        <v>兌庚</v>
      </c>
      <c r="H543" t="str">
        <f>IFERROR(VLOOKUP(G543, 地支沖合table[[key]:[沖合關係]], 2, FALSE), "")</f>
        <v/>
      </c>
    </row>
    <row r="544" spans="1:8" x14ac:dyDescent="0.25">
      <c r="A544">
        <f t="shared" si="40"/>
        <v>-33.5</v>
      </c>
      <c r="B544">
        <f t="shared" si="41"/>
        <v>-1</v>
      </c>
      <c r="C544">
        <f t="shared" si="42"/>
        <v>3</v>
      </c>
      <c r="D544">
        <f t="shared" si="43"/>
        <v>7</v>
      </c>
      <c r="E544" t="str">
        <f>INDEX(八宮按位排, MOD(ROW()-2, 8)+1)</f>
        <v>坤</v>
      </c>
      <c r="F544" t="str">
        <f>INDEX([2]!十八局地盤表,FLOOR((ROW()-2)/64, 1)+1,  MOD(D544 - C544-1, 8)+1)</f>
        <v>戊</v>
      </c>
      <c r="G544" t="str">
        <f t="shared" si="44"/>
        <v>坤戊</v>
      </c>
      <c r="H544" t="str">
        <f>IFERROR(VLOOKUP(G544, 地支沖合table[[key]:[沖合關係]], 2, FALSE), "")</f>
        <v>相害,</v>
      </c>
    </row>
    <row r="545" spans="1:8" x14ac:dyDescent="0.25">
      <c r="A545">
        <f t="shared" si="40"/>
        <v>-32.5</v>
      </c>
      <c r="B545">
        <f t="shared" si="41"/>
        <v>-1</v>
      </c>
      <c r="C545">
        <f t="shared" si="42"/>
        <v>3</v>
      </c>
      <c r="D545">
        <f t="shared" si="43"/>
        <v>8</v>
      </c>
      <c r="E545" t="str">
        <f>INDEX(八宮按位排, MOD(ROW()-2, 8)+1)</f>
        <v>離</v>
      </c>
      <c r="F545" t="str">
        <f>INDEX([2]!十八局地盤表,FLOOR((ROW()-2)/64, 1)+1,  MOD(D545 - C545-1, 8)+1)</f>
        <v>壬</v>
      </c>
      <c r="G545" t="str">
        <f t="shared" si="44"/>
        <v>離壬</v>
      </c>
      <c r="H545" t="str">
        <f>IFERROR(VLOOKUP(G545, 地支沖合table[[key]:[沖合關係]], 2, FALSE), "")</f>
        <v/>
      </c>
    </row>
    <row r="546" spans="1:8" x14ac:dyDescent="0.25">
      <c r="A546">
        <f t="shared" si="40"/>
        <v>-31.5</v>
      </c>
      <c r="B546">
        <f t="shared" si="41"/>
        <v>-1</v>
      </c>
      <c r="C546">
        <f t="shared" si="42"/>
        <v>4</v>
      </c>
      <c r="D546">
        <f t="shared" si="43"/>
        <v>1</v>
      </c>
      <c r="E546" t="str">
        <f>INDEX(八宮按位排, MOD(ROW()-2, 8)+1)</f>
        <v>巽</v>
      </c>
      <c r="F546" t="str">
        <f>INDEX([2]!十八局地盤表,FLOOR((ROW()-2)/64, 1)+1,  MOD(D546 - C546-1, 8)+1)</f>
        <v>壬</v>
      </c>
      <c r="G546" t="str">
        <f t="shared" si="44"/>
        <v>巽壬</v>
      </c>
      <c r="H546" t="str">
        <f>IFERROR(VLOOKUP(G546, 地支沖合table[[key]:[沖合關係]], 2, FALSE), "")</f>
        <v>自刑,</v>
      </c>
    </row>
    <row r="547" spans="1:8" x14ac:dyDescent="0.25">
      <c r="A547">
        <f t="shared" si="40"/>
        <v>-30.5</v>
      </c>
      <c r="B547">
        <f t="shared" si="41"/>
        <v>-1</v>
      </c>
      <c r="C547">
        <f t="shared" si="42"/>
        <v>4</v>
      </c>
      <c r="D547">
        <f t="shared" si="43"/>
        <v>2</v>
      </c>
      <c r="E547" t="str">
        <f>INDEX(八宮按位排, MOD(ROW()-2, 8)+1)</f>
        <v>震</v>
      </c>
      <c r="F547" t="str">
        <f>INDEX([2]!十八局地盤表,FLOOR((ROW()-2)/64, 1)+1,  MOD(D547 - C547-1, 8)+1)</f>
        <v>辛</v>
      </c>
      <c r="G547" t="str">
        <f t="shared" si="44"/>
        <v>震辛</v>
      </c>
      <c r="H547" t="str">
        <f>IFERROR(VLOOKUP(G547, 地支沖合table[[key]:[沖合關係]], 2, FALSE), "")</f>
        <v>相破,</v>
      </c>
    </row>
    <row r="548" spans="1:8" x14ac:dyDescent="0.25">
      <c r="A548">
        <f t="shared" si="40"/>
        <v>-29.5</v>
      </c>
      <c r="B548">
        <f t="shared" si="41"/>
        <v>-1</v>
      </c>
      <c r="C548">
        <f t="shared" si="42"/>
        <v>4</v>
      </c>
      <c r="D548">
        <f t="shared" si="43"/>
        <v>3</v>
      </c>
      <c r="E548" t="str">
        <f>INDEX(八宮按位排, MOD(ROW()-2, 8)+1)</f>
        <v>艮</v>
      </c>
      <c r="F548" t="str">
        <f>INDEX([2]!十八局地盤表,FLOOR((ROW()-2)/64, 1)+1,  MOD(D548 - C548-1, 8)+1)</f>
        <v>乙</v>
      </c>
      <c r="G548" t="str">
        <f t="shared" si="44"/>
        <v>艮乙</v>
      </c>
      <c r="H548" t="str">
        <f>IFERROR(VLOOKUP(G548, 地支沖合table[[key]:[沖合關係]], 2, FALSE), "")</f>
        <v/>
      </c>
    </row>
    <row r="549" spans="1:8" x14ac:dyDescent="0.25">
      <c r="A549">
        <f t="shared" si="40"/>
        <v>-28.5</v>
      </c>
      <c r="B549">
        <f t="shared" si="41"/>
        <v>-1</v>
      </c>
      <c r="C549">
        <f t="shared" si="42"/>
        <v>4</v>
      </c>
      <c r="D549">
        <f t="shared" si="43"/>
        <v>4</v>
      </c>
      <c r="E549" t="str">
        <f>INDEX(八宮按位排, MOD(ROW()-2, 8)+1)</f>
        <v>坎</v>
      </c>
      <c r="F549" t="str">
        <f>INDEX([2]!十八局地盤表,FLOOR((ROW()-2)/64, 1)+1,  MOD(D549 - C549-1, 8)+1)</f>
        <v>己</v>
      </c>
      <c r="G549" t="str">
        <f t="shared" si="44"/>
        <v>坎己</v>
      </c>
      <c r="H549" t="str">
        <f>IFERROR(VLOOKUP(G549, 地支沖合table[[key]:[沖合關係]], 2, FALSE), "")</f>
        <v/>
      </c>
    </row>
    <row r="550" spans="1:8" x14ac:dyDescent="0.25">
      <c r="A550">
        <f t="shared" si="40"/>
        <v>-27.5</v>
      </c>
      <c r="B550">
        <f t="shared" si="41"/>
        <v>-1</v>
      </c>
      <c r="C550">
        <f t="shared" si="42"/>
        <v>4</v>
      </c>
      <c r="D550">
        <f t="shared" si="43"/>
        <v>5</v>
      </c>
      <c r="E550" t="str">
        <f>INDEX(八宮按位排, MOD(ROW()-2, 8)+1)</f>
        <v>乾</v>
      </c>
      <c r="F550" t="str">
        <f>INDEX([2]!十八局地盤表,FLOOR((ROW()-2)/64, 1)+1,  MOD(D550 - C550-1, 8)+1)</f>
        <v>丁</v>
      </c>
      <c r="G550" t="str">
        <f t="shared" si="44"/>
        <v>乾丁</v>
      </c>
      <c r="H550" t="str">
        <f>IFERROR(VLOOKUP(G550, 地支沖合table[[key]:[沖合關係]], 2, FALSE), "")</f>
        <v/>
      </c>
    </row>
    <row r="551" spans="1:8" x14ac:dyDescent="0.25">
      <c r="A551">
        <f t="shared" si="40"/>
        <v>-26.5</v>
      </c>
      <c r="B551">
        <f t="shared" si="41"/>
        <v>-1</v>
      </c>
      <c r="C551">
        <f t="shared" si="42"/>
        <v>4</v>
      </c>
      <c r="D551">
        <f t="shared" si="43"/>
        <v>6</v>
      </c>
      <c r="E551" t="str">
        <f>INDEX(八宮按位排, MOD(ROW()-2, 8)+1)</f>
        <v>兌</v>
      </c>
      <c r="F551" t="str">
        <f>INDEX([2]!十八局地盤表,FLOOR((ROW()-2)/64, 1)+1,  MOD(D551 - C551-1, 8)+1)</f>
        <v>丙</v>
      </c>
      <c r="G551" t="str">
        <f t="shared" si="44"/>
        <v>兌丙</v>
      </c>
      <c r="H551" t="str">
        <f>IFERROR(VLOOKUP(G551, 地支沖合table[[key]:[沖合關係]], 2, FALSE), "")</f>
        <v/>
      </c>
    </row>
    <row r="552" spans="1:8" x14ac:dyDescent="0.25">
      <c r="A552">
        <f t="shared" si="40"/>
        <v>-25.5</v>
      </c>
      <c r="B552">
        <f t="shared" si="41"/>
        <v>-1</v>
      </c>
      <c r="C552">
        <f t="shared" si="42"/>
        <v>4</v>
      </c>
      <c r="D552">
        <f t="shared" si="43"/>
        <v>7</v>
      </c>
      <c r="E552" t="str">
        <f>INDEX(八宮按位排, MOD(ROW()-2, 8)+1)</f>
        <v>坤</v>
      </c>
      <c r="F552" t="str">
        <f>INDEX([2]!十八局地盤表,FLOOR((ROW()-2)/64, 1)+1,  MOD(D552 - C552-1, 8)+1)</f>
        <v>庚</v>
      </c>
      <c r="G552" t="str">
        <f t="shared" si="44"/>
        <v>坤庚</v>
      </c>
      <c r="H552" t="str">
        <f>IFERROR(VLOOKUP(G552, 地支沖合table[[key]:[沖合關係]], 2, FALSE), "")</f>
        <v/>
      </c>
    </row>
    <row r="553" spans="1:8" x14ac:dyDescent="0.25">
      <c r="A553">
        <f t="shared" si="40"/>
        <v>-24.5</v>
      </c>
      <c r="B553">
        <f t="shared" si="41"/>
        <v>-1</v>
      </c>
      <c r="C553">
        <f t="shared" si="42"/>
        <v>4</v>
      </c>
      <c r="D553">
        <f t="shared" si="43"/>
        <v>8</v>
      </c>
      <c r="E553" t="str">
        <f>INDEX(八宮按位排, MOD(ROW()-2, 8)+1)</f>
        <v>離</v>
      </c>
      <c r="F553" t="str">
        <f>INDEX([2]!十八局地盤表,FLOOR((ROW()-2)/64, 1)+1,  MOD(D553 - C553-1, 8)+1)</f>
        <v>戊</v>
      </c>
      <c r="G553" t="str">
        <f t="shared" si="44"/>
        <v>離戊</v>
      </c>
      <c r="H553" t="str">
        <f>IFERROR(VLOOKUP(G553, 地支沖合table[[key]:[沖合關係]], 2, FALSE), "")</f>
        <v>相沖,</v>
      </c>
    </row>
    <row r="554" spans="1:8" x14ac:dyDescent="0.25">
      <c r="A554">
        <f t="shared" si="40"/>
        <v>-23.5</v>
      </c>
      <c r="B554">
        <f t="shared" si="41"/>
        <v>-1</v>
      </c>
      <c r="C554">
        <f t="shared" si="42"/>
        <v>5</v>
      </c>
      <c r="D554">
        <f t="shared" si="43"/>
        <v>1</v>
      </c>
      <c r="E554" t="str">
        <f>INDEX(八宮按位排, MOD(ROW()-2, 8)+1)</f>
        <v>巽</v>
      </c>
      <c r="F554" t="str">
        <f>INDEX([2]!十八局地盤表,FLOOR((ROW()-2)/64, 1)+1,  MOD(D554 - C554-1, 8)+1)</f>
        <v>戊</v>
      </c>
      <c r="G554" t="str">
        <f t="shared" si="44"/>
        <v>巽戊</v>
      </c>
      <c r="H554" t="str">
        <f>IFERROR(VLOOKUP(G554, 地支沖合table[[key]:[沖合關係]], 2, FALSE), "")</f>
        <v/>
      </c>
    </row>
    <row r="555" spans="1:8" x14ac:dyDescent="0.25">
      <c r="A555">
        <f t="shared" si="40"/>
        <v>-22.5</v>
      </c>
      <c r="B555">
        <f t="shared" si="41"/>
        <v>-1</v>
      </c>
      <c r="C555">
        <f t="shared" si="42"/>
        <v>5</v>
      </c>
      <c r="D555">
        <f t="shared" si="43"/>
        <v>2</v>
      </c>
      <c r="E555" t="str">
        <f>INDEX(八宮按位排, MOD(ROW()-2, 8)+1)</f>
        <v>震</v>
      </c>
      <c r="F555" t="str">
        <f>INDEX([2]!十八局地盤表,FLOOR((ROW()-2)/64, 1)+1,  MOD(D555 - C555-1, 8)+1)</f>
        <v>壬</v>
      </c>
      <c r="G555" t="str">
        <f t="shared" si="44"/>
        <v>震壬</v>
      </c>
      <c r="H555" t="str">
        <f>IFERROR(VLOOKUP(G555, 地支沖合table[[key]:[沖合關係]], 2, FALSE), "")</f>
        <v>相害,</v>
      </c>
    </row>
    <row r="556" spans="1:8" x14ac:dyDescent="0.25">
      <c r="A556">
        <f t="shared" si="40"/>
        <v>-21.5</v>
      </c>
      <c r="B556">
        <f t="shared" si="41"/>
        <v>-1</v>
      </c>
      <c r="C556">
        <f t="shared" si="42"/>
        <v>5</v>
      </c>
      <c r="D556">
        <f t="shared" si="43"/>
        <v>3</v>
      </c>
      <c r="E556" t="str">
        <f>INDEX(八宮按位排, MOD(ROW()-2, 8)+1)</f>
        <v>艮</v>
      </c>
      <c r="F556" t="str">
        <f>INDEX([2]!十八局地盤表,FLOOR((ROW()-2)/64, 1)+1,  MOD(D556 - C556-1, 8)+1)</f>
        <v>辛</v>
      </c>
      <c r="G556" t="str">
        <f t="shared" si="44"/>
        <v>艮辛</v>
      </c>
      <c r="H556" t="str">
        <f>IFERROR(VLOOKUP(G556, 地支沖合table[[key]:[沖合關係]], 2, FALSE), "")</f>
        <v>相害,</v>
      </c>
    </row>
    <row r="557" spans="1:8" x14ac:dyDescent="0.25">
      <c r="A557">
        <f t="shared" si="40"/>
        <v>-20.5</v>
      </c>
      <c r="B557">
        <f t="shared" si="41"/>
        <v>-1</v>
      </c>
      <c r="C557">
        <f t="shared" si="42"/>
        <v>5</v>
      </c>
      <c r="D557">
        <f t="shared" si="43"/>
        <v>4</v>
      </c>
      <c r="E557" t="str">
        <f>INDEX(八宮按位排, MOD(ROW()-2, 8)+1)</f>
        <v>坎</v>
      </c>
      <c r="F557" t="str">
        <f>INDEX([2]!十八局地盤表,FLOOR((ROW()-2)/64, 1)+1,  MOD(D557 - C557-1, 8)+1)</f>
        <v>乙</v>
      </c>
      <c r="G557" t="str">
        <f t="shared" si="44"/>
        <v>坎乙</v>
      </c>
      <c r="H557" t="str">
        <f>IFERROR(VLOOKUP(G557, 地支沖合table[[key]:[沖合關係]], 2, FALSE), "")</f>
        <v/>
      </c>
    </row>
    <row r="558" spans="1:8" x14ac:dyDescent="0.25">
      <c r="A558">
        <f t="shared" si="40"/>
        <v>-19.5</v>
      </c>
      <c r="B558">
        <f t="shared" si="41"/>
        <v>-1</v>
      </c>
      <c r="C558">
        <f t="shared" si="42"/>
        <v>5</v>
      </c>
      <c r="D558">
        <f t="shared" si="43"/>
        <v>5</v>
      </c>
      <c r="E558" t="str">
        <f>INDEX(八宮按位排, MOD(ROW()-2, 8)+1)</f>
        <v>乾</v>
      </c>
      <c r="F558" t="str">
        <f>INDEX([2]!十八局地盤表,FLOOR((ROW()-2)/64, 1)+1,  MOD(D558 - C558-1, 8)+1)</f>
        <v>己</v>
      </c>
      <c r="G558" t="str">
        <f t="shared" si="44"/>
        <v>乾己</v>
      </c>
      <c r="H558" t="str">
        <f>IFERROR(VLOOKUP(G558, 地支沖合table[[key]:[沖合關係]], 2, FALSE), "")</f>
        <v/>
      </c>
    </row>
    <row r="559" spans="1:8" x14ac:dyDescent="0.25">
      <c r="A559">
        <f t="shared" si="40"/>
        <v>-18.5</v>
      </c>
      <c r="B559">
        <f t="shared" si="41"/>
        <v>-1</v>
      </c>
      <c r="C559">
        <f t="shared" si="42"/>
        <v>5</v>
      </c>
      <c r="D559">
        <f t="shared" si="43"/>
        <v>6</v>
      </c>
      <c r="E559" t="str">
        <f>INDEX(八宮按位排, MOD(ROW()-2, 8)+1)</f>
        <v>兌</v>
      </c>
      <c r="F559" t="str">
        <f>INDEX([2]!十八局地盤表,FLOOR((ROW()-2)/64, 1)+1,  MOD(D559 - C559-1, 8)+1)</f>
        <v>丁</v>
      </c>
      <c r="G559" t="str">
        <f t="shared" si="44"/>
        <v>兌丁</v>
      </c>
      <c r="H559" t="str">
        <f>IFERROR(VLOOKUP(G559, 地支沖合table[[key]:[沖合關係]], 2, FALSE), "")</f>
        <v/>
      </c>
    </row>
    <row r="560" spans="1:8" x14ac:dyDescent="0.25">
      <c r="A560">
        <f t="shared" si="40"/>
        <v>-17.5</v>
      </c>
      <c r="B560">
        <f t="shared" si="41"/>
        <v>-1</v>
      </c>
      <c r="C560">
        <f t="shared" si="42"/>
        <v>5</v>
      </c>
      <c r="D560">
        <f t="shared" si="43"/>
        <v>7</v>
      </c>
      <c r="E560" t="str">
        <f>INDEX(八宮按位排, MOD(ROW()-2, 8)+1)</f>
        <v>坤</v>
      </c>
      <c r="F560" t="str">
        <f>INDEX([2]!十八局地盤表,FLOOR((ROW()-2)/64, 1)+1,  MOD(D560 - C560-1, 8)+1)</f>
        <v>丙</v>
      </c>
      <c r="G560" t="str">
        <f t="shared" si="44"/>
        <v>坤丙</v>
      </c>
      <c r="H560" t="str">
        <f>IFERROR(VLOOKUP(G560, 地支沖合table[[key]:[沖合關係]], 2, FALSE), "")</f>
        <v/>
      </c>
    </row>
    <row r="561" spans="1:8" x14ac:dyDescent="0.25">
      <c r="A561">
        <f t="shared" si="40"/>
        <v>-16.5</v>
      </c>
      <c r="B561">
        <f t="shared" si="41"/>
        <v>-1</v>
      </c>
      <c r="C561">
        <f t="shared" si="42"/>
        <v>5</v>
      </c>
      <c r="D561">
        <f t="shared" si="43"/>
        <v>8</v>
      </c>
      <c r="E561" t="str">
        <f>INDEX(八宮按位排, MOD(ROW()-2, 8)+1)</f>
        <v>離</v>
      </c>
      <c r="F561" t="str">
        <f>INDEX([2]!十八局地盤表,FLOOR((ROW()-2)/64, 1)+1,  MOD(D561 - C561-1, 8)+1)</f>
        <v>庚</v>
      </c>
      <c r="G561" t="str">
        <f t="shared" si="44"/>
        <v>離庚</v>
      </c>
      <c r="H561" t="str">
        <f>IFERROR(VLOOKUP(G561, 地支沖合table[[key]:[沖合關係]], 2, FALSE), "")</f>
        <v/>
      </c>
    </row>
    <row r="562" spans="1:8" x14ac:dyDescent="0.25">
      <c r="A562">
        <f t="shared" si="40"/>
        <v>-15.5</v>
      </c>
      <c r="B562">
        <f t="shared" si="41"/>
        <v>-1</v>
      </c>
      <c r="C562">
        <f t="shared" si="42"/>
        <v>6</v>
      </c>
      <c r="D562">
        <f t="shared" si="43"/>
        <v>1</v>
      </c>
      <c r="E562" t="str">
        <f>INDEX(八宮按位排, MOD(ROW()-2, 8)+1)</f>
        <v>巽</v>
      </c>
      <c r="F562" t="str">
        <f>INDEX([2]!十八局地盤表,FLOOR((ROW()-2)/64, 1)+1,  MOD(D562 - C562-1, 8)+1)</f>
        <v>庚</v>
      </c>
      <c r="G562" t="str">
        <f t="shared" si="44"/>
        <v>巽庚</v>
      </c>
      <c r="H562" t="str">
        <f>IFERROR(VLOOKUP(G562, 地支沖合table[[key]:[沖合關係]], 2, FALSE), "")</f>
        <v>相合,相破,無恩之刑-儀←宮,</v>
      </c>
    </row>
    <row r="563" spans="1:8" x14ac:dyDescent="0.25">
      <c r="A563">
        <f t="shared" si="40"/>
        <v>-14.5</v>
      </c>
      <c r="B563">
        <f t="shared" si="41"/>
        <v>-1</v>
      </c>
      <c r="C563">
        <f t="shared" si="42"/>
        <v>6</v>
      </c>
      <c r="D563">
        <f t="shared" si="43"/>
        <v>2</v>
      </c>
      <c r="E563" t="str">
        <f>INDEX(八宮按位排, MOD(ROW()-2, 8)+1)</f>
        <v>震</v>
      </c>
      <c r="F563" t="str">
        <f>INDEX([2]!十八局地盤表,FLOOR((ROW()-2)/64, 1)+1,  MOD(D563 - C563-1, 8)+1)</f>
        <v>戊</v>
      </c>
      <c r="G563" t="str">
        <f t="shared" si="44"/>
        <v>震戊</v>
      </c>
      <c r="H563" t="str">
        <f>IFERROR(VLOOKUP(G563, 地支沖合table[[key]:[沖合關係]], 2, FALSE), "")</f>
        <v>無禮之刑,</v>
      </c>
    </row>
    <row r="564" spans="1:8" x14ac:dyDescent="0.25">
      <c r="A564">
        <f t="shared" si="40"/>
        <v>-13.5</v>
      </c>
      <c r="B564">
        <f t="shared" si="41"/>
        <v>-1</v>
      </c>
      <c r="C564">
        <f t="shared" si="42"/>
        <v>6</v>
      </c>
      <c r="D564">
        <f t="shared" si="43"/>
        <v>3</v>
      </c>
      <c r="E564" t="str">
        <f>INDEX(八宮按位排, MOD(ROW()-2, 8)+1)</f>
        <v>艮</v>
      </c>
      <c r="F564" t="str">
        <f>INDEX([2]!十八局地盤表,FLOOR((ROW()-2)/64, 1)+1,  MOD(D564 - C564-1, 8)+1)</f>
        <v>壬</v>
      </c>
      <c r="G564" t="str">
        <f t="shared" si="44"/>
        <v>艮壬</v>
      </c>
      <c r="H564" t="str">
        <f>IFERROR(VLOOKUP(G564, 地支沖合table[[key]:[沖合關係]], 2, FALSE), "")</f>
        <v>相破,</v>
      </c>
    </row>
    <row r="565" spans="1:8" x14ac:dyDescent="0.25">
      <c r="A565">
        <f t="shared" si="40"/>
        <v>-12.5</v>
      </c>
      <c r="B565">
        <f t="shared" si="41"/>
        <v>-1</v>
      </c>
      <c r="C565">
        <f t="shared" si="42"/>
        <v>6</v>
      </c>
      <c r="D565">
        <f t="shared" si="43"/>
        <v>4</v>
      </c>
      <c r="E565" t="str">
        <f>INDEX(八宮按位排, MOD(ROW()-2, 8)+1)</f>
        <v>坎</v>
      </c>
      <c r="F565" t="str">
        <f>INDEX([2]!十八局地盤表,FLOOR((ROW()-2)/64, 1)+1,  MOD(D565 - C565-1, 8)+1)</f>
        <v>辛</v>
      </c>
      <c r="G565" t="str">
        <f t="shared" si="44"/>
        <v>坎辛</v>
      </c>
      <c r="H565" t="str">
        <f>IFERROR(VLOOKUP(G565, 地支沖合table[[key]:[沖合關係]], 2, FALSE), "")</f>
        <v>相沖,</v>
      </c>
    </row>
    <row r="566" spans="1:8" x14ac:dyDescent="0.25">
      <c r="A566">
        <f t="shared" si="40"/>
        <v>-11.5</v>
      </c>
      <c r="B566">
        <f t="shared" si="41"/>
        <v>-1</v>
      </c>
      <c r="C566">
        <f t="shared" si="42"/>
        <v>6</v>
      </c>
      <c r="D566">
        <f t="shared" si="43"/>
        <v>5</v>
      </c>
      <c r="E566" t="str">
        <f>INDEX(八宮按位排, MOD(ROW()-2, 8)+1)</f>
        <v>乾</v>
      </c>
      <c r="F566" t="str">
        <f>INDEX([2]!十八局地盤表,FLOOR((ROW()-2)/64, 1)+1,  MOD(D566 - C566-1, 8)+1)</f>
        <v>乙</v>
      </c>
      <c r="G566" t="str">
        <f t="shared" si="44"/>
        <v>乾乙</v>
      </c>
      <c r="H566" t="str">
        <f>IFERROR(VLOOKUP(G566, 地支沖合table[[key]:[沖合關係]], 2, FALSE), "")</f>
        <v/>
      </c>
    </row>
    <row r="567" spans="1:8" x14ac:dyDescent="0.25">
      <c r="A567">
        <f t="shared" si="40"/>
        <v>-10.5</v>
      </c>
      <c r="B567">
        <f t="shared" si="41"/>
        <v>-1</v>
      </c>
      <c r="C567">
        <f t="shared" si="42"/>
        <v>6</v>
      </c>
      <c r="D567">
        <f t="shared" si="43"/>
        <v>6</v>
      </c>
      <c r="E567" t="str">
        <f>INDEX(八宮按位排, MOD(ROW()-2, 8)+1)</f>
        <v>兌</v>
      </c>
      <c r="F567" t="str">
        <f>INDEX([2]!十八局地盤表,FLOOR((ROW()-2)/64, 1)+1,  MOD(D567 - C567-1, 8)+1)</f>
        <v>己</v>
      </c>
      <c r="G567" t="str">
        <f t="shared" si="44"/>
        <v>兌己</v>
      </c>
      <c r="H567" t="str">
        <f>IFERROR(VLOOKUP(G567, 地支沖合table[[key]:[沖合關係]], 2, FALSE), "")</f>
        <v>相害,</v>
      </c>
    </row>
    <row r="568" spans="1:8" x14ac:dyDescent="0.25">
      <c r="A568">
        <f t="shared" si="40"/>
        <v>-9.5</v>
      </c>
      <c r="B568">
        <f t="shared" si="41"/>
        <v>-1</v>
      </c>
      <c r="C568">
        <f t="shared" si="42"/>
        <v>6</v>
      </c>
      <c r="D568">
        <f t="shared" si="43"/>
        <v>7</v>
      </c>
      <c r="E568" t="str">
        <f>INDEX(八宮按位排, MOD(ROW()-2, 8)+1)</f>
        <v>坤</v>
      </c>
      <c r="F568" t="str">
        <f>INDEX([2]!十八局地盤表,FLOOR((ROW()-2)/64, 1)+1,  MOD(D568 - C568-1, 8)+1)</f>
        <v>丁</v>
      </c>
      <c r="G568" t="str">
        <f t="shared" si="44"/>
        <v>坤丁</v>
      </c>
      <c r="H568" t="str">
        <f>IFERROR(VLOOKUP(G568, 地支沖合table[[key]:[沖合關係]], 2, FALSE), "")</f>
        <v/>
      </c>
    </row>
    <row r="569" spans="1:8" x14ac:dyDescent="0.25">
      <c r="A569">
        <f t="shared" si="40"/>
        <v>-8.5</v>
      </c>
      <c r="B569">
        <f t="shared" si="41"/>
        <v>-1</v>
      </c>
      <c r="C569">
        <f t="shared" si="42"/>
        <v>6</v>
      </c>
      <c r="D569">
        <f t="shared" si="43"/>
        <v>8</v>
      </c>
      <c r="E569" t="str">
        <f>INDEX(八宮按位排, MOD(ROW()-2, 8)+1)</f>
        <v>離</v>
      </c>
      <c r="F569" t="str">
        <f>INDEX([2]!十八局地盤表,FLOOR((ROW()-2)/64, 1)+1,  MOD(D569 - C569-1, 8)+1)</f>
        <v>丙</v>
      </c>
      <c r="G569" t="str">
        <f t="shared" si="44"/>
        <v>離丙</v>
      </c>
      <c r="H569" t="str">
        <f>IFERROR(VLOOKUP(G569, 地支沖合table[[key]:[沖合關係]], 2, FALSE), "")</f>
        <v/>
      </c>
    </row>
    <row r="570" spans="1:8" x14ac:dyDescent="0.25">
      <c r="A570">
        <f t="shared" si="40"/>
        <v>-7.5</v>
      </c>
      <c r="B570">
        <f t="shared" si="41"/>
        <v>-1</v>
      </c>
      <c r="C570">
        <f t="shared" si="42"/>
        <v>7</v>
      </c>
      <c r="D570">
        <f t="shared" si="43"/>
        <v>1</v>
      </c>
      <c r="E570" t="str">
        <f>INDEX(八宮按位排, MOD(ROW()-2, 8)+1)</f>
        <v>巽</v>
      </c>
      <c r="F570" t="str">
        <f>INDEX([2]!十八局地盤表,FLOOR((ROW()-2)/64, 1)+1,  MOD(D570 - C570-1, 8)+1)</f>
        <v>丙</v>
      </c>
      <c r="G570" t="str">
        <f t="shared" si="44"/>
        <v>巽丙</v>
      </c>
      <c r="H570" t="str">
        <f>IFERROR(VLOOKUP(G570, 地支沖合table[[key]:[沖合關係]], 2, FALSE), "")</f>
        <v/>
      </c>
    </row>
    <row r="571" spans="1:8" x14ac:dyDescent="0.25">
      <c r="A571">
        <f t="shared" si="40"/>
        <v>-6.5</v>
      </c>
      <c r="B571">
        <f t="shared" si="41"/>
        <v>-1</v>
      </c>
      <c r="C571">
        <f t="shared" si="42"/>
        <v>7</v>
      </c>
      <c r="D571">
        <f t="shared" si="43"/>
        <v>2</v>
      </c>
      <c r="E571" t="str">
        <f>INDEX(八宮按位排, MOD(ROW()-2, 8)+1)</f>
        <v>震</v>
      </c>
      <c r="F571" t="str">
        <f>INDEX([2]!十八局地盤表,FLOOR((ROW()-2)/64, 1)+1,  MOD(D571 - C571-1, 8)+1)</f>
        <v>庚</v>
      </c>
      <c r="G571" t="str">
        <f t="shared" si="44"/>
        <v>震庚</v>
      </c>
      <c r="H571" t="str">
        <f>IFERROR(VLOOKUP(G571, 地支沖合table[[key]:[沖合關係]], 2, FALSE), "")</f>
        <v/>
      </c>
    </row>
    <row r="572" spans="1:8" x14ac:dyDescent="0.25">
      <c r="A572">
        <f t="shared" si="40"/>
        <v>-5.5</v>
      </c>
      <c r="B572">
        <f t="shared" si="41"/>
        <v>-1</v>
      </c>
      <c r="C572">
        <f t="shared" si="42"/>
        <v>7</v>
      </c>
      <c r="D572">
        <f t="shared" si="43"/>
        <v>3</v>
      </c>
      <c r="E572" t="str">
        <f>INDEX(八宮按位排, MOD(ROW()-2, 8)+1)</f>
        <v>艮</v>
      </c>
      <c r="F572" t="str">
        <f>INDEX([2]!十八局地盤表,FLOOR((ROW()-2)/64, 1)+1,  MOD(D572 - C572-1, 8)+1)</f>
        <v>戊</v>
      </c>
      <c r="G572" t="str">
        <f t="shared" si="44"/>
        <v>艮戊</v>
      </c>
      <c r="H572" t="str">
        <f>IFERROR(VLOOKUP(G572, 地支沖合table[[key]:[沖合關係]], 2, FALSE), "")</f>
        <v>相合,</v>
      </c>
    </row>
    <row r="573" spans="1:8" x14ac:dyDescent="0.25">
      <c r="A573">
        <f t="shared" si="40"/>
        <v>-4.5</v>
      </c>
      <c r="B573">
        <f t="shared" si="41"/>
        <v>-1</v>
      </c>
      <c r="C573">
        <f t="shared" si="42"/>
        <v>7</v>
      </c>
      <c r="D573">
        <f t="shared" si="43"/>
        <v>4</v>
      </c>
      <c r="E573" t="str">
        <f>INDEX(八宮按位排, MOD(ROW()-2, 8)+1)</f>
        <v>坎</v>
      </c>
      <c r="F573" t="str">
        <f>INDEX([2]!十八局地盤表,FLOOR((ROW()-2)/64, 1)+1,  MOD(D573 - C573-1, 8)+1)</f>
        <v>壬</v>
      </c>
      <c r="G573" t="str">
        <f t="shared" si="44"/>
        <v>坎壬</v>
      </c>
      <c r="H573" t="str">
        <f>IFERROR(VLOOKUP(G573, 地支沖合table[[key]:[沖合關係]], 2, FALSE), "")</f>
        <v/>
      </c>
    </row>
    <row r="574" spans="1:8" x14ac:dyDescent="0.25">
      <c r="A574">
        <f t="shared" si="40"/>
        <v>-3.5</v>
      </c>
      <c r="B574">
        <f t="shared" si="41"/>
        <v>-1</v>
      </c>
      <c r="C574">
        <f t="shared" si="42"/>
        <v>7</v>
      </c>
      <c r="D574">
        <f t="shared" si="43"/>
        <v>5</v>
      </c>
      <c r="E574" t="str">
        <f>INDEX(八宮按位排, MOD(ROW()-2, 8)+1)</f>
        <v>乾</v>
      </c>
      <c r="F574" t="str">
        <f>INDEX([2]!十八局地盤表,FLOOR((ROW()-2)/64, 1)+1,  MOD(D574 - C574-1, 8)+1)</f>
        <v>辛</v>
      </c>
      <c r="G574" t="str">
        <f t="shared" si="44"/>
        <v>乾辛</v>
      </c>
      <c r="H574" t="str">
        <f>IFERROR(VLOOKUP(G574, 地支沖合table[[key]:[沖合關係]], 2, FALSE), "")</f>
        <v/>
      </c>
    </row>
    <row r="575" spans="1:8" x14ac:dyDescent="0.25">
      <c r="A575">
        <f t="shared" si="40"/>
        <v>-2.5</v>
      </c>
      <c r="B575">
        <f t="shared" si="41"/>
        <v>-1</v>
      </c>
      <c r="C575">
        <f t="shared" si="42"/>
        <v>7</v>
      </c>
      <c r="D575">
        <f t="shared" si="43"/>
        <v>6</v>
      </c>
      <c r="E575" t="str">
        <f>INDEX(八宮按位排, MOD(ROW()-2, 8)+1)</f>
        <v>兌</v>
      </c>
      <c r="F575" t="str">
        <f>INDEX([2]!十八局地盤表,FLOOR((ROW()-2)/64, 1)+1,  MOD(D575 - C575-1, 8)+1)</f>
        <v>乙</v>
      </c>
      <c r="G575" t="str">
        <f t="shared" si="44"/>
        <v>兌乙</v>
      </c>
      <c r="H575" t="str">
        <f>IFERROR(VLOOKUP(G575, 地支沖合table[[key]:[沖合關係]], 2, FALSE), "")</f>
        <v/>
      </c>
    </row>
    <row r="576" spans="1:8" x14ac:dyDescent="0.25">
      <c r="A576">
        <f t="shared" si="40"/>
        <v>-1.5</v>
      </c>
      <c r="B576">
        <f t="shared" si="41"/>
        <v>-1</v>
      </c>
      <c r="C576">
        <f t="shared" si="42"/>
        <v>7</v>
      </c>
      <c r="D576">
        <f t="shared" si="43"/>
        <v>7</v>
      </c>
      <c r="E576" t="str">
        <f>INDEX(八宮按位排, MOD(ROW()-2, 8)+1)</f>
        <v>坤</v>
      </c>
      <c r="F576" t="str">
        <f>INDEX([2]!十八局地盤表,FLOOR((ROW()-2)/64, 1)+1,  MOD(D576 - C576-1, 8)+1)</f>
        <v>己</v>
      </c>
      <c r="G576" t="str">
        <f t="shared" si="44"/>
        <v>坤己</v>
      </c>
      <c r="H576" t="str">
        <f>IFERROR(VLOOKUP(G576, 地支沖合table[[key]:[沖合關係]], 2, FALSE), "")</f>
        <v>相破,恃勢之刑-儀→宮,</v>
      </c>
    </row>
    <row r="577" spans="1:8" x14ac:dyDescent="0.25">
      <c r="A577">
        <f t="shared" si="40"/>
        <v>-0.5</v>
      </c>
      <c r="B577">
        <f t="shared" si="41"/>
        <v>-1</v>
      </c>
      <c r="C577">
        <f t="shared" si="42"/>
        <v>7</v>
      </c>
      <c r="D577">
        <f t="shared" si="43"/>
        <v>8</v>
      </c>
      <c r="E577" t="str">
        <f>INDEX(八宮按位排, MOD(ROW()-2, 8)+1)</f>
        <v>離</v>
      </c>
      <c r="F577" t="str">
        <f>INDEX([2]!十八局地盤表,FLOOR((ROW()-2)/64, 1)+1,  MOD(D577 - C577-1, 8)+1)</f>
        <v>丁</v>
      </c>
      <c r="G577" t="str">
        <f t="shared" si="44"/>
        <v>離丁</v>
      </c>
      <c r="H577" t="str">
        <f>IFERROR(VLOOKUP(G577, 地支沖合table[[key]:[沖合關係]], 2, FALSE), "")</f>
        <v/>
      </c>
    </row>
    <row r="578" spans="1:8" x14ac:dyDescent="0.25">
      <c r="A578">
        <f t="shared" si="40"/>
        <v>0.5</v>
      </c>
      <c r="B578">
        <f t="shared" si="41"/>
        <v>1</v>
      </c>
      <c r="C578">
        <f t="shared" si="42"/>
        <v>0</v>
      </c>
      <c r="D578">
        <f t="shared" si="43"/>
        <v>1</v>
      </c>
      <c r="E578" t="str">
        <f>INDEX(八宮按位排, MOD(ROW()-2, 8)+1)</f>
        <v>巽</v>
      </c>
      <c r="F578" t="str">
        <f>INDEX([2]!十八局地盤表,FLOOR((ROW()-2)/64, 1)+1,  MOD(D578 - C578-1, 8)+1)</f>
        <v>辛</v>
      </c>
      <c r="G578" t="str">
        <f t="shared" si="44"/>
        <v>巽辛</v>
      </c>
      <c r="H578" t="str">
        <f>IFERROR(VLOOKUP(G578, 地支沖合table[[key]:[沖合關係]], 2, FALSE), "")</f>
        <v/>
      </c>
    </row>
    <row r="579" spans="1:8" x14ac:dyDescent="0.25">
      <c r="A579">
        <f t="shared" ref="A579:A642" si="45">ROW()-577.5</f>
        <v>1.5</v>
      </c>
      <c r="B579">
        <f t="shared" ref="B579:B642" si="46">SIGN(A579)*CEILING(ABS(A579)/64, 1)</f>
        <v>1</v>
      </c>
      <c r="C579">
        <f t="shared" ref="C579:C642" si="47">MOD(FLOOR((ROW()-2)/8, 1), 8)</f>
        <v>0</v>
      </c>
      <c r="D579">
        <f t="shared" ref="D579:D642" si="48">MOD(ROW()-2, 8)+1</f>
        <v>2</v>
      </c>
      <c r="E579" t="str">
        <f>INDEX(八宮按位排, MOD(ROW()-2, 8)+1)</f>
        <v>震</v>
      </c>
      <c r="F579" t="str">
        <f>INDEX([2]!十八局地盤表,FLOOR((ROW()-2)/64, 1)+1,  MOD(D579 - C579-1, 8)+1)</f>
        <v>庚</v>
      </c>
      <c r="G579" t="str">
        <f t="shared" ref="G579:G642" si="49">E579&amp;F579</f>
        <v>震庚</v>
      </c>
      <c r="H579" t="str">
        <f>IFERROR(VLOOKUP(G579, 地支沖合table[[key]:[沖合關係]], 2, FALSE), "")</f>
        <v/>
      </c>
    </row>
    <row r="580" spans="1:8" x14ac:dyDescent="0.25">
      <c r="A580">
        <f t="shared" si="45"/>
        <v>2.5</v>
      </c>
      <c r="B580">
        <f t="shared" si="46"/>
        <v>1</v>
      </c>
      <c r="C580">
        <f t="shared" si="47"/>
        <v>0</v>
      </c>
      <c r="D580">
        <f t="shared" si="48"/>
        <v>3</v>
      </c>
      <c r="E580" t="str">
        <f>INDEX(八宮按位排, MOD(ROW()-2, 8)+1)</f>
        <v>艮</v>
      </c>
      <c r="F580" t="str">
        <f>INDEX([2]!十八局地盤表,FLOOR((ROW()-2)/64, 1)+1,  MOD(D580 - C580-1, 8)+1)</f>
        <v>丙</v>
      </c>
      <c r="G580" t="str">
        <f t="shared" si="49"/>
        <v>艮丙</v>
      </c>
      <c r="H580" t="str">
        <f>IFERROR(VLOOKUP(G580, 地支沖合table[[key]:[沖合關係]], 2, FALSE), "")</f>
        <v/>
      </c>
    </row>
    <row r="581" spans="1:8" x14ac:dyDescent="0.25">
      <c r="A581">
        <f t="shared" si="45"/>
        <v>3.5</v>
      </c>
      <c r="B581">
        <f t="shared" si="46"/>
        <v>1</v>
      </c>
      <c r="C581">
        <f t="shared" si="47"/>
        <v>0</v>
      </c>
      <c r="D581">
        <f t="shared" si="48"/>
        <v>4</v>
      </c>
      <c r="E581" t="str">
        <f>INDEX(八宮按位排, MOD(ROW()-2, 8)+1)</f>
        <v>坎</v>
      </c>
      <c r="F581" t="str">
        <f>INDEX([2]!十八局地盤表,FLOOR((ROW()-2)/64, 1)+1,  MOD(D581 - C581-1, 8)+1)</f>
        <v>戊</v>
      </c>
      <c r="G581" t="str">
        <f t="shared" si="49"/>
        <v>坎戊</v>
      </c>
      <c r="H581" t="str">
        <f>IFERROR(VLOOKUP(G581, 地支沖合table[[key]:[沖合關係]], 2, FALSE), "")</f>
        <v/>
      </c>
    </row>
    <row r="582" spans="1:8" x14ac:dyDescent="0.25">
      <c r="A582">
        <f t="shared" si="45"/>
        <v>4.5</v>
      </c>
      <c r="B582">
        <f t="shared" si="46"/>
        <v>1</v>
      </c>
      <c r="C582">
        <f t="shared" si="47"/>
        <v>0</v>
      </c>
      <c r="D582">
        <f t="shared" si="48"/>
        <v>5</v>
      </c>
      <c r="E582" t="str">
        <f>INDEX(八宮按位排, MOD(ROW()-2, 8)+1)</f>
        <v>乾</v>
      </c>
      <c r="F582" t="str">
        <f>INDEX([2]!十八局地盤表,FLOOR((ROW()-2)/64, 1)+1,  MOD(D582 - C582-1, 8)+1)</f>
        <v>癸</v>
      </c>
      <c r="G582" t="str">
        <f t="shared" si="49"/>
        <v>乾癸</v>
      </c>
      <c r="H582" t="str">
        <f>IFERROR(VLOOKUP(G582, 地支沖合table[[key]:[沖合關係]], 2, FALSE), "")</f>
        <v>相合,相破,</v>
      </c>
    </row>
    <row r="583" spans="1:8" x14ac:dyDescent="0.25">
      <c r="A583">
        <f t="shared" si="45"/>
        <v>5.5</v>
      </c>
      <c r="B583">
        <f t="shared" si="46"/>
        <v>1</v>
      </c>
      <c r="C583">
        <f t="shared" si="47"/>
        <v>0</v>
      </c>
      <c r="D583">
        <f t="shared" si="48"/>
        <v>6</v>
      </c>
      <c r="E583" t="str">
        <f>INDEX(八宮按位排, MOD(ROW()-2, 8)+1)</f>
        <v>兌</v>
      </c>
      <c r="F583" t="str">
        <f>INDEX([2]!十八局地盤表,FLOOR((ROW()-2)/64, 1)+1,  MOD(D583 - C583-1, 8)+1)</f>
        <v>丁</v>
      </c>
      <c r="G583" t="str">
        <f t="shared" si="49"/>
        <v>兌丁</v>
      </c>
      <c r="H583" t="str">
        <f>IFERROR(VLOOKUP(G583, 地支沖合table[[key]:[沖合關係]], 2, FALSE), "")</f>
        <v/>
      </c>
    </row>
    <row r="584" spans="1:8" x14ac:dyDescent="0.25">
      <c r="A584">
        <f t="shared" si="45"/>
        <v>6.5</v>
      </c>
      <c r="B584">
        <f t="shared" si="46"/>
        <v>1</v>
      </c>
      <c r="C584">
        <f t="shared" si="47"/>
        <v>0</v>
      </c>
      <c r="D584">
        <f t="shared" si="48"/>
        <v>7</v>
      </c>
      <c r="E584" t="str">
        <f>INDEX(八宮按位排, MOD(ROW()-2, 8)+1)</f>
        <v>坤</v>
      </c>
      <c r="F584" t="str">
        <f>INDEX([2]!十八局地盤表,FLOOR((ROW()-2)/64, 1)+1,  MOD(D584 - C584-1, 8)+1)</f>
        <v>己</v>
      </c>
      <c r="G584" t="str">
        <f t="shared" si="49"/>
        <v>坤己</v>
      </c>
      <c r="H584" t="str">
        <f>IFERROR(VLOOKUP(G584, 地支沖合table[[key]:[沖合關係]], 2, FALSE), "")</f>
        <v>相破,恃勢之刑-儀→宮,</v>
      </c>
    </row>
    <row r="585" spans="1:8" x14ac:dyDescent="0.25">
      <c r="A585">
        <f t="shared" si="45"/>
        <v>7.5</v>
      </c>
      <c r="B585">
        <f t="shared" si="46"/>
        <v>1</v>
      </c>
      <c r="C585">
        <f t="shared" si="47"/>
        <v>0</v>
      </c>
      <c r="D585">
        <f t="shared" si="48"/>
        <v>8</v>
      </c>
      <c r="E585" t="str">
        <f>INDEX(八宮按位排, MOD(ROW()-2, 8)+1)</f>
        <v>離</v>
      </c>
      <c r="F585" t="str">
        <f>INDEX([2]!十八局地盤表,FLOOR((ROW()-2)/64, 1)+1,  MOD(D585 - C585-1, 8)+1)</f>
        <v>乙</v>
      </c>
      <c r="G585" t="str">
        <f t="shared" si="49"/>
        <v>離乙</v>
      </c>
      <c r="H585" t="str">
        <f>IFERROR(VLOOKUP(G585, 地支沖合table[[key]:[沖合關係]], 2, FALSE), "")</f>
        <v/>
      </c>
    </row>
    <row r="586" spans="1:8" x14ac:dyDescent="0.25">
      <c r="A586">
        <f t="shared" si="45"/>
        <v>8.5</v>
      </c>
      <c r="B586">
        <f t="shared" si="46"/>
        <v>1</v>
      </c>
      <c r="C586">
        <f t="shared" si="47"/>
        <v>1</v>
      </c>
      <c r="D586">
        <f t="shared" si="48"/>
        <v>1</v>
      </c>
      <c r="E586" t="str">
        <f>INDEX(八宮按位排, MOD(ROW()-2, 8)+1)</f>
        <v>巽</v>
      </c>
      <c r="F586" t="str">
        <f>INDEX([2]!十八局地盤表,FLOOR((ROW()-2)/64, 1)+1,  MOD(D586 - C586-1, 8)+1)</f>
        <v>乙</v>
      </c>
      <c r="G586" t="str">
        <f t="shared" si="49"/>
        <v>巽乙</v>
      </c>
      <c r="H586" t="str">
        <f>IFERROR(VLOOKUP(G586, 地支沖合table[[key]:[沖合關係]], 2, FALSE), "")</f>
        <v/>
      </c>
    </row>
    <row r="587" spans="1:8" x14ac:dyDescent="0.25">
      <c r="A587">
        <f t="shared" si="45"/>
        <v>9.5</v>
      </c>
      <c r="B587">
        <f t="shared" si="46"/>
        <v>1</v>
      </c>
      <c r="C587">
        <f t="shared" si="47"/>
        <v>1</v>
      </c>
      <c r="D587">
        <f t="shared" si="48"/>
        <v>2</v>
      </c>
      <c r="E587" t="str">
        <f>INDEX(八宮按位排, MOD(ROW()-2, 8)+1)</f>
        <v>震</v>
      </c>
      <c r="F587" t="str">
        <f>INDEX([2]!十八局地盤表,FLOOR((ROW()-2)/64, 1)+1,  MOD(D587 - C587-1, 8)+1)</f>
        <v>辛</v>
      </c>
      <c r="G587" t="str">
        <f t="shared" si="49"/>
        <v>震辛</v>
      </c>
      <c r="H587" t="str">
        <f>IFERROR(VLOOKUP(G587, 地支沖合table[[key]:[沖合關係]], 2, FALSE), "")</f>
        <v>相破,</v>
      </c>
    </row>
    <row r="588" spans="1:8" x14ac:dyDescent="0.25">
      <c r="A588">
        <f t="shared" si="45"/>
        <v>10.5</v>
      </c>
      <c r="B588">
        <f t="shared" si="46"/>
        <v>1</v>
      </c>
      <c r="C588">
        <f t="shared" si="47"/>
        <v>1</v>
      </c>
      <c r="D588">
        <f t="shared" si="48"/>
        <v>3</v>
      </c>
      <c r="E588" t="str">
        <f>INDEX(八宮按位排, MOD(ROW()-2, 8)+1)</f>
        <v>艮</v>
      </c>
      <c r="F588" t="str">
        <f>INDEX([2]!十八局地盤表,FLOOR((ROW()-2)/64, 1)+1,  MOD(D588 - C588-1, 8)+1)</f>
        <v>庚</v>
      </c>
      <c r="G588" t="str">
        <f t="shared" si="49"/>
        <v>艮庚</v>
      </c>
      <c r="H588" t="str">
        <f>IFERROR(VLOOKUP(G588, 地支沖合table[[key]:[沖合關係]], 2, FALSE), "")</f>
        <v>相沖,無恩之刑-儀→宮,</v>
      </c>
    </row>
    <row r="589" spans="1:8" x14ac:dyDescent="0.25">
      <c r="A589">
        <f t="shared" si="45"/>
        <v>11.5</v>
      </c>
      <c r="B589">
        <f t="shared" si="46"/>
        <v>1</v>
      </c>
      <c r="C589">
        <f t="shared" si="47"/>
        <v>1</v>
      </c>
      <c r="D589">
        <f t="shared" si="48"/>
        <v>4</v>
      </c>
      <c r="E589" t="str">
        <f>INDEX(八宮按位排, MOD(ROW()-2, 8)+1)</f>
        <v>坎</v>
      </c>
      <c r="F589" t="str">
        <f>INDEX([2]!十八局地盤表,FLOOR((ROW()-2)/64, 1)+1,  MOD(D589 - C589-1, 8)+1)</f>
        <v>丙</v>
      </c>
      <c r="G589" t="str">
        <f t="shared" si="49"/>
        <v>坎丙</v>
      </c>
      <c r="H589" t="str">
        <f>IFERROR(VLOOKUP(G589, 地支沖合table[[key]:[沖合關係]], 2, FALSE), "")</f>
        <v/>
      </c>
    </row>
    <row r="590" spans="1:8" x14ac:dyDescent="0.25">
      <c r="A590">
        <f t="shared" si="45"/>
        <v>12.5</v>
      </c>
      <c r="B590">
        <f t="shared" si="46"/>
        <v>1</v>
      </c>
      <c r="C590">
        <f t="shared" si="47"/>
        <v>1</v>
      </c>
      <c r="D590">
        <f t="shared" si="48"/>
        <v>5</v>
      </c>
      <c r="E590" t="str">
        <f>INDEX(八宮按位排, MOD(ROW()-2, 8)+1)</f>
        <v>乾</v>
      </c>
      <c r="F590" t="str">
        <f>INDEX([2]!十八局地盤表,FLOOR((ROW()-2)/64, 1)+1,  MOD(D590 - C590-1, 8)+1)</f>
        <v>戊</v>
      </c>
      <c r="G590" t="str">
        <f t="shared" si="49"/>
        <v>乾戊</v>
      </c>
      <c r="H590" t="str">
        <f>IFERROR(VLOOKUP(G590, 地支沖合table[[key]:[沖合關係]], 2, FALSE), "")</f>
        <v/>
      </c>
    </row>
    <row r="591" spans="1:8" x14ac:dyDescent="0.25">
      <c r="A591">
        <f t="shared" si="45"/>
        <v>13.5</v>
      </c>
      <c r="B591">
        <f t="shared" si="46"/>
        <v>1</v>
      </c>
      <c r="C591">
        <f t="shared" si="47"/>
        <v>1</v>
      </c>
      <c r="D591">
        <f t="shared" si="48"/>
        <v>6</v>
      </c>
      <c r="E591" t="str">
        <f>INDEX(八宮按位排, MOD(ROW()-2, 8)+1)</f>
        <v>兌</v>
      </c>
      <c r="F591" t="str">
        <f>INDEX([2]!十八局地盤表,FLOOR((ROW()-2)/64, 1)+1,  MOD(D591 - C591-1, 8)+1)</f>
        <v>癸</v>
      </c>
      <c r="G591" t="str">
        <f t="shared" si="49"/>
        <v>兌癸</v>
      </c>
      <c r="H591" t="str">
        <f>IFERROR(VLOOKUP(G591, 地支沖合table[[key]:[沖合關係]], 2, FALSE), "")</f>
        <v/>
      </c>
    </row>
    <row r="592" spans="1:8" x14ac:dyDescent="0.25">
      <c r="A592">
        <f t="shared" si="45"/>
        <v>14.5</v>
      </c>
      <c r="B592">
        <f t="shared" si="46"/>
        <v>1</v>
      </c>
      <c r="C592">
        <f t="shared" si="47"/>
        <v>1</v>
      </c>
      <c r="D592">
        <f t="shared" si="48"/>
        <v>7</v>
      </c>
      <c r="E592" t="str">
        <f>INDEX(八宮按位排, MOD(ROW()-2, 8)+1)</f>
        <v>坤</v>
      </c>
      <c r="F592" t="str">
        <f>INDEX([2]!十八局地盤表,FLOOR((ROW()-2)/64, 1)+1,  MOD(D592 - C592-1, 8)+1)</f>
        <v>丁</v>
      </c>
      <c r="G592" t="str">
        <f t="shared" si="49"/>
        <v>坤丁</v>
      </c>
      <c r="H592" t="str">
        <f>IFERROR(VLOOKUP(G592, 地支沖合table[[key]:[沖合關係]], 2, FALSE), "")</f>
        <v/>
      </c>
    </row>
    <row r="593" spans="1:8" x14ac:dyDescent="0.25">
      <c r="A593">
        <f t="shared" si="45"/>
        <v>15.5</v>
      </c>
      <c r="B593">
        <f t="shared" si="46"/>
        <v>1</v>
      </c>
      <c r="C593">
        <f t="shared" si="47"/>
        <v>1</v>
      </c>
      <c r="D593">
        <f t="shared" si="48"/>
        <v>8</v>
      </c>
      <c r="E593" t="str">
        <f>INDEX(八宮按位排, MOD(ROW()-2, 8)+1)</f>
        <v>離</v>
      </c>
      <c r="F593" t="str">
        <f>INDEX([2]!十八局地盤表,FLOOR((ROW()-2)/64, 1)+1,  MOD(D593 - C593-1, 8)+1)</f>
        <v>己</v>
      </c>
      <c r="G593" t="str">
        <f t="shared" si="49"/>
        <v>離己</v>
      </c>
      <c r="H593" t="str">
        <f>IFERROR(VLOOKUP(G593, 地支沖合table[[key]:[沖合關係]], 2, FALSE), "")</f>
        <v/>
      </c>
    </row>
    <row r="594" spans="1:8" x14ac:dyDescent="0.25">
      <c r="A594">
        <f t="shared" si="45"/>
        <v>16.5</v>
      </c>
      <c r="B594">
        <f t="shared" si="46"/>
        <v>1</v>
      </c>
      <c r="C594">
        <f t="shared" si="47"/>
        <v>2</v>
      </c>
      <c r="D594">
        <f t="shared" si="48"/>
        <v>1</v>
      </c>
      <c r="E594" t="str">
        <f>INDEX(八宮按位排, MOD(ROW()-2, 8)+1)</f>
        <v>巽</v>
      </c>
      <c r="F594" t="str">
        <f>INDEX([2]!十八局地盤表,FLOOR((ROW()-2)/64, 1)+1,  MOD(D594 - C594-1, 8)+1)</f>
        <v>己</v>
      </c>
      <c r="G594" t="str">
        <f t="shared" si="49"/>
        <v>巽己</v>
      </c>
      <c r="H594" t="str">
        <f>IFERROR(VLOOKUP(G594, 地支沖合table[[key]:[沖合關係]], 2, FALSE), "")</f>
        <v>相沖,</v>
      </c>
    </row>
    <row r="595" spans="1:8" x14ac:dyDescent="0.25">
      <c r="A595">
        <f t="shared" si="45"/>
        <v>17.5</v>
      </c>
      <c r="B595">
        <f t="shared" si="46"/>
        <v>1</v>
      </c>
      <c r="C595">
        <f t="shared" si="47"/>
        <v>2</v>
      </c>
      <c r="D595">
        <f t="shared" si="48"/>
        <v>2</v>
      </c>
      <c r="E595" t="str">
        <f>INDEX(八宮按位排, MOD(ROW()-2, 8)+1)</f>
        <v>震</v>
      </c>
      <c r="F595" t="str">
        <f>INDEX([2]!十八局地盤表,FLOOR((ROW()-2)/64, 1)+1,  MOD(D595 - C595-1, 8)+1)</f>
        <v>乙</v>
      </c>
      <c r="G595" t="str">
        <f t="shared" si="49"/>
        <v>震乙</v>
      </c>
      <c r="H595" t="str">
        <f>IFERROR(VLOOKUP(G595, 地支沖合table[[key]:[沖合關係]], 2, FALSE), "")</f>
        <v/>
      </c>
    </row>
    <row r="596" spans="1:8" x14ac:dyDescent="0.25">
      <c r="A596">
        <f t="shared" si="45"/>
        <v>18.5</v>
      </c>
      <c r="B596">
        <f t="shared" si="46"/>
        <v>1</v>
      </c>
      <c r="C596">
        <f t="shared" si="47"/>
        <v>2</v>
      </c>
      <c r="D596">
        <f t="shared" si="48"/>
        <v>3</v>
      </c>
      <c r="E596" t="str">
        <f>INDEX(八宮按位排, MOD(ROW()-2, 8)+1)</f>
        <v>艮</v>
      </c>
      <c r="F596" t="str">
        <f>INDEX([2]!十八局地盤表,FLOOR((ROW()-2)/64, 1)+1,  MOD(D596 - C596-1, 8)+1)</f>
        <v>辛</v>
      </c>
      <c r="G596" t="str">
        <f t="shared" si="49"/>
        <v>艮辛</v>
      </c>
      <c r="H596" t="str">
        <f>IFERROR(VLOOKUP(G596, 地支沖合table[[key]:[沖合關係]], 2, FALSE), "")</f>
        <v>相害,</v>
      </c>
    </row>
    <row r="597" spans="1:8" x14ac:dyDescent="0.25">
      <c r="A597">
        <f t="shared" si="45"/>
        <v>19.5</v>
      </c>
      <c r="B597">
        <f t="shared" si="46"/>
        <v>1</v>
      </c>
      <c r="C597">
        <f t="shared" si="47"/>
        <v>2</v>
      </c>
      <c r="D597">
        <f t="shared" si="48"/>
        <v>4</v>
      </c>
      <c r="E597" t="str">
        <f>INDEX(八宮按位排, MOD(ROW()-2, 8)+1)</f>
        <v>坎</v>
      </c>
      <c r="F597" t="str">
        <f>INDEX([2]!十八局地盤表,FLOOR((ROW()-2)/64, 1)+1,  MOD(D597 - C597-1, 8)+1)</f>
        <v>庚</v>
      </c>
      <c r="G597" t="str">
        <f t="shared" si="49"/>
        <v>坎庚</v>
      </c>
      <c r="H597" t="str">
        <f>IFERROR(VLOOKUP(G597, 地支沖合table[[key]:[沖合關係]], 2, FALSE), "")</f>
        <v/>
      </c>
    </row>
    <row r="598" spans="1:8" x14ac:dyDescent="0.25">
      <c r="A598">
        <f t="shared" si="45"/>
        <v>20.5</v>
      </c>
      <c r="B598">
        <f t="shared" si="46"/>
        <v>1</v>
      </c>
      <c r="C598">
        <f t="shared" si="47"/>
        <v>2</v>
      </c>
      <c r="D598">
        <f t="shared" si="48"/>
        <v>5</v>
      </c>
      <c r="E598" t="str">
        <f>INDEX(八宮按位排, MOD(ROW()-2, 8)+1)</f>
        <v>乾</v>
      </c>
      <c r="F598" t="str">
        <f>INDEX([2]!十八局地盤表,FLOOR((ROW()-2)/64, 1)+1,  MOD(D598 - C598-1, 8)+1)</f>
        <v>丙</v>
      </c>
      <c r="G598" t="str">
        <f t="shared" si="49"/>
        <v>乾丙</v>
      </c>
      <c r="H598" t="str">
        <f>IFERROR(VLOOKUP(G598, 地支沖合table[[key]:[沖合關係]], 2, FALSE), "")</f>
        <v/>
      </c>
    </row>
    <row r="599" spans="1:8" x14ac:dyDescent="0.25">
      <c r="A599">
        <f t="shared" si="45"/>
        <v>21.5</v>
      </c>
      <c r="B599">
        <f t="shared" si="46"/>
        <v>1</v>
      </c>
      <c r="C599">
        <f t="shared" si="47"/>
        <v>2</v>
      </c>
      <c r="D599">
        <f t="shared" si="48"/>
        <v>6</v>
      </c>
      <c r="E599" t="str">
        <f>INDEX(八宮按位排, MOD(ROW()-2, 8)+1)</f>
        <v>兌</v>
      </c>
      <c r="F599" t="str">
        <f>INDEX([2]!十八局地盤表,FLOOR((ROW()-2)/64, 1)+1,  MOD(D599 - C599-1, 8)+1)</f>
        <v>戊</v>
      </c>
      <c r="G599" t="str">
        <f t="shared" si="49"/>
        <v>兌戊</v>
      </c>
      <c r="H599" t="str">
        <f>IFERROR(VLOOKUP(G599, 地支沖合table[[key]:[沖合關係]], 2, FALSE), "")</f>
        <v>相破,</v>
      </c>
    </row>
    <row r="600" spans="1:8" x14ac:dyDescent="0.25">
      <c r="A600">
        <f t="shared" si="45"/>
        <v>22.5</v>
      </c>
      <c r="B600">
        <f t="shared" si="46"/>
        <v>1</v>
      </c>
      <c r="C600">
        <f t="shared" si="47"/>
        <v>2</v>
      </c>
      <c r="D600">
        <f t="shared" si="48"/>
        <v>7</v>
      </c>
      <c r="E600" t="str">
        <f>INDEX(八宮按位排, MOD(ROW()-2, 8)+1)</f>
        <v>坤</v>
      </c>
      <c r="F600" t="str">
        <f>INDEX([2]!十八局地盤表,FLOOR((ROW()-2)/64, 1)+1,  MOD(D600 - C600-1, 8)+1)</f>
        <v>癸</v>
      </c>
      <c r="G600" t="str">
        <f t="shared" si="49"/>
        <v>坤癸</v>
      </c>
      <c r="H600" t="str">
        <f>IFERROR(VLOOKUP(G600, 地支沖合table[[key]:[沖合關係]], 2, FALSE), "")</f>
        <v>相沖,無恩之刑-儀←宮,</v>
      </c>
    </row>
    <row r="601" spans="1:8" x14ac:dyDescent="0.25">
      <c r="A601">
        <f t="shared" si="45"/>
        <v>23.5</v>
      </c>
      <c r="B601">
        <f t="shared" si="46"/>
        <v>1</v>
      </c>
      <c r="C601">
        <f t="shared" si="47"/>
        <v>2</v>
      </c>
      <c r="D601">
        <f t="shared" si="48"/>
        <v>8</v>
      </c>
      <c r="E601" t="str">
        <f>INDEX(八宮按位排, MOD(ROW()-2, 8)+1)</f>
        <v>離</v>
      </c>
      <c r="F601" t="str">
        <f>INDEX([2]!十八局地盤表,FLOOR((ROW()-2)/64, 1)+1,  MOD(D601 - C601-1, 8)+1)</f>
        <v>丁</v>
      </c>
      <c r="G601" t="str">
        <f t="shared" si="49"/>
        <v>離丁</v>
      </c>
      <c r="H601" t="str">
        <f>IFERROR(VLOOKUP(G601, 地支沖合table[[key]:[沖合關係]], 2, FALSE), "")</f>
        <v/>
      </c>
    </row>
    <row r="602" spans="1:8" x14ac:dyDescent="0.25">
      <c r="A602">
        <f t="shared" si="45"/>
        <v>24.5</v>
      </c>
      <c r="B602">
        <f t="shared" si="46"/>
        <v>1</v>
      </c>
      <c r="C602">
        <f t="shared" si="47"/>
        <v>3</v>
      </c>
      <c r="D602">
        <f t="shared" si="48"/>
        <v>1</v>
      </c>
      <c r="E602" t="str">
        <f>INDEX(八宮按位排, MOD(ROW()-2, 8)+1)</f>
        <v>巽</v>
      </c>
      <c r="F602" t="str">
        <f>INDEX([2]!十八局地盤表,FLOOR((ROW()-2)/64, 1)+1,  MOD(D602 - C602-1, 8)+1)</f>
        <v>丁</v>
      </c>
      <c r="G602" t="str">
        <f t="shared" si="49"/>
        <v>巽丁</v>
      </c>
      <c r="H602" t="str">
        <f>IFERROR(VLOOKUP(G602, 地支沖合table[[key]:[沖合關係]], 2, FALSE), "")</f>
        <v/>
      </c>
    </row>
    <row r="603" spans="1:8" x14ac:dyDescent="0.25">
      <c r="A603">
        <f t="shared" si="45"/>
        <v>25.5</v>
      </c>
      <c r="B603">
        <f t="shared" si="46"/>
        <v>1</v>
      </c>
      <c r="C603">
        <f t="shared" si="47"/>
        <v>3</v>
      </c>
      <c r="D603">
        <f t="shared" si="48"/>
        <v>2</v>
      </c>
      <c r="E603" t="str">
        <f>INDEX(八宮按位排, MOD(ROW()-2, 8)+1)</f>
        <v>震</v>
      </c>
      <c r="F603" t="str">
        <f>INDEX([2]!十八局地盤表,FLOOR((ROW()-2)/64, 1)+1,  MOD(D603 - C603-1, 8)+1)</f>
        <v>己</v>
      </c>
      <c r="G603" t="str">
        <f t="shared" si="49"/>
        <v>震己</v>
      </c>
      <c r="H603" t="str">
        <f>IFERROR(VLOOKUP(G603, 地支沖合table[[key]:[沖合關係]], 2, FALSE), "")</f>
        <v>相合,</v>
      </c>
    </row>
    <row r="604" spans="1:8" x14ac:dyDescent="0.25">
      <c r="A604">
        <f t="shared" si="45"/>
        <v>26.5</v>
      </c>
      <c r="B604">
        <f t="shared" si="46"/>
        <v>1</v>
      </c>
      <c r="C604">
        <f t="shared" si="47"/>
        <v>3</v>
      </c>
      <c r="D604">
        <f t="shared" si="48"/>
        <v>3</v>
      </c>
      <c r="E604" t="str">
        <f>INDEX(八宮按位排, MOD(ROW()-2, 8)+1)</f>
        <v>艮</v>
      </c>
      <c r="F604" t="str">
        <f>INDEX([2]!十八局地盤表,FLOOR((ROW()-2)/64, 1)+1,  MOD(D604 - C604-1, 8)+1)</f>
        <v>乙</v>
      </c>
      <c r="G604" t="str">
        <f t="shared" si="49"/>
        <v>艮乙</v>
      </c>
      <c r="H604" t="str">
        <f>IFERROR(VLOOKUP(G604, 地支沖合table[[key]:[沖合關係]], 2, FALSE), "")</f>
        <v/>
      </c>
    </row>
    <row r="605" spans="1:8" x14ac:dyDescent="0.25">
      <c r="A605">
        <f t="shared" si="45"/>
        <v>27.5</v>
      </c>
      <c r="B605">
        <f t="shared" si="46"/>
        <v>1</v>
      </c>
      <c r="C605">
        <f t="shared" si="47"/>
        <v>3</v>
      </c>
      <c r="D605">
        <f t="shared" si="48"/>
        <v>4</v>
      </c>
      <c r="E605" t="str">
        <f>INDEX(八宮按位排, MOD(ROW()-2, 8)+1)</f>
        <v>坎</v>
      </c>
      <c r="F605" t="str">
        <f>INDEX([2]!十八局地盤表,FLOOR((ROW()-2)/64, 1)+1,  MOD(D605 - C605-1, 8)+1)</f>
        <v>辛</v>
      </c>
      <c r="G605" t="str">
        <f t="shared" si="49"/>
        <v>坎辛</v>
      </c>
      <c r="H605" t="str">
        <f>IFERROR(VLOOKUP(G605, 地支沖合table[[key]:[沖合關係]], 2, FALSE), "")</f>
        <v>相沖,</v>
      </c>
    </row>
    <row r="606" spans="1:8" x14ac:dyDescent="0.25">
      <c r="A606">
        <f t="shared" si="45"/>
        <v>28.5</v>
      </c>
      <c r="B606">
        <f t="shared" si="46"/>
        <v>1</v>
      </c>
      <c r="C606">
        <f t="shared" si="47"/>
        <v>3</v>
      </c>
      <c r="D606">
        <f t="shared" si="48"/>
        <v>5</v>
      </c>
      <c r="E606" t="str">
        <f>INDEX(八宮按位排, MOD(ROW()-2, 8)+1)</f>
        <v>乾</v>
      </c>
      <c r="F606" t="str">
        <f>INDEX([2]!十八局地盤表,FLOOR((ROW()-2)/64, 1)+1,  MOD(D606 - C606-1, 8)+1)</f>
        <v>庚</v>
      </c>
      <c r="G606" t="str">
        <f t="shared" si="49"/>
        <v>乾庚</v>
      </c>
      <c r="H606" t="str">
        <f>IFERROR(VLOOKUP(G606, 地支沖合table[[key]:[沖合關係]], 2, FALSE), "")</f>
        <v>相害,</v>
      </c>
    </row>
    <row r="607" spans="1:8" x14ac:dyDescent="0.25">
      <c r="A607">
        <f t="shared" si="45"/>
        <v>29.5</v>
      </c>
      <c r="B607">
        <f t="shared" si="46"/>
        <v>1</v>
      </c>
      <c r="C607">
        <f t="shared" si="47"/>
        <v>3</v>
      </c>
      <c r="D607">
        <f t="shared" si="48"/>
        <v>6</v>
      </c>
      <c r="E607" t="str">
        <f>INDEX(八宮按位排, MOD(ROW()-2, 8)+1)</f>
        <v>兌</v>
      </c>
      <c r="F607" t="str">
        <f>INDEX([2]!十八局地盤表,FLOOR((ROW()-2)/64, 1)+1,  MOD(D607 - C607-1, 8)+1)</f>
        <v>丙</v>
      </c>
      <c r="G607" t="str">
        <f t="shared" si="49"/>
        <v>兌丙</v>
      </c>
      <c r="H607" t="str">
        <f>IFERROR(VLOOKUP(G607, 地支沖合table[[key]:[沖合關係]], 2, FALSE), "")</f>
        <v/>
      </c>
    </row>
    <row r="608" spans="1:8" x14ac:dyDescent="0.25">
      <c r="A608">
        <f t="shared" si="45"/>
        <v>30.5</v>
      </c>
      <c r="B608">
        <f t="shared" si="46"/>
        <v>1</v>
      </c>
      <c r="C608">
        <f t="shared" si="47"/>
        <v>3</v>
      </c>
      <c r="D608">
        <f t="shared" si="48"/>
        <v>7</v>
      </c>
      <c r="E608" t="str">
        <f>INDEX(八宮按位排, MOD(ROW()-2, 8)+1)</f>
        <v>坤</v>
      </c>
      <c r="F608" t="str">
        <f>INDEX([2]!十八局地盤表,FLOOR((ROW()-2)/64, 1)+1,  MOD(D608 - C608-1, 8)+1)</f>
        <v>戊</v>
      </c>
      <c r="G608" t="str">
        <f t="shared" si="49"/>
        <v>坤戊</v>
      </c>
      <c r="H608" t="str">
        <f>IFERROR(VLOOKUP(G608, 地支沖合table[[key]:[沖合關係]], 2, FALSE), "")</f>
        <v>相害,</v>
      </c>
    </row>
    <row r="609" spans="1:8" x14ac:dyDescent="0.25">
      <c r="A609">
        <f t="shared" si="45"/>
        <v>31.5</v>
      </c>
      <c r="B609">
        <f t="shared" si="46"/>
        <v>1</v>
      </c>
      <c r="C609">
        <f t="shared" si="47"/>
        <v>3</v>
      </c>
      <c r="D609">
        <f t="shared" si="48"/>
        <v>8</v>
      </c>
      <c r="E609" t="str">
        <f>INDEX(八宮按位排, MOD(ROW()-2, 8)+1)</f>
        <v>離</v>
      </c>
      <c r="F609" t="str">
        <f>INDEX([2]!十八局地盤表,FLOOR((ROW()-2)/64, 1)+1,  MOD(D609 - C609-1, 8)+1)</f>
        <v>癸</v>
      </c>
      <c r="G609" t="str">
        <f t="shared" si="49"/>
        <v>離癸</v>
      </c>
      <c r="H609" t="str">
        <f>IFERROR(VLOOKUP(G609, 地支沖合table[[key]:[沖合關係]], 2, FALSE), "")</f>
        <v/>
      </c>
    </row>
    <row r="610" spans="1:8" x14ac:dyDescent="0.25">
      <c r="A610">
        <f t="shared" si="45"/>
        <v>32.5</v>
      </c>
      <c r="B610">
        <f t="shared" si="46"/>
        <v>1</v>
      </c>
      <c r="C610">
        <f t="shared" si="47"/>
        <v>4</v>
      </c>
      <c r="D610">
        <f t="shared" si="48"/>
        <v>1</v>
      </c>
      <c r="E610" t="str">
        <f>INDEX(八宮按位排, MOD(ROW()-2, 8)+1)</f>
        <v>巽</v>
      </c>
      <c r="F610" t="str">
        <f>INDEX([2]!十八局地盤表,FLOOR((ROW()-2)/64, 1)+1,  MOD(D610 - C610-1, 8)+1)</f>
        <v>癸</v>
      </c>
      <c r="G610" t="str">
        <f t="shared" si="49"/>
        <v>巽癸</v>
      </c>
      <c r="H610" t="str">
        <f>IFERROR(VLOOKUP(G610, 地支沖合table[[key]:[沖合關係]], 2, FALSE), "")</f>
        <v>相害,無恩之刑-儀→宮,</v>
      </c>
    </row>
    <row r="611" spans="1:8" x14ac:dyDescent="0.25">
      <c r="A611">
        <f t="shared" si="45"/>
        <v>33.5</v>
      </c>
      <c r="B611">
        <f t="shared" si="46"/>
        <v>1</v>
      </c>
      <c r="C611">
        <f t="shared" si="47"/>
        <v>4</v>
      </c>
      <c r="D611">
        <f t="shared" si="48"/>
        <v>2</v>
      </c>
      <c r="E611" t="str">
        <f>INDEX(八宮按位排, MOD(ROW()-2, 8)+1)</f>
        <v>震</v>
      </c>
      <c r="F611" t="str">
        <f>INDEX([2]!十八局地盤表,FLOOR((ROW()-2)/64, 1)+1,  MOD(D611 - C611-1, 8)+1)</f>
        <v>丁</v>
      </c>
      <c r="G611" t="str">
        <f t="shared" si="49"/>
        <v>震丁</v>
      </c>
      <c r="H611" t="str">
        <f>IFERROR(VLOOKUP(G611, 地支沖合table[[key]:[沖合關係]], 2, FALSE), "")</f>
        <v/>
      </c>
    </row>
    <row r="612" spans="1:8" x14ac:dyDescent="0.25">
      <c r="A612">
        <f t="shared" si="45"/>
        <v>34.5</v>
      </c>
      <c r="B612">
        <f t="shared" si="46"/>
        <v>1</v>
      </c>
      <c r="C612">
        <f t="shared" si="47"/>
        <v>4</v>
      </c>
      <c r="D612">
        <f t="shared" si="48"/>
        <v>3</v>
      </c>
      <c r="E612" t="str">
        <f>INDEX(八宮按位排, MOD(ROW()-2, 8)+1)</f>
        <v>艮</v>
      </c>
      <c r="F612" t="str">
        <f>INDEX([2]!十八局地盤表,FLOOR((ROW()-2)/64, 1)+1,  MOD(D612 - C612-1, 8)+1)</f>
        <v>己</v>
      </c>
      <c r="G612" t="str">
        <f t="shared" si="49"/>
        <v>艮己</v>
      </c>
      <c r="H612" t="str">
        <f>IFERROR(VLOOKUP(G612, 地支沖合table[[key]:[沖合關係]], 2, FALSE), "")</f>
        <v>恃勢之刑-儀←宮,</v>
      </c>
    </row>
    <row r="613" spans="1:8" x14ac:dyDescent="0.25">
      <c r="A613">
        <f t="shared" si="45"/>
        <v>35.5</v>
      </c>
      <c r="B613">
        <f t="shared" si="46"/>
        <v>1</v>
      </c>
      <c r="C613">
        <f t="shared" si="47"/>
        <v>4</v>
      </c>
      <c r="D613">
        <f t="shared" si="48"/>
        <v>4</v>
      </c>
      <c r="E613" t="str">
        <f>INDEX(八宮按位排, MOD(ROW()-2, 8)+1)</f>
        <v>坎</v>
      </c>
      <c r="F613" t="str">
        <f>INDEX([2]!十八局地盤表,FLOOR((ROW()-2)/64, 1)+1,  MOD(D613 - C613-1, 8)+1)</f>
        <v>乙</v>
      </c>
      <c r="G613" t="str">
        <f t="shared" si="49"/>
        <v>坎乙</v>
      </c>
      <c r="H613" t="str">
        <f>IFERROR(VLOOKUP(G613, 地支沖合table[[key]:[沖合關係]], 2, FALSE), "")</f>
        <v/>
      </c>
    </row>
    <row r="614" spans="1:8" x14ac:dyDescent="0.25">
      <c r="A614">
        <f t="shared" si="45"/>
        <v>36.5</v>
      </c>
      <c r="B614">
        <f t="shared" si="46"/>
        <v>1</v>
      </c>
      <c r="C614">
        <f t="shared" si="47"/>
        <v>4</v>
      </c>
      <c r="D614">
        <f t="shared" si="48"/>
        <v>5</v>
      </c>
      <c r="E614" t="str">
        <f>INDEX(八宮按位排, MOD(ROW()-2, 8)+1)</f>
        <v>乾</v>
      </c>
      <c r="F614" t="str">
        <f>INDEX([2]!十八局地盤表,FLOOR((ROW()-2)/64, 1)+1,  MOD(D614 - C614-1, 8)+1)</f>
        <v>辛</v>
      </c>
      <c r="G614" t="str">
        <f t="shared" si="49"/>
        <v>乾辛</v>
      </c>
      <c r="H614" t="str">
        <f>IFERROR(VLOOKUP(G614, 地支沖合table[[key]:[沖合關係]], 2, FALSE), "")</f>
        <v/>
      </c>
    </row>
    <row r="615" spans="1:8" x14ac:dyDescent="0.25">
      <c r="A615">
        <f t="shared" si="45"/>
        <v>37.5</v>
      </c>
      <c r="B615">
        <f t="shared" si="46"/>
        <v>1</v>
      </c>
      <c r="C615">
        <f t="shared" si="47"/>
        <v>4</v>
      </c>
      <c r="D615">
        <f t="shared" si="48"/>
        <v>6</v>
      </c>
      <c r="E615" t="str">
        <f>INDEX(八宮按位排, MOD(ROW()-2, 8)+1)</f>
        <v>兌</v>
      </c>
      <c r="F615" t="str">
        <f>INDEX([2]!十八局地盤表,FLOOR((ROW()-2)/64, 1)+1,  MOD(D615 - C615-1, 8)+1)</f>
        <v>庚</v>
      </c>
      <c r="G615" t="str">
        <f t="shared" si="49"/>
        <v>兌庚</v>
      </c>
      <c r="H615" t="str">
        <f>IFERROR(VLOOKUP(G615, 地支沖合table[[key]:[沖合關係]], 2, FALSE), "")</f>
        <v/>
      </c>
    </row>
    <row r="616" spans="1:8" x14ac:dyDescent="0.25">
      <c r="A616">
        <f t="shared" si="45"/>
        <v>38.5</v>
      </c>
      <c r="B616">
        <f t="shared" si="46"/>
        <v>1</v>
      </c>
      <c r="C616">
        <f t="shared" si="47"/>
        <v>4</v>
      </c>
      <c r="D616">
        <f t="shared" si="48"/>
        <v>7</v>
      </c>
      <c r="E616" t="str">
        <f>INDEX(八宮按位排, MOD(ROW()-2, 8)+1)</f>
        <v>坤</v>
      </c>
      <c r="F616" t="str">
        <f>INDEX([2]!十八局地盤表,FLOOR((ROW()-2)/64, 1)+1,  MOD(D616 - C616-1, 8)+1)</f>
        <v>丙</v>
      </c>
      <c r="G616" t="str">
        <f t="shared" si="49"/>
        <v>坤丙</v>
      </c>
      <c r="H616" t="str">
        <f>IFERROR(VLOOKUP(G616, 地支沖合table[[key]:[沖合關係]], 2, FALSE), "")</f>
        <v/>
      </c>
    </row>
    <row r="617" spans="1:8" x14ac:dyDescent="0.25">
      <c r="A617">
        <f t="shared" si="45"/>
        <v>39.5</v>
      </c>
      <c r="B617">
        <f t="shared" si="46"/>
        <v>1</v>
      </c>
      <c r="C617">
        <f t="shared" si="47"/>
        <v>4</v>
      </c>
      <c r="D617">
        <f t="shared" si="48"/>
        <v>8</v>
      </c>
      <c r="E617" t="str">
        <f>INDEX(八宮按位排, MOD(ROW()-2, 8)+1)</f>
        <v>離</v>
      </c>
      <c r="F617" t="str">
        <f>INDEX([2]!十八局地盤表,FLOOR((ROW()-2)/64, 1)+1,  MOD(D617 - C617-1, 8)+1)</f>
        <v>戊</v>
      </c>
      <c r="G617" t="str">
        <f t="shared" si="49"/>
        <v>離戊</v>
      </c>
      <c r="H617" t="str">
        <f>IFERROR(VLOOKUP(G617, 地支沖合table[[key]:[沖合關係]], 2, FALSE), "")</f>
        <v>相沖,</v>
      </c>
    </row>
    <row r="618" spans="1:8" x14ac:dyDescent="0.25">
      <c r="A618">
        <f t="shared" si="45"/>
        <v>40.5</v>
      </c>
      <c r="B618">
        <f t="shared" si="46"/>
        <v>1</v>
      </c>
      <c r="C618">
        <f t="shared" si="47"/>
        <v>5</v>
      </c>
      <c r="D618">
        <f t="shared" si="48"/>
        <v>1</v>
      </c>
      <c r="E618" t="str">
        <f>INDEX(八宮按位排, MOD(ROW()-2, 8)+1)</f>
        <v>巽</v>
      </c>
      <c r="F618" t="str">
        <f>INDEX([2]!十八局地盤表,FLOOR((ROW()-2)/64, 1)+1,  MOD(D618 - C618-1, 8)+1)</f>
        <v>戊</v>
      </c>
      <c r="G618" t="str">
        <f t="shared" si="49"/>
        <v>巽戊</v>
      </c>
      <c r="H618" t="str">
        <f>IFERROR(VLOOKUP(G618, 地支沖合table[[key]:[沖合關係]], 2, FALSE), "")</f>
        <v/>
      </c>
    </row>
    <row r="619" spans="1:8" x14ac:dyDescent="0.25">
      <c r="A619">
        <f t="shared" si="45"/>
        <v>41.5</v>
      </c>
      <c r="B619">
        <f t="shared" si="46"/>
        <v>1</v>
      </c>
      <c r="C619">
        <f t="shared" si="47"/>
        <v>5</v>
      </c>
      <c r="D619">
        <f t="shared" si="48"/>
        <v>2</v>
      </c>
      <c r="E619" t="str">
        <f>INDEX(八宮按位排, MOD(ROW()-2, 8)+1)</f>
        <v>震</v>
      </c>
      <c r="F619" t="str">
        <f>INDEX([2]!十八局地盤表,FLOOR((ROW()-2)/64, 1)+1,  MOD(D619 - C619-1, 8)+1)</f>
        <v>癸</v>
      </c>
      <c r="G619" t="str">
        <f t="shared" si="49"/>
        <v>震癸</v>
      </c>
      <c r="H619" t="str">
        <f>IFERROR(VLOOKUP(G619, 地支沖合table[[key]:[沖合關係]], 2, FALSE), "")</f>
        <v/>
      </c>
    </row>
    <row r="620" spans="1:8" x14ac:dyDescent="0.25">
      <c r="A620">
        <f t="shared" si="45"/>
        <v>42.5</v>
      </c>
      <c r="B620">
        <f t="shared" si="46"/>
        <v>1</v>
      </c>
      <c r="C620">
        <f t="shared" si="47"/>
        <v>5</v>
      </c>
      <c r="D620">
        <f t="shared" si="48"/>
        <v>3</v>
      </c>
      <c r="E620" t="str">
        <f>INDEX(八宮按位排, MOD(ROW()-2, 8)+1)</f>
        <v>艮</v>
      </c>
      <c r="F620" t="str">
        <f>INDEX([2]!十八局地盤表,FLOOR((ROW()-2)/64, 1)+1,  MOD(D620 - C620-1, 8)+1)</f>
        <v>丁</v>
      </c>
      <c r="G620" t="str">
        <f t="shared" si="49"/>
        <v>艮丁</v>
      </c>
      <c r="H620" t="str">
        <f>IFERROR(VLOOKUP(G620, 地支沖合table[[key]:[沖合關係]], 2, FALSE), "")</f>
        <v/>
      </c>
    </row>
    <row r="621" spans="1:8" x14ac:dyDescent="0.25">
      <c r="A621">
        <f t="shared" si="45"/>
        <v>43.5</v>
      </c>
      <c r="B621">
        <f t="shared" si="46"/>
        <v>1</v>
      </c>
      <c r="C621">
        <f t="shared" si="47"/>
        <v>5</v>
      </c>
      <c r="D621">
        <f t="shared" si="48"/>
        <v>4</v>
      </c>
      <c r="E621" t="str">
        <f>INDEX(八宮按位排, MOD(ROW()-2, 8)+1)</f>
        <v>坎</v>
      </c>
      <c r="F621" t="str">
        <f>INDEX([2]!十八局地盤表,FLOOR((ROW()-2)/64, 1)+1,  MOD(D621 - C621-1, 8)+1)</f>
        <v>己</v>
      </c>
      <c r="G621" t="str">
        <f t="shared" si="49"/>
        <v>坎己</v>
      </c>
      <c r="H621" t="str">
        <f>IFERROR(VLOOKUP(G621, 地支沖合table[[key]:[沖合關係]], 2, FALSE), "")</f>
        <v/>
      </c>
    </row>
    <row r="622" spans="1:8" x14ac:dyDescent="0.25">
      <c r="A622">
        <f t="shared" si="45"/>
        <v>44.5</v>
      </c>
      <c r="B622">
        <f t="shared" si="46"/>
        <v>1</v>
      </c>
      <c r="C622">
        <f t="shared" si="47"/>
        <v>5</v>
      </c>
      <c r="D622">
        <f t="shared" si="48"/>
        <v>5</v>
      </c>
      <c r="E622" t="str">
        <f>INDEX(八宮按位排, MOD(ROW()-2, 8)+1)</f>
        <v>乾</v>
      </c>
      <c r="F622" t="str">
        <f>INDEX([2]!十八局地盤表,FLOOR((ROW()-2)/64, 1)+1,  MOD(D622 - C622-1, 8)+1)</f>
        <v>乙</v>
      </c>
      <c r="G622" t="str">
        <f t="shared" si="49"/>
        <v>乾乙</v>
      </c>
      <c r="H622" t="str">
        <f>IFERROR(VLOOKUP(G622, 地支沖合table[[key]:[沖合關係]], 2, FALSE), "")</f>
        <v/>
      </c>
    </row>
    <row r="623" spans="1:8" x14ac:dyDescent="0.25">
      <c r="A623">
        <f t="shared" si="45"/>
        <v>45.5</v>
      </c>
      <c r="B623">
        <f t="shared" si="46"/>
        <v>1</v>
      </c>
      <c r="C623">
        <f t="shared" si="47"/>
        <v>5</v>
      </c>
      <c r="D623">
        <f t="shared" si="48"/>
        <v>6</v>
      </c>
      <c r="E623" t="str">
        <f>INDEX(八宮按位排, MOD(ROW()-2, 8)+1)</f>
        <v>兌</v>
      </c>
      <c r="F623" t="str">
        <f>INDEX([2]!十八局地盤表,FLOOR((ROW()-2)/64, 1)+1,  MOD(D623 - C623-1, 8)+1)</f>
        <v>辛</v>
      </c>
      <c r="G623" t="str">
        <f t="shared" si="49"/>
        <v>兌辛</v>
      </c>
      <c r="H623" t="str">
        <f>IFERROR(VLOOKUP(G623, 地支沖合table[[key]:[沖合關係]], 2, FALSE), "")</f>
        <v/>
      </c>
    </row>
    <row r="624" spans="1:8" x14ac:dyDescent="0.25">
      <c r="A624">
        <f t="shared" si="45"/>
        <v>46.5</v>
      </c>
      <c r="B624">
        <f t="shared" si="46"/>
        <v>1</v>
      </c>
      <c r="C624">
        <f t="shared" si="47"/>
        <v>5</v>
      </c>
      <c r="D624">
        <f t="shared" si="48"/>
        <v>7</v>
      </c>
      <c r="E624" t="str">
        <f>INDEX(八宮按位排, MOD(ROW()-2, 8)+1)</f>
        <v>坤</v>
      </c>
      <c r="F624" t="str">
        <f>INDEX([2]!十八局地盤表,FLOOR((ROW()-2)/64, 1)+1,  MOD(D624 - C624-1, 8)+1)</f>
        <v>庚</v>
      </c>
      <c r="G624" t="str">
        <f t="shared" si="49"/>
        <v>坤庚</v>
      </c>
      <c r="H624" t="str">
        <f>IFERROR(VLOOKUP(G624, 地支沖合table[[key]:[沖合關係]], 2, FALSE), "")</f>
        <v/>
      </c>
    </row>
    <row r="625" spans="1:8" x14ac:dyDescent="0.25">
      <c r="A625">
        <f t="shared" si="45"/>
        <v>47.5</v>
      </c>
      <c r="B625">
        <f t="shared" si="46"/>
        <v>1</v>
      </c>
      <c r="C625">
        <f t="shared" si="47"/>
        <v>5</v>
      </c>
      <c r="D625">
        <f t="shared" si="48"/>
        <v>8</v>
      </c>
      <c r="E625" t="str">
        <f>INDEX(八宮按位排, MOD(ROW()-2, 8)+1)</f>
        <v>離</v>
      </c>
      <c r="F625" t="str">
        <f>INDEX([2]!十八局地盤表,FLOOR((ROW()-2)/64, 1)+1,  MOD(D625 - C625-1, 8)+1)</f>
        <v>丙</v>
      </c>
      <c r="G625" t="str">
        <f t="shared" si="49"/>
        <v>離丙</v>
      </c>
      <c r="H625" t="str">
        <f>IFERROR(VLOOKUP(G625, 地支沖合table[[key]:[沖合關係]], 2, FALSE), "")</f>
        <v/>
      </c>
    </row>
    <row r="626" spans="1:8" x14ac:dyDescent="0.25">
      <c r="A626">
        <f t="shared" si="45"/>
        <v>48.5</v>
      </c>
      <c r="B626">
        <f t="shared" si="46"/>
        <v>1</v>
      </c>
      <c r="C626">
        <f t="shared" si="47"/>
        <v>6</v>
      </c>
      <c r="D626">
        <f t="shared" si="48"/>
        <v>1</v>
      </c>
      <c r="E626" t="str">
        <f>INDEX(八宮按位排, MOD(ROW()-2, 8)+1)</f>
        <v>巽</v>
      </c>
      <c r="F626" t="str">
        <f>INDEX([2]!十八局地盤表,FLOOR((ROW()-2)/64, 1)+1,  MOD(D626 - C626-1, 8)+1)</f>
        <v>丙</v>
      </c>
      <c r="G626" t="str">
        <f t="shared" si="49"/>
        <v>巽丙</v>
      </c>
      <c r="H626" t="str">
        <f>IFERROR(VLOOKUP(G626, 地支沖合table[[key]:[沖合關係]], 2, FALSE), "")</f>
        <v/>
      </c>
    </row>
    <row r="627" spans="1:8" x14ac:dyDescent="0.25">
      <c r="A627">
        <f t="shared" si="45"/>
        <v>49.5</v>
      </c>
      <c r="B627">
        <f t="shared" si="46"/>
        <v>1</v>
      </c>
      <c r="C627">
        <f t="shared" si="47"/>
        <v>6</v>
      </c>
      <c r="D627">
        <f t="shared" si="48"/>
        <v>2</v>
      </c>
      <c r="E627" t="str">
        <f>INDEX(八宮按位排, MOD(ROW()-2, 8)+1)</f>
        <v>震</v>
      </c>
      <c r="F627" t="str">
        <f>INDEX([2]!十八局地盤表,FLOOR((ROW()-2)/64, 1)+1,  MOD(D627 - C627-1, 8)+1)</f>
        <v>戊</v>
      </c>
      <c r="G627" t="str">
        <f t="shared" si="49"/>
        <v>震戊</v>
      </c>
      <c r="H627" t="str">
        <f>IFERROR(VLOOKUP(G627, 地支沖合table[[key]:[沖合關係]], 2, FALSE), "")</f>
        <v>無禮之刑,</v>
      </c>
    </row>
    <row r="628" spans="1:8" x14ac:dyDescent="0.25">
      <c r="A628">
        <f t="shared" si="45"/>
        <v>50.5</v>
      </c>
      <c r="B628">
        <f t="shared" si="46"/>
        <v>1</v>
      </c>
      <c r="C628">
        <f t="shared" si="47"/>
        <v>6</v>
      </c>
      <c r="D628">
        <f t="shared" si="48"/>
        <v>3</v>
      </c>
      <c r="E628" t="str">
        <f>INDEX(八宮按位排, MOD(ROW()-2, 8)+1)</f>
        <v>艮</v>
      </c>
      <c r="F628" t="str">
        <f>INDEX([2]!十八局地盤表,FLOOR((ROW()-2)/64, 1)+1,  MOD(D628 - C628-1, 8)+1)</f>
        <v>癸</v>
      </c>
      <c r="G628" t="str">
        <f t="shared" si="49"/>
        <v>艮癸</v>
      </c>
      <c r="H628" t="str">
        <f>IFERROR(VLOOKUP(G628, 地支沖合table[[key]:[沖合關係]], 2, FALSE), "")</f>
        <v/>
      </c>
    </row>
    <row r="629" spans="1:8" x14ac:dyDescent="0.25">
      <c r="A629">
        <f t="shared" si="45"/>
        <v>51.5</v>
      </c>
      <c r="B629">
        <f t="shared" si="46"/>
        <v>1</v>
      </c>
      <c r="C629">
        <f t="shared" si="47"/>
        <v>6</v>
      </c>
      <c r="D629">
        <f t="shared" si="48"/>
        <v>4</v>
      </c>
      <c r="E629" t="str">
        <f>INDEX(八宮按位排, MOD(ROW()-2, 8)+1)</f>
        <v>坎</v>
      </c>
      <c r="F629" t="str">
        <f>INDEX([2]!十八局地盤表,FLOOR((ROW()-2)/64, 1)+1,  MOD(D629 - C629-1, 8)+1)</f>
        <v>丁</v>
      </c>
      <c r="G629" t="str">
        <f t="shared" si="49"/>
        <v>坎丁</v>
      </c>
      <c r="H629" t="str">
        <f>IFERROR(VLOOKUP(G629, 地支沖合table[[key]:[沖合關係]], 2, FALSE), "")</f>
        <v/>
      </c>
    </row>
    <row r="630" spans="1:8" x14ac:dyDescent="0.25">
      <c r="A630">
        <f t="shared" si="45"/>
        <v>52.5</v>
      </c>
      <c r="B630">
        <f t="shared" si="46"/>
        <v>1</v>
      </c>
      <c r="C630">
        <f t="shared" si="47"/>
        <v>6</v>
      </c>
      <c r="D630">
        <f t="shared" si="48"/>
        <v>5</v>
      </c>
      <c r="E630" t="str">
        <f>INDEX(八宮按位排, MOD(ROW()-2, 8)+1)</f>
        <v>乾</v>
      </c>
      <c r="F630" t="str">
        <f>INDEX([2]!十八局地盤表,FLOOR((ROW()-2)/64, 1)+1,  MOD(D630 - C630-1, 8)+1)</f>
        <v>己</v>
      </c>
      <c r="G630" t="str">
        <f t="shared" si="49"/>
        <v>乾己</v>
      </c>
      <c r="H630" t="str">
        <f>IFERROR(VLOOKUP(G630, 地支沖合table[[key]:[沖合關係]], 2, FALSE), "")</f>
        <v/>
      </c>
    </row>
    <row r="631" spans="1:8" x14ac:dyDescent="0.25">
      <c r="A631">
        <f t="shared" si="45"/>
        <v>53.5</v>
      </c>
      <c r="B631">
        <f t="shared" si="46"/>
        <v>1</v>
      </c>
      <c r="C631">
        <f t="shared" si="47"/>
        <v>6</v>
      </c>
      <c r="D631">
        <f t="shared" si="48"/>
        <v>6</v>
      </c>
      <c r="E631" t="str">
        <f>INDEX(八宮按位排, MOD(ROW()-2, 8)+1)</f>
        <v>兌</v>
      </c>
      <c r="F631" t="str">
        <f>INDEX([2]!十八局地盤表,FLOOR((ROW()-2)/64, 1)+1,  MOD(D631 - C631-1, 8)+1)</f>
        <v>乙</v>
      </c>
      <c r="G631" t="str">
        <f t="shared" si="49"/>
        <v>兌乙</v>
      </c>
      <c r="H631" t="str">
        <f>IFERROR(VLOOKUP(G631, 地支沖合table[[key]:[沖合關係]], 2, FALSE), "")</f>
        <v/>
      </c>
    </row>
    <row r="632" spans="1:8" x14ac:dyDescent="0.25">
      <c r="A632">
        <f t="shared" si="45"/>
        <v>54.5</v>
      </c>
      <c r="B632">
        <f t="shared" si="46"/>
        <v>1</v>
      </c>
      <c r="C632">
        <f t="shared" si="47"/>
        <v>6</v>
      </c>
      <c r="D632">
        <f t="shared" si="48"/>
        <v>7</v>
      </c>
      <c r="E632" t="str">
        <f>INDEX(八宮按位排, MOD(ROW()-2, 8)+1)</f>
        <v>坤</v>
      </c>
      <c r="F632" t="str">
        <f>INDEX([2]!十八局地盤表,FLOOR((ROW()-2)/64, 1)+1,  MOD(D632 - C632-1, 8)+1)</f>
        <v>辛</v>
      </c>
      <c r="G632" t="str">
        <f t="shared" si="49"/>
        <v>坤辛</v>
      </c>
      <c r="H632" t="str">
        <f>IFERROR(VLOOKUP(G632, 地支沖合table[[key]:[沖合關係]], 2, FALSE), "")</f>
        <v>相合,</v>
      </c>
    </row>
    <row r="633" spans="1:8" x14ac:dyDescent="0.25">
      <c r="A633">
        <f t="shared" si="45"/>
        <v>55.5</v>
      </c>
      <c r="B633">
        <f t="shared" si="46"/>
        <v>1</v>
      </c>
      <c r="C633">
        <f t="shared" si="47"/>
        <v>6</v>
      </c>
      <c r="D633">
        <f t="shared" si="48"/>
        <v>8</v>
      </c>
      <c r="E633" t="str">
        <f>INDEX(八宮按位排, MOD(ROW()-2, 8)+1)</f>
        <v>離</v>
      </c>
      <c r="F633" t="str">
        <f>INDEX([2]!十八局地盤表,FLOOR((ROW()-2)/64, 1)+1,  MOD(D633 - C633-1, 8)+1)</f>
        <v>庚</v>
      </c>
      <c r="G633" t="str">
        <f t="shared" si="49"/>
        <v>離庚</v>
      </c>
      <c r="H633" t="str">
        <f>IFERROR(VLOOKUP(G633, 地支沖合table[[key]:[沖合關係]], 2, FALSE), "")</f>
        <v/>
      </c>
    </row>
    <row r="634" spans="1:8" x14ac:dyDescent="0.25">
      <c r="A634">
        <f t="shared" si="45"/>
        <v>56.5</v>
      </c>
      <c r="B634">
        <f t="shared" si="46"/>
        <v>1</v>
      </c>
      <c r="C634">
        <f t="shared" si="47"/>
        <v>7</v>
      </c>
      <c r="D634">
        <f t="shared" si="48"/>
        <v>1</v>
      </c>
      <c r="E634" t="str">
        <f>INDEX(八宮按位排, MOD(ROW()-2, 8)+1)</f>
        <v>巽</v>
      </c>
      <c r="F634" t="str">
        <f>INDEX([2]!十八局地盤表,FLOOR((ROW()-2)/64, 1)+1,  MOD(D634 - C634-1, 8)+1)</f>
        <v>庚</v>
      </c>
      <c r="G634" t="str">
        <f t="shared" si="49"/>
        <v>巽庚</v>
      </c>
      <c r="H634" t="str">
        <f>IFERROR(VLOOKUP(G634, 地支沖合table[[key]:[沖合關係]], 2, FALSE), "")</f>
        <v>相合,相破,無恩之刑-儀←宮,</v>
      </c>
    </row>
    <row r="635" spans="1:8" x14ac:dyDescent="0.25">
      <c r="A635">
        <f t="shared" si="45"/>
        <v>57.5</v>
      </c>
      <c r="B635">
        <f t="shared" si="46"/>
        <v>1</v>
      </c>
      <c r="C635">
        <f t="shared" si="47"/>
        <v>7</v>
      </c>
      <c r="D635">
        <f t="shared" si="48"/>
        <v>2</v>
      </c>
      <c r="E635" t="str">
        <f>INDEX(八宮按位排, MOD(ROW()-2, 8)+1)</f>
        <v>震</v>
      </c>
      <c r="F635" t="str">
        <f>INDEX([2]!十八局地盤表,FLOOR((ROW()-2)/64, 1)+1,  MOD(D635 - C635-1, 8)+1)</f>
        <v>丙</v>
      </c>
      <c r="G635" t="str">
        <f t="shared" si="49"/>
        <v>震丙</v>
      </c>
      <c r="H635" t="str">
        <f>IFERROR(VLOOKUP(G635, 地支沖合table[[key]:[沖合關係]], 2, FALSE), "")</f>
        <v/>
      </c>
    </row>
    <row r="636" spans="1:8" x14ac:dyDescent="0.25">
      <c r="A636">
        <f t="shared" si="45"/>
        <v>58.5</v>
      </c>
      <c r="B636">
        <f t="shared" si="46"/>
        <v>1</v>
      </c>
      <c r="C636">
        <f t="shared" si="47"/>
        <v>7</v>
      </c>
      <c r="D636">
        <f t="shared" si="48"/>
        <v>3</v>
      </c>
      <c r="E636" t="str">
        <f>INDEX(八宮按位排, MOD(ROW()-2, 8)+1)</f>
        <v>艮</v>
      </c>
      <c r="F636" t="str">
        <f>INDEX([2]!十八局地盤表,FLOOR((ROW()-2)/64, 1)+1,  MOD(D636 - C636-1, 8)+1)</f>
        <v>戊</v>
      </c>
      <c r="G636" t="str">
        <f t="shared" si="49"/>
        <v>艮戊</v>
      </c>
      <c r="H636" t="str">
        <f>IFERROR(VLOOKUP(G636, 地支沖合table[[key]:[沖合關係]], 2, FALSE), "")</f>
        <v>相合,</v>
      </c>
    </row>
    <row r="637" spans="1:8" x14ac:dyDescent="0.25">
      <c r="A637">
        <f t="shared" si="45"/>
        <v>59.5</v>
      </c>
      <c r="B637">
        <f t="shared" si="46"/>
        <v>1</v>
      </c>
      <c r="C637">
        <f t="shared" si="47"/>
        <v>7</v>
      </c>
      <c r="D637">
        <f t="shared" si="48"/>
        <v>4</v>
      </c>
      <c r="E637" t="str">
        <f>INDEX(八宮按位排, MOD(ROW()-2, 8)+1)</f>
        <v>坎</v>
      </c>
      <c r="F637" t="str">
        <f>INDEX([2]!十八局地盤表,FLOOR((ROW()-2)/64, 1)+1,  MOD(D637 - C637-1, 8)+1)</f>
        <v>癸</v>
      </c>
      <c r="G637" t="str">
        <f t="shared" si="49"/>
        <v>坎癸</v>
      </c>
      <c r="H637" t="str">
        <f>IFERROR(VLOOKUP(G637, 地支沖合table[[key]:[沖合關係]], 2, FALSE), "")</f>
        <v/>
      </c>
    </row>
    <row r="638" spans="1:8" x14ac:dyDescent="0.25">
      <c r="A638">
        <f t="shared" si="45"/>
        <v>60.5</v>
      </c>
      <c r="B638">
        <f t="shared" si="46"/>
        <v>1</v>
      </c>
      <c r="C638">
        <f t="shared" si="47"/>
        <v>7</v>
      </c>
      <c r="D638">
        <f t="shared" si="48"/>
        <v>5</v>
      </c>
      <c r="E638" t="str">
        <f>INDEX(八宮按位排, MOD(ROW()-2, 8)+1)</f>
        <v>乾</v>
      </c>
      <c r="F638" t="str">
        <f>INDEX([2]!十八局地盤表,FLOOR((ROW()-2)/64, 1)+1,  MOD(D638 - C638-1, 8)+1)</f>
        <v>丁</v>
      </c>
      <c r="G638" t="str">
        <f t="shared" si="49"/>
        <v>乾丁</v>
      </c>
      <c r="H638" t="str">
        <f>IFERROR(VLOOKUP(G638, 地支沖合table[[key]:[沖合關係]], 2, FALSE), "")</f>
        <v/>
      </c>
    </row>
    <row r="639" spans="1:8" x14ac:dyDescent="0.25">
      <c r="A639">
        <f t="shared" si="45"/>
        <v>61.5</v>
      </c>
      <c r="B639">
        <f t="shared" si="46"/>
        <v>1</v>
      </c>
      <c r="C639">
        <f t="shared" si="47"/>
        <v>7</v>
      </c>
      <c r="D639">
        <f t="shared" si="48"/>
        <v>6</v>
      </c>
      <c r="E639" t="str">
        <f>INDEX(八宮按位排, MOD(ROW()-2, 8)+1)</f>
        <v>兌</v>
      </c>
      <c r="F639" t="str">
        <f>INDEX([2]!十八局地盤表,FLOOR((ROW()-2)/64, 1)+1,  MOD(D639 - C639-1, 8)+1)</f>
        <v>己</v>
      </c>
      <c r="G639" t="str">
        <f t="shared" si="49"/>
        <v>兌己</v>
      </c>
      <c r="H639" t="str">
        <f>IFERROR(VLOOKUP(G639, 地支沖合table[[key]:[沖合關係]], 2, FALSE), "")</f>
        <v>相害,</v>
      </c>
    </row>
    <row r="640" spans="1:8" x14ac:dyDescent="0.25">
      <c r="A640">
        <f t="shared" si="45"/>
        <v>62.5</v>
      </c>
      <c r="B640">
        <f t="shared" si="46"/>
        <v>1</v>
      </c>
      <c r="C640">
        <f t="shared" si="47"/>
        <v>7</v>
      </c>
      <c r="D640">
        <f t="shared" si="48"/>
        <v>7</v>
      </c>
      <c r="E640" t="str">
        <f>INDEX(八宮按位排, MOD(ROW()-2, 8)+1)</f>
        <v>坤</v>
      </c>
      <c r="F640" t="str">
        <f>INDEX([2]!十八局地盤表,FLOOR((ROW()-2)/64, 1)+1,  MOD(D640 - C640-1, 8)+1)</f>
        <v>乙</v>
      </c>
      <c r="G640" t="str">
        <f t="shared" si="49"/>
        <v>坤乙</v>
      </c>
      <c r="H640" t="str">
        <f>IFERROR(VLOOKUP(G640, 地支沖合table[[key]:[沖合關係]], 2, FALSE), "")</f>
        <v/>
      </c>
    </row>
    <row r="641" spans="1:8" x14ac:dyDescent="0.25">
      <c r="A641">
        <f t="shared" si="45"/>
        <v>63.5</v>
      </c>
      <c r="B641">
        <f t="shared" si="46"/>
        <v>1</v>
      </c>
      <c r="C641">
        <f t="shared" si="47"/>
        <v>7</v>
      </c>
      <c r="D641">
        <f t="shared" si="48"/>
        <v>8</v>
      </c>
      <c r="E641" t="str">
        <f>INDEX(八宮按位排, MOD(ROW()-2, 8)+1)</f>
        <v>離</v>
      </c>
      <c r="F641" t="str">
        <f>INDEX([2]!十八局地盤表,FLOOR((ROW()-2)/64, 1)+1,  MOD(D641 - C641-1, 8)+1)</f>
        <v>辛</v>
      </c>
      <c r="G641" t="str">
        <f t="shared" si="49"/>
        <v>離辛</v>
      </c>
      <c r="H641" t="str">
        <f>IFERROR(VLOOKUP(G641, 地支沖合table[[key]:[沖合關係]], 2, FALSE), "")</f>
        <v>自刑,</v>
      </c>
    </row>
    <row r="642" spans="1:8" x14ac:dyDescent="0.25">
      <c r="A642">
        <f t="shared" si="45"/>
        <v>64.5</v>
      </c>
      <c r="B642">
        <f t="shared" si="46"/>
        <v>2</v>
      </c>
      <c r="C642">
        <f t="shared" si="47"/>
        <v>0</v>
      </c>
      <c r="D642">
        <f t="shared" si="48"/>
        <v>1</v>
      </c>
      <c r="E642" t="str">
        <f>INDEX(八宮按位排, MOD(ROW()-2, 8)+1)</f>
        <v>巽</v>
      </c>
      <c r="F642" t="str">
        <f>INDEX([2]!十八局地盤表,FLOOR((ROW()-2)/64, 1)+1,  MOD(D642 - C642-1, 8)+1)</f>
        <v>庚</v>
      </c>
      <c r="G642" t="str">
        <f t="shared" si="49"/>
        <v>巽庚</v>
      </c>
      <c r="H642" t="str">
        <f>IFERROR(VLOOKUP(G642, 地支沖合table[[key]:[沖合關係]], 2, FALSE), "")</f>
        <v>相合,相破,無恩之刑-儀←宮,</v>
      </c>
    </row>
    <row r="643" spans="1:8" x14ac:dyDescent="0.25">
      <c r="A643">
        <f t="shared" ref="A643:A706" si="50">ROW()-577.5</f>
        <v>65.5</v>
      </c>
      <c r="B643">
        <f t="shared" ref="B643:B706" si="51">SIGN(A643)*CEILING(ABS(A643)/64, 1)</f>
        <v>2</v>
      </c>
      <c r="C643">
        <f t="shared" ref="C643:C706" si="52">MOD(FLOOR((ROW()-2)/8, 1), 8)</f>
        <v>0</v>
      </c>
      <c r="D643">
        <f t="shared" ref="D643:D706" si="53">MOD(ROW()-2, 8)+1</f>
        <v>2</v>
      </c>
      <c r="E643" t="str">
        <f>INDEX(八宮按位排, MOD(ROW()-2, 8)+1)</f>
        <v>震</v>
      </c>
      <c r="F643" t="str">
        <f>INDEX([2]!十八局地盤表,FLOOR((ROW()-2)/64, 1)+1,  MOD(D643 - C643-1, 8)+1)</f>
        <v>己</v>
      </c>
      <c r="G643" t="str">
        <f t="shared" ref="G643:G706" si="54">E643&amp;F643</f>
        <v>震己</v>
      </c>
      <c r="H643" t="str">
        <f>IFERROR(VLOOKUP(G643, 地支沖合table[[key]:[沖合關係]], 2, FALSE), "")</f>
        <v>相合,</v>
      </c>
    </row>
    <row r="644" spans="1:8" x14ac:dyDescent="0.25">
      <c r="A644">
        <f t="shared" si="50"/>
        <v>66.5</v>
      </c>
      <c r="B644">
        <f t="shared" si="51"/>
        <v>2</v>
      </c>
      <c r="C644">
        <f t="shared" si="52"/>
        <v>0</v>
      </c>
      <c r="D644">
        <f t="shared" si="53"/>
        <v>3</v>
      </c>
      <c r="E644" t="str">
        <f>INDEX(八宮按位排, MOD(ROW()-2, 8)+1)</f>
        <v>艮</v>
      </c>
      <c r="F644" t="str">
        <f>INDEX([2]!十八局地盤表,FLOOR((ROW()-2)/64, 1)+1,  MOD(D644 - C644-1, 8)+1)</f>
        <v>丁</v>
      </c>
      <c r="G644" t="str">
        <f t="shared" si="54"/>
        <v>艮丁</v>
      </c>
      <c r="H644" t="str">
        <f>IFERROR(VLOOKUP(G644, 地支沖合table[[key]:[沖合關係]], 2, FALSE), "")</f>
        <v/>
      </c>
    </row>
    <row r="645" spans="1:8" x14ac:dyDescent="0.25">
      <c r="A645">
        <f t="shared" si="50"/>
        <v>67.5</v>
      </c>
      <c r="B645">
        <f t="shared" si="51"/>
        <v>2</v>
      </c>
      <c r="C645">
        <f t="shared" si="52"/>
        <v>0</v>
      </c>
      <c r="D645">
        <f t="shared" si="53"/>
        <v>4</v>
      </c>
      <c r="E645" t="str">
        <f>INDEX(八宮按位排, MOD(ROW()-2, 8)+1)</f>
        <v>坎</v>
      </c>
      <c r="F645" t="str">
        <f>INDEX([2]!十八局地盤表,FLOOR((ROW()-2)/64, 1)+1,  MOD(D645 - C645-1, 8)+1)</f>
        <v>乙</v>
      </c>
      <c r="G645" t="str">
        <f t="shared" si="54"/>
        <v>坎乙</v>
      </c>
      <c r="H645" t="str">
        <f>IFERROR(VLOOKUP(G645, 地支沖合table[[key]:[沖合關係]], 2, FALSE), "")</f>
        <v/>
      </c>
    </row>
    <row r="646" spans="1:8" x14ac:dyDescent="0.25">
      <c r="A646">
        <f t="shared" si="50"/>
        <v>68.5</v>
      </c>
      <c r="B646">
        <f t="shared" si="51"/>
        <v>2</v>
      </c>
      <c r="C646">
        <f t="shared" si="52"/>
        <v>0</v>
      </c>
      <c r="D646">
        <f t="shared" si="53"/>
        <v>5</v>
      </c>
      <c r="E646" t="str">
        <f>INDEX(八宮按位排, MOD(ROW()-2, 8)+1)</f>
        <v>乾</v>
      </c>
      <c r="F646" t="str">
        <f>INDEX([2]!十八局地盤表,FLOOR((ROW()-2)/64, 1)+1,  MOD(D646 - C646-1, 8)+1)</f>
        <v>壬</v>
      </c>
      <c r="G646" t="str">
        <f t="shared" si="54"/>
        <v>乾壬</v>
      </c>
      <c r="H646" t="str">
        <f>IFERROR(VLOOKUP(G646, 地支沖合table[[key]:[沖合關係]], 2, FALSE), "")</f>
        <v>相沖,</v>
      </c>
    </row>
    <row r="647" spans="1:8" x14ac:dyDescent="0.25">
      <c r="A647">
        <f t="shared" si="50"/>
        <v>69.5</v>
      </c>
      <c r="B647">
        <f t="shared" si="51"/>
        <v>2</v>
      </c>
      <c r="C647">
        <f t="shared" si="52"/>
        <v>0</v>
      </c>
      <c r="D647">
        <f t="shared" si="53"/>
        <v>6</v>
      </c>
      <c r="E647" t="str">
        <f>INDEX(八宮按位排, MOD(ROW()-2, 8)+1)</f>
        <v>兌</v>
      </c>
      <c r="F647" t="str">
        <f>INDEX([2]!十八局地盤表,FLOOR((ROW()-2)/64, 1)+1,  MOD(D647 - C647-1, 8)+1)</f>
        <v>癸</v>
      </c>
      <c r="G647" t="str">
        <f t="shared" si="54"/>
        <v>兌癸</v>
      </c>
      <c r="H647" t="str">
        <f>IFERROR(VLOOKUP(G647, 地支沖合table[[key]:[沖合關係]], 2, FALSE), "")</f>
        <v/>
      </c>
    </row>
    <row r="648" spans="1:8" x14ac:dyDescent="0.25">
      <c r="A648">
        <f t="shared" si="50"/>
        <v>70.5</v>
      </c>
      <c r="B648">
        <f t="shared" si="51"/>
        <v>2</v>
      </c>
      <c r="C648">
        <f t="shared" si="52"/>
        <v>0</v>
      </c>
      <c r="D648">
        <f t="shared" si="53"/>
        <v>7</v>
      </c>
      <c r="E648" t="str">
        <f>INDEX(八宮按位排, MOD(ROW()-2, 8)+1)</f>
        <v>坤</v>
      </c>
      <c r="F648" t="str">
        <f>INDEX([2]!十八局地盤表,FLOOR((ROW()-2)/64, 1)+1,  MOD(D648 - C648-1, 8)+1)</f>
        <v>戊</v>
      </c>
      <c r="G648" t="str">
        <f t="shared" si="54"/>
        <v>坤戊</v>
      </c>
      <c r="H648" t="str">
        <f>IFERROR(VLOOKUP(G648, 地支沖合table[[key]:[沖合關係]], 2, FALSE), "")</f>
        <v>相害,</v>
      </c>
    </row>
    <row r="649" spans="1:8" x14ac:dyDescent="0.25">
      <c r="A649">
        <f t="shared" si="50"/>
        <v>71.5</v>
      </c>
      <c r="B649">
        <f t="shared" si="51"/>
        <v>2</v>
      </c>
      <c r="C649">
        <f t="shared" si="52"/>
        <v>0</v>
      </c>
      <c r="D649">
        <f t="shared" si="53"/>
        <v>8</v>
      </c>
      <c r="E649" t="str">
        <f>INDEX(八宮按位排, MOD(ROW()-2, 8)+1)</f>
        <v>離</v>
      </c>
      <c r="F649" t="str">
        <f>INDEX([2]!十八局地盤表,FLOOR((ROW()-2)/64, 1)+1,  MOD(D649 - C649-1, 8)+1)</f>
        <v>丙</v>
      </c>
      <c r="G649" t="str">
        <f t="shared" si="54"/>
        <v>離丙</v>
      </c>
      <c r="H649" t="str">
        <f>IFERROR(VLOOKUP(G649, 地支沖合table[[key]:[沖合關係]], 2, FALSE), "")</f>
        <v/>
      </c>
    </row>
    <row r="650" spans="1:8" x14ac:dyDescent="0.25">
      <c r="A650">
        <f t="shared" si="50"/>
        <v>72.5</v>
      </c>
      <c r="B650">
        <f t="shared" si="51"/>
        <v>2</v>
      </c>
      <c r="C650">
        <f t="shared" si="52"/>
        <v>1</v>
      </c>
      <c r="D650">
        <f t="shared" si="53"/>
        <v>1</v>
      </c>
      <c r="E650" t="str">
        <f>INDEX(八宮按位排, MOD(ROW()-2, 8)+1)</f>
        <v>巽</v>
      </c>
      <c r="F650" t="str">
        <f>INDEX([2]!十八局地盤表,FLOOR((ROW()-2)/64, 1)+1,  MOD(D650 - C650-1, 8)+1)</f>
        <v>丙</v>
      </c>
      <c r="G650" t="str">
        <f t="shared" si="54"/>
        <v>巽丙</v>
      </c>
      <c r="H650" t="str">
        <f>IFERROR(VLOOKUP(G650, 地支沖合table[[key]:[沖合關係]], 2, FALSE), "")</f>
        <v/>
      </c>
    </row>
    <row r="651" spans="1:8" x14ac:dyDescent="0.25">
      <c r="A651">
        <f t="shared" si="50"/>
        <v>73.5</v>
      </c>
      <c r="B651">
        <f t="shared" si="51"/>
        <v>2</v>
      </c>
      <c r="C651">
        <f t="shared" si="52"/>
        <v>1</v>
      </c>
      <c r="D651">
        <f t="shared" si="53"/>
        <v>2</v>
      </c>
      <c r="E651" t="str">
        <f>INDEX(八宮按位排, MOD(ROW()-2, 8)+1)</f>
        <v>震</v>
      </c>
      <c r="F651" t="str">
        <f>INDEX([2]!十八局地盤表,FLOOR((ROW()-2)/64, 1)+1,  MOD(D651 - C651-1, 8)+1)</f>
        <v>庚</v>
      </c>
      <c r="G651" t="str">
        <f t="shared" si="54"/>
        <v>震庚</v>
      </c>
      <c r="H651" t="str">
        <f>IFERROR(VLOOKUP(G651, 地支沖合table[[key]:[沖合關係]], 2, FALSE), "")</f>
        <v/>
      </c>
    </row>
    <row r="652" spans="1:8" x14ac:dyDescent="0.25">
      <c r="A652">
        <f t="shared" si="50"/>
        <v>74.5</v>
      </c>
      <c r="B652">
        <f t="shared" si="51"/>
        <v>2</v>
      </c>
      <c r="C652">
        <f t="shared" si="52"/>
        <v>1</v>
      </c>
      <c r="D652">
        <f t="shared" si="53"/>
        <v>3</v>
      </c>
      <c r="E652" t="str">
        <f>INDEX(八宮按位排, MOD(ROW()-2, 8)+1)</f>
        <v>艮</v>
      </c>
      <c r="F652" t="str">
        <f>INDEX([2]!十八局地盤表,FLOOR((ROW()-2)/64, 1)+1,  MOD(D652 - C652-1, 8)+1)</f>
        <v>己</v>
      </c>
      <c r="G652" t="str">
        <f t="shared" si="54"/>
        <v>艮己</v>
      </c>
      <c r="H652" t="str">
        <f>IFERROR(VLOOKUP(G652, 地支沖合table[[key]:[沖合關係]], 2, FALSE), "")</f>
        <v>恃勢之刑-儀←宮,</v>
      </c>
    </row>
    <row r="653" spans="1:8" x14ac:dyDescent="0.25">
      <c r="A653">
        <f t="shared" si="50"/>
        <v>75.5</v>
      </c>
      <c r="B653">
        <f t="shared" si="51"/>
        <v>2</v>
      </c>
      <c r="C653">
        <f t="shared" si="52"/>
        <v>1</v>
      </c>
      <c r="D653">
        <f t="shared" si="53"/>
        <v>4</v>
      </c>
      <c r="E653" t="str">
        <f>INDEX(八宮按位排, MOD(ROW()-2, 8)+1)</f>
        <v>坎</v>
      </c>
      <c r="F653" t="str">
        <f>INDEX([2]!十八局地盤表,FLOOR((ROW()-2)/64, 1)+1,  MOD(D653 - C653-1, 8)+1)</f>
        <v>丁</v>
      </c>
      <c r="G653" t="str">
        <f t="shared" si="54"/>
        <v>坎丁</v>
      </c>
      <c r="H653" t="str">
        <f>IFERROR(VLOOKUP(G653, 地支沖合table[[key]:[沖合關係]], 2, FALSE), "")</f>
        <v/>
      </c>
    </row>
    <row r="654" spans="1:8" x14ac:dyDescent="0.25">
      <c r="A654">
        <f t="shared" si="50"/>
        <v>76.5</v>
      </c>
      <c r="B654">
        <f t="shared" si="51"/>
        <v>2</v>
      </c>
      <c r="C654">
        <f t="shared" si="52"/>
        <v>1</v>
      </c>
      <c r="D654">
        <f t="shared" si="53"/>
        <v>5</v>
      </c>
      <c r="E654" t="str">
        <f>INDEX(八宮按位排, MOD(ROW()-2, 8)+1)</f>
        <v>乾</v>
      </c>
      <c r="F654" t="str">
        <f>INDEX([2]!十八局地盤表,FLOOR((ROW()-2)/64, 1)+1,  MOD(D654 - C654-1, 8)+1)</f>
        <v>乙</v>
      </c>
      <c r="G654" t="str">
        <f t="shared" si="54"/>
        <v>乾乙</v>
      </c>
      <c r="H654" t="str">
        <f>IFERROR(VLOOKUP(G654, 地支沖合table[[key]:[沖合關係]], 2, FALSE), "")</f>
        <v/>
      </c>
    </row>
    <row r="655" spans="1:8" x14ac:dyDescent="0.25">
      <c r="A655">
        <f t="shared" si="50"/>
        <v>77.5</v>
      </c>
      <c r="B655">
        <f t="shared" si="51"/>
        <v>2</v>
      </c>
      <c r="C655">
        <f t="shared" si="52"/>
        <v>1</v>
      </c>
      <c r="D655">
        <f t="shared" si="53"/>
        <v>6</v>
      </c>
      <c r="E655" t="str">
        <f>INDEX(八宮按位排, MOD(ROW()-2, 8)+1)</f>
        <v>兌</v>
      </c>
      <c r="F655" t="str">
        <f>INDEX([2]!十八局地盤表,FLOOR((ROW()-2)/64, 1)+1,  MOD(D655 - C655-1, 8)+1)</f>
        <v>壬</v>
      </c>
      <c r="G655" t="str">
        <f t="shared" si="54"/>
        <v>兌壬</v>
      </c>
      <c r="H655" t="str">
        <f>IFERROR(VLOOKUP(G655, 地支沖合table[[key]:[沖合關係]], 2, FALSE), "")</f>
        <v>相合,</v>
      </c>
    </row>
    <row r="656" spans="1:8" x14ac:dyDescent="0.25">
      <c r="A656">
        <f t="shared" si="50"/>
        <v>78.5</v>
      </c>
      <c r="B656">
        <f t="shared" si="51"/>
        <v>2</v>
      </c>
      <c r="C656">
        <f t="shared" si="52"/>
        <v>1</v>
      </c>
      <c r="D656">
        <f t="shared" si="53"/>
        <v>7</v>
      </c>
      <c r="E656" t="str">
        <f>INDEX(八宮按位排, MOD(ROW()-2, 8)+1)</f>
        <v>坤</v>
      </c>
      <c r="F656" t="str">
        <f>INDEX([2]!十八局地盤表,FLOOR((ROW()-2)/64, 1)+1,  MOD(D656 - C656-1, 8)+1)</f>
        <v>癸</v>
      </c>
      <c r="G656" t="str">
        <f t="shared" si="54"/>
        <v>坤癸</v>
      </c>
      <c r="H656" t="str">
        <f>IFERROR(VLOOKUP(G656, 地支沖合table[[key]:[沖合關係]], 2, FALSE), "")</f>
        <v>相沖,無恩之刑-儀←宮,</v>
      </c>
    </row>
    <row r="657" spans="1:8" x14ac:dyDescent="0.25">
      <c r="A657">
        <f t="shared" si="50"/>
        <v>79.5</v>
      </c>
      <c r="B657">
        <f t="shared" si="51"/>
        <v>2</v>
      </c>
      <c r="C657">
        <f t="shared" si="52"/>
        <v>1</v>
      </c>
      <c r="D657">
        <f t="shared" si="53"/>
        <v>8</v>
      </c>
      <c r="E657" t="str">
        <f>INDEX(八宮按位排, MOD(ROW()-2, 8)+1)</f>
        <v>離</v>
      </c>
      <c r="F657" t="str">
        <f>INDEX([2]!十八局地盤表,FLOOR((ROW()-2)/64, 1)+1,  MOD(D657 - C657-1, 8)+1)</f>
        <v>戊</v>
      </c>
      <c r="G657" t="str">
        <f t="shared" si="54"/>
        <v>離戊</v>
      </c>
      <c r="H657" t="str">
        <f>IFERROR(VLOOKUP(G657, 地支沖合table[[key]:[沖合關係]], 2, FALSE), "")</f>
        <v>相沖,</v>
      </c>
    </row>
    <row r="658" spans="1:8" x14ac:dyDescent="0.25">
      <c r="A658">
        <f t="shared" si="50"/>
        <v>80.5</v>
      </c>
      <c r="B658">
        <f t="shared" si="51"/>
        <v>2</v>
      </c>
      <c r="C658">
        <f t="shared" si="52"/>
        <v>2</v>
      </c>
      <c r="D658">
        <f t="shared" si="53"/>
        <v>1</v>
      </c>
      <c r="E658" t="str">
        <f>INDEX(八宮按位排, MOD(ROW()-2, 8)+1)</f>
        <v>巽</v>
      </c>
      <c r="F658" t="str">
        <f>INDEX([2]!十八局地盤表,FLOOR((ROW()-2)/64, 1)+1,  MOD(D658 - C658-1, 8)+1)</f>
        <v>戊</v>
      </c>
      <c r="G658" t="str">
        <f t="shared" si="54"/>
        <v>巽戊</v>
      </c>
      <c r="H658" t="str">
        <f>IFERROR(VLOOKUP(G658, 地支沖合table[[key]:[沖合關係]], 2, FALSE), "")</f>
        <v/>
      </c>
    </row>
    <row r="659" spans="1:8" x14ac:dyDescent="0.25">
      <c r="A659">
        <f t="shared" si="50"/>
        <v>81.5</v>
      </c>
      <c r="B659">
        <f t="shared" si="51"/>
        <v>2</v>
      </c>
      <c r="C659">
        <f t="shared" si="52"/>
        <v>2</v>
      </c>
      <c r="D659">
        <f t="shared" si="53"/>
        <v>2</v>
      </c>
      <c r="E659" t="str">
        <f>INDEX(八宮按位排, MOD(ROW()-2, 8)+1)</f>
        <v>震</v>
      </c>
      <c r="F659" t="str">
        <f>INDEX([2]!十八局地盤表,FLOOR((ROW()-2)/64, 1)+1,  MOD(D659 - C659-1, 8)+1)</f>
        <v>丙</v>
      </c>
      <c r="G659" t="str">
        <f t="shared" si="54"/>
        <v>震丙</v>
      </c>
      <c r="H659" t="str">
        <f>IFERROR(VLOOKUP(G659, 地支沖合table[[key]:[沖合關係]], 2, FALSE), "")</f>
        <v/>
      </c>
    </row>
    <row r="660" spans="1:8" x14ac:dyDescent="0.25">
      <c r="A660">
        <f t="shared" si="50"/>
        <v>82.5</v>
      </c>
      <c r="B660">
        <f t="shared" si="51"/>
        <v>2</v>
      </c>
      <c r="C660">
        <f t="shared" si="52"/>
        <v>2</v>
      </c>
      <c r="D660">
        <f t="shared" si="53"/>
        <v>3</v>
      </c>
      <c r="E660" t="str">
        <f>INDEX(八宮按位排, MOD(ROW()-2, 8)+1)</f>
        <v>艮</v>
      </c>
      <c r="F660" t="str">
        <f>INDEX([2]!十八局地盤表,FLOOR((ROW()-2)/64, 1)+1,  MOD(D660 - C660-1, 8)+1)</f>
        <v>庚</v>
      </c>
      <c r="G660" t="str">
        <f t="shared" si="54"/>
        <v>艮庚</v>
      </c>
      <c r="H660" t="str">
        <f>IFERROR(VLOOKUP(G660, 地支沖合table[[key]:[沖合關係]], 2, FALSE), "")</f>
        <v>相沖,無恩之刑-儀→宮,</v>
      </c>
    </row>
    <row r="661" spans="1:8" x14ac:dyDescent="0.25">
      <c r="A661">
        <f t="shared" si="50"/>
        <v>83.5</v>
      </c>
      <c r="B661">
        <f t="shared" si="51"/>
        <v>2</v>
      </c>
      <c r="C661">
        <f t="shared" si="52"/>
        <v>2</v>
      </c>
      <c r="D661">
        <f t="shared" si="53"/>
        <v>4</v>
      </c>
      <c r="E661" t="str">
        <f>INDEX(八宮按位排, MOD(ROW()-2, 8)+1)</f>
        <v>坎</v>
      </c>
      <c r="F661" t="str">
        <f>INDEX([2]!十八局地盤表,FLOOR((ROW()-2)/64, 1)+1,  MOD(D661 - C661-1, 8)+1)</f>
        <v>己</v>
      </c>
      <c r="G661" t="str">
        <f t="shared" si="54"/>
        <v>坎己</v>
      </c>
      <c r="H661" t="str">
        <f>IFERROR(VLOOKUP(G661, 地支沖合table[[key]:[沖合關係]], 2, FALSE), "")</f>
        <v/>
      </c>
    </row>
    <row r="662" spans="1:8" x14ac:dyDescent="0.25">
      <c r="A662">
        <f t="shared" si="50"/>
        <v>84.5</v>
      </c>
      <c r="B662">
        <f t="shared" si="51"/>
        <v>2</v>
      </c>
      <c r="C662">
        <f t="shared" si="52"/>
        <v>2</v>
      </c>
      <c r="D662">
        <f t="shared" si="53"/>
        <v>5</v>
      </c>
      <c r="E662" t="str">
        <f>INDEX(八宮按位排, MOD(ROW()-2, 8)+1)</f>
        <v>乾</v>
      </c>
      <c r="F662" t="str">
        <f>INDEX([2]!十八局地盤表,FLOOR((ROW()-2)/64, 1)+1,  MOD(D662 - C662-1, 8)+1)</f>
        <v>丁</v>
      </c>
      <c r="G662" t="str">
        <f t="shared" si="54"/>
        <v>乾丁</v>
      </c>
      <c r="H662" t="str">
        <f>IFERROR(VLOOKUP(G662, 地支沖合table[[key]:[沖合關係]], 2, FALSE), "")</f>
        <v/>
      </c>
    </row>
    <row r="663" spans="1:8" x14ac:dyDescent="0.25">
      <c r="A663">
        <f t="shared" si="50"/>
        <v>85.5</v>
      </c>
      <c r="B663">
        <f t="shared" si="51"/>
        <v>2</v>
      </c>
      <c r="C663">
        <f t="shared" si="52"/>
        <v>2</v>
      </c>
      <c r="D663">
        <f t="shared" si="53"/>
        <v>6</v>
      </c>
      <c r="E663" t="str">
        <f>INDEX(八宮按位排, MOD(ROW()-2, 8)+1)</f>
        <v>兌</v>
      </c>
      <c r="F663" t="str">
        <f>INDEX([2]!十八局地盤表,FLOOR((ROW()-2)/64, 1)+1,  MOD(D663 - C663-1, 8)+1)</f>
        <v>乙</v>
      </c>
      <c r="G663" t="str">
        <f t="shared" si="54"/>
        <v>兌乙</v>
      </c>
      <c r="H663" t="str">
        <f>IFERROR(VLOOKUP(G663, 地支沖合table[[key]:[沖合關係]], 2, FALSE), "")</f>
        <v/>
      </c>
    </row>
    <row r="664" spans="1:8" x14ac:dyDescent="0.25">
      <c r="A664">
        <f t="shared" si="50"/>
        <v>86.5</v>
      </c>
      <c r="B664">
        <f t="shared" si="51"/>
        <v>2</v>
      </c>
      <c r="C664">
        <f t="shared" si="52"/>
        <v>2</v>
      </c>
      <c r="D664">
        <f t="shared" si="53"/>
        <v>7</v>
      </c>
      <c r="E664" t="str">
        <f>INDEX(八宮按位排, MOD(ROW()-2, 8)+1)</f>
        <v>坤</v>
      </c>
      <c r="F664" t="str">
        <f>INDEX([2]!十八局地盤表,FLOOR((ROW()-2)/64, 1)+1,  MOD(D664 - C664-1, 8)+1)</f>
        <v>壬</v>
      </c>
      <c r="G664" t="str">
        <f t="shared" si="54"/>
        <v>坤壬</v>
      </c>
      <c r="H664" t="str">
        <f>IFERROR(VLOOKUP(G664, 地支沖合table[[key]:[沖合關係]], 2, FALSE), "")</f>
        <v/>
      </c>
    </row>
    <row r="665" spans="1:8" x14ac:dyDescent="0.25">
      <c r="A665">
        <f t="shared" si="50"/>
        <v>87.5</v>
      </c>
      <c r="B665">
        <f t="shared" si="51"/>
        <v>2</v>
      </c>
      <c r="C665">
        <f t="shared" si="52"/>
        <v>2</v>
      </c>
      <c r="D665">
        <f t="shared" si="53"/>
        <v>8</v>
      </c>
      <c r="E665" t="str">
        <f>INDEX(八宮按位排, MOD(ROW()-2, 8)+1)</f>
        <v>離</v>
      </c>
      <c r="F665" t="str">
        <f>INDEX([2]!十八局地盤表,FLOOR((ROW()-2)/64, 1)+1,  MOD(D665 - C665-1, 8)+1)</f>
        <v>癸</v>
      </c>
      <c r="G665" t="str">
        <f t="shared" si="54"/>
        <v>離癸</v>
      </c>
      <c r="H665" t="str">
        <f>IFERROR(VLOOKUP(G665, 地支沖合table[[key]:[沖合關係]], 2, FALSE), "")</f>
        <v/>
      </c>
    </row>
    <row r="666" spans="1:8" x14ac:dyDescent="0.25">
      <c r="A666">
        <f t="shared" si="50"/>
        <v>88.5</v>
      </c>
      <c r="B666">
        <f t="shared" si="51"/>
        <v>2</v>
      </c>
      <c r="C666">
        <f t="shared" si="52"/>
        <v>3</v>
      </c>
      <c r="D666">
        <f t="shared" si="53"/>
        <v>1</v>
      </c>
      <c r="E666" t="str">
        <f>INDEX(八宮按位排, MOD(ROW()-2, 8)+1)</f>
        <v>巽</v>
      </c>
      <c r="F666" t="str">
        <f>INDEX([2]!十八局地盤表,FLOOR((ROW()-2)/64, 1)+1,  MOD(D666 - C666-1, 8)+1)</f>
        <v>癸</v>
      </c>
      <c r="G666" t="str">
        <f t="shared" si="54"/>
        <v>巽癸</v>
      </c>
      <c r="H666" t="str">
        <f>IFERROR(VLOOKUP(G666, 地支沖合table[[key]:[沖合關係]], 2, FALSE), "")</f>
        <v>相害,無恩之刑-儀→宮,</v>
      </c>
    </row>
    <row r="667" spans="1:8" x14ac:dyDescent="0.25">
      <c r="A667">
        <f t="shared" si="50"/>
        <v>89.5</v>
      </c>
      <c r="B667">
        <f t="shared" si="51"/>
        <v>2</v>
      </c>
      <c r="C667">
        <f t="shared" si="52"/>
        <v>3</v>
      </c>
      <c r="D667">
        <f t="shared" si="53"/>
        <v>2</v>
      </c>
      <c r="E667" t="str">
        <f>INDEX(八宮按位排, MOD(ROW()-2, 8)+1)</f>
        <v>震</v>
      </c>
      <c r="F667" t="str">
        <f>INDEX([2]!十八局地盤表,FLOOR((ROW()-2)/64, 1)+1,  MOD(D667 - C667-1, 8)+1)</f>
        <v>戊</v>
      </c>
      <c r="G667" t="str">
        <f t="shared" si="54"/>
        <v>震戊</v>
      </c>
      <c r="H667" t="str">
        <f>IFERROR(VLOOKUP(G667, 地支沖合table[[key]:[沖合關係]], 2, FALSE), "")</f>
        <v>無禮之刑,</v>
      </c>
    </row>
    <row r="668" spans="1:8" x14ac:dyDescent="0.25">
      <c r="A668">
        <f t="shared" si="50"/>
        <v>90.5</v>
      </c>
      <c r="B668">
        <f t="shared" si="51"/>
        <v>2</v>
      </c>
      <c r="C668">
        <f t="shared" si="52"/>
        <v>3</v>
      </c>
      <c r="D668">
        <f t="shared" si="53"/>
        <v>3</v>
      </c>
      <c r="E668" t="str">
        <f>INDEX(八宮按位排, MOD(ROW()-2, 8)+1)</f>
        <v>艮</v>
      </c>
      <c r="F668" t="str">
        <f>INDEX([2]!十八局地盤表,FLOOR((ROW()-2)/64, 1)+1,  MOD(D668 - C668-1, 8)+1)</f>
        <v>丙</v>
      </c>
      <c r="G668" t="str">
        <f t="shared" si="54"/>
        <v>艮丙</v>
      </c>
      <c r="H668" t="str">
        <f>IFERROR(VLOOKUP(G668, 地支沖合table[[key]:[沖合關係]], 2, FALSE), "")</f>
        <v/>
      </c>
    </row>
    <row r="669" spans="1:8" x14ac:dyDescent="0.25">
      <c r="A669">
        <f t="shared" si="50"/>
        <v>91.5</v>
      </c>
      <c r="B669">
        <f t="shared" si="51"/>
        <v>2</v>
      </c>
      <c r="C669">
        <f t="shared" si="52"/>
        <v>3</v>
      </c>
      <c r="D669">
        <f t="shared" si="53"/>
        <v>4</v>
      </c>
      <c r="E669" t="str">
        <f>INDEX(八宮按位排, MOD(ROW()-2, 8)+1)</f>
        <v>坎</v>
      </c>
      <c r="F669" t="str">
        <f>INDEX([2]!十八局地盤表,FLOOR((ROW()-2)/64, 1)+1,  MOD(D669 - C669-1, 8)+1)</f>
        <v>庚</v>
      </c>
      <c r="G669" t="str">
        <f t="shared" si="54"/>
        <v>坎庚</v>
      </c>
      <c r="H669" t="str">
        <f>IFERROR(VLOOKUP(G669, 地支沖合table[[key]:[沖合關係]], 2, FALSE), "")</f>
        <v/>
      </c>
    </row>
    <row r="670" spans="1:8" x14ac:dyDescent="0.25">
      <c r="A670">
        <f t="shared" si="50"/>
        <v>92.5</v>
      </c>
      <c r="B670">
        <f t="shared" si="51"/>
        <v>2</v>
      </c>
      <c r="C670">
        <f t="shared" si="52"/>
        <v>3</v>
      </c>
      <c r="D670">
        <f t="shared" si="53"/>
        <v>5</v>
      </c>
      <c r="E670" t="str">
        <f>INDEX(八宮按位排, MOD(ROW()-2, 8)+1)</f>
        <v>乾</v>
      </c>
      <c r="F670" t="str">
        <f>INDEX([2]!十八局地盤表,FLOOR((ROW()-2)/64, 1)+1,  MOD(D670 - C670-1, 8)+1)</f>
        <v>己</v>
      </c>
      <c r="G670" t="str">
        <f t="shared" si="54"/>
        <v>乾己</v>
      </c>
      <c r="H670" t="str">
        <f>IFERROR(VLOOKUP(G670, 地支沖合table[[key]:[沖合關係]], 2, FALSE), "")</f>
        <v/>
      </c>
    </row>
    <row r="671" spans="1:8" x14ac:dyDescent="0.25">
      <c r="A671">
        <f t="shared" si="50"/>
        <v>93.5</v>
      </c>
      <c r="B671">
        <f t="shared" si="51"/>
        <v>2</v>
      </c>
      <c r="C671">
        <f t="shared" si="52"/>
        <v>3</v>
      </c>
      <c r="D671">
        <f t="shared" si="53"/>
        <v>6</v>
      </c>
      <c r="E671" t="str">
        <f>INDEX(八宮按位排, MOD(ROW()-2, 8)+1)</f>
        <v>兌</v>
      </c>
      <c r="F671" t="str">
        <f>INDEX([2]!十八局地盤表,FLOOR((ROW()-2)/64, 1)+1,  MOD(D671 - C671-1, 8)+1)</f>
        <v>丁</v>
      </c>
      <c r="G671" t="str">
        <f t="shared" si="54"/>
        <v>兌丁</v>
      </c>
      <c r="H671" t="str">
        <f>IFERROR(VLOOKUP(G671, 地支沖合table[[key]:[沖合關係]], 2, FALSE), "")</f>
        <v/>
      </c>
    </row>
    <row r="672" spans="1:8" x14ac:dyDescent="0.25">
      <c r="A672">
        <f t="shared" si="50"/>
        <v>94.5</v>
      </c>
      <c r="B672">
        <f t="shared" si="51"/>
        <v>2</v>
      </c>
      <c r="C672">
        <f t="shared" si="52"/>
        <v>3</v>
      </c>
      <c r="D672">
        <f t="shared" si="53"/>
        <v>7</v>
      </c>
      <c r="E672" t="str">
        <f>INDEX(八宮按位排, MOD(ROW()-2, 8)+1)</f>
        <v>坤</v>
      </c>
      <c r="F672" t="str">
        <f>INDEX([2]!十八局地盤表,FLOOR((ROW()-2)/64, 1)+1,  MOD(D672 - C672-1, 8)+1)</f>
        <v>乙</v>
      </c>
      <c r="G672" t="str">
        <f t="shared" si="54"/>
        <v>坤乙</v>
      </c>
      <c r="H672" t="str">
        <f>IFERROR(VLOOKUP(G672, 地支沖合table[[key]:[沖合關係]], 2, FALSE), "")</f>
        <v/>
      </c>
    </row>
    <row r="673" spans="1:8" x14ac:dyDescent="0.25">
      <c r="A673">
        <f t="shared" si="50"/>
        <v>95.5</v>
      </c>
      <c r="B673">
        <f t="shared" si="51"/>
        <v>2</v>
      </c>
      <c r="C673">
        <f t="shared" si="52"/>
        <v>3</v>
      </c>
      <c r="D673">
        <f t="shared" si="53"/>
        <v>8</v>
      </c>
      <c r="E673" t="str">
        <f>INDEX(八宮按位排, MOD(ROW()-2, 8)+1)</f>
        <v>離</v>
      </c>
      <c r="F673" t="str">
        <f>INDEX([2]!十八局地盤表,FLOOR((ROW()-2)/64, 1)+1,  MOD(D673 - C673-1, 8)+1)</f>
        <v>壬</v>
      </c>
      <c r="G673" t="str">
        <f t="shared" si="54"/>
        <v>離壬</v>
      </c>
      <c r="H673" t="str">
        <f>IFERROR(VLOOKUP(G673, 地支沖合table[[key]:[沖合關係]], 2, FALSE), "")</f>
        <v/>
      </c>
    </row>
    <row r="674" spans="1:8" x14ac:dyDescent="0.25">
      <c r="A674">
        <f t="shared" si="50"/>
        <v>96.5</v>
      </c>
      <c r="B674">
        <f t="shared" si="51"/>
        <v>2</v>
      </c>
      <c r="C674">
        <f t="shared" si="52"/>
        <v>4</v>
      </c>
      <c r="D674">
        <f t="shared" si="53"/>
        <v>1</v>
      </c>
      <c r="E674" t="str">
        <f>INDEX(八宮按位排, MOD(ROW()-2, 8)+1)</f>
        <v>巽</v>
      </c>
      <c r="F674" t="str">
        <f>INDEX([2]!十八局地盤表,FLOOR((ROW()-2)/64, 1)+1,  MOD(D674 - C674-1, 8)+1)</f>
        <v>壬</v>
      </c>
      <c r="G674" t="str">
        <f t="shared" si="54"/>
        <v>巽壬</v>
      </c>
      <c r="H674" t="str">
        <f>IFERROR(VLOOKUP(G674, 地支沖合table[[key]:[沖合關係]], 2, FALSE), "")</f>
        <v>自刑,</v>
      </c>
    </row>
    <row r="675" spans="1:8" x14ac:dyDescent="0.25">
      <c r="A675">
        <f t="shared" si="50"/>
        <v>97.5</v>
      </c>
      <c r="B675">
        <f t="shared" si="51"/>
        <v>2</v>
      </c>
      <c r="C675">
        <f t="shared" si="52"/>
        <v>4</v>
      </c>
      <c r="D675">
        <f t="shared" si="53"/>
        <v>2</v>
      </c>
      <c r="E675" t="str">
        <f>INDEX(八宮按位排, MOD(ROW()-2, 8)+1)</f>
        <v>震</v>
      </c>
      <c r="F675" t="str">
        <f>INDEX([2]!十八局地盤表,FLOOR((ROW()-2)/64, 1)+1,  MOD(D675 - C675-1, 8)+1)</f>
        <v>癸</v>
      </c>
      <c r="G675" t="str">
        <f t="shared" si="54"/>
        <v>震癸</v>
      </c>
      <c r="H675" t="str">
        <f>IFERROR(VLOOKUP(G675, 地支沖合table[[key]:[沖合關係]], 2, FALSE), "")</f>
        <v/>
      </c>
    </row>
    <row r="676" spans="1:8" x14ac:dyDescent="0.25">
      <c r="A676">
        <f t="shared" si="50"/>
        <v>98.5</v>
      </c>
      <c r="B676">
        <f t="shared" si="51"/>
        <v>2</v>
      </c>
      <c r="C676">
        <f t="shared" si="52"/>
        <v>4</v>
      </c>
      <c r="D676">
        <f t="shared" si="53"/>
        <v>3</v>
      </c>
      <c r="E676" t="str">
        <f>INDEX(八宮按位排, MOD(ROW()-2, 8)+1)</f>
        <v>艮</v>
      </c>
      <c r="F676" t="str">
        <f>INDEX([2]!十八局地盤表,FLOOR((ROW()-2)/64, 1)+1,  MOD(D676 - C676-1, 8)+1)</f>
        <v>戊</v>
      </c>
      <c r="G676" t="str">
        <f t="shared" si="54"/>
        <v>艮戊</v>
      </c>
      <c r="H676" t="str">
        <f>IFERROR(VLOOKUP(G676, 地支沖合table[[key]:[沖合關係]], 2, FALSE), "")</f>
        <v>相合,</v>
      </c>
    </row>
    <row r="677" spans="1:8" x14ac:dyDescent="0.25">
      <c r="A677">
        <f t="shared" si="50"/>
        <v>99.5</v>
      </c>
      <c r="B677">
        <f t="shared" si="51"/>
        <v>2</v>
      </c>
      <c r="C677">
        <f t="shared" si="52"/>
        <v>4</v>
      </c>
      <c r="D677">
        <f t="shared" si="53"/>
        <v>4</v>
      </c>
      <c r="E677" t="str">
        <f>INDEX(八宮按位排, MOD(ROW()-2, 8)+1)</f>
        <v>坎</v>
      </c>
      <c r="F677" t="str">
        <f>INDEX([2]!十八局地盤表,FLOOR((ROW()-2)/64, 1)+1,  MOD(D677 - C677-1, 8)+1)</f>
        <v>丙</v>
      </c>
      <c r="G677" t="str">
        <f t="shared" si="54"/>
        <v>坎丙</v>
      </c>
      <c r="H677" t="str">
        <f>IFERROR(VLOOKUP(G677, 地支沖合table[[key]:[沖合關係]], 2, FALSE), "")</f>
        <v/>
      </c>
    </row>
    <row r="678" spans="1:8" x14ac:dyDescent="0.25">
      <c r="A678">
        <f t="shared" si="50"/>
        <v>100.5</v>
      </c>
      <c r="B678">
        <f t="shared" si="51"/>
        <v>2</v>
      </c>
      <c r="C678">
        <f t="shared" si="52"/>
        <v>4</v>
      </c>
      <c r="D678">
        <f t="shared" si="53"/>
        <v>5</v>
      </c>
      <c r="E678" t="str">
        <f>INDEX(八宮按位排, MOD(ROW()-2, 8)+1)</f>
        <v>乾</v>
      </c>
      <c r="F678" t="str">
        <f>INDEX([2]!十八局地盤表,FLOOR((ROW()-2)/64, 1)+1,  MOD(D678 - C678-1, 8)+1)</f>
        <v>庚</v>
      </c>
      <c r="G678" t="str">
        <f t="shared" si="54"/>
        <v>乾庚</v>
      </c>
      <c r="H678" t="str">
        <f>IFERROR(VLOOKUP(G678, 地支沖合table[[key]:[沖合關係]], 2, FALSE), "")</f>
        <v>相害,</v>
      </c>
    </row>
    <row r="679" spans="1:8" x14ac:dyDescent="0.25">
      <c r="A679">
        <f t="shared" si="50"/>
        <v>101.5</v>
      </c>
      <c r="B679">
        <f t="shared" si="51"/>
        <v>2</v>
      </c>
      <c r="C679">
        <f t="shared" si="52"/>
        <v>4</v>
      </c>
      <c r="D679">
        <f t="shared" si="53"/>
        <v>6</v>
      </c>
      <c r="E679" t="str">
        <f>INDEX(八宮按位排, MOD(ROW()-2, 8)+1)</f>
        <v>兌</v>
      </c>
      <c r="F679" t="str">
        <f>INDEX([2]!十八局地盤表,FLOOR((ROW()-2)/64, 1)+1,  MOD(D679 - C679-1, 8)+1)</f>
        <v>己</v>
      </c>
      <c r="G679" t="str">
        <f t="shared" si="54"/>
        <v>兌己</v>
      </c>
      <c r="H679" t="str">
        <f>IFERROR(VLOOKUP(G679, 地支沖合table[[key]:[沖合關係]], 2, FALSE), "")</f>
        <v>相害,</v>
      </c>
    </row>
    <row r="680" spans="1:8" x14ac:dyDescent="0.25">
      <c r="A680">
        <f t="shared" si="50"/>
        <v>102.5</v>
      </c>
      <c r="B680">
        <f t="shared" si="51"/>
        <v>2</v>
      </c>
      <c r="C680">
        <f t="shared" si="52"/>
        <v>4</v>
      </c>
      <c r="D680">
        <f t="shared" si="53"/>
        <v>7</v>
      </c>
      <c r="E680" t="str">
        <f>INDEX(八宮按位排, MOD(ROW()-2, 8)+1)</f>
        <v>坤</v>
      </c>
      <c r="F680" t="str">
        <f>INDEX([2]!十八局地盤表,FLOOR((ROW()-2)/64, 1)+1,  MOD(D680 - C680-1, 8)+1)</f>
        <v>丁</v>
      </c>
      <c r="G680" t="str">
        <f t="shared" si="54"/>
        <v>坤丁</v>
      </c>
      <c r="H680" t="str">
        <f>IFERROR(VLOOKUP(G680, 地支沖合table[[key]:[沖合關係]], 2, FALSE), "")</f>
        <v/>
      </c>
    </row>
    <row r="681" spans="1:8" x14ac:dyDescent="0.25">
      <c r="A681">
        <f t="shared" si="50"/>
        <v>103.5</v>
      </c>
      <c r="B681">
        <f t="shared" si="51"/>
        <v>2</v>
      </c>
      <c r="C681">
        <f t="shared" si="52"/>
        <v>4</v>
      </c>
      <c r="D681">
        <f t="shared" si="53"/>
        <v>8</v>
      </c>
      <c r="E681" t="str">
        <f>INDEX(八宮按位排, MOD(ROW()-2, 8)+1)</f>
        <v>離</v>
      </c>
      <c r="F681" t="str">
        <f>INDEX([2]!十八局地盤表,FLOOR((ROW()-2)/64, 1)+1,  MOD(D681 - C681-1, 8)+1)</f>
        <v>乙</v>
      </c>
      <c r="G681" t="str">
        <f t="shared" si="54"/>
        <v>離乙</v>
      </c>
      <c r="H681" t="str">
        <f>IFERROR(VLOOKUP(G681, 地支沖合table[[key]:[沖合關係]], 2, FALSE), "")</f>
        <v/>
      </c>
    </row>
    <row r="682" spans="1:8" x14ac:dyDescent="0.25">
      <c r="A682">
        <f t="shared" si="50"/>
        <v>104.5</v>
      </c>
      <c r="B682">
        <f t="shared" si="51"/>
        <v>2</v>
      </c>
      <c r="C682">
        <f t="shared" si="52"/>
        <v>5</v>
      </c>
      <c r="D682">
        <f t="shared" si="53"/>
        <v>1</v>
      </c>
      <c r="E682" t="str">
        <f>INDEX(八宮按位排, MOD(ROW()-2, 8)+1)</f>
        <v>巽</v>
      </c>
      <c r="F682" t="str">
        <f>INDEX([2]!十八局地盤表,FLOOR((ROW()-2)/64, 1)+1,  MOD(D682 - C682-1, 8)+1)</f>
        <v>乙</v>
      </c>
      <c r="G682" t="str">
        <f t="shared" si="54"/>
        <v>巽乙</v>
      </c>
      <c r="H682" t="str">
        <f>IFERROR(VLOOKUP(G682, 地支沖合table[[key]:[沖合關係]], 2, FALSE), "")</f>
        <v/>
      </c>
    </row>
    <row r="683" spans="1:8" x14ac:dyDescent="0.25">
      <c r="A683">
        <f t="shared" si="50"/>
        <v>105.5</v>
      </c>
      <c r="B683">
        <f t="shared" si="51"/>
        <v>2</v>
      </c>
      <c r="C683">
        <f t="shared" si="52"/>
        <v>5</v>
      </c>
      <c r="D683">
        <f t="shared" si="53"/>
        <v>2</v>
      </c>
      <c r="E683" t="str">
        <f>INDEX(八宮按位排, MOD(ROW()-2, 8)+1)</f>
        <v>震</v>
      </c>
      <c r="F683" t="str">
        <f>INDEX([2]!十八局地盤表,FLOOR((ROW()-2)/64, 1)+1,  MOD(D683 - C683-1, 8)+1)</f>
        <v>壬</v>
      </c>
      <c r="G683" t="str">
        <f t="shared" si="54"/>
        <v>震壬</v>
      </c>
      <c r="H683" t="str">
        <f>IFERROR(VLOOKUP(G683, 地支沖合table[[key]:[沖合關係]], 2, FALSE), "")</f>
        <v>相害,</v>
      </c>
    </row>
    <row r="684" spans="1:8" x14ac:dyDescent="0.25">
      <c r="A684">
        <f t="shared" si="50"/>
        <v>106.5</v>
      </c>
      <c r="B684">
        <f t="shared" si="51"/>
        <v>2</v>
      </c>
      <c r="C684">
        <f t="shared" si="52"/>
        <v>5</v>
      </c>
      <c r="D684">
        <f t="shared" si="53"/>
        <v>3</v>
      </c>
      <c r="E684" t="str">
        <f>INDEX(八宮按位排, MOD(ROW()-2, 8)+1)</f>
        <v>艮</v>
      </c>
      <c r="F684" t="str">
        <f>INDEX([2]!十八局地盤表,FLOOR((ROW()-2)/64, 1)+1,  MOD(D684 - C684-1, 8)+1)</f>
        <v>癸</v>
      </c>
      <c r="G684" t="str">
        <f t="shared" si="54"/>
        <v>艮癸</v>
      </c>
      <c r="H684" t="str">
        <f>IFERROR(VLOOKUP(G684, 地支沖合table[[key]:[沖合關係]], 2, FALSE), "")</f>
        <v/>
      </c>
    </row>
    <row r="685" spans="1:8" x14ac:dyDescent="0.25">
      <c r="A685">
        <f t="shared" si="50"/>
        <v>107.5</v>
      </c>
      <c r="B685">
        <f t="shared" si="51"/>
        <v>2</v>
      </c>
      <c r="C685">
        <f t="shared" si="52"/>
        <v>5</v>
      </c>
      <c r="D685">
        <f t="shared" si="53"/>
        <v>4</v>
      </c>
      <c r="E685" t="str">
        <f>INDEX(八宮按位排, MOD(ROW()-2, 8)+1)</f>
        <v>坎</v>
      </c>
      <c r="F685" t="str">
        <f>INDEX([2]!十八局地盤表,FLOOR((ROW()-2)/64, 1)+1,  MOD(D685 - C685-1, 8)+1)</f>
        <v>戊</v>
      </c>
      <c r="G685" t="str">
        <f t="shared" si="54"/>
        <v>坎戊</v>
      </c>
      <c r="H685" t="str">
        <f>IFERROR(VLOOKUP(G685, 地支沖合table[[key]:[沖合關係]], 2, FALSE), "")</f>
        <v/>
      </c>
    </row>
    <row r="686" spans="1:8" x14ac:dyDescent="0.25">
      <c r="A686">
        <f t="shared" si="50"/>
        <v>108.5</v>
      </c>
      <c r="B686">
        <f t="shared" si="51"/>
        <v>2</v>
      </c>
      <c r="C686">
        <f t="shared" si="52"/>
        <v>5</v>
      </c>
      <c r="D686">
        <f t="shared" si="53"/>
        <v>5</v>
      </c>
      <c r="E686" t="str">
        <f>INDEX(八宮按位排, MOD(ROW()-2, 8)+1)</f>
        <v>乾</v>
      </c>
      <c r="F686" t="str">
        <f>INDEX([2]!十八局地盤表,FLOOR((ROW()-2)/64, 1)+1,  MOD(D686 - C686-1, 8)+1)</f>
        <v>丙</v>
      </c>
      <c r="G686" t="str">
        <f t="shared" si="54"/>
        <v>乾丙</v>
      </c>
      <c r="H686" t="str">
        <f>IFERROR(VLOOKUP(G686, 地支沖合table[[key]:[沖合關係]], 2, FALSE), "")</f>
        <v/>
      </c>
    </row>
    <row r="687" spans="1:8" x14ac:dyDescent="0.25">
      <c r="A687">
        <f t="shared" si="50"/>
        <v>109.5</v>
      </c>
      <c r="B687">
        <f t="shared" si="51"/>
        <v>2</v>
      </c>
      <c r="C687">
        <f t="shared" si="52"/>
        <v>5</v>
      </c>
      <c r="D687">
        <f t="shared" si="53"/>
        <v>6</v>
      </c>
      <c r="E687" t="str">
        <f>INDEX(八宮按位排, MOD(ROW()-2, 8)+1)</f>
        <v>兌</v>
      </c>
      <c r="F687" t="str">
        <f>INDEX([2]!十八局地盤表,FLOOR((ROW()-2)/64, 1)+1,  MOD(D687 - C687-1, 8)+1)</f>
        <v>庚</v>
      </c>
      <c r="G687" t="str">
        <f t="shared" si="54"/>
        <v>兌庚</v>
      </c>
      <c r="H687" t="str">
        <f>IFERROR(VLOOKUP(G687, 地支沖合table[[key]:[沖合關係]], 2, FALSE), "")</f>
        <v/>
      </c>
    </row>
    <row r="688" spans="1:8" x14ac:dyDescent="0.25">
      <c r="A688">
        <f t="shared" si="50"/>
        <v>110.5</v>
      </c>
      <c r="B688">
        <f t="shared" si="51"/>
        <v>2</v>
      </c>
      <c r="C688">
        <f t="shared" si="52"/>
        <v>5</v>
      </c>
      <c r="D688">
        <f t="shared" si="53"/>
        <v>7</v>
      </c>
      <c r="E688" t="str">
        <f>INDEX(八宮按位排, MOD(ROW()-2, 8)+1)</f>
        <v>坤</v>
      </c>
      <c r="F688" t="str">
        <f>INDEX([2]!十八局地盤表,FLOOR((ROW()-2)/64, 1)+1,  MOD(D688 - C688-1, 8)+1)</f>
        <v>己</v>
      </c>
      <c r="G688" t="str">
        <f t="shared" si="54"/>
        <v>坤己</v>
      </c>
      <c r="H688" t="str">
        <f>IFERROR(VLOOKUP(G688, 地支沖合table[[key]:[沖合關係]], 2, FALSE), "")</f>
        <v>相破,恃勢之刑-儀→宮,</v>
      </c>
    </row>
    <row r="689" spans="1:8" x14ac:dyDescent="0.25">
      <c r="A689">
        <f t="shared" si="50"/>
        <v>111.5</v>
      </c>
      <c r="B689">
        <f t="shared" si="51"/>
        <v>2</v>
      </c>
      <c r="C689">
        <f t="shared" si="52"/>
        <v>5</v>
      </c>
      <c r="D689">
        <f t="shared" si="53"/>
        <v>8</v>
      </c>
      <c r="E689" t="str">
        <f>INDEX(八宮按位排, MOD(ROW()-2, 8)+1)</f>
        <v>離</v>
      </c>
      <c r="F689" t="str">
        <f>INDEX([2]!十八局地盤表,FLOOR((ROW()-2)/64, 1)+1,  MOD(D689 - C689-1, 8)+1)</f>
        <v>丁</v>
      </c>
      <c r="G689" t="str">
        <f t="shared" si="54"/>
        <v>離丁</v>
      </c>
      <c r="H689" t="str">
        <f>IFERROR(VLOOKUP(G689, 地支沖合table[[key]:[沖合關係]], 2, FALSE), "")</f>
        <v/>
      </c>
    </row>
    <row r="690" spans="1:8" x14ac:dyDescent="0.25">
      <c r="A690">
        <f t="shared" si="50"/>
        <v>112.5</v>
      </c>
      <c r="B690">
        <f t="shared" si="51"/>
        <v>2</v>
      </c>
      <c r="C690">
        <f t="shared" si="52"/>
        <v>6</v>
      </c>
      <c r="D690">
        <f t="shared" si="53"/>
        <v>1</v>
      </c>
      <c r="E690" t="str">
        <f>INDEX(八宮按位排, MOD(ROW()-2, 8)+1)</f>
        <v>巽</v>
      </c>
      <c r="F690" t="str">
        <f>INDEX([2]!十八局地盤表,FLOOR((ROW()-2)/64, 1)+1,  MOD(D690 - C690-1, 8)+1)</f>
        <v>丁</v>
      </c>
      <c r="G690" t="str">
        <f t="shared" si="54"/>
        <v>巽丁</v>
      </c>
      <c r="H690" t="str">
        <f>IFERROR(VLOOKUP(G690, 地支沖合table[[key]:[沖合關係]], 2, FALSE), "")</f>
        <v/>
      </c>
    </row>
    <row r="691" spans="1:8" x14ac:dyDescent="0.25">
      <c r="A691">
        <f t="shared" si="50"/>
        <v>113.5</v>
      </c>
      <c r="B691">
        <f t="shared" si="51"/>
        <v>2</v>
      </c>
      <c r="C691">
        <f t="shared" si="52"/>
        <v>6</v>
      </c>
      <c r="D691">
        <f t="shared" si="53"/>
        <v>2</v>
      </c>
      <c r="E691" t="str">
        <f>INDEX(八宮按位排, MOD(ROW()-2, 8)+1)</f>
        <v>震</v>
      </c>
      <c r="F691" t="str">
        <f>INDEX([2]!十八局地盤表,FLOOR((ROW()-2)/64, 1)+1,  MOD(D691 - C691-1, 8)+1)</f>
        <v>乙</v>
      </c>
      <c r="G691" t="str">
        <f t="shared" si="54"/>
        <v>震乙</v>
      </c>
      <c r="H691" t="str">
        <f>IFERROR(VLOOKUP(G691, 地支沖合table[[key]:[沖合關係]], 2, FALSE), "")</f>
        <v/>
      </c>
    </row>
    <row r="692" spans="1:8" x14ac:dyDescent="0.25">
      <c r="A692">
        <f t="shared" si="50"/>
        <v>114.5</v>
      </c>
      <c r="B692">
        <f t="shared" si="51"/>
        <v>2</v>
      </c>
      <c r="C692">
        <f t="shared" si="52"/>
        <v>6</v>
      </c>
      <c r="D692">
        <f t="shared" si="53"/>
        <v>3</v>
      </c>
      <c r="E692" t="str">
        <f>INDEX(八宮按位排, MOD(ROW()-2, 8)+1)</f>
        <v>艮</v>
      </c>
      <c r="F692" t="str">
        <f>INDEX([2]!十八局地盤表,FLOOR((ROW()-2)/64, 1)+1,  MOD(D692 - C692-1, 8)+1)</f>
        <v>壬</v>
      </c>
      <c r="G692" t="str">
        <f t="shared" si="54"/>
        <v>艮壬</v>
      </c>
      <c r="H692" t="str">
        <f>IFERROR(VLOOKUP(G692, 地支沖合table[[key]:[沖合關係]], 2, FALSE), "")</f>
        <v>相破,</v>
      </c>
    </row>
    <row r="693" spans="1:8" x14ac:dyDescent="0.25">
      <c r="A693">
        <f t="shared" si="50"/>
        <v>115.5</v>
      </c>
      <c r="B693">
        <f t="shared" si="51"/>
        <v>2</v>
      </c>
      <c r="C693">
        <f t="shared" si="52"/>
        <v>6</v>
      </c>
      <c r="D693">
        <f t="shared" si="53"/>
        <v>4</v>
      </c>
      <c r="E693" t="str">
        <f>INDEX(八宮按位排, MOD(ROW()-2, 8)+1)</f>
        <v>坎</v>
      </c>
      <c r="F693" t="str">
        <f>INDEX([2]!十八局地盤表,FLOOR((ROW()-2)/64, 1)+1,  MOD(D693 - C693-1, 8)+1)</f>
        <v>癸</v>
      </c>
      <c r="G693" t="str">
        <f t="shared" si="54"/>
        <v>坎癸</v>
      </c>
      <c r="H693" t="str">
        <f>IFERROR(VLOOKUP(G693, 地支沖合table[[key]:[沖合關係]], 2, FALSE), "")</f>
        <v/>
      </c>
    </row>
    <row r="694" spans="1:8" x14ac:dyDescent="0.25">
      <c r="A694">
        <f t="shared" si="50"/>
        <v>116.5</v>
      </c>
      <c r="B694">
        <f t="shared" si="51"/>
        <v>2</v>
      </c>
      <c r="C694">
        <f t="shared" si="52"/>
        <v>6</v>
      </c>
      <c r="D694">
        <f t="shared" si="53"/>
        <v>5</v>
      </c>
      <c r="E694" t="str">
        <f>INDEX(八宮按位排, MOD(ROW()-2, 8)+1)</f>
        <v>乾</v>
      </c>
      <c r="F694" t="str">
        <f>INDEX([2]!十八局地盤表,FLOOR((ROW()-2)/64, 1)+1,  MOD(D694 - C694-1, 8)+1)</f>
        <v>戊</v>
      </c>
      <c r="G694" t="str">
        <f t="shared" si="54"/>
        <v>乾戊</v>
      </c>
      <c r="H694" t="str">
        <f>IFERROR(VLOOKUP(G694, 地支沖合table[[key]:[沖合關係]], 2, FALSE), "")</f>
        <v/>
      </c>
    </row>
    <row r="695" spans="1:8" x14ac:dyDescent="0.25">
      <c r="A695">
        <f t="shared" si="50"/>
        <v>117.5</v>
      </c>
      <c r="B695">
        <f t="shared" si="51"/>
        <v>2</v>
      </c>
      <c r="C695">
        <f t="shared" si="52"/>
        <v>6</v>
      </c>
      <c r="D695">
        <f t="shared" si="53"/>
        <v>6</v>
      </c>
      <c r="E695" t="str">
        <f>INDEX(八宮按位排, MOD(ROW()-2, 8)+1)</f>
        <v>兌</v>
      </c>
      <c r="F695" t="str">
        <f>INDEX([2]!十八局地盤表,FLOOR((ROW()-2)/64, 1)+1,  MOD(D695 - C695-1, 8)+1)</f>
        <v>丙</v>
      </c>
      <c r="G695" t="str">
        <f t="shared" si="54"/>
        <v>兌丙</v>
      </c>
      <c r="H695" t="str">
        <f>IFERROR(VLOOKUP(G695, 地支沖合table[[key]:[沖合關係]], 2, FALSE), "")</f>
        <v/>
      </c>
    </row>
    <row r="696" spans="1:8" x14ac:dyDescent="0.25">
      <c r="A696">
        <f t="shared" si="50"/>
        <v>118.5</v>
      </c>
      <c r="B696">
        <f t="shared" si="51"/>
        <v>2</v>
      </c>
      <c r="C696">
        <f t="shared" si="52"/>
        <v>6</v>
      </c>
      <c r="D696">
        <f t="shared" si="53"/>
        <v>7</v>
      </c>
      <c r="E696" t="str">
        <f>INDEX(八宮按位排, MOD(ROW()-2, 8)+1)</f>
        <v>坤</v>
      </c>
      <c r="F696" t="str">
        <f>INDEX([2]!十八局地盤表,FLOOR((ROW()-2)/64, 1)+1,  MOD(D696 - C696-1, 8)+1)</f>
        <v>庚</v>
      </c>
      <c r="G696" t="str">
        <f t="shared" si="54"/>
        <v>坤庚</v>
      </c>
      <c r="H696" t="str">
        <f>IFERROR(VLOOKUP(G696, 地支沖合table[[key]:[沖合關係]], 2, FALSE), "")</f>
        <v/>
      </c>
    </row>
    <row r="697" spans="1:8" x14ac:dyDescent="0.25">
      <c r="A697">
        <f t="shared" si="50"/>
        <v>119.5</v>
      </c>
      <c r="B697">
        <f t="shared" si="51"/>
        <v>2</v>
      </c>
      <c r="C697">
        <f t="shared" si="52"/>
        <v>6</v>
      </c>
      <c r="D697">
        <f t="shared" si="53"/>
        <v>8</v>
      </c>
      <c r="E697" t="str">
        <f>INDEX(八宮按位排, MOD(ROW()-2, 8)+1)</f>
        <v>離</v>
      </c>
      <c r="F697" t="str">
        <f>INDEX([2]!十八局地盤表,FLOOR((ROW()-2)/64, 1)+1,  MOD(D697 - C697-1, 8)+1)</f>
        <v>己</v>
      </c>
      <c r="G697" t="str">
        <f t="shared" si="54"/>
        <v>離己</v>
      </c>
      <c r="H697" t="str">
        <f>IFERROR(VLOOKUP(G697, 地支沖合table[[key]:[沖合關係]], 2, FALSE), "")</f>
        <v/>
      </c>
    </row>
    <row r="698" spans="1:8" x14ac:dyDescent="0.25">
      <c r="A698">
        <f t="shared" si="50"/>
        <v>120.5</v>
      </c>
      <c r="B698">
        <f t="shared" si="51"/>
        <v>2</v>
      </c>
      <c r="C698">
        <f t="shared" si="52"/>
        <v>7</v>
      </c>
      <c r="D698">
        <f t="shared" si="53"/>
        <v>1</v>
      </c>
      <c r="E698" t="str">
        <f>INDEX(八宮按位排, MOD(ROW()-2, 8)+1)</f>
        <v>巽</v>
      </c>
      <c r="F698" t="str">
        <f>INDEX([2]!十八局地盤表,FLOOR((ROW()-2)/64, 1)+1,  MOD(D698 - C698-1, 8)+1)</f>
        <v>己</v>
      </c>
      <c r="G698" t="str">
        <f t="shared" si="54"/>
        <v>巽己</v>
      </c>
      <c r="H698" t="str">
        <f>IFERROR(VLOOKUP(G698, 地支沖合table[[key]:[沖合關係]], 2, FALSE), "")</f>
        <v>相沖,</v>
      </c>
    </row>
    <row r="699" spans="1:8" x14ac:dyDescent="0.25">
      <c r="A699">
        <f t="shared" si="50"/>
        <v>121.5</v>
      </c>
      <c r="B699">
        <f t="shared" si="51"/>
        <v>2</v>
      </c>
      <c r="C699">
        <f t="shared" si="52"/>
        <v>7</v>
      </c>
      <c r="D699">
        <f t="shared" si="53"/>
        <v>2</v>
      </c>
      <c r="E699" t="str">
        <f>INDEX(八宮按位排, MOD(ROW()-2, 8)+1)</f>
        <v>震</v>
      </c>
      <c r="F699" t="str">
        <f>INDEX([2]!十八局地盤表,FLOOR((ROW()-2)/64, 1)+1,  MOD(D699 - C699-1, 8)+1)</f>
        <v>丁</v>
      </c>
      <c r="G699" t="str">
        <f t="shared" si="54"/>
        <v>震丁</v>
      </c>
      <c r="H699" t="str">
        <f>IFERROR(VLOOKUP(G699, 地支沖合table[[key]:[沖合關係]], 2, FALSE), "")</f>
        <v/>
      </c>
    </row>
    <row r="700" spans="1:8" x14ac:dyDescent="0.25">
      <c r="A700">
        <f t="shared" si="50"/>
        <v>122.5</v>
      </c>
      <c r="B700">
        <f t="shared" si="51"/>
        <v>2</v>
      </c>
      <c r="C700">
        <f t="shared" si="52"/>
        <v>7</v>
      </c>
      <c r="D700">
        <f t="shared" si="53"/>
        <v>3</v>
      </c>
      <c r="E700" t="str">
        <f>INDEX(八宮按位排, MOD(ROW()-2, 8)+1)</f>
        <v>艮</v>
      </c>
      <c r="F700" t="str">
        <f>INDEX([2]!十八局地盤表,FLOOR((ROW()-2)/64, 1)+1,  MOD(D700 - C700-1, 8)+1)</f>
        <v>乙</v>
      </c>
      <c r="G700" t="str">
        <f t="shared" si="54"/>
        <v>艮乙</v>
      </c>
      <c r="H700" t="str">
        <f>IFERROR(VLOOKUP(G700, 地支沖合table[[key]:[沖合關係]], 2, FALSE), "")</f>
        <v/>
      </c>
    </row>
    <row r="701" spans="1:8" x14ac:dyDescent="0.25">
      <c r="A701">
        <f t="shared" si="50"/>
        <v>123.5</v>
      </c>
      <c r="B701">
        <f t="shared" si="51"/>
        <v>2</v>
      </c>
      <c r="C701">
        <f t="shared" si="52"/>
        <v>7</v>
      </c>
      <c r="D701">
        <f t="shared" si="53"/>
        <v>4</v>
      </c>
      <c r="E701" t="str">
        <f>INDEX(八宮按位排, MOD(ROW()-2, 8)+1)</f>
        <v>坎</v>
      </c>
      <c r="F701" t="str">
        <f>INDEX([2]!十八局地盤表,FLOOR((ROW()-2)/64, 1)+1,  MOD(D701 - C701-1, 8)+1)</f>
        <v>壬</v>
      </c>
      <c r="G701" t="str">
        <f t="shared" si="54"/>
        <v>坎壬</v>
      </c>
      <c r="H701" t="str">
        <f>IFERROR(VLOOKUP(G701, 地支沖合table[[key]:[沖合關係]], 2, FALSE), "")</f>
        <v/>
      </c>
    </row>
    <row r="702" spans="1:8" x14ac:dyDescent="0.25">
      <c r="A702">
        <f t="shared" si="50"/>
        <v>124.5</v>
      </c>
      <c r="B702">
        <f t="shared" si="51"/>
        <v>2</v>
      </c>
      <c r="C702">
        <f t="shared" si="52"/>
        <v>7</v>
      </c>
      <c r="D702">
        <f t="shared" si="53"/>
        <v>5</v>
      </c>
      <c r="E702" t="str">
        <f>INDEX(八宮按位排, MOD(ROW()-2, 8)+1)</f>
        <v>乾</v>
      </c>
      <c r="F702" t="str">
        <f>INDEX([2]!十八局地盤表,FLOOR((ROW()-2)/64, 1)+1,  MOD(D702 - C702-1, 8)+1)</f>
        <v>癸</v>
      </c>
      <c r="G702" t="str">
        <f t="shared" si="54"/>
        <v>乾癸</v>
      </c>
      <c r="H702" t="str">
        <f>IFERROR(VLOOKUP(G702, 地支沖合table[[key]:[沖合關係]], 2, FALSE), "")</f>
        <v>相合,相破,</v>
      </c>
    </row>
    <row r="703" spans="1:8" x14ac:dyDescent="0.25">
      <c r="A703">
        <f t="shared" si="50"/>
        <v>125.5</v>
      </c>
      <c r="B703">
        <f t="shared" si="51"/>
        <v>2</v>
      </c>
      <c r="C703">
        <f t="shared" si="52"/>
        <v>7</v>
      </c>
      <c r="D703">
        <f t="shared" si="53"/>
        <v>6</v>
      </c>
      <c r="E703" t="str">
        <f>INDEX(八宮按位排, MOD(ROW()-2, 8)+1)</f>
        <v>兌</v>
      </c>
      <c r="F703" t="str">
        <f>INDEX([2]!十八局地盤表,FLOOR((ROW()-2)/64, 1)+1,  MOD(D703 - C703-1, 8)+1)</f>
        <v>戊</v>
      </c>
      <c r="G703" t="str">
        <f t="shared" si="54"/>
        <v>兌戊</v>
      </c>
      <c r="H703" t="str">
        <f>IFERROR(VLOOKUP(G703, 地支沖合table[[key]:[沖合關係]], 2, FALSE), "")</f>
        <v>相破,</v>
      </c>
    </row>
    <row r="704" spans="1:8" x14ac:dyDescent="0.25">
      <c r="A704">
        <f t="shared" si="50"/>
        <v>126.5</v>
      </c>
      <c r="B704">
        <f t="shared" si="51"/>
        <v>2</v>
      </c>
      <c r="C704">
        <f t="shared" si="52"/>
        <v>7</v>
      </c>
      <c r="D704">
        <f t="shared" si="53"/>
        <v>7</v>
      </c>
      <c r="E704" t="str">
        <f>INDEX(八宮按位排, MOD(ROW()-2, 8)+1)</f>
        <v>坤</v>
      </c>
      <c r="F704" t="str">
        <f>INDEX([2]!十八局地盤表,FLOOR((ROW()-2)/64, 1)+1,  MOD(D704 - C704-1, 8)+1)</f>
        <v>丙</v>
      </c>
      <c r="G704" t="str">
        <f t="shared" si="54"/>
        <v>坤丙</v>
      </c>
      <c r="H704" t="str">
        <f>IFERROR(VLOOKUP(G704, 地支沖合table[[key]:[沖合關係]], 2, FALSE), "")</f>
        <v/>
      </c>
    </row>
    <row r="705" spans="1:8" x14ac:dyDescent="0.25">
      <c r="A705">
        <f t="shared" si="50"/>
        <v>127.5</v>
      </c>
      <c r="B705">
        <f t="shared" si="51"/>
        <v>2</v>
      </c>
      <c r="C705">
        <f t="shared" si="52"/>
        <v>7</v>
      </c>
      <c r="D705">
        <f t="shared" si="53"/>
        <v>8</v>
      </c>
      <c r="E705" t="str">
        <f>INDEX(八宮按位排, MOD(ROW()-2, 8)+1)</f>
        <v>離</v>
      </c>
      <c r="F705" t="str">
        <f>INDEX([2]!十八局地盤表,FLOOR((ROW()-2)/64, 1)+1,  MOD(D705 - C705-1, 8)+1)</f>
        <v>庚</v>
      </c>
      <c r="G705" t="str">
        <f t="shared" si="54"/>
        <v>離庚</v>
      </c>
      <c r="H705" t="str">
        <f>IFERROR(VLOOKUP(G705, 地支沖合table[[key]:[沖合關係]], 2, FALSE), "")</f>
        <v/>
      </c>
    </row>
    <row r="706" spans="1:8" x14ac:dyDescent="0.25">
      <c r="A706">
        <f t="shared" si="50"/>
        <v>128.5</v>
      </c>
      <c r="B706">
        <f t="shared" si="51"/>
        <v>3</v>
      </c>
      <c r="C706">
        <f t="shared" si="52"/>
        <v>0</v>
      </c>
      <c r="D706">
        <f t="shared" si="53"/>
        <v>1</v>
      </c>
      <c r="E706" t="str">
        <f>INDEX(八宮按位排, MOD(ROW()-2, 8)+1)</f>
        <v>巽</v>
      </c>
      <c r="F706" t="str">
        <f>INDEX([2]!十八局地盤表,FLOOR((ROW()-2)/64, 1)+1,  MOD(D706 - C706-1, 8)+1)</f>
        <v>己</v>
      </c>
      <c r="G706" t="str">
        <f t="shared" si="54"/>
        <v>巽己</v>
      </c>
      <c r="H706" t="str">
        <f>IFERROR(VLOOKUP(G706, 地支沖合table[[key]:[沖合關係]], 2, FALSE), "")</f>
        <v>相沖,</v>
      </c>
    </row>
    <row r="707" spans="1:8" x14ac:dyDescent="0.25">
      <c r="A707">
        <f t="shared" ref="A707:A770" si="55">ROW()-577.5</f>
        <v>129.5</v>
      </c>
      <c r="B707">
        <f t="shared" ref="B707:B770" si="56">SIGN(A707)*CEILING(ABS(A707)/64, 1)</f>
        <v>3</v>
      </c>
      <c r="C707">
        <f t="shared" ref="C707:C770" si="57">MOD(FLOOR((ROW()-2)/8, 1), 8)</f>
        <v>0</v>
      </c>
      <c r="D707">
        <f t="shared" ref="D707:D770" si="58">MOD(ROW()-2, 8)+1</f>
        <v>2</v>
      </c>
      <c r="E707" t="str">
        <f>INDEX(八宮按位排, MOD(ROW()-2, 8)+1)</f>
        <v>震</v>
      </c>
      <c r="F707" t="str">
        <f>INDEX([2]!十八局地盤表,FLOOR((ROW()-2)/64, 1)+1,  MOD(D707 - C707-1, 8)+1)</f>
        <v>戊</v>
      </c>
      <c r="G707" t="str">
        <f t="shared" ref="G707:G770" si="59">E707&amp;F707</f>
        <v>震戊</v>
      </c>
      <c r="H707" t="str">
        <f>IFERROR(VLOOKUP(G707, 地支沖合table[[key]:[沖合關係]], 2, FALSE), "")</f>
        <v>無禮之刑,</v>
      </c>
    </row>
    <row r="708" spans="1:8" x14ac:dyDescent="0.25">
      <c r="A708">
        <f t="shared" si="55"/>
        <v>130.5</v>
      </c>
      <c r="B708">
        <f t="shared" si="56"/>
        <v>3</v>
      </c>
      <c r="C708">
        <f t="shared" si="57"/>
        <v>0</v>
      </c>
      <c r="D708">
        <f t="shared" si="58"/>
        <v>3</v>
      </c>
      <c r="E708" t="str">
        <f>INDEX(八宮按位排, MOD(ROW()-2, 8)+1)</f>
        <v>艮</v>
      </c>
      <c r="F708" t="str">
        <f>INDEX([2]!十八局地盤表,FLOOR((ROW()-2)/64, 1)+1,  MOD(D708 - C708-1, 8)+1)</f>
        <v>癸</v>
      </c>
      <c r="G708" t="str">
        <f t="shared" si="59"/>
        <v>艮癸</v>
      </c>
      <c r="H708" t="str">
        <f>IFERROR(VLOOKUP(G708, 地支沖合table[[key]:[沖合關係]], 2, FALSE), "")</f>
        <v/>
      </c>
    </row>
    <row r="709" spans="1:8" x14ac:dyDescent="0.25">
      <c r="A709">
        <f t="shared" si="55"/>
        <v>131.5</v>
      </c>
      <c r="B709">
        <f t="shared" si="56"/>
        <v>3</v>
      </c>
      <c r="C709">
        <f t="shared" si="57"/>
        <v>0</v>
      </c>
      <c r="D709">
        <f t="shared" si="58"/>
        <v>4</v>
      </c>
      <c r="E709" t="str">
        <f>INDEX(八宮按位排, MOD(ROW()-2, 8)+1)</f>
        <v>坎</v>
      </c>
      <c r="F709" t="str">
        <f>INDEX([2]!十八局地盤表,FLOOR((ROW()-2)/64, 1)+1,  MOD(D709 - C709-1, 8)+1)</f>
        <v>丙</v>
      </c>
      <c r="G709" t="str">
        <f t="shared" si="59"/>
        <v>坎丙</v>
      </c>
      <c r="H709" t="str">
        <f>IFERROR(VLOOKUP(G709, 地支沖合table[[key]:[沖合關係]], 2, FALSE), "")</f>
        <v/>
      </c>
    </row>
    <row r="710" spans="1:8" x14ac:dyDescent="0.25">
      <c r="A710">
        <f t="shared" si="55"/>
        <v>132.5</v>
      </c>
      <c r="B710">
        <f t="shared" si="56"/>
        <v>3</v>
      </c>
      <c r="C710">
        <f t="shared" si="57"/>
        <v>0</v>
      </c>
      <c r="D710">
        <f t="shared" si="58"/>
        <v>5</v>
      </c>
      <c r="E710" t="str">
        <f>INDEX(八宮按位排, MOD(ROW()-2, 8)+1)</f>
        <v>乾</v>
      </c>
      <c r="F710" t="str">
        <f>INDEX([2]!十八局地盤表,FLOOR((ROW()-2)/64, 1)+1,  MOD(D710 - C710-1, 8)+1)</f>
        <v>辛</v>
      </c>
      <c r="G710" t="str">
        <f t="shared" si="59"/>
        <v>乾辛</v>
      </c>
      <c r="H710" t="str">
        <f>IFERROR(VLOOKUP(G710, 地支沖合table[[key]:[沖合關係]], 2, FALSE), "")</f>
        <v/>
      </c>
    </row>
    <row r="711" spans="1:8" x14ac:dyDescent="0.25">
      <c r="A711">
        <f t="shared" si="55"/>
        <v>133.5</v>
      </c>
      <c r="B711">
        <f t="shared" si="56"/>
        <v>3</v>
      </c>
      <c r="C711">
        <f t="shared" si="57"/>
        <v>0</v>
      </c>
      <c r="D711">
        <f t="shared" si="58"/>
        <v>6</v>
      </c>
      <c r="E711" t="str">
        <f>INDEX(八宮按位排, MOD(ROW()-2, 8)+1)</f>
        <v>兌</v>
      </c>
      <c r="F711" t="str">
        <f>INDEX([2]!十八局地盤表,FLOOR((ROW()-2)/64, 1)+1,  MOD(D711 - C711-1, 8)+1)</f>
        <v>壬</v>
      </c>
      <c r="G711" t="str">
        <f t="shared" si="59"/>
        <v>兌壬</v>
      </c>
      <c r="H711" t="str">
        <f>IFERROR(VLOOKUP(G711, 地支沖合table[[key]:[沖合關係]], 2, FALSE), "")</f>
        <v>相合,</v>
      </c>
    </row>
    <row r="712" spans="1:8" x14ac:dyDescent="0.25">
      <c r="A712">
        <f t="shared" si="55"/>
        <v>134.5</v>
      </c>
      <c r="B712">
        <f t="shared" si="56"/>
        <v>3</v>
      </c>
      <c r="C712">
        <f t="shared" si="57"/>
        <v>0</v>
      </c>
      <c r="D712">
        <f t="shared" si="58"/>
        <v>7</v>
      </c>
      <c r="E712" t="str">
        <f>INDEX(八宮按位排, MOD(ROW()-2, 8)+1)</f>
        <v>坤</v>
      </c>
      <c r="F712" t="str">
        <f>INDEX([2]!十八局地盤表,FLOOR((ROW()-2)/64, 1)+1,  MOD(D712 - C712-1, 8)+1)</f>
        <v>乙</v>
      </c>
      <c r="G712" t="str">
        <f t="shared" si="59"/>
        <v>坤乙</v>
      </c>
      <c r="H712" t="str">
        <f>IFERROR(VLOOKUP(G712, 地支沖合table[[key]:[沖合關係]], 2, FALSE), "")</f>
        <v/>
      </c>
    </row>
    <row r="713" spans="1:8" x14ac:dyDescent="0.25">
      <c r="A713">
        <f t="shared" si="55"/>
        <v>135.5</v>
      </c>
      <c r="B713">
        <f t="shared" si="56"/>
        <v>3</v>
      </c>
      <c r="C713">
        <f t="shared" si="57"/>
        <v>0</v>
      </c>
      <c r="D713">
        <f t="shared" si="58"/>
        <v>8</v>
      </c>
      <c r="E713" t="str">
        <f>INDEX(八宮按位排, MOD(ROW()-2, 8)+1)</f>
        <v>離</v>
      </c>
      <c r="F713" t="str">
        <f>INDEX([2]!十八局地盤表,FLOOR((ROW()-2)/64, 1)+1,  MOD(D713 - C713-1, 8)+1)</f>
        <v>丁</v>
      </c>
      <c r="G713" t="str">
        <f t="shared" si="59"/>
        <v>離丁</v>
      </c>
      <c r="H713" t="str">
        <f>IFERROR(VLOOKUP(G713, 地支沖合table[[key]:[沖合關係]], 2, FALSE), "")</f>
        <v/>
      </c>
    </row>
    <row r="714" spans="1:8" x14ac:dyDescent="0.25">
      <c r="A714">
        <f t="shared" si="55"/>
        <v>136.5</v>
      </c>
      <c r="B714">
        <f t="shared" si="56"/>
        <v>3</v>
      </c>
      <c r="C714">
        <f t="shared" si="57"/>
        <v>1</v>
      </c>
      <c r="D714">
        <f t="shared" si="58"/>
        <v>1</v>
      </c>
      <c r="E714" t="str">
        <f>INDEX(八宮按位排, MOD(ROW()-2, 8)+1)</f>
        <v>巽</v>
      </c>
      <c r="F714" t="str">
        <f>INDEX([2]!十八局地盤表,FLOOR((ROW()-2)/64, 1)+1,  MOD(D714 - C714-1, 8)+1)</f>
        <v>丁</v>
      </c>
      <c r="G714" t="str">
        <f t="shared" si="59"/>
        <v>巽丁</v>
      </c>
      <c r="H714" t="str">
        <f>IFERROR(VLOOKUP(G714, 地支沖合table[[key]:[沖合關係]], 2, FALSE), "")</f>
        <v/>
      </c>
    </row>
    <row r="715" spans="1:8" x14ac:dyDescent="0.25">
      <c r="A715">
        <f t="shared" si="55"/>
        <v>137.5</v>
      </c>
      <c r="B715">
        <f t="shared" si="56"/>
        <v>3</v>
      </c>
      <c r="C715">
        <f t="shared" si="57"/>
        <v>1</v>
      </c>
      <c r="D715">
        <f t="shared" si="58"/>
        <v>2</v>
      </c>
      <c r="E715" t="str">
        <f>INDEX(八宮按位排, MOD(ROW()-2, 8)+1)</f>
        <v>震</v>
      </c>
      <c r="F715" t="str">
        <f>INDEX([2]!十八局地盤表,FLOOR((ROW()-2)/64, 1)+1,  MOD(D715 - C715-1, 8)+1)</f>
        <v>己</v>
      </c>
      <c r="G715" t="str">
        <f t="shared" si="59"/>
        <v>震己</v>
      </c>
      <c r="H715" t="str">
        <f>IFERROR(VLOOKUP(G715, 地支沖合table[[key]:[沖合關係]], 2, FALSE), "")</f>
        <v>相合,</v>
      </c>
    </row>
    <row r="716" spans="1:8" x14ac:dyDescent="0.25">
      <c r="A716">
        <f t="shared" si="55"/>
        <v>138.5</v>
      </c>
      <c r="B716">
        <f t="shared" si="56"/>
        <v>3</v>
      </c>
      <c r="C716">
        <f t="shared" si="57"/>
        <v>1</v>
      </c>
      <c r="D716">
        <f t="shared" si="58"/>
        <v>3</v>
      </c>
      <c r="E716" t="str">
        <f>INDEX(八宮按位排, MOD(ROW()-2, 8)+1)</f>
        <v>艮</v>
      </c>
      <c r="F716" t="str">
        <f>INDEX([2]!十八局地盤表,FLOOR((ROW()-2)/64, 1)+1,  MOD(D716 - C716-1, 8)+1)</f>
        <v>戊</v>
      </c>
      <c r="G716" t="str">
        <f t="shared" si="59"/>
        <v>艮戊</v>
      </c>
      <c r="H716" t="str">
        <f>IFERROR(VLOOKUP(G716, 地支沖合table[[key]:[沖合關係]], 2, FALSE), "")</f>
        <v>相合,</v>
      </c>
    </row>
    <row r="717" spans="1:8" x14ac:dyDescent="0.25">
      <c r="A717">
        <f t="shared" si="55"/>
        <v>139.5</v>
      </c>
      <c r="B717">
        <f t="shared" si="56"/>
        <v>3</v>
      </c>
      <c r="C717">
        <f t="shared" si="57"/>
        <v>1</v>
      </c>
      <c r="D717">
        <f t="shared" si="58"/>
        <v>4</v>
      </c>
      <c r="E717" t="str">
        <f>INDEX(八宮按位排, MOD(ROW()-2, 8)+1)</f>
        <v>坎</v>
      </c>
      <c r="F717" t="str">
        <f>INDEX([2]!十八局地盤表,FLOOR((ROW()-2)/64, 1)+1,  MOD(D717 - C717-1, 8)+1)</f>
        <v>癸</v>
      </c>
      <c r="G717" t="str">
        <f t="shared" si="59"/>
        <v>坎癸</v>
      </c>
      <c r="H717" t="str">
        <f>IFERROR(VLOOKUP(G717, 地支沖合table[[key]:[沖合關係]], 2, FALSE), "")</f>
        <v/>
      </c>
    </row>
    <row r="718" spans="1:8" x14ac:dyDescent="0.25">
      <c r="A718">
        <f t="shared" si="55"/>
        <v>140.5</v>
      </c>
      <c r="B718">
        <f t="shared" si="56"/>
        <v>3</v>
      </c>
      <c r="C718">
        <f t="shared" si="57"/>
        <v>1</v>
      </c>
      <c r="D718">
        <f t="shared" si="58"/>
        <v>5</v>
      </c>
      <c r="E718" t="str">
        <f>INDEX(八宮按位排, MOD(ROW()-2, 8)+1)</f>
        <v>乾</v>
      </c>
      <c r="F718" t="str">
        <f>INDEX([2]!十八局地盤表,FLOOR((ROW()-2)/64, 1)+1,  MOD(D718 - C718-1, 8)+1)</f>
        <v>丙</v>
      </c>
      <c r="G718" t="str">
        <f t="shared" si="59"/>
        <v>乾丙</v>
      </c>
      <c r="H718" t="str">
        <f>IFERROR(VLOOKUP(G718, 地支沖合table[[key]:[沖合關係]], 2, FALSE), "")</f>
        <v/>
      </c>
    </row>
    <row r="719" spans="1:8" x14ac:dyDescent="0.25">
      <c r="A719">
        <f t="shared" si="55"/>
        <v>141.5</v>
      </c>
      <c r="B719">
        <f t="shared" si="56"/>
        <v>3</v>
      </c>
      <c r="C719">
        <f t="shared" si="57"/>
        <v>1</v>
      </c>
      <c r="D719">
        <f t="shared" si="58"/>
        <v>6</v>
      </c>
      <c r="E719" t="str">
        <f>INDEX(八宮按位排, MOD(ROW()-2, 8)+1)</f>
        <v>兌</v>
      </c>
      <c r="F719" t="str">
        <f>INDEX([2]!十八局地盤表,FLOOR((ROW()-2)/64, 1)+1,  MOD(D719 - C719-1, 8)+1)</f>
        <v>辛</v>
      </c>
      <c r="G719" t="str">
        <f t="shared" si="59"/>
        <v>兌辛</v>
      </c>
      <c r="H719" t="str">
        <f>IFERROR(VLOOKUP(G719, 地支沖合table[[key]:[沖合關係]], 2, FALSE), "")</f>
        <v/>
      </c>
    </row>
    <row r="720" spans="1:8" x14ac:dyDescent="0.25">
      <c r="A720">
        <f t="shared" si="55"/>
        <v>142.5</v>
      </c>
      <c r="B720">
        <f t="shared" si="56"/>
        <v>3</v>
      </c>
      <c r="C720">
        <f t="shared" si="57"/>
        <v>1</v>
      </c>
      <c r="D720">
        <f t="shared" si="58"/>
        <v>7</v>
      </c>
      <c r="E720" t="str">
        <f>INDEX(八宮按位排, MOD(ROW()-2, 8)+1)</f>
        <v>坤</v>
      </c>
      <c r="F720" t="str">
        <f>INDEX([2]!十八局地盤表,FLOOR((ROW()-2)/64, 1)+1,  MOD(D720 - C720-1, 8)+1)</f>
        <v>壬</v>
      </c>
      <c r="G720" t="str">
        <f t="shared" si="59"/>
        <v>坤壬</v>
      </c>
      <c r="H720" t="str">
        <f>IFERROR(VLOOKUP(G720, 地支沖合table[[key]:[沖合關係]], 2, FALSE), "")</f>
        <v/>
      </c>
    </row>
    <row r="721" spans="1:8" x14ac:dyDescent="0.25">
      <c r="A721">
        <f t="shared" si="55"/>
        <v>143.5</v>
      </c>
      <c r="B721">
        <f t="shared" si="56"/>
        <v>3</v>
      </c>
      <c r="C721">
        <f t="shared" si="57"/>
        <v>1</v>
      </c>
      <c r="D721">
        <f t="shared" si="58"/>
        <v>8</v>
      </c>
      <c r="E721" t="str">
        <f>INDEX(八宮按位排, MOD(ROW()-2, 8)+1)</f>
        <v>離</v>
      </c>
      <c r="F721" t="str">
        <f>INDEX([2]!十八局地盤表,FLOOR((ROW()-2)/64, 1)+1,  MOD(D721 - C721-1, 8)+1)</f>
        <v>乙</v>
      </c>
      <c r="G721" t="str">
        <f t="shared" si="59"/>
        <v>離乙</v>
      </c>
      <c r="H721" t="str">
        <f>IFERROR(VLOOKUP(G721, 地支沖合table[[key]:[沖合關係]], 2, FALSE), "")</f>
        <v/>
      </c>
    </row>
    <row r="722" spans="1:8" x14ac:dyDescent="0.25">
      <c r="A722">
        <f t="shared" si="55"/>
        <v>144.5</v>
      </c>
      <c r="B722">
        <f t="shared" si="56"/>
        <v>3</v>
      </c>
      <c r="C722">
        <f t="shared" si="57"/>
        <v>2</v>
      </c>
      <c r="D722">
        <f t="shared" si="58"/>
        <v>1</v>
      </c>
      <c r="E722" t="str">
        <f>INDEX(八宮按位排, MOD(ROW()-2, 8)+1)</f>
        <v>巽</v>
      </c>
      <c r="F722" t="str">
        <f>INDEX([2]!十八局地盤表,FLOOR((ROW()-2)/64, 1)+1,  MOD(D722 - C722-1, 8)+1)</f>
        <v>乙</v>
      </c>
      <c r="G722" t="str">
        <f t="shared" si="59"/>
        <v>巽乙</v>
      </c>
      <c r="H722" t="str">
        <f>IFERROR(VLOOKUP(G722, 地支沖合table[[key]:[沖合關係]], 2, FALSE), "")</f>
        <v/>
      </c>
    </row>
    <row r="723" spans="1:8" x14ac:dyDescent="0.25">
      <c r="A723">
        <f t="shared" si="55"/>
        <v>145.5</v>
      </c>
      <c r="B723">
        <f t="shared" si="56"/>
        <v>3</v>
      </c>
      <c r="C723">
        <f t="shared" si="57"/>
        <v>2</v>
      </c>
      <c r="D723">
        <f t="shared" si="58"/>
        <v>2</v>
      </c>
      <c r="E723" t="str">
        <f>INDEX(八宮按位排, MOD(ROW()-2, 8)+1)</f>
        <v>震</v>
      </c>
      <c r="F723" t="str">
        <f>INDEX([2]!十八局地盤表,FLOOR((ROW()-2)/64, 1)+1,  MOD(D723 - C723-1, 8)+1)</f>
        <v>丁</v>
      </c>
      <c r="G723" t="str">
        <f t="shared" si="59"/>
        <v>震丁</v>
      </c>
      <c r="H723" t="str">
        <f>IFERROR(VLOOKUP(G723, 地支沖合table[[key]:[沖合關係]], 2, FALSE), "")</f>
        <v/>
      </c>
    </row>
    <row r="724" spans="1:8" x14ac:dyDescent="0.25">
      <c r="A724">
        <f t="shared" si="55"/>
        <v>146.5</v>
      </c>
      <c r="B724">
        <f t="shared" si="56"/>
        <v>3</v>
      </c>
      <c r="C724">
        <f t="shared" si="57"/>
        <v>2</v>
      </c>
      <c r="D724">
        <f t="shared" si="58"/>
        <v>3</v>
      </c>
      <c r="E724" t="str">
        <f>INDEX(八宮按位排, MOD(ROW()-2, 8)+1)</f>
        <v>艮</v>
      </c>
      <c r="F724" t="str">
        <f>INDEX([2]!十八局地盤表,FLOOR((ROW()-2)/64, 1)+1,  MOD(D724 - C724-1, 8)+1)</f>
        <v>己</v>
      </c>
      <c r="G724" t="str">
        <f t="shared" si="59"/>
        <v>艮己</v>
      </c>
      <c r="H724" t="str">
        <f>IFERROR(VLOOKUP(G724, 地支沖合table[[key]:[沖合關係]], 2, FALSE), "")</f>
        <v>恃勢之刑-儀←宮,</v>
      </c>
    </row>
    <row r="725" spans="1:8" x14ac:dyDescent="0.25">
      <c r="A725">
        <f t="shared" si="55"/>
        <v>147.5</v>
      </c>
      <c r="B725">
        <f t="shared" si="56"/>
        <v>3</v>
      </c>
      <c r="C725">
        <f t="shared" si="57"/>
        <v>2</v>
      </c>
      <c r="D725">
        <f t="shared" si="58"/>
        <v>4</v>
      </c>
      <c r="E725" t="str">
        <f>INDEX(八宮按位排, MOD(ROW()-2, 8)+1)</f>
        <v>坎</v>
      </c>
      <c r="F725" t="str">
        <f>INDEX([2]!十八局地盤表,FLOOR((ROW()-2)/64, 1)+1,  MOD(D725 - C725-1, 8)+1)</f>
        <v>戊</v>
      </c>
      <c r="G725" t="str">
        <f t="shared" si="59"/>
        <v>坎戊</v>
      </c>
      <c r="H725" t="str">
        <f>IFERROR(VLOOKUP(G725, 地支沖合table[[key]:[沖合關係]], 2, FALSE), "")</f>
        <v/>
      </c>
    </row>
    <row r="726" spans="1:8" x14ac:dyDescent="0.25">
      <c r="A726">
        <f t="shared" si="55"/>
        <v>148.5</v>
      </c>
      <c r="B726">
        <f t="shared" si="56"/>
        <v>3</v>
      </c>
      <c r="C726">
        <f t="shared" si="57"/>
        <v>2</v>
      </c>
      <c r="D726">
        <f t="shared" si="58"/>
        <v>5</v>
      </c>
      <c r="E726" t="str">
        <f>INDEX(八宮按位排, MOD(ROW()-2, 8)+1)</f>
        <v>乾</v>
      </c>
      <c r="F726" t="str">
        <f>INDEX([2]!十八局地盤表,FLOOR((ROW()-2)/64, 1)+1,  MOD(D726 - C726-1, 8)+1)</f>
        <v>癸</v>
      </c>
      <c r="G726" t="str">
        <f t="shared" si="59"/>
        <v>乾癸</v>
      </c>
      <c r="H726" t="str">
        <f>IFERROR(VLOOKUP(G726, 地支沖合table[[key]:[沖合關係]], 2, FALSE), "")</f>
        <v>相合,相破,</v>
      </c>
    </row>
    <row r="727" spans="1:8" x14ac:dyDescent="0.25">
      <c r="A727">
        <f t="shared" si="55"/>
        <v>149.5</v>
      </c>
      <c r="B727">
        <f t="shared" si="56"/>
        <v>3</v>
      </c>
      <c r="C727">
        <f t="shared" si="57"/>
        <v>2</v>
      </c>
      <c r="D727">
        <f t="shared" si="58"/>
        <v>6</v>
      </c>
      <c r="E727" t="str">
        <f>INDEX(八宮按位排, MOD(ROW()-2, 8)+1)</f>
        <v>兌</v>
      </c>
      <c r="F727" t="str">
        <f>INDEX([2]!十八局地盤表,FLOOR((ROW()-2)/64, 1)+1,  MOD(D727 - C727-1, 8)+1)</f>
        <v>丙</v>
      </c>
      <c r="G727" t="str">
        <f t="shared" si="59"/>
        <v>兌丙</v>
      </c>
      <c r="H727" t="str">
        <f>IFERROR(VLOOKUP(G727, 地支沖合table[[key]:[沖合關係]], 2, FALSE), "")</f>
        <v/>
      </c>
    </row>
    <row r="728" spans="1:8" x14ac:dyDescent="0.25">
      <c r="A728">
        <f t="shared" si="55"/>
        <v>150.5</v>
      </c>
      <c r="B728">
        <f t="shared" si="56"/>
        <v>3</v>
      </c>
      <c r="C728">
        <f t="shared" si="57"/>
        <v>2</v>
      </c>
      <c r="D728">
        <f t="shared" si="58"/>
        <v>7</v>
      </c>
      <c r="E728" t="str">
        <f>INDEX(八宮按位排, MOD(ROW()-2, 8)+1)</f>
        <v>坤</v>
      </c>
      <c r="F728" t="str">
        <f>INDEX([2]!十八局地盤表,FLOOR((ROW()-2)/64, 1)+1,  MOD(D728 - C728-1, 8)+1)</f>
        <v>辛</v>
      </c>
      <c r="G728" t="str">
        <f t="shared" si="59"/>
        <v>坤辛</v>
      </c>
      <c r="H728" t="str">
        <f>IFERROR(VLOOKUP(G728, 地支沖合table[[key]:[沖合關係]], 2, FALSE), "")</f>
        <v>相合,</v>
      </c>
    </row>
    <row r="729" spans="1:8" x14ac:dyDescent="0.25">
      <c r="A729">
        <f t="shared" si="55"/>
        <v>151.5</v>
      </c>
      <c r="B729">
        <f t="shared" si="56"/>
        <v>3</v>
      </c>
      <c r="C729">
        <f t="shared" si="57"/>
        <v>2</v>
      </c>
      <c r="D729">
        <f t="shared" si="58"/>
        <v>8</v>
      </c>
      <c r="E729" t="str">
        <f>INDEX(八宮按位排, MOD(ROW()-2, 8)+1)</f>
        <v>離</v>
      </c>
      <c r="F729" t="str">
        <f>INDEX([2]!十八局地盤表,FLOOR((ROW()-2)/64, 1)+1,  MOD(D729 - C729-1, 8)+1)</f>
        <v>壬</v>
      </c>
      <c r="G729" t="str">
        <f t="shared" si="59"/>
        <v>離壬</v>
      </c>
      <c r="H729" t="str">
        <f>IFERROR(VLOOKUP(G729, 地支沖合table[[key]:[沖合關係]], 2, FALSE), "")</f>
        <v/>
      </c>
    </row>
    <row r="730" spans="1:8" x14ac:dyDescent="0.25">
      <c r="A730">
        <f t="shared" si="55"/>
        <v>152.5</v>
      </c>
      <c r="B730">
        <f t="shared" si="56"/>
        <v>3</v>
      </c>
      <c r="C730">
        <f t="shared" si="57"/>
        <v>3</v>
      </c>
      <c r="D730">
        <f t="shared" si="58"/>
        <v>1</v>
      </c>
      <c r="E730" t="str">
        <f>INDEX(八宮按位排, MOD(ROW()-2, 8)+1)</f>
        <v>巽</v>
      </c>
      <c r="F730" t="str">
        <f>INDEX([2]!十八局地盤表,FLOOR((ROW()-2)/64, 1)+1,  MOD(D730 - C730-1, 8)+1)</f>
        <v>壬</v>
      </c>
      <c r="G730" t="str">
        <f t="shared" si="59"/>
        <v>巽壬</v>
      </c>
      <c r="H730" t="str">
        <f>IFERROR(VLOOKUP(G730, 地支沖合table[[key]:[沖合關係]], 2, FALSE), "")</f>
        <v>自刑,</v>
      </c>
    </row>
    <row r="731" spans="1:8" x14ac:dyDescent="0.25">
      <c r="A731">
        <f t="shared" si="55"/>
        <v>153.5</v>
      </c>
      <c r="B731">
        <f t="shared" si="56"/>
        <v>3</v>
      </c>
      <c r="C731">
        <f t="shared" si="57"/>
        <v>3</v>
      </c>
      <c r="D731">
        <f t="shared" si="58"/>
        <v>2</v>
      </c>
      <c r="E731" t="str">
        <f>INDEX(八宮按位排, MOD(ROW()-2, 8)+1)</f>
        <v>震</v>
      </c>
      <c r="F731" t="str">
        <f>INDEX([2]!十八局地盤表,FLOOR((ROW()-2)/64, 1)+1,  MOD(D731 - C731-1, 8)+1)</f>
        <v>乙</v>
      </c>
      <c r="G731" t="str">
        <f t="shared" si="59"/>
        <v>震乙</v>
      </c>
      <c r="H731" t="str">
        <f>IFERROR(VLOOKUP(G731, 地支沖合table[[key]:[沖合關係]], 2, FALSE), "")</f>
        <v/>
      </c>
    </row>
    <row r="732" spans="1:8" x14ac:dyDescent="0.25">
      <c r="A732">
        <f t="shared" si="55"/>
        <v>154.5</v>
      </c>
      <c r="B732">
        <f t="shared" si="56"/>
        <v>3</v>
      </c>
      <c r="C732">
        <f t="shared" si="57"/>
        <v>3</v>
      </c>
      <c r="D732">
        <f t="shared" si="58"/>
        <v>3</v>
      </c>
      <c r="E732" t="str">
        <f>INDEX(八宮按位排, MOD(ROW()-2, 8)+1)</f>
        <v>艮</v>
      </c>
      <c r="F732" t="str">
        <f>INDEX([2]!十八局地盤表,FLOOR((ROW()-2)/64, 1)+1,  MOD(D732 - C732-1, 8)+1)</f>
        <v>丁</v>
      </c>
      <c r="G732" t="str">
        <f t="shared" si="59"/>
        <v>艮丁</v>
      </c>
      <c r="H732" t="str">
        <f>IFERROR(VLOOKUP(G732, 地支沖合table[[key]:[沖合關係]], 2, FALSE), "")</f>
        <v/>
      </c>
    </row>
    <row r="733" spans="1:8" x14ac:dyDescent="0.25">
      <c r="A733">
        <f t="shared" si="55"/>
        <v>155.5</v>
      </c>
      <c r="B733">
        <f t="shared" si="56"/>
        <v>3</v>
      </c>
      <c r="C733">
        <f t="shared" si="57"/>
        <v>3</v>
      </c>
      <c r="D733">
        <f t="shared" si="58"/>
        <v>4</v>
      </c>
      <c r="E733" t="str">
        <f>INDEX(八宮按位排, MOD(ROW()-2, 8)+1)</f>
        <v>坎</v>
      </c>
      <c r="F733" t="str">
        <f>INDEX([2]!十八局地盤表,FLOOR((ROW()-2)/64, 1)+1,  MOD(D733 - C733-1, 8)+1)</f>
        <v>己</v>
      </c>
      <c r="G733" t="str">
        <f t="shared" si="59"/>
        <v>坎己</v>
      </c>
      <c r="H733" t="str">
        <f>IFERROR(VLOOKUP(G733, 地支沖合table[[key]:[沖合關係]], 2, FALSE), "")</f>
        <v/>
      </c>
    </row>
    <row r="734" spans="1:8" x14ac:dyDescent="0.25">
      <c r="A734">
        <f t="shared" si="55"/>
        <v>156.5</v>
      </c>
      <c r="B734">
        <f t="shared" si="56"/>
        <v>3</v>
      </c>
      <c r="C734">
        <f t="shared" si="57"/>
        <v>3</v>
      </c>
      <c r="D734">
        <f t="shared" si="58"/>
        <v>5</v>
      </c>
      <c r="E734" t="str">
        <f>INDEX(八宮按位排, MOD(ROW()-2, 8)+1)</f>
        <v>乾</v>
      </c>
      <c r="F734" t="str">
        <f>INDEX([2]!十八局地盤表,FLOOR((ROW()-2)/64, 1)+1,  MOD(D734 - C734-1, 8)+1)</f>
        <v>戊</v>
      </c>
      <c r="G734" t="str">
        <f t="shared" si="59"/>
        <v>乾戊</v>
      </c>
      <c r="H734" t="str">
        <f>IFERROR(VLOOKUP(G734, 地支沖合table[[key]:[沖合關係]], 2, FALSE), "")</f>
        <v/>
      </c>
    </row>
    <row r="735" spans="1:8" x14ac:dyDescent="0.25">
      <c r="A735">
        <f t="shared" si="55"/>
        <v>157.5</v>
      </c>
      <c r="B735">
        <f t="shared" si="56"/>
        <v>3</v>
      </c>
      <c r="C735">
        <f t="shared" si="57"/>
        <v>3</v>
      </c>
      <c r="D735">
        <f t="shared" si="58"/>
        <v>6</v>
      </c>
      <c r="E735" t="str">
        <f>INDEX(八宮按位排, MOD(ROW()-2, 8)+1)</f>
        <v>兌</v>
      </c>
      <c r="F735" t="str">
        <f>INDEX([2]!十八局地盤表,FLOOR((ROW()-2)/64, 1)+1,  MOD(D735 - C735-1, 8)+1)</f>
        <v>癸</v>
      </c>
      <c r="G735" t="str">
        <f t="shared" si="59"/>
        <v>兌癸</v>
      </c>
      <c r="H735" t="str">
        <f>IFERROR(VLOOKUP(G735, 地支沖合table[[key]:[沖合關係]], 2, FALSE), "")</f>
        <v/>
      </c>
    </row>
    <row r="736" spans="1:8" x14ac:dyDescent="0.25">
      <c r="A736">
        <f t="shared" si="55"/>
        <v>158.5</v>
      </c>
      <c r="B736">
        <f t="shared" si="56"/>
        <v>3</v>
      </c>
      <c r="C736">
        <f t="shared" si="57"/>
        <v>3</v>
      </c>
      <c r="D736">
        <f t="shared" si="58"/>
        <v>7</v>
      </c>
      <c r="E736" t="str">
        <f>INDEX(八宮按位排, MOD(ROW()-2, 8)+1)</f>
        <v>坤</v>
      </c>
      <c r="F736" t="str">
        <f>INDEX([2]!十八局地盤表,FLOOR((ROW()-2)/64, 1)+1,  MOD(D736 - C736-1, 8)+1)</f>
        <v>丙</v>
      </c>
      <c r="G736" t="str">
        <f t="shared" si="59"/>
        <v>坤丙</v>
      </c>
      <c r="H736" t="str">
        <f>IFERROR(VLOOKUP(G736, 地支沖合table[[key]:[沖合關係]], 2, FALSE), "")</f>
        <v/>
      </c>
    </row>
    <row r="737" spans="1:8" x14ac:dyDescent="0.25">
      <c r="A737">
        <f t="shared" si="55"/>
        <v>159.5</v>
      </c>
      <c r="B737">
        <f t="shared" si="56"/>
        <v>3</v>
      </c>
      <c r="C737">
        <f t="shared" si="57"/>
        <v>3</v>
      </c>
      <c r="D737">
        <f t="shared" si="58"/>
        <v>8</v>
      </c>
      <c r="E737" t="str">
        <f>INDEX(八宮按位排, MOD(ROW()-2, 8)+1)</f>
        <v>離</v>
      </c>
      <c r="F737" t="str">
        <f>INDEX([2]!十八局地盤表,FLOOR((ROW()-2)/64, 1)+1,  MOD(D737 - C737-1, 8)+1)</f>
        <v>辛</v>
      </c>
      <c r="G737" t="str">
        <f t="shared" si="59"/>
        <v>離辛</v>
      </c>
      <c r="H737" t="str">
        <f>IFERROR(VLOOKUP(G737, 地支沖合table[[key]:[沖合關係]], 2, FALSE), "")</f>
        <v>自刑,</v>
      </c>
    </row>
    <row r="738" spans="1:8" x14ac:dyDescent="0.25">
      <c r="A738">
        <f t="shared" si="55"/>
        <v>160.5</v>
      </c>
      <c r="B738">
        <f t="shared" si="56"/>
        <v>3</v>
      </c>
      <c r="C738">
        <f t="shared" si="57"/>
        <v>4</v>
      </c>
      <c r="D738">
        <f t="shared" si="58"/>
        <v>1</v>
      </c>
      <c r="E738" t="str">
        <f>INDEX(八宮按位排, MOD(ROW()-2, 8)+1)</f>
        <v>巽</v>
      </c>
      <c r="F738" t="str">
        <f>INDEX([2]!十八局地盤表,FLOOR((ROW()-2)/64, 1)+1,  MOD(D738 - C738-1, 8)+1)</f>
        <v>辛</v>
      </c>
      <c r="G738" t="str">
        <f t="shared" si="59"/>
        <v>巽辛</v>
      </c>
      <c r="H738" t="str">
        <f>IFERROR(VLOOKUP(G738, 地支沖合table[[key]:[沖合關係]], 2, FALSE), "")</f>
        <v/>
      </c>
    </row>
    <row r="739" spans="1:8" x14ac:dyDescent="0.25">
      <c r="A739">
        <f t="shared" si="55"/>
        <v>161.5</v>
      </c>
      <c r="B739">
        <f t="shared" si="56"/>
        <v>3</v>
      </c>
      <c r="C739">
        <f t="shared" si="57"/>
        <v>4</v>
      </c>
      <c r="D739">
        <f t="shared" si="58"/>
        <v>2</v>
      </c>
      <c r="E739" t="str">
        <f>INDEX(八宮按位排, MOD(ROW()-2, 8)+1)</f>
        <v>震</v>
      </c>
      <c r="F739" t="str">
        <f>INDEX([2]!十八局地盤表,FLOOR((ROW()-2)/64, 1)+1,  MOD(D739 - C739-1, 8)+1)</f>
        <v>壬</v>
      </c>
      <c r="G739" t="str">
        <f t="shared" si="59"/>
        <v>震壬</v>
      </c>
      <c r="H739" t="str">
        <f>IFERROR(VLOOKUP(G739, 地支沖合table[[key]:[沖合關係]], 2, FALSE), "")</f>
        <v>相害,</v>
      </c>
    </row>
    <row r="740" spans="1:8" x14ac:dyDescent="0.25">
      <c r="A740">
        <f t="shared" si="55"/>
        <v>162.5</v>
      </c>
      <c r="B740">
        <f t="shared" si="56"/>
        <v>3</v>
      </c>
      <c r="C740">
        <f t="shared" si="57"/>
        <v>4</v>
      </c>
      <c r="D740">
        <f t="shared" si="58"/>
        <v>3</v>
      </c>
      <c r="E740" t="str">
        <f>INDEX(八宮按位排, MOD(ROW()-2, 8)+1)</f>
        <v>艮</v>
      </c>
      <c r="F740" t="str">
        <f>INDEX([2]!十八局地盤表,FLOOR((ROW()-2)/64, 1)+1,  MOD(D740 - C740-1, 8)+1)</f>
        <v>乙</v>
      </c>
      <c r="G740" t="str">
        <f t="shared" si="59"/>
        <v>艮乙</v>
      </c>
      <c r="H740" t="str">
        <f>IFERROR(VLOOKUP(G740, 地支沖合table[[key]:[沖合關係]], 2, FALSE), "")</f>
        <v/>
      </c>
    </row>
    <row r="741" spans="1:8" x14ac:dyDescent="0.25">
      <c r="A741">
        <f t="shared" si="55"/>
        <v>163.5</v>
      </c>
      <c r="B741">
        <f t="shared" si="56"/>
        <v>3</v>
      </c>
      <c r="C741">
        <f t="shared" si="57"/>
        <v>4</v>
      </c>
      <c r="D741">
        <f t="shared" si="58"/>
        <v>4</v>
      </c>
      <c r="E741" t="str">
        <f>INDEX(八宮按位排, MOD(ROW()-2, 8)+1)</f>
        <v>坎</v>
      </c>
      <c r="F741" t="str">
        <f>INDEX([2]!十八局地盤表,FLOOR((ROW()-2)/64, 1)+1,  MOD(D741 - C741-1, 8)+1)</f>
        <v>丁</v>
      </c>
      <c r="G741" t="str">
        <f t="shared" si="59"/>
        <v>坎丁</v>
      </c>
      <c r="H741" t="str">
        <f>IFERROR(VLOOKUP(G741, 地支沖合table[[key]:[沖合關係]], 2, FALSE), "")</f>
        <v/>
      </c>
    </row>
    <row r="742" spans="1:8" x14ac:dyDescent="0.25">
      <c r="A742">
        <f t="shared" si="55"/>
        <v>164.5</v>
      </c>
      <c r="B742">
        <f t="shared" si="56"/>
        <v>3</v>
      </c>
      <c r="C742">
        <f t="shared" si="57"/>
        <v>4</v>
      </c>
      <c r="D742">
        <f t="shared" si="58"/>
        <v>5</v>
      </c>
      <c r="E742" t="str">
        <f>INDEX(八宮按位排, MOD(ROW()-2, 8)+1)</f>
        <v>乾</v>
      </c>
      <c r="F742" t="str">
        <f>INDEX([2]!十八局地盤表,FLOOR((ROW()-2)/64, 1)+1,  MOD(D742 - C742-1, 8)+1)</f>
        <v>己</v>
      </c>
      <c r="G742" t="str">
        <f t="shared" si="59"/>
        <v>乾己</v>
      </c>
      <c r="H742" t="str">
        <f>IFERROR(VLOOKUP(G742, 地支沖合table[[key]:[沖合關係]], 2, FALSE), "")</f>
        <v/>
      </c>
    </row>
    <row r="743" spans="1:8" x14ac:dyDescent="0.25">
      <c r="A743">
        <f t="shared" si="55"/>
        <v>165.5</v>
      </c>
      <c r="B743">
        <f t="shared" si="56"/>
        <v>3</v>
      </c>
      <c r="C743">
        <f t="shared" si="57"/>
        <v>4</v>
      </c>
      <c r="D743">
        <f t="shared" si="58"/>
        <v>6</v>
      </c>
      <c r="E743" t="str">
        <f>INDEX(八宮按位排, MOD(ROW()-2, 8)+1)</f>
        <v>兌</v>
      </c>
      <c r="F743" t="str">
        <f>INDEX([2]!十八局地盤表,FLOOR((ROW()-2)/64, 1)+1,  MOD(D743 - C743-1, 8)+1)</f>
        <v>戊</v>
      </c>
      <c r="G743" t="str">
        <f t="shared" si="59"/>
        <v>兌戊</v>
      </c>
      <c r="H743" t="str">
        <f>IFERROR(VLOOKUP(G743, 地支沖合table[[key]:[沖合關係]], 2, FALSE), "")</f>
        <v>相破,</v>
      </c>
    </row>
    <row r="744" spans="1:8" x14ac:dyDescent="0.25">
      <c r="A744">
        <f t="shared" si="55"/>
        <v>166.5</v>
      </c>
      <c r="B744">
        <f t="shared" si="56"/>
        <v>3</v>
      </c>
      <c r="C744">
        <f t="shared" si="57"/>
        <v>4</v>
      </c>
      <c r="D744">
        <f t="shared" si="58"/>
        <v>7</v>
      </c>
      <c r="E744" t="str">
        <f>INDEX(八宮按位排, MOD(ROW()-2, 8)+1)</f>
        <v>坤</v>
      </c>
      <c r="F744" t="str">
        <f>INDEX([2]!十八局地盤表,FLOOR((ROW()-2)/64, 1)+1,  MOD(D744 - C744-1, 8)+1)</f>
        <v>癸</v>
      </c>
      <c r="G744" t="str">
        <f t="shared" si="59"/>
        <v>坤癸</v>
      </c>
      <c r="H744" t="str">
        <f>IFERROR(VLOOKUP(G744, 地支沖合table[[key]:[沖合關係]], 2, FALSE), "")</f>
        <v>相沖,無恩之刑-儀←宮,</v>
      </c>
    </row>
    <row r="745" spans="1:8" x14ac:dyDescent="0.25">
      <c r="A745">
        <f t="shared" si="55"/>
        <v>167.5</v>
      </c>
      <c r="B745">
        <f t="shared" si="56"/>
        <v>3</v>
      </c>
      <c r="C745">
        <f t="shared" si="57"/>
        <v>4</v>
      </c>
      <c r="D745">
        <f t="shared" si="58"/>
        <v>8</v>
      </c>
      <c r="E745" t="str">
        <f>INDEX(八宮按位排, MOD(ROW()-2, 8)+1)</f>
        <v>離</v>
      </c>
      <c r="F745" t="str">
        <f>INDEX([2]!十八局地盤表,FLOOR((ROW()-2)/64, 1)+1,  MOD(D745 - C745-1, 8)+1)</f>
        <v>丙</v>
      </c>
      <c r="G745" t="str">
        <f t="shared" si="59"/>
        <v>離丙</v>
      </c>
      <c r="H745" t="str">
        <f>IFERROR(VLOOKUP(G745, 地支沖合table[[key]:[沖合關係]], 2, FALSE), "")</f>
        <v/>
      </c>
    </row>
    <row r="746" spans="1:8" x14ac:dyDescent="0.25">
      <c r="A746">
        <f t="shared" si="55"/>
        <v>168.5</v>
      </c>
      <c r="B746">
        <f t="shared" si="56"/>
        <v>3</v>
      </c>
      <c r="C746">
        <f t="shared" si="57"/>
        <v>5</v>
      </c>
      <c r="D746">
        <f t="shared" si="58"/>
        <v>1</v>
      </c>
      <c r="E746" t="str">
        <f>INDEX(八宮按位排, MOD(ROW()-2, 8)+1)</f>
        <v>巽</v>
      </c>
      <c r="F746" t="str">
        <f>INDEX([2]!十八局地盤表,FLOOR((ROW()-2)/64, 1)+1,  MOD(D746 - C746-1, 8)+1)</f>
        <v>丙</v>
      </c>
      <c r="G746" t="str">
        <f t="shared" si="59"/>
        <v>巽丙</v>
      </c>
      <c r="H746" t="str">
        <f>IFERROR(VLOOKUP(G746, 地支沖合table[[key]:[沖合關係]], 2, FALSE), "")</f>
        <v/>
      </c>
    </row>
    <row r="747" spans="1:8" x14ac:dyDescent="0.25">
      <c r="A747">
        <f t="shared" si="55"/>
        <v>169.5</v>
      </c>
      <c r="B747">
        <f t="shared" si="56"/>
        <v>3</v>
      </c>
      <c r="C747">
        <f t="shared" si="57"/>
        <v>5</v>
      </c>
      <c r="D747">
        <f t="shared" si="58"/>
        <v>2</v>
      </c>
      <c r="E747" t="str">
        <f>INDEX(八宮按位排, MOD(ROW()-2, 8)+1)</f>
        <v>震</v>
      </c>
      <c r="F747" t="str">
        <f>INDEX([2]!十八局地盤表,FLOOR((ROW()-2)/64, 1)+1,  MOD(D747 - C747-1, 8)+1)</f>
        <v>辛</v>
      </c>
      <c r="G747" t="str">
        <f t="shared" si="59"/>
        <v>震辛</v>
      </c>
      <c r="H747" t="str">
        <f>IFERROR(VLOOKUP(G747, 地支沖合table[[key]:[沖合關係]], 2, FALSE), "")</f>
        <v>相破,</v>
      </c>
    </row>
    <row r="748" spans="1:8" x14ac:dyDescent="0.25">
      <c r="A748">
        <f t="shared" si="55"/>
        <v>170.5</v>
      </c>
      <c r="B748">
        <f t="shared" si="56"/>
        <v>3</v>
      </c>
      <c r="C748">
        <f t="shared" si="57"/>
        <v>5</v>
      </c>
      <c r="D748">
        <f t="shared" si="58"/>
        <v>3</v>
      </c>
      <c r="E748" t="str">
        <f>INDEX(八宮按位排, MOD(ROW()-2, 8)+1)</f>
        <v>艮</v>
      </c>
      <c r="F748" t="str">
        <f>INDEX([2]!十八局地盤表,FLOOR((ROW()-2)/64, 1)+1,  MOD(D748 - C748-1, 8)+1)</f>
        <v>壬</v>
      </c>
      <c r="G748" t="str">
        <f t="shared" si="59"/>
        <v>艮壬</v>
      </c>
      <c r="H748" t="str">
        <f>IFERROR(VLOOKUP(G748, 地支沖合table[[key]:[沖合關係]], 2, FALSE), "")</f>
        <v>相破,</v>
      </c>
    </row>
    <row r="749" spans="1:8" x14ac:dyDescent="0.25">
      <c r="A749">
        <f t="shared" si="55"/>
        <v>171.5</v>
      </c>
      <c r="B749">
        <f t="shared" si="56"/>
        <v>3</v>
      </c>
      <c r="C749">
        <f t="shared" si="57"/>
        <v>5</v>
      </c>
      <c r="D749">
        <f t="shared" si="58"/>
        <v>4</v>
      </c>
      <c r="E749" t="str">
        <f>INDEX(八宮按位排, MOD(ROW()-2, 8)+1)</f>
        <v>坎</v>
      </c>
      <c r="F749" t="str">
        <f>INDEX([2]!十八局地盤表,FLOOR((ROW()-2)/64, 1)+1,  MOD(D749 - C749-1, 8)+1)</f>
        <v>乙</v>
      </c>
      <c r="G749" t="str">
        <f t="shared" si="59"/>
        <v>坎乙</v>
      </c>
      <c r="H749" t="str">
        <f>IFERROR(VLOOKUP(G749, 地支沖合table[[key]:[沖合關係]], 2, FALSE), "")</f>
        <v/>
      </c>
    </row>
    <row r="750" spans="1:8" x14ac:dyDescent="0.25">
      <c r="A750">
        <f t="shared" si="55"/>
        <v>172.5</v>
      </c>
      <c r="B750">
        <f t="shared" si="56"/>
        <v>3</v>
      </c>
      <c r="C750">
        <f t="shared" si="57"/>
        <v>5</v>
      </c>
      <c r="D750">
        <f t="shared" si="58"/>
        <v>5</v>
      </c>
      <c r="E750" t="str">
        <f>INDEX(八宮按位排, MOD(ROW()-2, 8)+1)</f>
        <v>乾</v>
      </c>
      <c r="F750" t="str">
        <f>INDEX([2]!十八局地盤表,FLOOR((ROW()-2)/64, 1)+1,  MOD(D750 - C750-1, 8)+1)</f>
        <v>丁</v>
      </c>
      <c r="G750" t="str">
        <f t="shared" si="59"/>
        <v>乾丁</v>
      </c>
      <c r="H750" t="str">
        <f>IFERROR(VLOOKUP(G750, 地支沖合table[[key]:[沖合關係]], 2, FALSE), "")</f>
        <v/>
      </c>
    </row>
    <row r="751" spans="1:8" x14ac:dyDescent="0.25">
      <c r="A751">
        <f t="shared" si="55"/>
        <v>173.5</v>
      </c>
      <c r="B751">
        <f t="shared" si="56"/>
        <v>3</v>
      </c>
      <c r="C751">
        <f t="shared" si="57"/>
        <v>5</v>
      </c>
      <c r="D751">
        <f t="shared" si="58"/>
        <v>6</v>
      </c>
      <c r="E751" t="str">
        <f>INDEX(八宮按位排, MOD(ROW()-2, 8)+1)</f>
        <v>兌</v>
      </c>
      <c r="F751" t="str">
        <f>INDEX([2]!十八局地盤表,FLOOR((ROW()-2)/64, 1)+1,  MOD(D751 - C751-1, 8)+1)</f>
        <v>己</v>
      </c>
      <c r="G751" t="str">
        <f t="shared" si="59"/>
        <v>兌己</v>
      </c>
      <c r="H751" t="str">
        <f>IFERROR(VLOOKUP(G751, 地支沖合table[[key]:[沖合關係]], 2, FALSE), "")</f>
        <v>相害,</v>
      </c>
    </row>
    <row r="752" spans="1:8" x14ac:dyDescent="0.25">
      <c r="A752">
        <f t="shared" si="55"/>
        <v>174.5</v>
      </c>
      <c r="B752">
        <f t="shared" si="56"/>
        <v>3</v>
      </c>
      <c r="C752">
        <f t="shared" si="57"/>
        <v>5</v>
      </c>
      <c r="D752">
        <f t="shared" si="58"/>
        <v>7</v>
      </c>
      <c r="E752" t="str">
        <f>INDEX(八宮按位排, MOD(ROW()-2, 8)+1)</f>
        <v>坤</v>
      </c>
      <c r="F752" t="str">
        <f>INDEX([2]!十八局地盤表,FLOOR((ROW()-2)/64, 1)+1,  MOD(D752 - C752-1, 8)+1)</f>
        <v>戊</v>
      </c>
      <c r="G752" t="str">
        <f t="shared" si="59"/>
        <v>坤戊</v>
      </c>
      <c r="H752" t="str">
        <f>IFERROR(VLOOKUP(G752, 地支沖合table[[key]:[沖合關係]], 2, FALSE), "")</f>
        <v>相害,</v>
      </c>
    </row>
    <row r="753" spans="1:8" x14ac:dyDescent="0.25">
      <c r="A753">
        <f t="shared" si="55"/>
        <v>175.5</v>
      </c>
      <c r="B753">
        <f t="shared" si="56"/>
        <v>3</v>
      </c>
      <c r="C753">
        <f t="shared" si="57"/>
        <v>5</v>
      </c>
      <c r="D753">
        <f t="shared" si="58"/>
        <v>8</v>
      </c>
      <c r="E753" t="str">
        <f>INDEX(八宮按位排, MOD(ROW()-2, 8)+1)</f>
        <v>離</v>
      </c>
      <c r="F753" t="str">
        <f>INDEX([2]!十八局地盤表,FLOOR((ROW()-2)/64, 1)+1,  MOD(D753 - C753-1, 8)+1)</f>
        <v>癸</v>
      </c>
      <c r="G753" t="str">
        <f t="shared" si="59"/>
        <v>離癸</v>
      </c>
      <c r="H753" t="str">
        <f>IFERROR(VLOOKUP(G753, 地支沖合table[[key]:[沖合關係]], 2, FALSE), "")</f>
        <v/>
      </c>
    </row>
    <row r="754" spans="1:8" x14ac:dyDescent="0.25">
      <c r="A754">
        <f t="shared" si="55"/>
        <v>176.5</v>
      </c>
      <c r="B754">
        <f t="shared" si="56"/>
        <v>3</v>
      </c>
      <c r="C754">
        <f t="shared" si="57"/>
        <v>6</v>
      </c>
      <c r="D754">
        <f t="shared" si="58"/>
        <v>1</v>
      </c>
      <c r="E754" t="str">
        <f>INDEX(八宮按位排, MOD(ROW()-2, 8)+1)</f>
        <v>巽</v>
      </c>
      <c r="F754" t="str">
        <f>INDEX([2]!十八局地盤表,FLOOR((ROW()-2)/64, 1)+1,  MOD(D754 - C754-1, 8)+1)</f>
        <v>癸</v>
      </c>
      <c r="G754" t="str">
        <f t="shared" si="59"/>
        <v>巽癸</v>
      </c>
      <c r="H754" t="str">
        <f>IFERROR(VLOOKUP(G754, 地支沖合table[[key]:[沖合關係]], 2, FALSE), "")</f>
        <v>相害,無恩之刑-儀→宮,</v>
      </c>
    </row>
    <row r="755" spans="1:8" x14ac:dyDescent="0.25">
      <c r="A755">
        <f t="shared" si="55"/>
        <v>177.5</v>
      </c>
      <c r="B755">
        <f t="shared" si="56"/>
        <v>3</v>
      </c>
      <c r="C755">
        <f t="shared" si="57"/>
        <v>6</v>
      </c>
      <c r="D755">
        <f t="shared" si="58"/>
        <v>2</v>
      </c>
      <c r="E755" t="str">
        <f>INDEX(八宮按位排, MOD(ROW()-2, 8)+1)</f>
        <v>震</v>
      </c>
      <c r="F755" t="str">
        <f>INDEX([2]!十八局地盤表,FLOOR((ROW()-2)/64, 1)+1,  MOD(D755 - C755-1, 8)+1)</f>
        <v>丙</v>
      </c>
      <c r="G755" t="str">
        <f t="shared" si="59"/>
        <v>震丙</v>
      </c>
      <c r="H755" t="str">
        <f>IFERROR(VLOOKUP(G755, 地支沖合table[[key]:[沖合關係]], 2, FALSE), "")</f>
        <v/>
      </c>
    </row>
    <row r="756" spans="1:8" x14ac:dyDescent="0.25">
      <c r="A756">
        <f t="shared" si="55"/>
        <v>178.5</v>
      </c>
      <c r="B756">
        <f t="shared" si="56"/>
        <v>3</v>
      </c>
      <c r="C756">
        <f t="shared" si="57"/>
        <v>6</v>
      </c>
      <c r="D756">
        <f t="shared" si="58"/>
        <v>3</v>
      </c>
      <c r="E756" t="str">
        <f>INDEX(八宮按位排, MOD(ROW()-2, 8)+1)</f>
        <v>艮</v>
      </c>
      <c r="F756" t="str">
        <f>INDEX([2]!十八局地盤表,FLOOR((ROW()-2)/64, 1)+1,  MOD(D756 - C756-1, 8)+1)</f>
        <v>辛</v>
      </c>
      <c r="G756" t="str">
        <f t="shared" si="59"/>
        <v>艮辛</v>
      </c>
      <c r="H756" t="str">
        <f>IFERROR(VLOOKUP(G756, 地支沖合table[[key]:[沖合關係]], 2, FALSE), "")</f>
        <v>相害,</v>
      </c>
    </row>
    <row r="757" spans="1:8" x14ac:dyDescent="0.25">
      <c r="A757">
        <f t="shared" si="55"/>
        <v>179.5</v>
      </c>
      <c r="B757">
        <f t="shared" si="56"/>
        <v>3</v>
      </c>
      <c r="C757">
        <f t="shared" si="57"/>
        <v>6</v>
      </c>
      <c r="D757">
        <f t="shared" si="58"/>
        <v>4</v>
      </c>
      <c r="E757" t="str">
        <f>INDEX(八宮按位排, MOD(ROW()-2, 8)+1)</f>
        <v>坎</v>
      </c>
      <c r="F757" t="str">
        <f>INDEX([2]!十八局地盤表,FLOOR((ROW()-2)/64, 1)+1,  MOD(D757 - C757-1, 8)+1)</f>
        <v>壬</v>
      </c>
      <c r="G757" t="str">
        <f t="shared" si="59"/>
        <v>坎壬</v>
      </c>
      <c r="H757" t="str">
        <f>IFERROR(VLOOKUP(G757, 地支沖合table[[key]:[沖合關係]], 2, FALSE), "")</f>
        <v/>
      </c>
    </row>
    <row r="758" spans="1:8" x14ac:dyDescent="0.25">
      <c r="A758">
        <f t="shared" si="55"/>
        <v>180.5</v>
      </c>
      <c r="B758">
        <f t="shared" si="56"/>
        <v>3</v>
      </c>
      <c r="C758">
        <f t="shared" si="57"/>
        <v>6</v>
      </c>
      <c r="D758">
        <f t="shared" si="58"/>
        <v>5</v>
      </c>
      <c r="E758" t="str">
        <f>INDEX(八宮按位排, MOD(ROW()-2, 8)+1)</f>
        <v>乾</v>
      </c>
      <c r="F758" t="str">
        <f>INDEX([2]!十八局地盤表,FLOOR((ROW()-2)/64, 1)+1,  MOD(D758 - C758-1, 8)+1)</f>
        <v>乙</v>
      </c>
      <c r="G758" t="str">
        <f t="shared" si="59"/>
        <v>乾乙</v>
      </c>
      <c r="H758" t="str">
        <f>IFERROR(VLOOKUP(G758, 地支沖合table[[key]:[沖合關係]], 2, FALSE), "")</f>
        <v/>
      </c>
    </row>
    <row r="759" spans="1:8" x14ac:dyDescent="0.25">
      <c r="A759">
        <f t="shared" si="55"/>
        <v>181.5</v>
      </c>
      <c r="B759">
        <f t="shared" si="56"/>
        <v>3</v>
      </c>
      <c r="C759">
        <f t="shared" si="57"/>
        <v>6</v>
      </c>
      <c r="D759">
        <f t="shared" si="58"/>
        <v>6</v>
      </c>
      <c r="E759" t="str">
        <f>INDEX(八宮按位排, MOD(ROW()-2, 8)+1)</f>
        <v>兌</v>
      </c>
      <c r="F759" t="str">
        <f>INDEX([2]!十八局地盤表,FLOOR((ROW()-2)/64, 1)+1,  MOD(D759 - C759-1, 8)+1)</f>
        <v>丁</v>
      </c>
      <c r="G759" t="str">
        <f t="shared" si="59"/>
        <v>兌丁</v>
      </c>
      <c r="H759" t="str">
        <f>IFERROR(VLOOKUP(G759, 地支沖合table[[key]:[沖合關係]], 2, FALSE), "")</f>
        <v/>
      </c>
    </row>
    <row r="760" spans="1:8" x14ac:dyDescent="0.25">
      <c r="A760">
        <f t="shared" si="55"/>
        <v>182.5</v>
      </c>
      <c r="B760">
        <f t="shared" si="56"/>
        <v>3</v>
      </c>
      <c r="C760">
        <f t="shared" si="57"/>
        <v>6</v>
      </c>
      <c r="D760">
        <f t="shared" si="58"/>
        <v>7</v>
      </c>
      <c r="E760" t="str">
        <f>INDEX(八宮按位排, MOD(ROW()-2, 8)+1)</f>
        <v>坤</v>
      </c>
      <c r="F760" t="str">
        <f>INDEX([2]!十八局地盤表,FLOOR((ROW()-2)/64, 1)+1,  MOD(D760 - C760-1, 8)+1)</f>
        <v>己</v>
      </c>
      <c r="G760" t="str">
        <f t="shared" si="59"/>
        <v>坤己</v>
      </c>
      <c r="H760" t="str">
        <f>IFERROR(VLOOKUP(G760, 地支沖合table[[key]:[沖合關係]], 2, FALSE), "")</f>
        <v>相破,恃勢之刑-儀→宮,</v>
      </c>
    </row>
    <row r="761" spans="1:8" x14ac:dyDescent="0.25">
      <c r="A761">
        <f t="shared" si="55"/>
        <v>183.5</v>
      </c>
      <c r="B761">
        <f t="shared" si="56"/>
        <v>3</v>
      </c>
      <c r="C761">
        <f t="shared" si="57"/>
        <v>6</v>
      </c>
      <c r="D761">
        <f t="shared" si="58"/>
        <v>8</v>
      </c>
      <c r="E761" t="str">
        <f>INDEX(八宮按位排, MOD(ROW()-2, 8)+1)</f>
        <v>離</v>
      </c>
      <c r="F761" t="str">
        <f>INDEX([2]!十八局地盤表,FLOOR((ROW()-2)/64, 1)+1,  MOD(D761 - C761-1, 8)+1)</f>
        <v>戊</v>
      </c>
      <c r="G761" t="str">
        <f t="shared" si="59"/>
        <v>離戊</v>
      </c>
      <c r="H761" t="str">
        <f>IFERROR(VLOOKUP(G761, 地支沖合table[[key]:[沖合關係]], 2, FALSE), "")</f>
        <v>相沖,</v>
      </c>
    </row>
    <row r="762" spans="1:8" x14ac:dyDescent="0.25">
      <c r="A762">
        <f t="shared" si="55"/>
        <v>184.5</v>
      </c>
      <c r="B762">
        <f t="shared" si="56"/>
        <v>3</v>
      </c>
      <c r="C762">
        <f t="shared" si="57"/>
        <v>7</v>
      </c>
      <c r="D762">
        <f t="shared" si="58"/>
        <v>1</v>
      </c>
      <c r="E762" t="str">
        <f>INDEX(八宮按位排, MOD(ROW()-2, 8)+1)</f>
        <v>巽</v>
      </c>
      <c r="F762" t="str">
        <f>INDEX([2]!十八局地盤表,FLOOR((ROW()-2)/64, 1)+1,  MOD(D762 - C762-1, 8)+1)</f>
        <v>戊</v>
      </c>
      <c r="G762" t="str">
        <f t="shared" si="59"/>
        <v>巽戊</v>
      </c>
      <c r="H762" t="str">
        <f>IFERROR(VLOOKUP(G762, 地支沖合table[[key]:[沖合關係]], 2, FALSE), "")</f>
        <v/>
      </c>
    </row>
    <row r="763" spans="1:8" x14ac:dyDescent="0.25">
      <c r="A763">
        <f t="shared" si="55"/>
        <v>185.5</v>
      </c>
      <c r="B763">
        <f t="shared" si="56"/>
        <v>3</v>
      </c>
      <c r="C763">
        <f t="shared" si="57"/>
        <v>7</v>
      </c>
      <c r="D763">
        <f t="shared" si="58"/>
        <v>2</v>
      </c>
      <c r="E763" t="str">
        <f>INDEX(八宮按位排, MOD(ROW()-2, 8)+1)</f>
        <v>震</v>
      </c>
      <c r="F763" t="str">
        <f>INDEX([2]!十八局地盤表,FLOOR((ROW()-2)/64, 1)+1,  MOD(D763 - C763-1, 8)+1)</f>
        <v>癸</v>
      </c>
      <c r="G763" t="str">
        <f t="shared" si="59"/>
        <v>震癸</v>
      </c>
      <c r="H763" t="str">
        <f>IFERROR(VLOOKUP(G763, 地支沖合table[[key]:[沖合關係]], 2, FALSE), "")</f>
        <v/>
      </c>
    </row>
    <row r="764" spans="1:8" x14ac:dyDescent="0.25">
      <c r="A764">
        <f t="shared" si="55"/>
        <v>186.5</v>
      </c>
      <c r="B764">
        <f t="shared" si="56"/>
        <v>3</v>
      </c>
      <c r="C764">
        <f t="shared" si="57"/>
        <v>7</v>
      </c>
      <c r="D764">
        <f t="shared" si="58"/>
        <v>3</v>
      </c>
      <c r="E764" t="str">
        <f>INDEX(八宮按位排, MOD(ROW()-2, 8)+1)</f>
        <v>艮</v>
      </c>
      <c r="F764" t="str">
        <f>INDEX([2]!十八局地盤表,FLOOR((ROW()-2)/64, 1)+1,  MOD(D764 - C764-1, 8)+1)</f>
        <v>丙</v>
      </c>
      <c r="G764" t="str">
        <f t="shared" si="59"/>
        <v>艮丙</v>
      </c>
      <c r="H764" t="str">
        <f>IFERROR(VLOOKUP(G764, 地支沖合table[[key]:[沖合關係]], 2, FALSE), "")</f>
        <v/>
      </c>
    </row>
    <row r="765" spans="1:8" x14ac:dyDescent="0.25">
      <c r="A765">
        <f t="shared" si="55"/>
        <v>187.5</v>
      </c>
      <c r="B765">
        <f t="shared" si="56"/>
        <v>3</v>
      </c>
      <c r="C765">
        <f t="shared" si="57"/>
        <v>7</v>
      </c>
      <c r="D765">
        <f t="shared" si="58"/>
        <v>4</v>
      </c>
      <c r="E765" t="str">
        <f>INDEX(八宮按位排, MOD(ROW()-2, 8)+1)</f>
        <v>坎</v>
      </c>
      <c r="F765" t="str">
        <f>INDEX([2]!十八局地盤表,FLOOR((ROW()-2)/64, 1)+1,  MOD(D765 - C765-1, 8)+1)</f>
        <v>辛</v>
      </c>
      <c r="G765" t="str">
        <f t="shared" si="59"/>
        <v>坎辛</v>
      </c>
      <c r="H765" t="str">
        <f>IFERROR(VLOOKUP(G765, 地支沖合table[[key]:[沖合關係]], 2, FALSE), "")</f>
        <v>相沖,</v>
      </c>
    </row>
    <row r="766" spans="1:8" x14ac:dyDescent="0.25">
      <c r="A766">
        <f t="shared" si="55"/>
        <v>188.5</v>
      </c>
      <c r="B766">
        <f t="shared" si="56"/>
        <v>3</v>
      </c>
      <c r="C766">
        <f t="shared" si="57"/>
        <v>7</v>
      </c>
      <c r="D766">
        <f t="shared" si="58"/>
        <v>5</v>
      </c>
      <c r="E766" t="str">
        <f>INDEX(八宮按位排, MOD(ROW()-2, 8)+1)</f>
        <v>乾</v>
      </c>
      <c r="F766" t="str">
        <f>INDEX([2]!十八局地盤表,FLOOR((ROW()-2)/64, 1)+1,  MOD(D766 - C766-1, 8)+1)</f>
        <v>壬</v>
      </c>
      <c r="G766" t="str">
        <f t="shared" si="59"/>
        <v>乾壬</v>
      </c>
      <c r="H766" t="str">
        <f>IFERROR(VLOOKUP(G766, 地支沖合table[[key]:[沖合關係]], 2, FALSE), "")</f>
        <v>相沖,</v>
      </c>
    </row>
    <row r="767" spans="1:8" x14ac:dyDescent="0.25">
      <c r="A767">
        <f t="shared" si="55"/>
        <v>189.5</v>
      </c>
      <c r="B767">
        <f t="shared" si="56"/>
        <v>3</v>
      </c>
      <c r="C767">
        <f t="shared" si="57"/>
        <v>7</v>
      </c>
      <c r="D767">
        <f t="shared" si="58"/>
        <v>6</v>
      </c>
      <c r="E767" t="str">
        <f>INDEX(八宮按位排, MOD(ROW()-2, 8)+1)</f>
        <v>兌</v>
      </c>
      <c r="F767" t="str">
        <f>INDEX([2]!十八局地盤表,FLOOR((ROW()-2)/64, 1)+1,  MOD(D767 - C767-1, 8)+1)</f>
        <v>乙</v>
      </c>
      <c r="G767" t="str">
        <f t="shared" si="59"/>
        <v>兌乙</v>
      </c>
      <c r="H767" t="str">
        <f>IFERROR(VLOOKUP(G767, 地支沖合table[[key]:[沖合關係]], 2, FALSE), "")</f>
        <v/>
      </c>
    </row>
    <row r="768" spans="1:8" x14ac:dyDescent="0.25">
      <c r="A768">
        <f t="shared" si="55"/>
        <v>190.5</v>
      </c>
      <c r="B768">
        <f t="shared" si="56"/>
        <v>3</v>
      </c>
      <c r="C768">
        <f t="shared" si="57"/>
        <v>7</v>
      </c>
      <c r="D768">
        <f t="shared" si="58"/>
        <v>7</v>
      </c>
      <c r="E768" t="str">
        <f>INDEX(八宮按位排, MOD(ROW()-2, 8)+1)</f>
        <v>坤</v>
      </c>
      <c r="F768" t="str">
        <f>INDEX([2]!十八局地盤表,FLOOR((ROW()-2)/64, 1)+1,  MOD(D768 - C768-1, 8)+1)</f>
        <v>丁</v>
      </c>
      <c r="G768" t="str">
        <f t="shared" si="59"/>
        <v>坤丁</v>
      </c>
      <c r="H768" t="str">
        <f>IFERROR(VLOOKUP(G768, 地支沖合table[[key]:[沖合關係]], 2, FALSE), "")</f>
        <v/>
      </c>
    </row>
    <row r="769" spans="1:8" x14ac:dyDescent="0.25">
      <c r="A769">
        <f t="shared" si="55"/>
        <v>191.5</v>
      </c>
      <c r="B769">
        <f t="shared" si="56"/>
        <v>3</v>
      </c>
      <c r="C769">
        <f t="shared" si="57"/>
        <v>7</v>
      </c>
      <c r="D769">
        <f t="shared" si="58"/>
        <v>8</v>
      </c>
      <c r="E769" t="str">
        <f>INDEX(八宮按位排, MOD(ROW()-2, 8)+1)</f>
        <v>離</v>
      </c>
      <c r="F769" t="str">
        <f>INDEX([2]!十八局地盤表,FLOOR((ROW()-2)/64, 1)+1,  MOD(D769 - C769-1, 8)+1)</f>
        <v>己</v>
      </c>
      <c r="G769" t="str">
        <f t="shared" si="59"/>
        <v>離己</v>
      </c>
      <c r="H769" t="str">
        <f>IFERROR(VLOOKUP(G769, 地支沖合table[[key]:[沖合關係]], 2, FALSE), "")</f>
        <v/>
      </c>
    </row>
    <row r="770" spans="1:8" x14ac:dyDescent="0.25">
      <c r="A770">
        <f t="shared" si="55"/>
        <v>192.5</v>
      </c>
      <c r="B770">
        <f t="shared" si="56"/>
        <v>4</v>
      </c>
      <c r="C770">
        <f t="shared" si="57"/>
        <v>0</v>
      </c>
      <c r="D770">
        <f t="shared" si="58"/>
        <v>1</v>
      </c>
      <c r="E770" t="str">
        <f>INDEX(八宮按位排, MOD(ROW()-2, 8)+1)</f>
        <v>巽</v>
      </c>
      <c r="F770" t="str">
        <f>INDEX([2]!十八局地盤表,FLOOR((ROW()-2)/64, 1)+1,  MOD(D770 - C770-1, 8)+1)</f>
        <v>戊</v>
      </c>
      <c r="G770" t="str">
        <f t="shared" si="59"/>
        <v>巽戊</v>
      </c>
      <c r="H770" t="str">
        <f>IFERROR(VLOOKUP(G770, 地支沖合table[[key]:[沖合關係]], 2, FALSE), "")</f>
        <v/>
      </c>
    </row>
    <row r="771" spans="1:8" x14ac:dyDescent="0.25">
      <c r="A771">
        <f t="shared" ref="A771:A834" si="60">ROW()-577.5</f>
        <v>193.5</v>
      </c>
      <c r="B771">
        <f t="shared" ref="B771:B834" si="61">SIGN(A771)*CEILING(ABS(A771)/64, 1)</f>
        <v>4</v>
      </c>
      <c r="C771">
        <f t="shared" ref="C771:C834" si="62">MOD(FLOOR((ROW()-2)/8, 1), 8)</f>
        <v>0</v>
      </c>
      <c r="D771">
        <f t="shared" ref="D771:D834" si="63">MOD(ROW()-2, 8)+1</f>
        <v>2</v>
      </c>
      <c r="E771" t="str">
        <f>INDEX(八宮按位排, MOD(ROW()-2, 8)+1)</f>
        <v>震</v>
      </c>
      <c r="F771" t="str">
        <f>INDEX([2]!十八局地盤表,FLOOR((ROW()-2)/64, 1)+1,  MOD(D771 - C771-1, 8)+1)</f>
        <v>乙</v>
      </c>
      <c r="G771" t="str">
        <f t="shared" ref="G771:G834" si="64">E771&amp;F771</f>
        <v>震乙</v>
      </c>
      <c r="H771" t="str">
        <f>IFERROR(VLOOKUP(G771, 地支沖合table[[key]:[沖合關係]], 2, FALSE), "")</f>
        <v/>
      </c>
    </row>
    <row r="772" spans="1:8" x14ac:dyDescent="0.25">
      <c r="A772">
        <f t="shared" si="60"/>
        <v>194.5</v>
      </c>
      <c r="B772">
        <f t="shared" si="61"/>
        <v>4</v>
      </c>
      <c r="C772">
        <f t="shared" si="62"/>
        <v>0</v>
      </c>
      <c r="D772">
        <f t="shared" si="63"/>
        <v>3</v>
      </c>
      <c r="E772" t="str">
        <f>INDEX(八宮按位排, MOD(ROW()-2, 8)+1)</f>
        <v>艮</v>
      </c>
      <c r="F772" t="str">
        <f>INDEX([2]!十八局地盤表,FLOOR((ROW()-2)/64, 1)+1,  MOD(D772 - C772-1, 8)+1)</f>
        <v>壬</v>
      </c>
      <c r="G772" t="str">
        <f t="shared" si="64"/>
        <v>艮壬</v>
      </c>
      <c r="H772" t="str">
        <f>IFERROR(VLOOKUP(G772, 地支沖合table[[key]:[沖合關係]], 2, FALSE), "")</f>
        <v>相破,</v>
      </c>
    </row>
    <row r="773" spans="1:8" x14ac:dyDescent="0.25">
      <c r="A773">
        <f t="shared" si="60"/>
        <v>195.5</v>
      </c>
      <c r="B773">
        <f t="shared" si="61"/>
        <v>4</v>
      </c>
      <c r="C773">
        <f t="shared" si="62"/>
        <v>0</v>
      </c>
      <c r="D773">
        <f t="shared" si="63"/>
        <v>4</v>
      </c>
      <c r="E773" t="str">
        <f>INDEX(八宮按位排, MOD(ROW()-2, 8)+1)</f>
        <v>坎</v>
      </c>
      <c r="F773" t="str">
        <f>INDEX([2]!十八局地盤表,FLOOR((ROW()-2)/64, 1)+1,  MOD(D773 - C773-1, 8)+1)</f>
        <v>丁</v>
      </c>
      <c r="G773" t="str">
        <f t="shared" si="64"/>
        <v>坎丁</v>
      </c>
      <c r="H773" t="str">
        <f>IFERROR(VLOOKUP(G773, 地支沖合table[[key]:[沖合關係]], 2, FALSE), "")</f>
        <v/>
      </c>
    </row>
    <row r="774" spans="1:8" x14ac:dyDescent="0.25">
      <c r="A774">
        <f t="shared" si="60"/>
        <v>196.5</v>
      </c>
      <c r="B774">
        <f t="shared" si="61"/>
        <v>4</v>
      </c>
      <c r="C774">
        <f t="shared" si="62"/>
        <v>0</v>
      </c>
      <c r="D774">
        <f t="shared" si="63"/>
        <v>5</v>
      </c>
      <c r="E774" t="str">
        <f>INDEX(八宮按位排, MOD(ROW()-2, 8)+1)</f>
        <v>乾</v>
      </c>
      <c r="F774" t="str">
        <f>INDEX([2]!十八局地盤表,FLOOR((ROW()-2)/64, 1)+1,  MOD(D774 - C774-1, 8)+1)</f>
        <v>庚</v>
      </c>
      <c r="G774" t="str">
        <f t="shared" si="64"/>
        <v>乾庚</v>
      </c>
      <c r="H774" t="str">
        <f>IFERROR(VLOOKUP(G774, 地支沖合table[[key]:[沖合關係]], 2, FALSE), "")</f>
        <v>相害,</v>
      </c>
    </row>
    <row r="775" spans="1:8" x14ac:dyDescent="0.25">
      <c r="A775">
        <f t="shared" si="60"/>
        <v>197.5</v>
      </c>
      <c r="B775">
        <f t="shared" si="61"/>
        <v>4</v>
      </c>
      <c r="C775">
        <f t="shared" si="62"/>
        <v>0</v>
      </c>
      <c r="D775">
        <f t="shared" si="63"/>
        <v>6</v>
      </c>
      <c r="E775" t="str">
        <f>INDEX(八宮按位排, MOD(ROW()-2, 8)+1)</f>
        <v>兌</v>
      </c>
      <c r="F775" t="str">
        <f>INDEX([2]!十八局地盤表,FLOOR((ROW()-2)/64, 1)+1,  MOD(D775 - C775-1, 8)+1)</f>
        <v>辛</v>
      </c>
      <c r="G775" t="str">
        <f t="shared" si="64"/>
        <v>兌辛</v>
      </c>
      <c r="H775" t="str">
        <f>IFERROR(VLOOKUP(G775, 地支沖合table[[key]:[沖合關係]], 2, FALSE), "")</f>
        <v/>
      </c>
    </row>
    <row r="776" spans="1:8" x14ac:dyDescent="0.25">
      <c r="A776">
        <f t="shared" si="60"/>
        <v>198.5</v>
      </c>
      <c r="B776">
        <f t="shared" si="61"/>
        <v>4</v>
      </c>
      <c r="C776">
        <f t="shared" si="62"/>
        <v>0</v>
      </c>
      <c r="D776">
        <f t="shared" si="63"/>
        <v>7</v>
      </c>
      <c r="E776" t="str">
        <f>INDEX(八宮按位排, MOD(ROW()-2, 8)+1)</f>
        <v>坤</v>
      </c>
      <c r="F776" t="str">
        <f>INDEX([2]!十八局地盤表,FLOOR((ROW()-2)/64, 1)+1,  MOD(D776 - C776-1, 8)+1)</f>
        <v>丙</v>
      </c>
      <c r="G776" t="str">
        <f t="shared" si="64"/>
        <v>坤丙</v>
      </c>
      <c r="H776" t="str">
        <f>IFERROR(VLOOKUP(G776, 地支沖合table[[key]:[沖合關係]], 2, FALSE), "")</f>
        <v/>
      </c>
    </row>
    <row r="777" spans="1:8" x14ac:dyDescent="0.25">
      <c r="A777">
        <f t="shared" si="60"/>
        <v>199.5</v>
      </c>
      <c r="B777">
        <f t="shared" si="61"/>
        <v>4</v>
      </c>
      <c r="C777">
        <f t="shared" si="62"/>
        <v>0</v>
      </c>
      <c r="D777">
        <f t="shared" si="63"/>
        <v>8</v>
      </c>
      <c r="E777" t="str">
        <f>INDEX(八宮按位排, MOD(ROW()-2, 8)+1)</f>
        <v>離</v>
      </c>
      <c r="F777" t="str">
        <f>INDEX([2]!十八局地盤表,FLOOR((ROW()-2)/64, 1)+1,  MOD(D777 - C777-1, 8)+1)</f>
        <v>癸</v>
      </c>
      <c r="G777" t="str">
        <f t="shared" si="64"/>
        <v>離癸</v>
      </c>
      <c r="H777" t="str">
        <f>IFERROR(VLOOKUP(G777, 地支沖合table[[key]:[沖合關係]], 2, FALSE), "")</f>
        <v/>
      </c>
    </row>
    <row r="778" spans="1:8" x14ac:dyDescent="0.25">
      <c r="A778">
        <f t="shared" si="60"/>
        <v>200.5</v>
      </c>
      <c r="B778">
        <f t="shared" si="61"/>
        <v>4</v>
      </c>
      <c r="C778">
        <f t="shared" si="62"/>
        <v>1</v>
      </c>
      <c r="D778">
        <f t="shared" si="63"/>
        <v>1</v>
      </c>
      <c r="E778" t="str">
        <f>INDEX(八宮按位排, MOD(ROW()-2, 8)+1)</f>
        <v>巽</v>
      </c>
      <c r="F778" t="str">
        <f>INDEX([2]!十八局地盤表,FLOOR((ROW()-2)/64, 1)+1,  MOD(D778 - C778-1, 8)+1)</f>
        <v>癸</v>
      </c>
      <c r="G778" t="str">
        <f t="shared" si="64"/>
        <v>巽癸</v>
      </c>
      <c r="H778" t="str">
        <f>IFERROR(VLOOKUP(G778, 地支沖合table[[key]:[沖合關係]], 2, FALSE), "")</f>
        <v>相害,無恩之刑-儀→宮,</v>
      </c>
    </row>
    <row r="779" spans="1:8" x14ac:dyDescent="0.25">
      <c r="A779">
        <f t="shared" si="60"/>
        <v>201.5</v>
      </c>
      <c r="B779">
        <f t="shared" si="61"/>
        <v>4</v>
      </c>
      <c r="C779">
        <f t="shared" si="62"/>
        <v>1</v>
      </c>
      <c r="D779">
        <f t="shared" si="63"/>
        <v>2</v>
      </c>
      <c r="E779" t="str">
        <f>INDEX(八宮按位排, MOD(ROW()-2, 8)+1)</f>
        <v>震</v>
      </c>
      <c r="F779" t="str">
        <f>INDEX([2]!十八局地盤表,FLOOR((ROW()-2)/64, 1)+1,  MOD(D779 - C779-1, 8)+1)</f>
        <v>戊</v>
      </c>
      <c r="G779" t="str">
        <f t="shared" si="64"/>
        <v>震戊</v>
      </c>
      <c r="H779" t="str">
        <f>IFERROR(VLOOKUP(G779, 地支沖合table[[key]:[沖合關係]], 2, FALSE), "")</f>
        <v>無禮之刑,</v>
      </c>
    </row>
    <row r="780" spans="1:8" x14ac:dyDescent="0.25">
      <c r="A780">
        <f t="shared" si="60"/>
        <v>202.5</v>
      </c>
      <c r="B780">
        <f t="shared" si="61"/>
        <v>4</v>
      </c>
      <c r="C780">
        <f t="shared" si="62"/>
        <v>1</v>
      </c>
      <c r="D780">
        <f t="shared" si="63"/>
        <v>3</v>
      </c>
      <c r="E780" t="str">
        <f>INDEX(八宮按位排, MOD(ROW()-2, 8)+1)</f>
        <v>艮</v>
      </c>
      <c r="F780" t="str">
        <f>INDEX([2]!十八局地盤表,FLOOR((ROW()-2)/64, 1)+1,  MOD(D780 - C780-1, 8)+1)</f>
        <v>乙</v>
      </c>
      <c r="G780" t="str">
        <f t="shared" si="64"/>
        <v>艮乙</v>
      </c>
      <c r="H780" t="str">
        <f>IFERROR(VLOOKUP(G780, 地支沖合table[[key]:[沖合關係]], 2, FALSE), "")</f>
        <v/>
      </c>
    </row>
    <row r="781" spans="1:8" x14ac:dyDescent="0.25">
      <c r="A781">
        <f t="shared" si="60"/>
        <v>203.5</v>
      </c>
      <c r="B781">
        <f t="shared" si="61"/>
        <v>4</v>
      </c>
      <c r="C781">
        <f t="shared" si="62"/>
        <v>1</v>
      </c>
      <c r="D781">
        <f t="shared" si="63"/>
        <v>4</v>
      </c>
      <c r="E781" t="str">
        <f>INDEX(八宮按位排, MOD(ROW()-2, 8)+1)</f>
        <v>坎</v>
      </c>
      <c r="F781" t="str">
        <f>INDEX([2]!十八局地盤表,FLOOR((ROW()-2)/64, 1)+1,  MOD(D781 - C781-1, 8)+1)</f>
        <v>壬</v>
      </c>
      <c r="G781" t="str">
        <f t="shared" si="64"/>
        <v>坎壬</v>
      </c>
      <c r="H781" t="str">
        <f>IFERROR(VLOOKUP(G781, 地支沖合table[[key]:[沖合關係]], 2, FALSE), "")</f>
        <v/>
      </c>
    </row>
    <row r="782" spans="1:8" x14ac:dyDescent="0.25">
      <c r="A782">
        <f t="shared" si="60"/>
        <v>204.5</v>
      </c>
      <c r="B782">
        <f t="shared" si="61"/>
        <v>4</v>
      </c>
      <c r="C782">
        <f t="shared" si="62"/>
        <v>1</v>
      </c>
      <c r="D782">
        <f t="shared" si="63"/>
        <v>5</v>
      </c>
      <c r="E782" t="str">
        <f>INDEX(八宮按位排, MOD(ROW()-2, 8)+1)</f>
        <v>乾</v>
      </c>
      <c r="F782" t="str">
        <f>INDEX([2]!十八局地盤表,FLOOR((ROW()-2)/64, 1)+1,  MOD(D782 - C782-1, 8)+1)</f>
        <v>丁</v>
      </c>
      <c r="G782" t="str">
        <f t="shared" si="64"/>
        <v>乾丁</v>
      </c>
      <c r="H782" t="str">
        <f>IFERROR(VLOOKUP(G782, 地支沖合table[[key]:[沖合關係]], 2, FALSE), "")</f>
        <v/>
      </c>
    </row>
    <row r="783" spans="1:8" x14ac:dyDescent="0.25">
      <c r="A783">
        <f t="shared" si="60"/>
        <v>205.5</v>
      </c>
      <c r="B783">
        <f t="shared" si="61"/>
        <v>4</v>
      </c>
      <c r="C783">
        <f t="shared" si="62"/>
        <v>1</v>
      </c>
      <c r="D783">
        <f t="shared" si="63"/>
        <v>6</v>
      </c>
      <c r="E783" t="str">
        <f>INDEX(八宮按位排, MOD(ROW()-2, 8)+1)</f>
        <v>兌</v>
      </c>
      <c r="F783" t="str">
        <f>INDEX([2]!十八局地盤表,FLOOR((ROW()-2)/64, 1)+1,  MOD(D783 - C783-1, 8)+1)</f>
        <v>庚</v>
      </c>
      <c r="G783" t="str">
        <f t="shared" si="64"/>
        <v>兌庚</v>
      </c>
      <c r="H783" t="str">
        <f>IFERROR(VLOOKUP(G783, 地支沖合table[[key]:[沖合關係]], 2, FALSE), "")</f>
        <v/>
      </c>
    </row>
    <row r="784" spans="1:8" x14ac:dyDescent="0.25">
      <c r="A784">
        <f t="shared" si="60"/>
        <v>206.5</v>
      </c>
      <c r="B784">
        <f t="shared" si="61"/>
        <v>4</v>
      </c>
      <c r="C784">
        <f t="shared" si="62"/>
        <v>1</v>
      </c>
      <c r="D784">
        <f t="shared" si="63"/>
        <v>7</v>
      </c>
      <c r="E784" t="str">
        <f>INDEX(八宮按位排, MOD(ROW()-2, 8)+1)</f>
        <v>坤</v>
      </c>
      <c r="F784" t="str">
        <f>INDEX([2]!十八局地盤表,FLOOR((ROW()-2)/64, 1)+1,  MOD(D784 - C784-1, 8)+1)</f>
        <v>辛</v>
      </c>
      <c r="G784" t="str">
        <f t="shared" si="64"/>
        <v>坤辛</v>
      </c>
      <c r="H784" t="str">
        <f>IFERROR(VLOOKUP(G784, 地支沖合table[[key]:[沖合關係]], 2, FALSE), "")</f>
        <v>相合,</v>
      </c>
    </row>
    <row r="785" spans="1:8" x14ac:dyDescent="0.25">
      <c r="A785">
        <f t="shared" si="60"/>
        <v>207.5</v>
      </c>
      <c r="B785">
        <f t="shared" si="61"/>
        <v>4</v>
      </c>
      <c r="C785">
        <f t="shared" si="62"/>
        <v>1</v>
      </c>
      <c r="D785">
        <f t="shared" si="63"/>
        <v>8</v>
      </c>
      <c r="E785" t="str">
        <f>INDEX(八宮按位排, MOD(ROW()-2, 8)+1)</f>
        <v>離</v>
      </c>
      <c r="F785" t="str">
        <f>INDEX([2]!十八局地盤表,FLOOR((ROW()-2)/64, 1)+1,  MOD(D785 - C785-1, 8)+1)</f>
        <v>丙</v>
      </c>
      <c r="G785" t="str">
        <f t="shared" si="64"/>
        <v>離丙</v>
      </c>
      <c r="H785" t="str">
        <f>IFERROR(VLOOKUP(G785, 地支沖合table[[key]:[沖合關係]], 2, FALSE), "")</f>
        <v/>
      </c>
    </row>
    <row r="786" spans="1:8" x14ac:dyDescent="0.25">
      <c r="A786">
        <f t="shared" si="60"/>
        <v>208.5</v>
      </c>
      <c r="B786">
        <f t="shared" si="61"/>
        <v>4</v>
      </c>
      <c r="C786">
        <f t="shared" si="62"/>
        <v>2</v>
      </c>
      <c r="D786">
        <f t="shared" si="63"/>
        <v>1</v>
      </c>
      <c r="E786" t="str">
        <f>INDEX(八宮按位排, MOD(ROW()-2, 8)+1)</f>
        <v>巽</v>
      </c>
      <c r="F786" t="str">
        <f>INDEX([2]!十八局地盤表,FLOOR((ROW()-2)/64, 1)+1,  MOD(D786 - C786-1, 8)+1)</f>
        <v>丙</v>
      </c>
      <c r="G786" t="str">
        <f t="shared" si="64"/>
        <v>巽丙</v>
      </c>
      <c r="H786" t="str">
        <f>IFERROR(VLOOKUP(G786, 地支沖合table[[key]:[沖合關係]], 2, FALSE), "")</f>
        <v/>
      </c>
    </row>
    <row r="787" spans="1:8" x14ac:dyDescent="0.25">
      <c r="A787">
        <f t="shared" si="60"/>
        <v>209.5</v>
      </c>
      <c r="B787">
        <f t="shared" si="61"/>
        <v>4</v>
      </c>
      <c r="C787">
        <f t="shared" si="62"/>
        <v>2</v>
      </c>
      <c r="D787">
        <f t="shared" si="63"/>
        <v>2</v>
      </c>
      <c r="E787" t="str">
        <f>INDEX(八宮按位排, MOD(ROW()-2, 8)+1)</f>
        <v>震</v>
      </c>
      <c r="F787" t="str">
        <f>INDEX([2]!十八局地盤表,FLOOR((ROW()-2)/64, 1)+1,  MOD(D787 - C787-1, 8)+1)</f>
        <v>癸</v>
      </c>
      <c r="G787" t="str">
        <f t="shared" si="64"/>
        <v>震癸</v>
      </c>
      <c r="H787" t="str">
        <f>IFERROR(VLOOKUP(G787, 地支沖合table[[key]:[沖合關係]], 2, FALSE), "")</f>
        <v/>
      </c>
    </row>
    <row r="788" spans="1:8" x14ac:dyDescent="0.25">
      <c r="A788">
        <f t="shared" si="60"/>
        <v>210.5</v>
      </c>
      <c r="B788">
        <f t="shared" si="61"/>
        <v>4</v>
      </c>
      <c r="C788">
        <f t="shared" si="62"/>
        <v>2</v>
      </c>
      <c r="D788">
        <f t="shared" si="63"/>
        <v>3</v>
      </c>
      <c r="E788" t="str">
        <f>INDEX(八宮按位排, MOD(ROW()-2, 8)+1)</f>
        <v>艮</v>
      </c>
      <c r="F788" t="str">
        <f>INDEX([2]!十八局地盤表,FLOOR((ROW()-2)/64, 1)+1,  MOD(D788 - C788-1, 8)+1)</f>
        <v>戊</v>
      </c>
      <c r="G788" t="str">
        <f t="shared" si="64"/>
        <v>艮戊</v>
      </c>
      <c r="H788" t="str">
        <f>IFERROR(VLOOKUP(G788, 地支沖合table[[key]:[沖合關係]], 2, FALSE), "")</f>
        <v>相合,</v>
      </c>
    </row>
    <row r="789" spans="1:8" x14ac:dyDescent="0.25">
      <c r="A789">
        <f t="shared" si="60"/>
        <v>211.5</v>
      </c>
      <c r="B789">
        <f t="shared" si="61"/>
        <v>4</v>
      </c>
      <c r="C789">
        <f t="shared" si="62"/>
        <v>2</v>
      </c>
      <c r="D789">
        <f t="shared" si="63"/>
        <v>4</v>
      </c>
      <c r="E789" t="str">
        <f>INDEX(八宮按位排, MOD(ROW()-2, 8)+1)</f>
        <v>坎</v>
      </c>
      <c r="F789" t="str">
        <f>INDEX([2]!十八局地盤表,FLOOR((ROW()-2)/64, 1)+1,  MOD(D789 - C789-1, 8)+1)</f>
        <v>乙</v>
      </c>
      <c r="G789" t="str">
        <f t="shared" si="64"/>
        <v>坎乙</v>
      </c>
      <c r="H789" t="str">
        <f>IFERROR(VLOOKUP(G789, 地支沖合table[[key]:[沖合關係]], 2, FALSE), "")</f>
        <v/>
      </c>
    </row>
    <row r="790" spans="1:8" x14ac:dyDescent="0.25">
      <c r="A790">
        <f t="shared" si="60"/>
        <v>212.5</v>
      </c>
      <c r="B790">
        <f t="shared" si="61"/>
        <v>4</v>
      </c>
      <c r="C790">
        <f t="shared" si="62"/>
        <v>2</v>
      </c>
      <c r="D790">
        <f t="shared" si="63"/>
        <v>5</v>
      </c>
      <c r="E790" t="str">
        <f>INDEX(八宮按位排, MOD(ROW()-2, 8)+1)</f>
        <v>乾</v>
      </c>
      <c r="F790" t="str">
        <f>INDEX([2]!十八局地盤表,FLOOR((ROW()-2)/64, 1)+1,  MOD(D790 - C790-1, 8)+1)</f>
        <v>壬</v>
      </c>
      <c r="G790" t="str">
        <f t="shared" si="64"/>
        <v>乾壬</v>
      </c>
      <c r="H790" t="str">
        <f>IFERROR(VLOOKUP(G790, 地支沖合table[[key]:[沖合關係]], 2, FALSE), "")</f>
        <v>相沖,</v>
      </c>
    </row>
    <row r="791" spans="1:8" x14ac:dyDescent="0.25">
      <c r="A791">
        <f t="shared" si="60"/>
        <v>213.5</v>
      </c>
      <c r="B791">
        <f t="shared" si="61"/>
        <v>4</v>
      </c>
      <c r="C791">
        <f t="shared" si="62"/>
        <v>2</v>
      </c>
      <c r="D791">
        <f t="shared" si="63"/>
        <v>6</v>
      </c>
      <c r="E791" t="str">
        <f>INDEX(八宮按位排, MOD(ROW()-2, 8)+1)</f>
        <v>兌</v>
      </c>
      <c r="F791" t="str">
        <f>INDEX([2]!十八局地盤表,FLOOR((ROW()-2)/64, 1)+1,  MOD(D791 - C791-1, 8)+1)</f>
        <v>丁</v>
      </c>
      <c r="G791" t="str">
        <f t="shared" si="64"/>
        <v>兌丁</v>
      </c>
      <c r="H791" t="str">
        <f>IFERROR(VLOOKUP(G791, 地支沖合table[[key]:[沖合關係]], 2, FALSE), "")</f>
        <v/>
      </c>
    </row>
    <row r="792" spans="1:8" x14ac:dyDescent="0.25">
      <c r="A792">
        <f t="shared" si="60"/>
        <v>214.5</v>
      </c>
      <c r="B792">
        <f t="shared" si="61"/>
        <v>4</v>
      </c>
      <c r="C792">
        <f t="shared" si="62"/>
        <v>2</v>
      </c>
      <c r="D792">
        <f t="shared" si="63"/>
        <v>7</v>
      </c>
      <c r="E792" t="str">
        <f>INDEX(八宮按位排, MOD(ROW()-2, 8)+1)</f>
        <v>坤</v>
      </c>
      <c r="F792" t="str">
        <f>INDEX([2]!十八局地盤表,FLOOR((ROW()-2)/64, 1)+1,  MOD(D792 - C792-1, 8)+1)</f>
        <v>庚</v>
      </c>
      <c r="G792" t="str">
        <f t="shared" si="64"/>
        <v>坤庚</v>
      </c>
      <c r="H792" t="str">
        <f>IFERROR(VLOOKUP(G792, 地支沖合table[[key]:[沖合關係]], 2, FALSE), "")</f>
        <v/>
      </c>
    </row>
    <row r="793" spans="1:8" x14ac:dyDescent="0.25">
      <c r="A793">
        <f t="shared" si="60"/>
        <v>215.5</v>
      </c>
      <c r="B793">
        <f t="shared" si="61"/>
        <v>4</v>
      </c>
      <c r="C793">
        <f t="shared" si="62"/>
        <v>2</v>
      </c>
      <c r="D793">
        <f t="shared" si="63"/>
        <v>8</v>
      </c>
      <c r="E793" t="str">
        <f>INDEX(八宮按位排, MOD(ROW()-2, 8)+1)</f>
        <v>離</v>
      </c>
      <c r="F793" t="str">
        <f>INDEX([2]!十八局地盤表,FLOOR((ROW()-2)/64, 1)+1,  MOD(D793 - C793-1, 8)+1)</f>
        <v>辛</v>
      </c>
      <c r="G793" t="str">
        <f t="shared" si="64"/>
        <v>離辛</v>
      </c>
      <c r="H793" t="str">
        <f>IFERROR(VLOOKUP(G793, 地支沖合table[[key]:[沖合關係]], 2, FALSE), "")</f>
        <v>自刑,</v>
      </c>
    </row>
    <row r="794" spans="1:8" x14ac:dyDescent="0.25">
      <c r="A794">
        <f t="shared" si="60"/>
        <v>216.5</v>
      </c>
      <c r="B794">
        <f t="shared" si="61"/>
        <v>4</v>
      </c>
      <c r="C794">
        <f t="shared" si="62"/>
        <v>3</v>
      </c>
      <c r="D794">
        <f t="shared" si="63"/>
        <v>1</v>
      </c>
      <c r="E794" t="str">
        <f>INDEX(八宮按位排, MOD(ROW()-2, 8)+1)</f>
        <v>巽</v>
      </c>
      <c r="F794" t="str">
        <f>INDEX([2]!十八局地盤表,FLOOR((ROW()-2)/64, 1)+1,  MOD(D794 - C794-1, 8)+1)</f>
        <v>辛</v>
      </c>
      <c r="G794" t="str">
        <f t="shared" si="64"/>
        <v>巽辛</v>
      </c>
      <c r="H794" t="str">
        <f>IFERROR(VLOOKUP(G794, 地支沖合table[[key]:[沖合關係]], 2, FALSE), "")</f>
        <v/>
      </c>
    </row>
    <row r="795" spans="1:8" x14ac:dyDescent="0.25">
      <c r="A795">
        <f t="shared" si="60"/>
        <v>217.5</v>
      </c>
      <c r="B795">
        <f t="shared" si="61"/>
        <v>4</v>
      </c>
      <c r="C795">
        <f t="shared" si="62"/>
        <v>3</v>
      </c>
      <c r="D795">
        <f t="shared" si="63"/>
        <v>2</v>
      </c>
      <c r="E795" t="str">
        <f>INDEX(八宮按位排, MOD(ROW()-2, 8)+1)</f>
        <v>震</v>
      </c>
      <c r="F795" t="str">
        <f>INDEX([2]!十八局地盤表,FLOOR((ROW()-2)/64, 1)+1,  MOD(D795 - C795-1, 8)+1)</f>
        <v>丙</v>
      </c>
      <c r="G795" t="str">
        <f t="shared" si="64"/>
        <v>震丙</v>
      </c>
      <c r="H795" t="str">
        <f>IFERROR(VLOOKUP(G795, 地支沖合table[[key]:[沖合關係]], 2, FALSE), "")</f>
        <v/>
      </c>
    </row>
    <row r="796" spans="1:8" x14ac:dyDescent="0.25">
      <c r="A796">
        <f t="shared" si="60"/>
        <v>218.5</v>
      </c>
      <c r="B796">
        <f t="shared" si="61"/>
        <v>4</v>
      </c>
      <c r="C796">
        <f t="shared" si="62"/>
        <v>3</v>
      </c>
      <c r="D796">
        <f t="shared" si="63"/>
        <v>3</v>
      </c>
      <c r="E796" t="str">
        <f>INDEX(八宮按位排, MOD(ROW()-2, 8)+1)</f>
        <v>艮</v>
      </c>
      <c r="F796" t="str">
        <f>INDEX([2]!十八局地盤表,FLOOR((ROW()-2)/64, 1)+1,  MOD(D796 - C796-1, 8)+1)</f>
        <v>癸</v>
      </c>
      <c r="G796" t="str">
        <f t="shared" si="64"/>
        <v>艮癸</v>
      </c>
      <c r="H796" t="str">
        <f>IFERROR(VLOOKUP(G796, 地支沖合table[[key]:[沖合關係]], 2, FALSE), "")</f>
        <v/>
      </c>
    </row>
    <row r="797" spans="1:8" x14ac:dyDescent="0.25">
      <c r="A797">
        <f t="shared" si="60"/>
        <v>219.5</v>
      </c>
      <c r="B797">
        <f t="shared" si="61"/>
        <v>4</v>
      </c>
      <c r="C797">
        <f t="shared" si="62"/>
        <v>3</v>
      </c>
      <c r="D797">
        <f t="shared" si="63"/>
        <v>4</v>
      </c>
      <c r="E797" t="str">
        <f>INDEX(八宮按位排, MOD(ROW()-2, 8)+1)</f>
        <v>坎</v>
      </c>
      <c r="F797" t="str">
        <f>INDEX([2]!十八局地盤表,FLOOR((ROW()-2)/64, 1)+1,  MOD(D797 - C797-1, 8)+1)</f>
        <v>戊</v>
      </c>
      <c r="G797" t="str">
        <f t="shared" si="64"/>
        <v>坎戊</v>
      </c>
      <c r="H797" t="str">
        <f>IFERROR(VLOOKUP(G797, 地支沖合table[[key]:[沖合關係]], 2, FALSE), "")</f>
        <v/>
      </c>
    </row>
    <row r="798" spans="1:8" x14ac:dyDescent="0.25">
      <c r="A798">
        <f t="shared" si="60"/>
        <v>220.5</v>
      </c>
      <c r="B798">
        <f t="shared" si="61"/>
        <v>4</v>
      </c>
      <c r="C798">
        <f t="shared" si="62"/>
        <v>3</v>
      </c>
      <c r="D798">
        <f t="shared" si="63"/>
        <v>5</v>
      </c>
      <c r="E798" t="str">
        <f>INDEX(八宮按位排, MOD(ROW()-2, 8)+1)</f>
        <v>乾</v>
      </c>
      <c r="F798" t="str">
        <f>INDEX([2]!十八局地盤表,FLOOR((ROW()-2)/64, 1)+1,  MOD(D798 - C798-1, 8)+1)</f>
        <v>乙</v>
      </c>
      <c r="G798" t="str">
        <f t="shared" si="64"/>
        <v>乾乙</v>
      </c>
      <c r="H798" t="str">
        <f>IFERROR(VLOOKUP(G798, 地支沖合table[[key]:[沖合關係]], 2, FALSE), "")</f>
        <v/>
      </c>
    </row>
    <row r="799" spans="1:8" x14ac:dyDescent="0.25">
      <c r="A799">
        <f t="shared" si="60"/>
        <v>221.5</v>
      </c>
      <c r="B799">
        <f t="shared" si="61"/>
        <v>4</v>
      </c>
      <c r="C799">
        <f t="shared" si="62"/>
        <v>3</v>
      </c>
      <c r="D799">
        <f t="shared" si="63"/>
        <v>6</v>
      </c>
      <c r="E799" t="str">
        <f>INDEX(八宮按位排, MOD(ROW()-2, 8)+1)</f>
        <v>兌</v>
      </c>
      <c r="F799" t="str">
        <f>INDEX([2]!十八局地盤表,FLOOR((ROW()-2)/64, 1)+1,  MOD(D799 - C799-1, 8)+1)</f>
        <v>壬</v>
      </c>
      <c r="G799" t="str">
        <f t="shared" si="64"/>
        <v>兌壬</v>
      </c>
      <c r="H799" t="str">
        <f>IFERROR(VLOOKUP(G799, 地支沖合table[[key]:[沖合關係]], 2, FALSE), "")</f>
        <v>相合,</v>
      </c>
    </row>
    <row r="800" spans="1:8" x14ac:dyDescent="0.25">
      <c r="A800">
        <f t="shared" si="60"/>
        <v>222.5</v>
      </c>
      <c r="B800">
        <f t="shared" si="61"/>
        <v>4</v>
      </c>
      <c r="C800">
        <f t="shared" si="62"/>
        <v>3</v>
      </c>
      <c r="D800">
        <f t="shared" si="63"/>
        <v>7</v>
      </c>
      <c r="E800" t="str">
        <f>INDEX(八宮按位排, MOD(ROW()-2, 8)+1)</f>
        <v>坤</v>
      </c>
      <c r="F800" t="str">
        <f>INDEX([2]!十八局地盤表,FLOOR((ROW()-2)/64, 1)+1,  MOD(D800 - C800-1, 8)+1)</f>
        <v>丁</v>
      </c>
      <c r="G800" t="str">
        <f t="shared" si="64"/>
        <v>坤丁</v>
      </c>
      <c r="H800" t="str">
        <f>IFERROR(VLOOKUP(G800, 地支沖合table[[key]:[沖合關係]], 2, FALSE), "")</f>
        <v/>
      </c>
    </row>
    <row r="801" spans="1:8" x14ac:dyDescent="0.25">
      <c r="A801">
        <f t="shared" si="60"/>
        <v>223.5</v>
      </c>
      <c r="B801">
        <f t="shared" si="61"/>
        <v>4</v>
      </c>
      <c r="C801">
        <f t="shared" si="62"/>
        <v>3</v>
      </c>
      <c r="D801">
        <f t="shared" si="63"/>
        <v>8</v>
      </c>
      <c r="E801" t="str">
        <f>INDEX(八宮按位排, MOD(ROW()-2, 8)+1)</f>
        <v>離</v>
      </c>
      <c r="F801" t="str">
        <f>INDEX([2]!十八局地盤表,FLOOR((ROW()-2)/64, 1)+1,  MOD(D801 - C801-1, 8)+1)</f>
        <v>庚</v>
      </c>
      <c r="G801" t="str">
        <f t="shared" si="64"/>
        <v>離庚</v>
      </c>
      <c r="H801" t="str">
        <f>IFERROR(VLOOKUP(G801, 地支沖合table[[key]:[沖合關係]], 2, FALSE), "")</f>
        <v/>
      </c>
    </row>
    <row r="802" spans="1:8" x14ac:dyDescent="0.25">
      <c r="A802">
        <f t="shared" si="60"/>
        <v>224.5</v>
      </c>
      <c r="B802">
        <f t="shared" si="61"/>
        <v>4</v>
      </c>
      <c r="C802">
        <f t="shared" si="62"/>
        <v>4</v>
      </c>
      <c r="D802">
        <f t="shared" si="63"/>
        <v>1</v>
      </c>
      <c r="E802" t="str">
        <f>INDEX(八宮按位排, MOD(ROW()-2, 8)+1)</f>
        <v>巽</v>
      </c>
      <c r="F802" t="str">
        <f>INDEX([2]!十八局地盤表,FLOOR((ROW()-2)/64, 1)+1,  MOD(D802 - C802-1, 8)+1)</f>
        <v>庚</v>
      </c>
      <c r="G802" t="str">
        <f t="shared" si="64"/>
        <v>巽庚</v>
      </c>
      <c r="H802" t="str">
        <f>IFERROR(VLOOKUP(G802, 地支沖合table[[key]:[沖合關係]], 2, FALSE), "")</f>
        <v>相合,相破,無恩之刑-儀←宮,</v>
      </c>
    </row>
    <row r="803" spans="1:8" x14ac:dyDescent="0.25">
      <c r="A803">
        <f t="shared" si="60"/>
        <v>225.5</v>
      </c>
      <c r="B803">
        <f t="shared" si="61"/>
        <v>4</v>
      </c>
      <c r="C803">
        <f t="shared" si="62"/>
        <v>4</v>
      </c>
      <c r="D803">
        <f t="shared" si="63"/>
        <v>2</v>
      </c>
      <c r="E803" t="str">
        <f>INDEX(八宮按位排, MOD(ROW()-2, 8)+1)</f>
        <v>震</v>
      </c>
      <c r="F803" t="str">
        <f>INDEX([2]!十八局地盤表,FLOOR((ROW()-2)/64, 1)+1,  MOD(D803 - C803-1, 8)+1)</f>
        <v>辛</v>
      </c>
      <c r="G803" t="str">
        <f t="shared" si="64"/>
        <v>震辛</v>
      </c>
      <c r="H803" t="str">
        <f>IFERROR(VLOOKUP(G803, 地支沖合table[[key]:[沖合關係]], 2, FALSE), "")</f>
        <v>相破,</v>
      </c>
    </row>
    <row r="804" spans="1:8" x14ac:dyDescent="0.25">
      <c r="A804">
        <f t="shared" si="60"/>
        <v>226.5</v>
      </c>
      <c r="B804">
        <f t="shared" si="61"/>
        <v>4</v>
      </c>
      <c r="C804">
        <f t="shared" si="62"/>
        <v>4</v>
      </c>
      <c r="D804">
        <f t="shared" si="63"/>
        <v>3</v>
      </c>
      <c r="E804" t="str">
        <f>INDEX(八宮按位排, MOD(ROW()-2, 8)+1)</f>
        <v>艮</v>
      </c>
      <c r="F804" t="str">
        <f>INDEX([2]!十八局地盤表,FLOOR((ROW()-2)/64, 1)+1,  MOD(D804 - C804-1, 8)+1)</f>
        <v>丙</v>
      </c>
      <c r="G804" t="str">
        <f t="shared" si="64"/>
        <v>艮丙</v>
      </c>
      <c r="H804" t="str">
        <f>IFERROR(VLOOKUP(G804, 地支沖合table[[key]:[沖合關係]], 2, FALSE), "")</f>
        <v/>
      </c>
    </row>
    <row r="805" spans="1:8" x14ac:dyDescent="0.25">
      <c r="A805">
        <f t="shared" si="60"/>
        <v>227.5</v>
      </c>
      <c r="B805">
        <f t="shared" si="61"/>
        <v>4</v>
      </c>
      <c r="C805">
        <f t="shared" si="62"/>
        <v>4</v>
      </c>
      <c r="D805">
        <f t="shared" si="63"/>
        <v>4</v>
      </c>
      <c r="E805" t="str">
        <f>INDEX(八宮按位排, MOD(ROW()-2, 8)+1)</f>
        <v>坎</v>
      </c>
      <c r="F805" t="str">
        <f>INDEX([2]!十八局地盤表,FLOOR((ROW()-2)/64, 1)+1,  MOD(D805 - C805-1, 8)+1)</f>
        <v>癸</v>
      </c>
      <c r="G805" t="str">
        <f t="shared" si="64"/>
        <v>坎癸</v>
      </c>
      <c r="H805" t="str">
        <f>IFERROR(VLOOKUP(G805, 地支沖合table[[key]:[沖合關係]], 2, FALSE), "")</f>
        <v/>
      </c>
    </row>
    <row r="806" spans="1:8" x14ac:dyDescent="0.25">
      <c r="A806">
        <f t="shared" si="60"/>
        <v>228.5</v>
      </c>
      <c r="B806">
        <f t="shared" si="61"/>
        <v>4</v>
      </c>
      <c r="C806">
        <f t="shared" si="62"/>
        <v>4</v>
      </c>
      <c r="D806">
        <f t="shared" si="63"/>
        <v>5</v>
      </c>
      <c r="E806" t="str">
        <f>INDEX(八宮按位排, MOD(ROW()-2, 8)+1)</f>
        <v>乾</v>
      </c>
      <c r="F806" t="str">
        <f>INDEX([2]!十八局地盤表,FLOOR((ROW()-2)/64, 1)+1,  MOD(D806 - C806-1, 8)+1)</f>
        <v>戊</v>
      </c>
      <c r="G806" t="str">
        <f t="shared" si="64"/>
        <v>乾戊</v>
      </c>
      <c r="H806" t="str">
        <f>IFERROR(VLOOKUP(G806, 地支沖合table[[key]:[沖合關係]], 2, FALSE), "")</f>
        <v/>
      </c>
    </row>
    <row r="807" spans="1:8" x14ac:dyDescent="0.25">
      <c r="A807">
        <f t="shared" si="60"/>
        <v>229.5</v>
      </c>
      <c r="B807">
        <f t="shared" si="61"/>
        <v>4</v>
      </c>
      <c r="C807">
        <f t="shared" si="62"/>
        <v>4</v>
      </c>
      <c r="D807">
        <f t="shared" si="63"/>
        <v>6</v>
      </c>
      <c r="E807" t="str">
        <f>INDEX(八宮按位排, MOD(ROW()-2, 8)+1)</f>
        <v>兌</v>
      </c>
      <c r="F807" t="str">
        <f>INDEX([2]!十八局地盤表,FLOOR((ROW()-2)/64, 1)+1,  MOD(D807 - C807-1, 8)+1)</f>
        <v>乙</v>
      </c>
      <c r="G807" t="str">
        <f t="shared" si="64"/>
        <v>兌乙</v>
      </c>
      <c r="H807" t="str">
        <f>IFERROR(VLOOKUP(G807, 地支沖合table[[key]:[沖合關係]], 2, FALSE), "")</f>
        <v/>
      </c>
    </row>
    <row r="808" spans="1:8" x14ac:dyDescent="0.25">
      <c r="A808">
        <f t="shared" si="60"/>
        <v>230.5</v>
      </c>
      <c r="B808">
        <f t="shared" si="61"/>
        <v>4</v>
      </c>
      <c r="C808">
        <f t="shared" si="62"/>
        <v>4</v>
      </c>
      <c r="D808">
        <f t="shared" si="63"/>
        <v>7</v>
      </c>
      <c r="E808" t="str">
        <f>INDEX(八宮按位排, MOD(ROW()-2, 8)+1)</f>
        <v>坤</v>
      </c>
      <c r="F808" t="str">
        <f>INDEX([2]!十八局地盤表,FLOOR((ROW()-2)/64, 1)+1,  MOD(D808 - C808-1, 8)+1)</f>
        <v>壬</v>
      </c>
      <c r="G808" t="str">
        <f t="shared" si="64"/>
        <v>坤壬</v>
      </c>
      <c r="H808" t="str">
        <f>IFERROR(VLOOKUP(G808, 地支沖合table[[key]:[沖合關係]], 2, FALSE), "")</f>
        <v/>
      </c>
    </row>
    <row r="809" spans="1:8" x14ac:dyDescent="0.25">
      <c r="A809">
        <f t="shared" si="60"/>
        <v>231.5</v>
      </c>
      <c r="B809">
        <f t="shared" si="61"/>
        <v>4</v>
      </c>
      <c r="C809">
        <f t="shared" si="62"/>
        <v>4</v>
      </c>
      <c r="D809">
        <f t="shared" si="63"/>
        <v>8</v>
      </c>
      <c r="E809" t="str">
        <f>INDEX(八宮按位排, MOD(ROW()-2, 8)+1)</f>
        <v>離</v>
      </c>
      <c r="F809" t="str">
        <f>INDEX([2]!十八局地盤表,FLOOR((ROW()-2)/64, 1)+1,  MOD(D809 - C809-1, 8)+1)</f>
        <v>丁</v>
      </c>
      <c r="G809" t="str">
        <f t="shared" si="64"/>
        <v>離丁</v>
      </c>
      <c r="H809" t="str">
        <f>IFERROR(VLOOKUP(G809, 地支沖合table[[key]:[沖合關係]], 2, FALSE), "")</f>
        <v/>
      </c>
    </row>
    <row r="810" spans="1:8" x14ac:dyDescent="0.25">
      <c r="A810">
        <f t="shared" si="60"/>
        <v>232.5</v>
      </c>
      <c r="B810">
        <f t="shared" si="61"/>
        <v>4</v>
      </c>
      <c r="C810">
        <f t="shared" si="62"/>
        <v>5</v>
      </c>
      <c r="D810">
        <f t="shared" si="63"/>
        <v>1</v>
      </c>
      <c r="E810" t="str">
        <f>INDEX(八宮按位排, MOD(ROW()-2, 8)+1)</f>
        <v>巽</v>
      </c>
      <c r="F810" t="str">
        <f>INDEX([2]!十八局地盤表,FLOOR((ROW()-2)/64, 1)+1,  MOD(D810 - C810-1, 8)+1)</f>
        <v>丁</v>
      </c>
      <c r="G810" t="str">
        <f t="shared" si="64"/>
        <v>巽丁</v>
      </c>
      <c r="H810" t="str">
        <f>IFERROR(VLOOKUP(G810, 地支沖合table[[key]:[沖合關係]], 2, FALSE), "")</f>
        <v/>
      </c>
    </row>
    <row r="811" spans="1:8" x14ac:dyDescent="0.25">
      <c r="A811">
        <f t="shared" si="60"/>
        <v>233.5</v>
      </c>
      <c r="B811">
        <f t="shared" si="61"/>
        <v>4</v>
      </c>
      <c r="C811">
        <f t="shared" si="62"/>
        <v>5</v>
      </c>
      <c r="D811">
        <f t="shared" si="63"/>
        <v>2</v>
      </c>
      <c r="E811" t="str">
        <f>INDEX(八宮按位排, MOD(ROW()-2, 8)+1)</f>
        <v>震</v>
      </c>
      <c r="F811" t="str">
        <f>INDEX([2]!十八局地盤表,FLOOR((ROW()-2)/64, 1)+1,  MOD(D811 - C811-1, 8)+1)</f>
        <v>庚</v>
      </c>
      <c r="G811" t="str">
        <f t="shared" si="64"/>
        <v>震庚</v>
      </c>
      <c r="H811" t="str">
        <f>IFERROR(VLOOKUP(G811, 地支沖合table[[key]:[沖合關係]], 2, FALSE), "")</f>
        <v/>
      </c>
    </row>
    <row r="812" spans="1:8" x14ac:dyDescent="0.25">
      <c r="A812">
        <f t="shared" si="60"/>
        <v>234.5</v>
      </c>
      <c r="B812">
        <f t="shared" si="61"/>
        <v>4</v>
      </c>
      <c r="C812">
        <f t="shared" si="62"/>
        <v>5</v>
      </c>
      <c r="D812">
        <f t="shared" si="63"/>
        <v>3</v>
      </c>
      <c r="E812" t="str">
        <f>INDEX(八宮按位排, MOD(ROW()-2, 8)+1)</f>
        <v>艮</v>
      </c>
      <c r="F812" t="str">
        <f>INDEX([2]!十八局地盤表,FLOOR((ROW()-2)/64, 1)+1,  MOD(D812 - C812-1, 8)+1)</f>
        <v>辛</v>
      </c>
      <c r="G812" t="str">
        <f t="shared" si="64"/>
        <v>艮辛</v>
      </c>
      <c r="H812" t="str">
        <f>IFERROR(VLOOKUP(G812, 地支沖合table[[key]:[沖合關係]], 2, FALSE), "")</f>
        <v>相害,</v>
      </c>
    </row>
    <row r="813" spans="1:8" x14ac:dyDescent="0.25">
      <c r="A813">
        <f t="shared" si="60"/>
        <v>235.5</v>
      </c>
      <c r="B813">
        <f t="shared" si="61"/>
        <v>4</v>
      </c>
      <c r="C813">
        <f t="shared" si="62"/>
        <v>5</v>
      </c>
      <c r="D813">
        <f t="shared" si="63"/>
        <v>4</v>
      </c>
      <c r="E813" t="str">
        <f>INDEX(八宮按位排, MOD(ROW()-2, 8)+1)</f>
        <v>坎</v>
      </c>
      <c r="F813" t="str">
        <f>INDEX([2]!十八局地盤表,FLOOR((ROW()-2)/64, 1)+1,  MOD(D813 - C813-1, 8)+1)</f>
        <v>丙</v>
      </c>
      <c r="G813" t="str">
        <f t="shared" si="64"/>
        <v>坎丙</v>
      </c>
      <c r="H813" t="str">
        <f>IFERROR(VLOOKUP(G813, 地支沖合table[[key]:[沖合關係]], 2, FALSE), "")</f>
        <v/>
      </c>
    </row>
    <row r="814" spans="1:8" x14ac:dyDescent="0.25">
      <c r="A814">
        <f t="shared" si="60"/>
        <v>236.5</v>
      </c>
      <c r="B814">
        <f t="shared" si="61"/>
        <v>4</v>
      </c>
      <c r="C814">
        <f t="shared" si="62"/>
        <v>5</v>
      </c>
      <c r="D814">
        <f t="shared" si="63"/>
        <v>5</v>
      </c>
      <c r="E814" t="str">
        <f>INDEX(八宮按位排, MOD(ROW()-2, 8)+1)</f>
        <v>乾</v>
      </c>
      <c r="F814" t="str">
        <f>INDEX([2]!十八局地盤表,FLOOR((ROW()-2)/64, 1)+1,  MOD(D814 - C814-1, 8)+1)</f>
        <v>癸</v>
      </c>
      <c r="G814" t="str">
        <f t="shared" si="64"/>
        <v>乾癸</v>
      </c>
      <c r="H814" t="str">
        <f>IFERROR(VLOOKUP(G814, 地支沖合table[[key]:[沖合關係]], 2, FALSE), "")</f>
        <v>相合,相破,</v>
      </c>
    </row>
    <row r="815" spans="1:8" x14ac:dyDescent="0.25">
      <c r="A815">
        <f t="shared" si="60"/>
        <v>237.5</v>
      </c>
      <c r="B815">
        <f t="shared" si="61"/>
        <v>4</v>
      </c>
      <c r="C815">
        <f t="shared" si="62"/>
        <v>5</v>
      </c>
      <c r="D815">
        <f t="shared" si="63"/>
        <v>6</v>
      </c>
      <c r="E815" t="str">
        <f>INDEX(八宮按位排, MOD(ROW()-2, 8)+1)</f>
        <v>兌</v>
      </c>
      <c r="F815" t="str">
        <f>INDEX([2]!十八局地盤表,FLOOR((ROW()-2)/64, 1)+1,  MOD(D815 - C815-1, 8)+1)</f>
        <v>戊</v>
      </c>
      <c r="G815" t="str">
        <f t="shared" si="64"/>
        <v>兌戊</v>
      </c>
      <c r="H815" t="str">
        <f>IFERROR(VLOOKUP(G815, 地支沖合table[[key]:[沖合關係]], 2, FALSE), "")</f>
        <v>相破,</v>
      </c>
    </row>
    <row r="816" spans="1:8" x14ac:dyDescent="0.25">
      <c r="A816">
        <f t="shared" si="60"/>
        <v>238.5</v>
      </c>
      <c r="B816">
        <f t="shared" si="61"/>
        <v>4</v>
      </c>
      <c r="C816">
        <f t="shared" si="62"/>
        <v>5</v>
      </c>
      <c r="D816">
        <f t="shared" si="63"/>
        <v>7</v>
      </c>
      <c r="E816" t="str">
        <f>INDEX(八宮按位排, MOD(ROW()-2, 8)+1)</f>
        <v>坤</v>
      </c>
      <c r="F816" t="str">
        <f>INDEX([2]!十八局地盤表,FLOOR((ROW()-2)/64, 1)+1,  MOD(D816 - C816-1, 8)+1)</f>
        <v>乙</v>
      </c>
      <c r="G816" t="str">
        <f t="shared" si="64"/>
        <v>坤乙</v>
      </c>
      <c r="H816" t="str">
        <f>IFERROR(VLOOKUP(G816, 地支沖合table[[key]:[沖合關係]], 2, FALSE), "")</f>
        <v/>
      </c>
    </row>
    <row r="817" spans="1:8" x14ac:dyDescent="0.25">
      <c r="A817">
        <f t="shared" si="60"/>
        <v>239.5</v>
      </c>
      <c r="B817">
        <f t="shared" si="61"/>
        <v>4</v>
      </c>
      <c r="C817">
        <f t="shared" si="62"/>
        <v>5</v>
      </c>
      <c r="D817">
        <f t="shared" si="63"/>
        <v>8</v>
      </c>
      <c r="E817" t="str">
        <f>INDEX(八宮按位排, MOD(ROW()-2, 8)+1)</f>
        <v>離</v>
      </c>
      <c r="F817" t="str">
        <f>INDEX([2]!十八局地盤表,FLOOR((ROW()-2)/64, 1)+1,  MOD(D817 - C817-1, 8)+1)</f>
        <v>壬</v>
      </c>
      <c r="G817" t="str">
        <f t="shared" si="64"/>
        <v>離壬</v>
      </c>
      <c r="H817" t="str">
        <f>IFERROR(VLOOKUP(G817, 地支沖合table[[key]:[沖合關係]], 2, FALSE), "")</f>
        <v/>
      </c>
    </row>
    <row r="818" spans="1:8" x14ac:dyDescent="0.25">
      <c r="A818">
        <f t="shared" si="60"/>
        <v>240.5</v>
      </c>
      <c r="B818">
        <f t="shared" si="61"/>
        <v>4</v>
      </c>
      <c r="C818">
        <f t="shared" si="62"/>
        <v>6</v>
      </c>
      <c r="D818">
        <f t="shared" si="63"/>
        <v>1</v>
      </c>
      <c r="E818" t="str">
        <f>INDEX(八宮按位排, MOD(ROW()-2, 8)+1)</f>
        <v>巽</v>
      </c>
      <c r="F818" t="str">
        <f>INDEX([2]!十八局地盤表,FLOOR((ROW()-2)/64, 1)+1,  MOD(D818 - C818-1, 8)+1)</f>
        <v>壬</v>
      </c>
      <c r="G818" t="str">
        <f t="shared" si="64"/>
        <v>巽壬</v>
      </c>
      <c r="H818" t="str">
        <f>IFERROR(VLOOKUP(G818, 地支沖合table[[key]:[沖合關係]], 2, FALSE), "")</f>
        <v>自刑,</v>
      </c>
    </row>
    <row r="819" spans="1:8" x14ac:dyDescent="0.25">
      <c r="A819">
        <f t="shared" si="60"/>
        <v>241.5</v>
      </c>
      <c r="B819">
        <f t="shared" si="61"/>
        <v>4</v>
      </c>
      <c r="C819">
        <f t="shared" si="62"/>
        <v>6</v>
      </c>
      <c r="D819">
        <f t="shared" si="63"/>
        <v>2</v>
      </c>
      <c r="E819" t="str">
        <f>INDEX(八宮按位排, MOD(ROW()-2, 8)+1)</f>
        <v>震</v>
      </c>
      <c r="F819" t="str">
        <f>INDEX([2]!十八局地盤表,FLOOR((ROW()-2)/64, 1)+1,  MOD(D819 - C819-1, 8)+1)</f>
        <v>丁</v>
      </c>
      <c r="G819" t="str">
        <f t="shared" si="64"/>
        <v>震丁</v>
      </c>
      <c r="H819" t="str">
        <f>IFERROR(VLOOKUP(G819, 地支沖合table[[key]:[沖合關係]], 2, FALSE), "")</f>
        <v/>
      </c>
    </row>
    <row r="820" spans="1:8" x14ac:dyDescent="0.25">
      <c r="A820">
        <f t="shared" si="60"/>
        <v>242.5</v>
      </c>
      <c r="B820">
        <f t="shared" si="61"/>
        <v>4</v>
      </c>
      <c r="C820">
        <f t="shared" si="62"/>
        <v>6</v>
      </c>
      <c r="D820">
        <f t="shared" si="63"/>
        <v>3</v>
      </c>
      <c r="E820" t="str">
        <f>INDEX(八宮按位排, MOD(ROW()-2, 8)+1)</f>
        <v>艮</v>
      </c>
      <c r="F820" t="str">
        <f>INDEX([2]!十八局地盤表,FLOOR((ROW()-2)/64, 1)+1,  MOD(D820 - C820-1, 8)+1)</f>
        <v>庚</v>
      </c>
      <c r="G820" t="str">
        <f t="shared" si="64"/>
        <v>艮庚</v>
      </c>
      <c r="H820" t="str">
        <f>IFERROR(VLOOKUP(G820, 地支沖合table[[key]:[沖合關係]], 2, FALSE), "")</f>
        <v>相沖,無恩之刑-儀→宮,</v>
      </c>
    </row>
    <row r="821" spans="1:8" x14ac:dyDescent="0.25">
      <c r="A821">
        <f t="shared" si="60"/>
        <v>243.5</v>
      </c>
      <c r="B821">
        <f t="shared" si="61"/>
        <v>4</v>
      </c>
      <c r="C821">
        <f t="shared" si="62"/>
        <v>6</v>
      </c>
      <c r="D821">
        <f t="shared" si="63"/>
        <v>4</v>
      </c>
      <c r="E821" t="str">
        <f>INDEX(八宮按位排, MOD(ROW()-2, 8)+1)</f>
        <v>坎</v>
      </c>
      <c r="F821" t="str">
        <f>INDEX([2]!十八局地盤表,FLOOR((ROW()-2)/64, 1)+1,  MOD(D821 - C821-1, 8)+1)</f>
        <v>辛</v>
      </c>
      <c r="G821" t="str">
        <f t="shared" si="64"/>
        <v>坎辛</v>
      </c>
      <c r="H821" t="str">
        <f>IFERROR(VLOOKUP(G821, 地支沖合table[[key]:[沖合關係]], 2, FALSE), "")</f>
        <v>相沖,</v>
      </c>
    </row>
    <row r="822" spans="1:8" x14ac:dyDescent="0.25">
      <c r="A822">
        <f t="shared" si="60"/>
        <v>244.5</v>
      </c>
      <c r="B822">
        <f t="shared" si="61"/>
        <v>4</v>
      </c>
      <c r="C822">
        <f t="shared" si="62"/>
        <v>6</v>
      </c>
      <c r="D822">
        <f t="shared" si="63"/>
        <v>5</v>
      </c>
      <c r="E822" t="str">
        <f>INDEX(八宮按位排, MOD(ROW()-2, 8)+1)</f>
        <v>乾</v>
      </c>
      <c r="F822" t="str">
        <f>INDEX([2]!十八局地盤表,FLOOR((ROW()-2)/64, 1)+1,  MOD(D822 - C822-1, 8)+1)</f>
        <v>丙</v>
      </c>
      <c r="G822" t="str">
        <f t="shared" si="64"/>
        <v>乾丙</v>
      </c>
      <c r="H822" t="str">
        <f>IFERROR(VLOOKUP(G822, 地支沖合table[[key]:[沖合關係]], 2, FALSE), "")</f>
        <v/>
      </c>
    </row>
    <row r="823" spans="1:8" x14ac:dyDescent="0.25">
      <c r="A823">
        <f t="shared" si="60"/>
        <v>245.5</v>
      </c>
      <c r="B823">
        <f t="shared" si="61"/>
        <v>4</v>
      </c>
      <c r="C823">
        <f t="shared" si="62"/>
        <v>6</v>
      </c>
      <c r="D823">
        <f t="shared" si="63"/>
        <v>6</v>
      </c>
      <c r="E823" t="str">
        <f>INDEX(八宮按位排, MOD(ROW()-2, 8)+1)</f>
        <v>兌</v>
      </c>
      <c r="F823" t="str">
        <f>INDEX([2]!十八局地盤表,FLOOR((ROW()-2)/64, 1)+1,  MOD(D823 - C823-1, 8)+1)</f>
        <v>癸</v>
      </c>
      <c r="G823" t="str">
        <f t="shared" si="64"/>
        <v>兌癸</v>
      </c>
      <c r="H823" t="str">
        <f>IFERROR(VLOOKUP(G823, 地支沖合table[[key]:[沖合關係]], 2, FALSE), "")</f>
        <v/>
      </c>
    </row>
    <row r="824" spans="1:8" x14ac:dyDescent="0.25">
      <c r="A824">
        <f t="shared" si="60"/>
        <v>246.5</v>
      </c>
      <c r="B824">
        <f t="shared" si="61"/>
        <v>4</v>
      </c>
      <c r="C824">
        <f t="shared" si="62"/>
        <v>6</v>
      </c>
      <c r="D824">
        <f t="shared" si="63"/>
        <v>7</v>
      </c>
      <c r="E824" t="str">
        <f>INDEX(八宮按位排, MOD(ROW()-2, 8)+1)</f>
        <v>坤</v>
      </c>
      <c r="F824" t="str">
        <f>INDEX([2]!十八局地盤表,FLOOR((ROW()-2)/64, 1)+1,  MOD(D824 - C824-1, 8)+1)</f>
        <v>戊</v>
      </c>
      <c r="G824" t="str">
        <f t="shared" si="64"/>
        <v>坤戊</v>
      </c>
      <c r="H824" t="str">
        <f>IFERROR(VLOOKUP(G824, 地支沖合table[[key]:[沖合關係]], 2, FALSE), "")</f>
        <v>相害,</v>
      </c>
    </row>
    <row r="825" spans="1:8" x14ac:dyDescent="0.25">
      <c r="A825">
        <f t="shared" si="60"/>
        <v>247.5</v>
      </c>
      <c r="B825">
        <f t="shared" si="61"/>
        <v>4</v>
      </c>
      <c r="C825">
        <f t="shared" si="62"/>
        <v>6</v>
      </c>
      <c r="D825">
        <f t="shared" si="63"/>
        <v>8</v>
      </c>
      <c r="E825" t="str">
        <f>INDEX(八宮按位排, MOD(ROW()-2, 8)+1)</f>
        <v>離</v>
      </c>
      <c r="F825" t="str">
        <f>INDEX([2]!十八局地盤表,FLOOR((ROW()-2)/64, 1)+1,  MOD(D825 - C825-1, 8)+1)</f>
        <v>乙</v>
      </c>
      <c r="G825" t="str">
        <f t="shared" si="64"/>
        <v>離乙</v>
      </c>
      <c r="H825" t="str">
        <f>IFERROR(VLOOKUP(G825, 地支沖合table[[key]:[沖合關係]], 2, FALSE), "")</f>
        <v/>
      </c>
    </row>
    <row r="826" spans="1:8" x14ac:dyDescent="0.25">
      <c r="A826">
        <f t="shared" si="60"/>
        <v>248.5</v>
      </c>
      <c r="B826">
        <f t="shared" si="61"/>
        <v>4</v>
      </c>
      <c r="C826">
        <f t="shared" si="62"/>
        <v>7</v>
      </c>
      <c r="D826">
        <f t="shared" si="63"/>
        <v>1</v>
      </c>
      <c r="E826" t="str">
        <f>INDEX(八宮按位排, MOD(ROW()-2, 8)+1)</f>
        <v>巽</v>
      </c>
      <c r="F826" t="str">
        <f>INDEX([2]!十八局地盤表,FLOOR((ROW()-2)/64, 1)+1,  MOD(D826 - C826-1, 8)+1)</f>
        <v>乙</v>
      </c>
      <c r="G826" t="str">
        <f t="shared" si="64"/>
        <v>巽乙</v>
      </c>
      <c r="H826" t="str">
        <f>IFERROR(VLOOKUP(G826, 地支沖合table[[key]:[沖合關係]], 2, FALSE), "")</f>
        <v/>
      </c>
    </row>
    <row r="827" spans="1:8" x14ac:dyDescent="0.25">
      <c r="A827">
        <f t="shared" si="60"/>
        <v>249.5</v>
      </c>
      <c r="B827">
        <f t="shared" si="61"/>
        <v>4</v>
      </c>
      <c r="C827">
        <f t="shared" si="62"/>
        <v>7</v>
      </c>
      <c r="D827">
        <f t="shared" si="63"/>
        <v>2</v>
      </c>
      <c r="E827" t="str">
        <f>INDEX(八宮按位排, MOD(ROW()-2, 8)+1)</f>
        <v>震</v>
      </c>
      <c r="F827" t="str">
        <f>INDEX([2]!十八局地盤表,FLOOR((ROW()-2)/64, 1)+1,  MOD(D827 - C827-1, 8)+1)</f>
        <v>壬</v>
      </c>
      <c r="G827" t="str">
        <f t="shared" si="64"/>
        <v>震壬</v>
      </c>
      <c r="H827" t="str">
        <f>IFERROR(VLOOKUP(G827, 地支沖合table[[key]:[沖合關係]], 2, FALSE), "")</f>
        <v>相害,</v>
      </c>
    </row>
    <row r="828" spans="1:8" x14ac:dyDescent="0.25">
      <c r="A828">
        <f t="shared" si="60"/>
        <v>250.5</v>
      </c>
      <c r="B828">
        <f t="shared" si="61"/>
        <v>4</v>
      </c>
      <c r="C828">
        <f t="shared" si="62"/>
        <v>7</v>
      </c>
      <c r="D828">
        <f t="shared" si="63"/>
        <v>3</v>
      </c>
      <c r="E828" t="str">
        <f>INDEX(八宮按位排, MOD(ROW()-2, 8)+1)</f>
        <v>艮</v>
      </c>
      <c r="F828" t="str">
        <f>INDEX([2]!十八局地盤表,FLOOR((ROW()-2)/64, 1)+1,  MOD(D828 - C828-1, 8)+1)</f>
        <v>丁</v>
      </c>
      <c r="G828" t="str">
        <f t="shared" si="64"/>
        <v>艮丁</v>
      </c>
      <c r="H828" t="str">
        <f>IFERROR(VLOOKUP(G828, 地支沖合table[[key]:[沖合關係]], 2, FALSE), "")</f>
        <v/>
      </c>
    </row>
    <row r="829" spans="1:8" x14ac:dyDescent="0.25">
      <c r="A829">
        <f t="shared" si="60"/>
        <v>251.5</v>
      </c>
      <c r="B829">
        <f t="shared" si="61"/>
        <v>4</v>
      </c>
      <c r="C829">
        <f t="shared" si="62"/>
        <v>7</v>
      </c>
      <c r="D829">
        <f t="shared" si="63"/>
        <v>4</v>
      </c>
      <c r="E829" t="str">
        <f>INDEX(八宮按位排, MOD(ROW()-2, 8)+1)</f>
        <v>坎</v>
      </c>
      <c r="F829" t="str">
        <f>INDEX([2]!十八局地盤表,FLOOR((ROW()-2)/64, 1)+1,  MOD(D829 - C829-1, 8)+1)</f>
        <v>庚</v>
      </c>
      <c r="G829" t="str">
        <f t="shared" si="64"/>
        <v>坎庚</v>
      </c>
      <c r="H829" t="str">
        <f>IFERROR(VLOOKUP(G829, 地支沖合table[[key]:[沖合關係]], 2, FALSE), "")</f>
        <v/>
      </c>
    </row>
    <row r="830" spans="1:8" x14ac:dyDescent="0.25">
      <c r="A830">
        <f t="shared" si="60"/>
        <v>252.5</v>
      </c>
      <c r="B830">
        <f t="shared" si="61"/>
        <v>4</v>
      </c>
      <c r="C830">
        <f t="shared" si="62"/>
        <v>7</v>
      </c>
      <c r="D830">
        <f t="shared" si="63"/>
        <v>5</v>
      </c>
      <c r="E830" t="str">
        <f>INDEX(八宮按位排, MOD(ROW()-2, 8)+1)</f>
        <v>乾</v>
      </c>
      <c r="F830" t="str">
        <f>INDEX([2]!十八局地盤表,FLOOR((ROW()-2)/64, 1)+1,  MOD(D830 - C830-1, 8)+1)</f>
        <v>辛</v>
      </c>
      <c r="G830" t="str">
        <f t="shared" si="64"/>
        <v>乾辛</v>
      </c>
      <c r="H830" t="str">
        <f>IFERROR(VLOOKUP(G830, 地支沖合table[[key]:[沖合關係]], 2, FALSE), "")</f>
        <v/>
      </c>
    </row>
    <row r="831" spans="1:8" x14ac:dyDescent="0.25">
      <c r="A831">
        <f t="shared" si="60"/>
        <v>253.5</v>
      </c>
      <c r="B831">
        <f t="shared" si="61"/>
        <v>4</v>
      </c>
      <c r="C831">
        <f t="shared" si="62"/>
        <v>7</v>
      </c>
      <c r="D831">
        <f t="shared" si="63"/>
        <v>6</v>
      </c>
      <c r="E831" t="str">
        <f>INDEX(八宮按位排, MOD(ROW()-2, 8)+1)</f>
        <v>兌</v>
      </c>
      <c r="F831" t="str">
        <f>INDEX([2]!十八局地盤表,FLOOR((ROW()-2)/64, 1)+1,  MOD(D831 - C831-1, 8)+1)</f>
        <v>丙</v>
      </c>
      <c r="G831" t="str">
        <f t="shared" si="64"/>
        <v>兌丙</v>
      </c>
      <c r="H831" t="str">
        <f>IFERROR(VLOOKUP(G831, 地支沖合table[[key]:[沖合關係]], 2, FALSE), "")</f>
        <v/>
      </c>
    </row>
    <row r="832" spans="1:8" x14ac:dyDescent="0.25">
      <c r="A832">
        <f t="shared" si="60"/>
        <v>254.5</v>
      </c>
      <c r="B832">
        <f t="shared" si="61"/>
        <v>4</v>
      </c>
      <c r="C832">
        <f t="shared" si="62"/>
        <v>7</v>
      </c>
      <c r="D832">
        <f t="shared" si="63"/>
        <v>7</v>
      </c>
      <c r="E832" t="str">
        <f>INDEX(八宮按位排, MOD(ROW()-2, 8)+1)</f>
        <v>坤</v>
      </c>
      <c r="F832" t="str">
        <f>INDEX([2]!十八局地盤表,FLOOR((ROW()-2)/64, 1)+1,  MOD(D832 - C832-1, 8)+1)</f>
        <v>癸</v>
      </c>
      <c r="G832" t="str">
        <f t="shared" si="64"/>
        <v>坤癸</v>
      </c>
      <c r="H832" t="str">
        <f>IFERROR(VLOOKUP(G832, 地支沖合table[[key]:[沖合關係]], 2, FALSE), "")</f>
        <v>相沖,無恩之刑-儀←宮,</v>
      </c>
    </row>
    <row r="833" spans="1:8" x14ac:dyDescent="0.25">
      <c r="A833">
        <f t="shared" si="60"/>
        <v>255.5</v>
      </c>
      <c r="B833">
        <f t="shared" si="61"/>
        <v>4</v>
      </c>
      <c r="C833">
        <f t="shared" si="62"/>
        <v>7</v>
      </c>
      <c r="D833">
        <f t="shared" si="63"/>
        <v>8</v>
      </c>
      <c r="E833" t="str">
        <f>INDEX(八宮按位排, MOD(ROW()-2, 8)+1)</f>
        <v>離</v>
      </c>
      <c r="F833" t="str">
        <f>INDEX([2]!十八局地盤表,FLOOR((ROW()-2)/64, 1)+1,  MOD(D833 - C833-1, 8)+1)</f>
        <v>戊</v>
      </c>
      <c r="G833" t="str">
        <f t="shared" si="64"/>
        <v>離戊</v>
      </c>
      <c r="H833" t="str">
        <f>IFERROR(VLOOKUP(G833, 地支沖合table[[key]:[沖合關係]], 2, FALSE), "")</f>
        <v>相沖,</v>
      </c>
    </row>
    <row r="834" spans="1:8" x14ac:dyDescent="0.25">
      <c r="A834">
        <f t="shared" si="60"/>
        <v>256.5</v>
      </c>
      <c r="B834">
        <f t="shared" si="61"/>
        <v>5</v>
      </c>
      <c r="C834">
        <f t="shared" si="62"/>
        <v>0</v>
      </c>
      <c r="D834">
        <f t="shared" si="63"/>
        <v>1</v>
      </c>
      <c r="E834" t="str">
        <f>INDEX(八宮按位排, MOD(ROW()-2, 8)+1)</f>
        <v>巽</v>
      </c>
      <c r="F834" t="str">
        <f>INDEX([2]!十八局地盤表,FLOOR((ROW()-2)/64, 1)+1,  MOD(D834 - C834-1, 8)+1)</f>
        <v>乙</v>
      </c>
      <c r="G834" t="str">
        <f t="shared" si="64"/>
        <v>巽乙</v>
      </c>
      <c r="H834" t="str">
        <f>IFERROR(VLOOKUP(G834, 地支沖合table[[key]:[沖合關係]], 2, FALSE), "")</f>
        <v/>
      </c>
    </row>
    <row r="835" spans="1:8" x14ac:dyDescent="0.25">
      <c r="A835">
        <f t="shared" ref="A835:A898" si="65">ROW()-577.5</f>
        <v>257.5</v>
      </c>
      <c r="B835">
        <f t="shared" ref="B835:B898" si="66">SIGN(A835)*CEILING(ABS(A835)/64, 1)</f>
        <v>5</v>
      </c>
      <c r="C835">
        <f t="shared" ref="C835:C898" si="67">MOD(FLOOR((ROW()-2)/8, 1), 8)</f>
        <v>0</v>
      </c>
      <c r="D835">
        <f t="shared" ref="D835:D898" si="68">MOD(ROW()-2, 8)+1</f>
        <v>2</v>
      </c>
      <c r="E835" t="str">
        <f>INDEX(八宮按位排, MOD(ROW()-2, 8)+1)</f>
        <v>震</v>
      </c>
      <c r="F835" t="str">
        <f>INDEX([2]!十八局地盤表,FLOOR((ROW()-2)/64, 1)+1,  MOD(D835 - C835-1, 8)+1)</f>
        <v>丙</v>
      </c>
      <c r="G835" t="str">
        <f t="shared" ref="G835:G898" si="69">E835&amp;F835</f>
        <v>震丙</v>
      </c>
      <c r="H835" t="str">
        <f>IFERROR(VLOOKUP(G835, 地支沖合table[[key]:[沖合關係]], 2, FALSE), "")</f>
        <v/>
      </c>
    </row>
    <row r="836" spans="1:8" x14ac:dyDescent="0.25">
      <c r="A836">
        <f t="shared" si="65"/>
        <v>258.5</v>
      </c>
      <c r="B836">
        <f t="shared" si="66"/>
        <v>5</v>
      </c>
      <c r="C836">
        <f t="shared" si="67"/>
        <v>0</v>
      </c>
      <c r="D836">
        <f t="shared" si="68"/>
        <v>3</v>
      </c>
      <c r="E836" t="str">
        <f>INDEX(八宮按位排, MOD(ROW()-2, 8)+1)</f>
        <v>艮</v>
      </c>
      <c r="F836" t="str">
        <f>INDEX([2]!十八局地盤表,FLOOR((ROW()-2)/64, 1)+1,  MOD(D836 - C836-1, 8)+1)</f>
        <v>辛</v>
      </c>
      <c r="G836" t="str">
        <f t="shared" si="69"/>
        <v>艮辛</v>
      </c>
      <c r="H836" t="str">
        <f>IFERROR(VLOOKUP(G836, 地支沖合table[[key]:[沖合關係]], 2, FALSE), "")</f>
        <v>相害,</v>
      </c>
    </row>
    <row r="837" spans="1:8" x14ac:dyDescent="0.25">
      <c r="A837">
        <f t="shared" si="65"/>
        <v>259.5</v>
      </c>
      <c r="B837">
        <f t="shared" si="66"/>
        <v>5</v>
      </c>
      <c r="C837">
        <f t="shared" si="67"/>
        <v>0</v>
      </c>
      <c r="D837">
        <f t="shared" si="68"/>
        <v>4</v>
      </c>
      <c r="E837" t="str">
        <f>INDEX(八宮按位排, MOD(ROW()-2, 8)+1)</f>
        <v>坎</v>
      </c>
      <c r="F837" t="str">
        <f>INDEX([2]!十八局地盤表,FLOOR((ROW()-2)/64, 1)+1,  MOD(D837 - C837-1, 8)+1)</f>
        <v>癸</v>
      </c>
      <c r="G837" t="str">
        <f t="shared" si="69"/>
        <v>坎癸</v>
      </c>
      <c r="H837" t="str">
        <f>IFERROR(VLOOKUP(G837, 地支沖合table[[key]:[沖合關係]], 2, FALSE), "")</f>
        <v/>
      </c>
    </row>
    <row r="838" spans="1:8" x14ac:dyDescent="0.25">
      <c r="A838">
        <f t="shared" si="65"/>
        <v>260.5</v>
      </c>
      <c r="B838">
        <f t="shared" si="66"/>
        <v>5</v>
      </c>
      <c r="C838">
        <f t="shared" si="67"/>
        <v>0</v>
      </c>
      <c r="D838">
        <f t="shared" si="68"/>
        <v>5</v>
      </c>
      <c r="E838" t="str">
        <f>INDEX(八宮按位排, MOD(ROW()-2, 8)+1)</f>
        <v>乾</v>
      </c>
      <c r="F838" t="str">
        <f>INDEX([2]!十八局地盤表,FLOOR((ROW()-2)/64, 1)+1,  MOD(D838 - C838-1, 8)+1)</f>
        <v>己</v>
      </c>
      <c r="G838" t="str">
        <f t="shared" si="69"/>
        <v>乾己</v>
      </c>
      <c r="H838" t="str">
        <f>IFERROR(VLOOKUP(G838, 地支沖合table[[key]:[沖合關係]], 2, FALSE), "")</f>
        <v/>
      </c>
    </row>
    <row r="839" spans="1:8" x14ac:dyDescent="0.25">
      <c r="A839">
        <f t="shared" si="65"/>
        <v>261.5</v>
      </c>
      <c r="B839">
        <f t="shared" si="66"/>
        <v>5</v>
      </c>
      <c r="C839">
        <f t="shared" si="67"/>
        <v>0</v>
      </c>
      <c r="D839">
        <f t="shared" si="68"/>
        <v>6</v>
      </c>
      <c r="E839" t="str">
        <f>INDEX(八宮按位排, MOD(ROW()-2, 8)+1)</f>
        <v>兌</v>
      </c>
      <c r="F839" t="str">
        <f>INDEX([2]!十八局地盤表,FLOOR((ROW()-2)/64, 1)+1,  MOD(D839 - C839-1, 8)+1)</f>
        <v>庚</v>
      </c>
      <c r="G839" t="str">
        <f t="shared" si="69"/>
        <v>兌庚</v>
      </c>
      <c r="H839" t="str">
        <f>IFERROR(VLOOKUP(G839, 地支沖合table[[key]:[沖合關係]], 2, FALSE), "")</f>
        <v/>
      </c>
    </row>
    <row r="840" spans="1:8" x14ac:dyDescent="0.25">
      <c r="A840">
        <f t="shared" si="65"/>
        <v>262.5</v>
      </c>
      <c r="B840">
        <f t="shared" si="66"/>
        <v>5</v>
      </c>
      <c r="C840">
        <f t="shared" si="67"/>
        <v>0</v>
      </c>
      <c r="D840">
        <f t="shared" si="68"/>
        <v>7</v>
      </c>
      <c r="E840" t="str">
        <f>INDEX(八宮按位排, MOD(ROW()-2, 8)+1)</f>
        <v>坤</v>
      </c>
      <c r="F840" t="str">
        <f>INDEX([2]!十八局地盤表,FLOOR((ROW()-2)/64, 1)+1,  MOD(D840 - C840-1, 8)+1)</f>
        <v>丁</v>
      </c>
      <c r="G840" t="str">
        <f t="shared" si="69"/>
        <v>坤丁</v>
      </c>
      <c r="H840" t="str">
        <f>IFERROR(VLOOKUP(G840, 地支沖合table[[key]:[沖合關係]], 2, FALSE), "")</f>
        <v/>
      </c>
    </row>
    <row r="841" spans="1:8" x14ac:dyDescent="0.25">
      <c r="A841">
        <f t="shared" si="65"/>
        <v>263.5</v>
      </c>
      <c r="B841">
        <f t="shared" si="66"/>
        <v>5</v>
      </c>
      <c r="C841">
        <f t="shared" si="67"/>
        <v>0</v>
      </c>
      <c r="D841">
        <f t="shared" si="68"/>
        <v>8</v>
      </c>
      <c r="E841" t="str">
        <f>INDEX(八宮按位排, MOD(ROW()-2, 8)+1)</f>
        <v>離</v>
      </c>
      <c r="F841" t="str">
        <f>INDEX([2]!十八局地盤表,FLOOR((ROW()-2)/64, 1)+1,  MOD(D841 - C841-1, 8)+1)</f>
        <v>壬</v>
      </c>
      <c r="G841" t="str">
        <f t="shared" si="69"/>
        <v>離壬</v>
      </c>
      <c r="H841" t="str">
        <f>IFERROR(VLOOKUP(G841, 地支沖合table[[key]:[沖合關係]], 2, FALSE), "")</f>
        <v/>
      </c>
    </row>
    <row r="842" spans="1:8" x14ac:dyDescent="0.25">
      <c r="A842">
        <f t="shared" si="65"/>
        <v>264.5</v>
      </c>
      <c r="B842">
        <f t="shared" si="66"/>
        <v>5</v>
      </c>
      <c r="C842">
        <f t="shared" si="67"/>
        <v>1</v>
      </c>
      <c r="D842">
        <f t="shared" si="68"/>
        <v>1</v>
      </c>
      <c r="E842" t="str">
        <f>INDEX(八宮按位排, MOD(ROW()-2, 8)+1)</f>
        <v>巽</v>
      </c>
      <c r="F842" t="str">
        <f>INDEX([2]!十八局地盤表,FLOOR((ROW()-2)/64, 1)+1,  MOD(D842 - C842-1, 8)+1)</f>
        <v>壬</v>
      </c>
      <c r="G842" t="str">
        <f t="shared" si="69"/>
        <v>巽壬</v>
      </c>
      <c r="H842" t="str">
        <f>IFERROR(VLOOKUP(G842, 地支沖合table[[key]:[沖合關係]], 2, FALSE), "")</f>
        <v>自刑,</v>
      </c>
    </row>
    <row r="843" spans="1:8" x14ac:dyDescent="0.25">
      <c r="A843">
        <f t="shared" si="65"/>
        <v>265.5</v>
      </c>
      <c r="B843">
        <f t="shared" si="66"/>
        <v>5</v>
      </c>
      <c r="C843">
        <f t="shared" si="67"/>
        <v>1</v>
      </c>
      <c r="D843">
        <f t="shared" si="68"/>
        <v>2</v>
      </c>
      <c r="E843" t="str">
        <f>INDEX(八宮按位排, MOD(ROW()-2, 8)+1)</f>
        <v>震</v>
      </c>
      <c r="F843" t="str">
        <f>INDEX([2]!十八局地盤表,FLOOR((ROW()-2)/64, 1)+1,  MOD(D843 - C843-1, 8)+1)</f>
        <v>乙</v>
      </c>
      <c r="G843" t="str">
        <f t="shared" si="69"/>
        <v>震乙</v>
      </c>
      <c r="H843" t="str">
        <f>IFERROR(VLOOKUP(G843, 地支沖合table[[key]:[沖合關係]], 2, FALSE), "")</f>
        <v/>
      </c>
    </row>
    <row r="844" spans="1:8" x14ac:dyDescent="0.25">
      <c r="A844">
        <f t="shared" si="65"/>
        <v>266.5</v>
      </c>
      <c r="B844">
        <f t="shared" si="66"/>
        <v>5</v>
      </c>
      <c r="C844">
        <f t="shared" si="67"/>
        <v>1</v>
      </c>
      <c r="D844">
        <f t="shared" si="68"/>
        <v>3</v>
      </c>
      <c r="E844" t="str">
        <f>INDEX(八宮按位排, MOD(ROW()-2, 8)+1)</f>
        <v>艮</v>
      </c>
      <c r="F844" t="str">
        <f>INDEX([2]!十八局地盤表,FLOOR((ROW()-2)/64, 1)+1,  MOD(D844 - C844-1, 8)+1)</f>
        <v>丙</v>
      </c>
      <c r="G844" t="str">
        <f t="shared" si="69"/>
        <v>艮丙</v>
      </c>
      <c r="H844" t="str">
        <f>IFERROR(VLOOKUP(G844, 地支沖合table[[key]:[沖合關係]], 2, FALSE), "")</f>
        <v/>
      </c>
    </row>
    <row r="845" spans="1:8" x14ac:dyDescent="0.25">
      <c r="A845">
        <f t="shared" si="65"/>
        <v>267.5</v>
      </c>
      <c r="B845">
        <f t="shared" si="66"/>
        <v>5</v>
      </c>
      <c r="C845">
        <f t="shared" si="67"/>
        <v>1</v>
      </c>
      <c r="D845">
        <f t="shared" si="68"/>
        <v>4</v>
      </c>
      <c r="E845" t="str">
        <f>INDEX(八宮按位排, MOD(ROW()-2, 8)+1)</f>
        <v>坎</v>
      </c>
      <c r="F845" t="str">
        <f>INDEX([2]!十八局地盤表,FLOOR((ROW()-2)/64, 1)+1,  MOD(D845 - C845-1, 8)+1)</f>
        <v>辛</v>
      </c>
      <c r="G845" t="str">
        <f t="shared" si="69"/>
        <v>坎辛</v>
      </c>
      <c r="H845" t="str">
        <f>IFERROR(VLOOKUP(G845, 地支沖合table[[key]:[沖合關係]], 2, FALSE), "")</f>
        <v>相沖,</v>
      </c>
    </row>
    <row r="846" spans="1:8" x14ac:dyDescent="0.25">
      <c r="A846">
        <f t="shared" si="65"/>
        <v>268.5</v>
      </c>
      <c r="B846">
        <f t="shared" si="66"/>
        <v>5</v>
      </c>
      <c r="C846">
        <f t="shared" si="67"/>
        <v>1</v>
      </c>
      <c r="D846">
        <f t="shared" si="68"/>
        <v>5</v>
      </c>
      <c r="E846" t="str">
        <f>INDEX(八宮按位排, MOD(ROW()-2, 8)+1)</f>
        <v>乾</v>
      </c>
      <c r="F846" t="str">
        <f>INDEX([2]!十八局地盤表,FLOOR((ROW()-2)/64, 1)+1,  MOD(D846 - C846-1, 8)+1)</f>
        <v>癸</v>
      </c>
      <c r="G846" t="str">
        <f t="shared" si="69"/>
        <v>乾癸</v>
      </c>
      <c r="H846" t="str">
        <f>IFERROR(VLOOKUP(G846, 地支沖合table[[key]:[沖合關係]], 2, FALSE), "")</f>
        <v>相合,相破,</v>
      </c>
    </row>
    <row r="847" spans="1:8" x14ac:dyDescent="0.25">
      <c r="A847">
        <f t="shared" si="65"/>
        <v>269.5</v>
      </c>
      <c r="B847">
        <f t="shared" si="66"/>
        <v>5</v>
      </c>
      <c r="C847">
        <f t="shared" si="67"/>
        <v>1</v>
      </c>
      <c r="D847">
        <f t="shared" si="68"/>
        <v>6</v>
      </c>
      <c r="E847" t="str">
        <f>INDEX(八宮按位排, MOD(ROW()-2, 8)+1)</f>
        <v>兌</v>
      </c>
      <c r="F847" t="str">
        <f>INDEX([2]!十八局地盤表,FLOOR((ROW()-2)/64, 1)+1,  MOD(D847 - C847-1, 8)+1)</f>
        <v>己</v>
      </c>
      <c r="G847" t="str">
        <f t="shared" si="69"/>
        <v>兌己</v>
      </c>
      <c r="H847" t="str">
        <f>IFERROR(VLOOKUP(G847, 地支沖合table[[key]:[沖合關係]], 2, FALSE), "")</f>
        <v>相害,</v>
      </c>
    </row>
    <row r="848" spans="1:8" x14ac:dyDescent="0.25">
      <c r="A848">
        <f t="shared" si="65"/>
        <v>270.5</v>
      </c>
      <c r="B848">
        <f t="shared" si="66"/>
        <v>5</v>
      </c>
      <c r="C848">
        <f t="shared" si="67"/>
        <v>1</v>
      </c>
      <c r="D848">
        <f t="shared" si="68"/>
        <v>7</v>
      </c>
      <c r="E848" t="str">
        <f>INDEX(八宮按位排, MOD(ROW()-2, 8)+1)</f>
        <v>坤</v>
      </c>
      <c r="F848" t="str">
        <f>INDEX([2]!十八局地盤表,FLOOR((ROW()-2)/64, 1)+1,  MOD(D848 - C848-1, 8)+1)</f>
        <v>庚</v>
      </c>
      <c r="G848" t="str">
        <f t="shared" si="69"/>
        <v>坤庚</v>
      </c>
      <c r="H848" t="str">
        <f>IFERROR(VLOOKUP(G848, 地支沖合table[[key]:[沖合關係]], 2, FALSE), "")</f>
        <v/>
      </c>
    </row>
    <row r="849" spans="1:8" x14ac:dyDescent="0.25">
      <c r="A849">
        <f t="shared" si="65"/>
        <v>271.5</v>
      </c>
      <c r="B849">
        <f t="shared" si="66"/>
        <v>5</v>
      </c>
      <c r="C849">
        <f t="shared" si="67"/>
        <v>1</v>
      </c>
      <c r="D849">
        <f t="shared" si="68"/>
        <v>8</v>
      </c>
      <c r="E849" t="str">
        <f>INDEX(八宮按位排, MOD(ROW()-2, 8)+1)</f>
        <v>離</v>
      </c>
      <c r="F849" t="str">
        <f>INDEX([2]!十八局地盤表,FLOOR((ROW()-2)/64, 1)+1,  MOD(D849 - C849-1, 8)+1)</f>
        <v>丁</v>
      </c>
      <c r="G849" t="str">
        <f t="shared" si="69"/>
        <v>離丁</v>
      </c>
      <c r="H849" t="str">
        <f>IFERROR(VLOOKUP(G849, 地支沖合table[[key]:[沖合關係]], 2, FALSE), "")</f>
        <v/>
      </c>
    </row>
    <row r="850" spans="1:8" x14ac:dyDescent="0.25">
      <c r="A850">
        <f t="shared" si="65"/>
        <v>272.5</v>
      </c>
      <c r="B850">
        <f t="shared" si="66"/>
        <v>5</v>
      </c>
      <c r="C850">
        <f t="shared" si="67"/>
        <v>2</v>
      </c>
      <c r="D850">
        <f t="shared" si="68"/>
        <v>1</v>
      </c>
      <c r="E850" t="str">
        <f>INDEX(八宮按位排, MOD(ROW()-2, 8)+1)</f>
        <v>巽</v>
      </c>
      <c r="F850" t="str">
        <f>INDEX([2]!十八局地盤表,FLOOR((ROW()-2)/64, 1)+1,  MOD(D850 - C850-1, 8)+1)</f>
        <v>丁</v>
      </c>
      <c r="G850" t="str">
        <f t="shared" si="69"/>
        <v>巽丁</v>
      </c>
      <c r="H850" t="str">
        <f>IFERROR(VLOOKUP(G850, 地支沖合table[[key]:[沖合關係]], 2, FALSE), "")</f>
        <v/>
      </c>
    </row>
    <row r="851" spans="1:8" x14ac:dyDescent="0.25">
      <c r="A851">
        <f t="shared" si="65"/>
        <v>273.5</v>
      </c>
      <c r="B851">
        <f t="shared" si="66"/>
        <v>5</v>
      </c>
      <c r="C851">
        <f t="shared" si="67"/>
        <v>2</v>
      </c>
      <c r="D851">
        <f t="shared" si="68"/>
        <v>2</v>
      </c>
      <c r="E851" t="str">
        <f>INDEX(八宮按位排, MOD(ROW()-2, 8)+1)</f>
        <v>震</v>
      </c>
      <c r="F851" t="str">
        <f>INDEX([2]!十八局地盤表,FLOOR((ROW()-2)/64, 1)+1,  MOD(D851 - C851-1, 8)+1)</f>
        <v>壬</v>
      </c>
      <c r="G851" t="str">
        <f t="shared" si="69"/>
        <v>震壬</v>
      </c>
      <c r="H851" t="str">
        <f>IFERROR(VLOOKUP(G851, 地支沖合table[[key]:[沖合關係]], 2, FALSE), "")</f>
        <v>相害,</v>
      </c>
    </row>
    <row r="852" spans="1:8" x14ac:dyDescent="0.25">
      <c r="A852">
        <f t="shared" si="65"/>
        <v>274.5</v>
      </c>
      <c r="B852">
        <f t="shared" si="66"/>
        <v>5</v>
      </c>
      <c r="C852">
        <f t="shared" si="67"/>
        <v>2</v>
      </c>
      <c r="D852">
        <f t="shared" si="68"/>
        <v>3</v>
      </c>
      <c r="E852" t="str">
        <f>INDEX(八宮按位排, MOD(ROW()-2, 8)+1)</f>
        <v>艮</v>
      </c>
      <c r="F852" t="str">
        <f>INDEX([2]!十八局地盤表,FLOOR((ROW()-2)/64, 1)+1,  MOD(D852 - C852-1, 8)+1)</f>
        <v>乙</v>
      </c>
      <c r="G852" t="str">
        <f t="shared" si="69"/>
        <v>艮乙</v>
      </c>
      <c r="H852" t="str">
        <f>IFERROR(VLOOKUP(G852, 地支沖合table[[key]:[沖合關係]], 2, FALSE), "")</f>
        <v/>
      </c>
    </row>
    <row r="853" spans="1:8" x14ac:dyDescent="0.25">
      <c r="A853">
        <f t="shared" si="65"/>
        <v>275.5</v>
      </c>
      <c r="B853">
        <f t="shared" si="66"/>
        <v>5</v>
      </c>
      <c r="C853">
        <f t="shared" si="67"/>
        <v>2</v>
      </c>
      <c r="D853">
        <f t="shared" si="68"/>
        <v>4</v>
      </c>
      <c r="E853" t="str">
        <f>INDEX(八宮按位排, MOD(ROW()-2, 8)+1)</f>
        <v>坎</v>
      </c>
      <c r="F853" t="str">
        <f>INDEX([2]!十八局地盤表,FLOOR((ROW()-2)/64, 1)+1,  MOD(D853 - C853-1, 8)+1)</f>
        <v>丙</v>
      </c>
      <c r="G853" t="str">
        <f t="shared" si="69"/>
        <v>坎丙</v>
      </c>
      <c r="H853" t="str">
        <f>IFERROR(VLOOKUP(G853, 地支沖合table[[key]:[沖合關係]], 2, FALSE), "")</f>
        <v/>
      </c>
    </row>
    <row r="854" spans="1:8" x14ac:dyDescent="0.25">
      <c r="A854">
        <f t="shared" si="65"/>
        <v>276.5</v>
      </c>
      <c r="B854">
        <f t="shared" si="66"/>
        <v>5</v>
      </c>
      <c r="C854">
        <f t="shared" si="67"/>
        <v>2</v>
      </c>
      <c r="D854">
        <f t="shared" si="68"/>
        <v>5</v>
      </c>
      <c r="E854" t="str">
        <f>INDEX(八宮按位排, MOD(ROW()-2, 8)+1)</f>
        <v>乾</v>
      </c>
      <c r="F854" t="str">
        <f>INDEX([2]!十八局地盤表,FLOOR((ROW()-2)/64, 1)+1,  MOD(D854 - C854-1, 8)+1)</f>
        <v>辛</v>
      </c>
      <c r="G854" t="str">
        <f t="shared" si="69"/>
        <v>乾辛</v>
      </c>
      <c r="H854" t="str">
        <f>IFERROR(VLOOKUP(G854, 地支沖合table[[key]:[沖合關係]], 2, FALSE), "")</f>
        <v/>
      </c>
    </row>
    <row r="855" spans="1:8" x14ac:dyDescent="0.25">
      <c r="A855">
        <f t="shared" si="65"/>
        <v>277.5</v>
      </c>
      <c r="B855">
        <f t="shared" si="66"/>
        <v>5</v>
      </c>
      <c r="C855">
        <f t="shared" si="67"/>
        <v>2</v>
      </c>
      <c r="D855">
        <f t="shared" si="68"/>
        <v>6</v>
      </c>
      <c r="E855" t="str">
        <f>INDEX(八宮按位排, MOD(ROW()-2, 8)+1)</f>
        <v>兌</v>
      </c>
      <c r="F855" t="str">
        <f>INDEX([2]!十八局地盤表,FLOOR((ROW()-2)/64, 1)+1,  MOD(D855 - C855-1, 8)+1)</f>
        <v>癸</v>
      </c>
      <c r="G855" t="str">
        <f t="shared" si="69"/>
        <v>兌癸</v>
      </c>
      <c r="H855" t="str">
        <f>IFERROR(VLOOKUP(G855, 地支沖合table[[key]:[沖合關係]], 2, FALSE), "")</f>
        <v/>
      </c>
    </row>
    <row r="856" spans="1:8" x14ac:dyDescent="0.25">
      <c r="A856">
        <f t="shared" si="65"/>
        <v>278.5</v>
      </c>
      <c r="B856">
        <f t="shared" si="66"/>
        <v>5</v>
      </c>
      <c r="C856">
        <f t="shared" si="67"/>
        <v>2</v>
      </c>
      <c r="D856">
        <f t="shared" si="68"/>
        <v>7</v>
      </c>
      <c r="E856" t="str">
        <f>INDEX(八宮按位排, MOD(ROW()-2, 8)+1)</f>
        <v>坤</v>
      </c>
      <c r="F856" t="str">
        <f>INDEX([2]!十八局地盤表,FLOOR((ROW()-2)/64, 1)+1,  MOD(D856 - C856-1, 8)+1)</f>
        <v>己</v>
      </c>
      <c r="G856" t="str">
        <f t="shared" si="69"/>
        <v>坤己</v>
      </c>
      <c r="H856" t="str">
        <f>IFERROR(VLOOKUP(G856, 地支沖合table[[key]:[沖合關係]], 2, FALSE), "")</f>
        <v>相破,恃勢之刑-儀→宮,</v>
      </c>
    </row>
    <row r="857" spans="1:8" x14ac:dyDescent="0.25">
      <c r="A857">
        <f t="shared" si="65"/>
        <v>279.5</v>
      </c>
      <c r="B857">
        <f t="shared" si="66"/>
        <v>5</v>
      </c>
      <c r="C857">
        <f t="shared" si="67"/>
        <v>2</v>
      </c>
      <c r="D857">
        <f t="shared" si="68"/>
        <v>8</v>
      </c>
      <c r="E857" t="str">
        <f>INDEX(八宮按位排, MOD(ROW()-2, 8)+1)</f>
        <v>離</v>
      </c>
      <c r="F857" t="str">
        <f>INDEX([2]!十八局地盤表,FLOOR((ROW()-2)/64, 1)+1,  MOD(D857 - C857-1, 8)+1)</f>
        <v>庚</v>
      </c>
      <c r="G857" t="str">
        <f t="shared" si="69"/>
        <v>離庚</v>
      </c>
      <c r="H857" t="str">
        <f>IFERROR(VLOOKUP(G857, 地支沖合table[[key]:[沖合關係]], 2, FALSE), "")</f>
        <v/>
      </c>
    </row>
    <row r="858" spans="1:8" x14ac:dyDescent="0.25">
      <c r="A858">
        <f t="shared" si="65"/>
        <v>280.5</v>
      </c>
      <c r="B858">
        <f t="shared" si="66"/>
        <v>5</v>
      </c>
      <c r="C858">
        <f t="shared" si="67"/>
        <v>3</v>
      </c>
      <c r="D858">
        <f t="shared" si="68"/>
        <v>1</v>
      </c>
      <c r="E858" t="str">
        <f>INDEX(八宮按位排, MOD(ROW()-2, 8)+1)</f>
        <v>巽</v>
      </c>
      <c r="F858" t="str">
        <f>INDEX([2]!十八局地盤表,FLOOR((ROW()-2)/64, 1)+1,  MOD(D858 - C858-1, 8)+1)</f>
        <v>庚</v>
      </c>
      <c r="G858" t="str">
        <f t="shared" si="69"/>
        <v>巽庚</v>
      </c>
      <c r="H858" t="str">
        <f>IFERROR(VLOOKUP(G858, 地支沖合table[[key]:[沖合關係]], 2, FALSE), "")</f>
        <v>相合,相破,無恩之刑-儀←宮,</v>
      </c>
    </row>
    <row r="859" spans="1:8" x14ac:dyDescent="0.25">
      <c r="A859">
        <f t="shared" si="65"/>
        <v>281.5</v>
      </c>
      <c r="B859">
        <f t="shared" si="66"/>
        <v>5</v>
      </c>
      <c r="C859">
        <f t="shared" si="67"/>
        <v>3</v>
      </c>
      <c r="D859">
        <f t="shared" si="68"/>
        <v>2</v>
      </c>
      <c r="E859" t="str">
        <f>INDEX(八宮按位排, MOD(ROW()-2, 8)+1)</f>
        <v>震</v>
      </c>
      <c r="F859" t="str">
        <f>INDEX([2]!十八局地盤表,FLOOR((ROW()-2)/64, 1)+1,  MOD(D859 - C859-1, 8)+1)</f>
        <v>丁</v>
      </c>
      <c r="G859" t="str">
        <f t="shared" si="69"/>
        <v>震丁</v>
      </c>
      <c r="H859" t="str">
        <f>IFERROR(VLOOKUP(G859, 地支沖合table[[key]:[沖合關係]], 2, FALSE), "")</f>
        <v/>
      </c>
    </row>
    <row r="860" spans="1:8" x14ac:dyDescent="0.25">
      <c r="A860">
        <f t="shared" si="65"/>
        <v>282.5</v>
      </c>
      <c r="B860">
        <f t="shared" si="66"/>
        <v>5</v>
      </c>
      <c r="C860">
        <f t="shared" si="67"/>
        <v>3</v>
      </c>
      <c r="D860">
        <f t="shared" si="68"/>
        <v>3</v>
      </c>
      <c r="E860" t="str">
        <f>INDEX(八宮按位排, MOD(ROW()-2, 8)+1)</f>
        <v>艮</v>
      </c>
      <c r="F860" t="str">
        <f>INDEX([2]!十八局地盤表,FLOOR((ROW()-2)/64, 1)+1,  MOD(D860 - C860-1, 8)+1)</f>
        <v>壬</v>
      </c>
      <c r="G860" t="str">
        <f t="shared" si="69"/>
        <v>艮壬</v>
      </c>
      <c r="H860" t="str">
        <f>IFERROR(VLOOKUP(G860, 地支沖合table[[key]:[沖合關係]], 2, FALSE), "")</f>
        <v>相破,</v>
      </c>
    </row>
    <row r="861" spans="1:8" x14ac:dyDescent="0.25">
      <c r="A861">
        <f t="shared" si="65"/>
        <v>283.5</v>
      </c>
      <c r="B861">
        <f t="shared" si="66"/>
        <v>5</v>
      </c>
      <c r="C861">
        <f t="shared" si="67"/>
        <v>3</v>
      </c>
      <c r="D861">
        <f t="shared" si="68"/>
        <v>4</v>
      </c>
      <c r="E861" t="str">
        <f>INDEX(八宮按位排, MOD(ROW()-2, 8)+1)</f>
        <v>坎</v>
      </c>
      <c r="F861" t="str">
        <f>INDEX([2]!十八局地盤表,FLOOR((ROW()-2)/64, 1)+1,  MOD(D861 - C861-1, 8)+1)</f>
        <v>乙</v>
      </c>
      <c r="G861" t="str">
        <f t="shared" si="69"/>
        <v>坎乙</v>
      </c>
      <c r="H861" t="str">
        <f>IFERROR(VLOOKUP(G861, 地支沖合table[[key]:[沖合關係]], 2, FALSE), "")</f>
        <v/>
      </c>
    </row>
    <row r="862" spans="1:8" x14ac:dyDescent="0.25">
      <c r="A862">
        <f t="shared" si="65"/>
        <v>284.5</v>
      </c>
      <c r="B862">
        <f t="shared" si="66"/>
        <v>5</v>
      </c>
      <c r="C862">
        <f t="shared" si="67"/>
        <v>3</v>
      </c>
      <c r="D862">
        <f t="shared" si="68"/>
        <v>5</v>
      </c>
      <c r="E862" t="str">
        <f>INDEX(八宮按位排, MOD(ROW()-2, 8)+1)</f>
        <v>乾</v>
      </c>
      <c r="F862" t="str">
        <f>INDEX([2]!十八局地盤表,FLOOR((ROW()-2)/64, 1)+1,  MOD(D862 - C862-1, 8)+1)</f>
        <v>丙</v>
      </c>
      <c r="G862" t="str">
        <f t="shared" si="69"/>
        <v>乾丙</v>
      </c>
      <c r="H862" t="str">
        <f>IFERROR(VLOOKUP(G862, 地支沖合table[[key]:[沖合關係]], 2, FALSE), "")</f>
        <v/>
      </c>
    </row>
    <row r="863" spans="1:8" x14ac:dyDescent="0.25">
      <c r="A863">
        <f t="shared" si="65"/>
        <v>285.5</v>
      </c>
      <c r="B863">
        <f t="shared" si="66"/>
        <v>5</v>
      </c>
      <c r="C863">
        <f t="shared" si="67"/>
        <v>3</v>
      </c>
      <c r="D863">
        <f t="shared" si="68"/>
        <v>6</v>
      </c>
      <c r="E863" t="str">
        <f>INDEX(八宮按位排, MOD(ROW()-2, 8)+1)</f>
        <v>兌</v>
      </c>
      <c r="F863" t="str">
        <f>INDEX([2]!十八局地盤表,FLOOR((ROW()-2)/64, 1)+1,  MOD(D863 - C863-1, 8)+1)</f>
        <v>辛</v>
      </c>
      <c r="G863" t="str">
        <f t="shared" si="69"/>
        <v>兌辛</v>
      </c>
      <c r="H863" t="str">
        <f>IFERROR(VLOOKUP(G863, 地支沖合table[[key]:[沖合關係]], 2, FALSE), "")</f>
        <v/>
      </c>
    </row>
    <row r="864" spans="1:8" x14ac:dyDescent="0.25">
      <c r="A864">
        <f t="shared" si="65"/>
        <v>286.5</v>
      </c>
      <c r="B864">
        <f t="shared" si="66"/>
        <v>5</v>
      </c>
      <c r="C864">
        <f t="shared" si="67"/>
        <v>3</v>
      </c>
      <c r="D864">
        <f t="shared" si="68"/>
        <v>7</v>
      </c>
      <c r="E864" t="str">
        <f>INDEX(八宮按位排, MOD(ROW()-2, 8)+1)</f>
        <v>坤</v>
      </c>
      <c r="F864" t="str">
        <f>INDEX([2]!十八局地盤表,FLOOR((ROW()-2)/64, 1)+1,  MOD(D864 - C864-1, 8)+1)</f>
        <v>癸</v>
      </c>
      <c r="G864" t="str">
        <f t="shared" si="69"/>
        <v>坤癸</v>
      </c>
      <c r="H864" t="str">
        <f>IFERROR(VLOOKUP(G864, 地支沖合table[[key]:[沖合關係]], 2, FALSE), "")</f>
        <v>相沖,無恩之刑-儀←宮,</v>
      </c>
    </row>
    <row r="865" spans="1:8" x14ac:dyDescent="0.25">
      <c r="A865">
        <f t="shared" si="65"/>
        <v>287.5</v>
      </c>
      <c r="B865">
        <f t="shared" si="66"/>
        <v>5</v>
      </c>
      <c r="C865">
        <f t="shared" si="67"/>
        <v>3</v>
      </c>
      <c r="D865">
        <f t="shared" si="68"/>
        <v>8</v>
      </c>
      <c r="E865" t="str">
        <f>INDEX(八宮按位排, MOD(ROW()-2, 8)+1)</f>
        <v>離</v>
      </c>
      <c r="F865" t="str">
        <f>INDEX([2]!十八局地盤表,FLOOR((ROW()-2)/64, 1)+1,  MOD(D865 - C865-1, 8)+1)</f>
        <v>己</v>
      </c>
      <c r="G865" t="str">
        <f t="shared" si="69"/>
        <v>離己</v>
      </c>
      <c r="H865" t="str">
        <f>IFERROR(VLOOKUP(G865, 地支沖合table[[key]:[沖合關係]], 2, FALSE), "")</f>
        <v/>
      </c>
    </row>
    <row r="866" spans="1:8" x14ac:dyDescent="0.25">
      <c r="A866">
        <f t="shared" si="65"/>
        <v>288.5</v>
      </c>
      <c r="B866">
        <f t="shared" si="66"/>
        <v>5</v>
      </c>
      <c r="C866">
        <f t="shared" si="67"/>
        <v>4</v>
      </c>
      <c r="D866">
        <f t="shared" si="68"/>
        <v>1</v>
      </c>
      <c r="E866" t="str">
        <f>INDEX(八宮按位排, MOD(ROW()-2, 8)+1)</f>
        <v>巽</v>
      </c>
      <c r="F866" t="str">
        <f>INDEX([2]!十八局地盤表,FLOOR((ROW()-2)/64, 1)+1,  MOD(D866 - C866-1, 8)+1)</f>
        <v>己</v>
      </c>
      <c r="G866" t="str">
        <f t="shared" si="69"/>
        <v>巽己</v>
      </c>
      <c r="H866" t="str">
        <f>IFERROR(VLOOKUP(G866, 地支沖合table[[key]:[沖合關係]], 2, FALSE), "")</f>
        <v>相沖,</v>
      </c>
    </row>
    <row r="867" spans="1:8" x14ac:dyDescent="0.25">
      <c r="A867">
        <f t="shared" si="65"/>
        <v>289.5</v>
      </c>
      <c r="B867">
        <f t="shared" si="66"/>
        <v>5</v>
      </c>
      <c r="C867">
        <f t="shared" si="67"/>
        <v>4</v>
      </c>
      <c r="D867">
        <f t="shared" si="68"/>
        <v>2</v>
      </c>
      <c r="E867" t="str">
        <f>INDEX(八宮按位排, MOD(ROW()-2, 8)+1)</f>
        <v>震</v>
      </c>
      <c r="F867" t="str">
        <f>INDEX([2]!十八局地盤表,FLOOR((ROW()-2)/64, 1)+1,  MOD(D867 - C867-1, 8)+1)</f>
        <v>庚</v>
      </c>
      <c r="G867" t="str">
        <f t="shared" si="69"/>
        <v>震庚</v>
      </c>
      <c r="H867" t="str">
        <f>IFERROR(VLOOKUP(G867, 地支沖合table[[key]:[沖合關係]], 2, FALSE), "")</f>
        <v/>
      </c>
    </row>
    <row r="868" spans="1:8" x14ac:dyDescent="0.25">
      <c r="A868">
        <f t="shared" si="65"/>
        <v>290.5</v>
      </c>
      <c r="B868">
        <f t="shared" si="66"/>
        <v>5</v>
      </c>
      <c r="C868">
        <f t="shared" si="67"/>
        <v>4</v>
      </c>
      <c r="D868">
        <f t="shared" si="68"/>
        <v>3</v>
      </c>
      <c r="E868" t="str">
        <f>INDEX(八宮按位排, MOD(ROW()-2, 8)+1)</f>
        <v>艮</v>
      </c>
      <c r="F868" t="str">
        <f>INDEX([2]!十八局地盤表,FLOOR((ROW()-2)/64, 1)+1,  MOD(D868 - C868-1, 8)+1)</f>
        <v>丁</v>
      </c>
      <c r="G868" t="str">
        <f t="shared" si="69"/>
        <v>艮丁</v>
      </c>
      <c r="H868" t="str">
        <f>IFERROR(VLOOKUP(G868, 地支沖合table[[key]:[沖合關係]], 2, FALSE), "")</f>
        <v/>
      </c>
    </row>
    <row r="869" spans="1:8" x14ac:dyDescent="0.25">
      <c r="A869">
        <f t="shared" si="65"/>
        <v>291.5</v>
      </c>
      <c r="B869">
        <f t="shared" si="66"/>
        <v>5</v>
      </c>
      <c r="C869">
        <f t="shared" si="67"/>
        <v>4</v>
      </c>
      <c r="D869">
        <f t="shared" si="68"/>
        <v>4</v>
      </c>
      <c r="E869" t="str">
        <f>INDEX(八宮按位排, MOD(ROW()-2, 8)+1)</f>
        <v>坎</v>
      </c>
      <c r="F869" t="str">
        <f>INDEX([2]!十八局地盤表,FLOOR((ROW()-2)/64, 1)+1,  MOD(D869 - C869-1, 8)+1)</f>
        <v>壬</v>
      </c>
      <c r="G869" t="str">
        <f t="shared" si="69"/>
        <v>坎壬</v>
      </c>
      <c r="H869" t="str">
        <f>IFERROR(VLOOKUP(G869, 地支沖合table[[key]:[沖合關係]], 2, FALSE), "")</f>
        <v/>
      </c>
    </row>
    <row r="870" spans="1:8" x14ac:dyDescent="0.25">
      <c r="A870">
        <f t="shared" si="65"/>
        <v>292.5</v>
      </c>
      <c r="B870">
        <f t="shared" si="66"/>
        <v>5</v>
      </c>
      <c r="C870">
        <f t="shared" si="67"/>
        <v>4</v>
      </c>
      <c r="D870">
        <f t="shared" si="68"/>
        <v>5</v>
      </c>
      <c r="E870" t="str">
        <f>INDEX(八宮按位排, MOD(ROW()-2, 8)+1)</f>
        <v>乾</v>
      </c>
      <c r="F870" t="str">
        <f>INDEX([2]!十八局地盤表,FLOOR((ROW()-2)/64, 1)+1,  MOD(D870 - C870-1, 8)+1)</f>
        <v>乙</v>
      </c>
      <c r="G870" t="str">
        <f t="shared" si="69"/>
        <v>乾乙</v>
      </c>
      <c r="H870" t="str">
        <f>IFERROR(VLOOKUP(G870, 地支沖合table[[key]:[沖合關係]], 2, FALSE), "")</f>
        <v/>
      </c>
    </row>
    <row r="871" spans="1:8" x14ac:dyDescent="0.25">
      <c r="A871">
        <f t="shared" si="65"/>
        <v>293.5</v>
      </c>
      <c r="B871">
        <f t="shared" si="66"/>
        <v>5</v>
      </c>
      <c r="C871">
        <f t="shared" si="67"/>
        <v>4</v>
      </c>
      <c r="D871">
        <f t="shared" si="68"/>
        <v>6</v>
      </c>
      <c r="E871" t="str">
        <f>INDEX(八宮按位排, MOD(ROW()-2, 8)+1)</f>
        <v>兌</v>
      </c>
      <c r="F871" t="str">
        <f>INDEX([2]!十八局地盤表,FLOOR((ROW()-2)/64, 1)+1,  MOD(D871 - C871-1, 8)+1)</f>
        <v>丙</v>
      </c>
      <c r="G871" t="str">
        <f t="shared" si="69"/>
        <v>兌丙</v>
      </c>
      <c r="H871" t="str">
        <f>IFERROR(VLOOKUP(G871, 地支沖合table[[key]:[沖合關係]], 2, FALSE), "")</f>
        <v/>
      </c>
    </row>
    <row r="872" spans="1:8" x14ac:dyDescent="0.25">
      <c r="A872">
        <f t="shared" si="65"/>
        <v>294.5</v>
      </c>
      <c r="B872">
        <f t="shared" si="66"/>
        <v>5</v>
      </c>
      <c r="C872">
        <f t="shared" si="67"/>
        <v>4</v>
      </c>
      <c r="D872">
        <f t="shared" si="68"/>
        <v>7</v>
      </c>
      <c r="E872" t="str">
        <f>INDEX(八宮按位排, MOD(ROW()-2, 8)+1)</f>
        <v>坤</v>
      </c>
      <c r="F872" t="str">
        <f>INDEX([2]!十八局地盤表,FLOOR((ROW()-2)/64, 1)+1,  MOD(D872 - C872-1, 8)+1)</f>
        <v>辛</v>
      </c>
      <c r="G872" t="str">
        <f t="shared" si="69"/>
        <v>坤辛</v>
      </c>
      <c r="H872" t="str">
        <f>IFERROR(VLOOKUP(G872, 地支沖合table[[key]:[沖合關係]], 2, FALSE), "")</f>
        <v>相合,</v>
      </c>
    </row>
    <row r="873" spans="1:8" x14ac:dyDescent="0.25">
      <c r="A873">
        <f t="shared" si="65"/>
        <v>295.5</v>
      </c>
      <c r="B873">
        <f t="shared" si="66"/>
        <v>5</v>
      </c>
      <c r="C873">
        <f t="shared" si="67"/>
        <v>4</v>
      </c>
      <c r="D873">
        <f t="shared" si="68"/>
        <v>8</v>
      </c>
      <c r="E873" t="str">
        <f>INDEX(八宮按位排, MOD(ROW()-2, 8)+1)</f>
        <v>離</v>
      </c>
      <c r="F873" t="str">
        <f>INDEX([2]!十八局地盤表,FLOOR((ROW()-2)/64, 1)+1,  MOD(D873 - C873-1, 8)+1)</f>
        <v>癸</v>
      </c>
      <c r="G873" t="str">
        <f t="shared" si="69"/>
        <v>離癸</v>
      </c>
      <c r="H873" t="str">
        <f>IFERROR(VLOOKUP(G873, 地支沖合table[[key]:[沖合關係]], 2, FALSE), "")</f>
        <v/>
      </c>
    </row>
    <row r="874" spans="1:8" x14ac:dyDescent="0.25">
      <c r="A874">
        <f t="shared" si="65"/>
        <v>296.5</v>
      </c>
      <c r="B874">
        <f t="shared" si="66"/>
        <v>5</v>
      </c>
      <c r="C874">
        <f t="shared" si="67"/>
        <v>5</v>
      </c>
      <c r="D874">
        <f t="shared" si="68"/>
        <v>1</v>
      </c>
      <c r="E874" t="str">
        <f>INDEX(八宮按位排, MOD(ROW()-2, 8)+1)</f>
        <v>巽</v>
      </c>
      <c r="F874" t="str">
        <f>INDEX([2]!十八局地盤表,FLOOR((ROW()-2)/64, 1)+1,  MOD(D874 - C874-1, 8)+1)</f>
        <v>癸</v>
      </c>
      <c r="G874" t="str">
        <f t="shared" si="69"/>
        <v>巽癸</v>
      </c>
      <c r="H874" t="str">
        <f>IFERROR(VLOOKUP(G874, 地支沖合table[[key]:[沖合關係]], 2, FALSE), "")</f>
        <v>相害,無恩之刑-儀→宮,</v>
      </c>
    </row>
    <row r="875" spans="1:8" x14ac:dyDescent="0.25">
      <c r="A875">
        <f t="shared" si="65"/>
        <v>297.5</v>
      </c>
      <c r="B875">
        <f t="shared" si="66"/>
        <v>5</v>
      </c>
      <c r="C875">
        <f t="shared" si="67"/>
        <v>5</v>
      </c>
      <c r="D875">
        <f t="shared" si="68"/>
        <v>2</v>
      </c>
      <c r="E875" t="str">
        <f>INDEX(八宮按位排, MOD(ROW()-2, 8)+1)</f>
        <v>震</v>
      </c>
      <c r="F875" t="str">
        <f>INDEX([2]!十八局地盤表,FLOOR((ROW()-2)/64, 1)+1,  MOD(D875 - C875-1, 8)+1)</f>
        <v>己</v>
      </c>
      <c r="G875" t="str">
        <f t="shared" si="69"/>
        <v>震己</v>
      </c>
      <c r="H875" t="str">
        <f>IFERROR(VLOOKUP(G875, 地支沖合table[[key]:[沖合關係]], 2, FALSE), "")</f>
        <v>相合,</v>
      </c>
    </row>
    <row r="876" spans="1:8" x14ac:dyDescent="0.25">
      <c r="A876">
        <f t="shared" si="65"/>
        <v>298.5</v>
      </c>
      <c r="B876">
        <f t="shared" si="66"/>
        <v>5</v>
      </c>
      <c r="C876">
        <f t="shared" si="67"/>
        <v>5</v>
      </c>
      <c r="D876">
        <f t="shared" si="68"/>
        <v>3</v>
      </c>
      <c r="E876" t="str">
        <f>INDEX(八宮按位排, MOD(ROW()-2, 8)+1)</f>
        <v>艮</v>
      </c>
      <c r="F876" t="str">
        <f>INDEX([2]!十八局地盤表,FLOOR((ROW()-2)/64, 1)+1,  MOD(D876 - C876-1, 8)+1)</f>
        <v>庚</v>
      </c>
      <c r="G876" t="str">
        <f t="shared" si="69"/>
        <v>艮庚</v>
      </c>
      <c r="H876" t="str">
        <f>IFERROR(VLOOKUP(G876, 地支沖合table[[key]:[沖合關係]], 2, FALSE), "")</f>
        <v>相沖,無恩之刑-儀→宮,</v>
      </c>
    </row>
    <row r="877" spans="1:8" x14ac:dyDescent="0.25">
      <c r="A877">
        <f t="shared" si="65"/>
        <v>299.5</v>
      </c>
      <c r="B877">
        <f t="shared" si="66"/>
        <v>5</v>
      </c>
      <c r="C877">
        <f t="shared" si="67"/>
        <v>5</v>
      </c>
      <c r="D877">
        <f t="shared" si="68"/>
        <v>4</v>
      </c>
      <c r="E877" t="str">
        <f>INDEX(八宮按位排, MOD(ROW()-2, 8)+1)</f>
        <v>坎</v>
      </c>
      <c r="F877" t="str">
        <f>INDEX([2]!十八局地盤表,FLOOR((ROW()-2)/64, 1)+1,  MOD(D877 - C877-1, 8)+1)</f>
        <v>丁</v>
      </c>
      <c r="G877" t="str">
        <f t="shared" si="69"/>
        <v>坎丁</v>
      </c>
      <c r="H877" t="str">
        <f>IFERROR(VLOOKUP(G877, 地支沖合table[[key]:[沖合關係]], 2, FALSE), "")</f>
        <v/>
      </c>
    </row>
    <row r="878" spans="1:8" x14ac:dyDescent="0.25">
      <c r="A878">
        <f t="shared" si="65"/>
        <v>300.5</v>
      </c>
      <c r="B878">
        <f t="shared" si="66"/>
        <v>5</v>
      </c>
      <c r="C878">
        <f t="shared" si="67"/>
        <v>5</v>
      </c>
      <c r="D878">
        <f t="shared" si="68"/>
        <v>5</v>
      </c>
      <c r="E878" t="str">
        <f>INDEX(八宮按位排, MOD(ROW()-2, 8)+1)</f>
        <v>乾</v>
      </c>
      <c r="F878" t="str">
        <f>INDEX([2]!十八局地盤表,FLOOR((ROW()-2)/64, 1)+1,  MOD(D878 - C878-1, 8)+1)</f>
        <v>壬</v>
      </c>
      <c r="G878" t="str">
        <f t="shared" si="69"/>
        <v>乾壬</v>
      </c>
      <c r="H878" t="str">
        <f>IFERROR(VLOOKUP(G878, 地支沖合table[[key]:[沖合關係]], 2, FALSE), "")</f>
        <v>相沖,</v>
      </c>
    </row>
    <row r="879" spans="1:8" x14ac:dyDescent="0.25">
      <c r="A879">
        <f t="shared" si="65"/>
        <v>301.5</v>
      </c>
      <c r="B879">
        <f t="shared" si="66"/>
        <v>5</v>
      </c>
      <c r="C879">
        <f t="shared" si="67"/>
        <v>5</v>
      </c>
      <c r="D879">
        <f t="shared" si="68"/>
        <v>6</v>
      </c>
      <c r="E879" t="str">
        <f>INDEX(八宮按位排, MOD(ROW()-2, 8)+1)</f>
        <v>兌</v>
      </c>
      <c r="F879" t="str">
        <f>INDEX([2]!十八局地盤表,FLOOR((ROW()-2)/64, 1)+1,  MOD(D879 - C879-1, 8)+1)</f>
        <v>乙</v>
      </c>
      <c r="G879" t="str">
        <f t="shared" si="69"/>
        <v>兌乙</v>
      </c>
      <c r="H879" t="str">
        <f>IFERROR(VLOOKUP(G879, 地支沖合table[[key]:[沖合關係]], 2, FALSE), "")</f>
        <v/>
      </c>
    </row>
    <row r="880" spans="1:8" x14ac:dyDescent="0.25">
      <c r="A880">
        <f t="shared" si="65"/>
        <v>302.5</v>
      </c>
      <c r="B880">
        <f t="shared" si="66"/>
        <v>5</v>
      </c>
      <c r="C880">
        <f t="shared" si="67"/>
        <v>5</v>
      </c>
      <c r="D880">
        <f t="shared" si="68"/>
        <v>7</v>
      </c>
      <c r="E880" t="str">
        <f>INDEX(八宮按位排, MOD(ROW()-2, 8)+1)</f>
        <v>坤</v>
      </c>
      <c r="F880" t="str">
        <f>INDEX([2]!十八局地盤表,FLOOR((ROW()-2)/64, 1)+1,  MOD(D880 - C880-1, 8)+1)</f>
        <v>丙</v>
      </c>
      <c r="G880" t="str">
        <f t="shared" si="69"/>
        <v>坤丙</v>
      </c>
      <c r="H880" t="str">
        <f>IFERROR(VLOOKUP(G880, 地支沖合table[[key]:[沖合關係]], 2, FALSE), "")</f>
        <v/>
      </c>
    </row>
    <row r="881" spans="1:8" x14ac:dyDescent="0.25">
      <c r="A881">
        <f t="shared" si="65"/>
        <v>303.5</v>
      </c>
      <c r="B881">
        <f t="shared" si="66"/>
        <v>5</v>
      </c>
      <c r="C881">
        <f t="shared" si="67"/>
        <v>5</v>
      </c>
      <c r="D881">
        <f t="shared" si="68"/>
        <v>8</v>
      </c>
      <c r="E881" t="str">
        <f>INDEX(八宮按位排, MOD(ROW()-2, 8)+1)</f>
        <v>離</v>
      </c>
      <c r="F881" t="str">
        <f>INDEX([2]!十八局地盤表,FLOOR((ROW()-2)/64, 1)+1,  MOD(D881 - C881-1, 8)+1)</f>
        <v>辛</v>
      </c>
      <c r="G881" t="str">
        <f t="shared" si="69"/>
        <v>離辛</v>
      </c>
      <c r="H881" t="str">
        <f>IFERROR(VLOOKUP(G881, 地支沖合table[[key]:[沖合關係]], 2, FALSE), "")</f>
        <v>自刑,</v>
      </c>
    </row>
    <row r="882" spans="1:8" x14ac:dyDescent="0.25">
      <c r="A882">
        <f t="shared" si="65"/>
        <v>304.5</v>
      </c>
      <c r="B882">
        <f t="shared" si="66"/>
        <v>5</v>
      </c>
      <c r="C882">
        <f t="shared" si="67"/>
        <v>6</v>
      </c>
      <c r="D882">
        <f t="shared" si="68"/>
        <v>1</v>
      </c>
      <c r="E882" t="str">
        <f>INDEX(八宮按位排, MOD(ROW()-2, 8)+1)</f>
        <v>巽</v>
      </c>
      <c r="F882" t="str">
        <f>INDEX([2]!十八局地盤表,FLOOR((ROW()-2)/64, 1)+1,  MOD(D882 - C882-1, 8)+1)</f>
        <v>辛</v>
      </c>
      <c r="G882" t="str">
        <f t="shared" si="69"/>
        <v>巽辛</v>
      </c>
      <c r="H882" t="str">
        <f>IFERROR(VLOOKUP(G882, 地支沖合table[[key]:[沖合關係]], 2, FALSE), "")</f>
        <v/>
      </c>
    </row>
    <row r="883" spans="1:8" x14ac:dyDescent="0.25">
      <c r="A883">
        <f t="shared" si="65"/>
        <v>305.5</v>
      </c>
      <c r="B883">
        <f t="shared" si="66"/>
        <v>5</v>
      </c>
      <c r="C883">
        <f t="shared" si="67"/>
        <v>6</v>
      </c>
      <c r="D883">
        <f t="shared" si="68"/>
        <v>2</v>
      </c>
      <c r="E883" t="str">
        <f>INDEX(八宮按位排, MOD(ROW()-2, 8)+1)</f>
        <v>震</v>
      </c>
      <c r="F883" t="str">
        <f>INDEX([2]!十八局地盤表,FLOOR((ROW()-2)/64, 1)+1,  MOD(D883 - C883-1, 8)+1)</f>
        <v>癸</v>
      </c>
      <c r="G883" t="str">
        <f t="shared" si="69"/>
        <v>震癸</v>
      </c>
      <c r="H883" t="str">
        <f>IFERROR(VLOOKUP(G883, 地支沖合table[[key]:[沖合關係]], 2, FALSE), "")</f>
        <v/>
      </c>
    </row>
    <row r="884" spans="1:8" x14ac:dyDescent="0.25">
      <c r="A884">
        <f t="shared" si="65"/>
        <v>306.5</v>
      </c>
      <c r="B884">
        <f t="shared" si="66"/>
        <v>5</v>
      </c>
      <c r="C884">
        <f t="shared" si="67"/>
        <v>6</v>
      </c>
      <c r="D884">
        <f t="shared" si="68"/>
        <v>3</v>
      </c>
      <c r="E884" t="str">
        <f>INDEX(八宮按位排, MOD(ROW()-2, 8)+1)</f>
        <v>艮</v>
      </c>
      <c r="F884" t="str">
        <f>INDEX([2]!十八局地盤表,FLOOR((ROW()-2)/64, 1)+1,  MOD(D884 - C884-1, 8)+1)</f>
        <v>己</v>
      </c>
      <c r="G884" t="str">
        <f t="shared" si="69"/>
        <v>艮己</v>
      </c>
      <c r="H884" t="str">
        <f>IFERROR(VLOOKUP(G884, 地支沖合table[[key]:[沖合關係]], 2, FALSE), "")</f>
        <v>恃勢之刑-儀←宮,</v>
      </c>
    </row>
    <row r="885" spans="1:8" x14ac:dyDescent="0.25">
      <c r="A885">
        <f t="shared" si="65"/>
        <v>307.5</v>
      </c>
      <c r="B885">
        <f t="shared" si="66"/>
        <v>5</v>
      </c>
      <c r="C885">
        <f t="shared" si="67"/>
        <v>6</v>
      </c>
      <c r="D885">
        <f t="shared" si="68"/>
        <v>4</v>
      </c>
      <c r="E885" t="str">
        <f>INDEX(八宮按位排, MOD(ROW()-2, 8)+1)</f>
        <v>坎</v>
      </c>
      <c r="F885" t="str">
        <f>INDEX([2]!十八局地盤表,FLOOR((ROW()-2)/64, 1)+1,  MOD(D885 - C885-1, 8)+1)</f>
        <v>庚</v>
      </c>
      <c r="G885" t="str">
        <f t="shared" si="69"/>
        <v>坎庚</v>
      </c>
      <c r="H885" t="str">
        <f>IFERROR(VLOOKUP(G885, 地支沖合table[[key]:[沖合關係]], 2, FALSE), "")</f>
        <v/>
      </c>
    </row>
    <row r="886" spans="1:8" x14ac:dyDescent="0.25">
      <c r="A886">
        <f t="shared" si="65"/>
        <v>308.5</v>
      </c>
      <c r="B886">
        <f t="shared" si="66"/>
        <v>5</v>
      </c>
      <c r="C886">
        <f t="shared" si="67"/>
        <v>6</v>
      </c>
      <c r="D886">
        <f t="shared" si="68"/>
        <v>5</v>
      </c>
      <c r="E886" t="str">
        <f>INDEX(八宮按位排, MOD(ROW()-2, 8)+1)</f>
        <v>乾</v>
      </c>
      <c r="F886" t="str">
        <f>INDEX([2]!十八局地盤表,FLOOR((ROW()-2)/64, 1)+1,  MOD(D886 - C886-1, 8)+1)</f>
        <v>丁</v>
      </c>
      <c r="G886" t="str">
        <f t="shared" si="69"/>
        <v>乾丁</v>
      </c>
      <c r="H886" t="str">
        <f>IFERROR(VLOOKUP(G886, 地支沖合table[[key]:[沖合關係]], 2, FALSE), "")</f>
        <v/>
      </c>
    </row>
    <row r="887" spans="1:8" x14ac:dyDescent="0.25">
      <c r="A887">
        <f t="shared" si="65"/>
        <v>309.5</v>
      </c>
      <c r="B887">
        <f t="shared" si="66"/>
        <v>5</v>
      </c>
      <c r="C887">
        <f t="shared" si="67"/>
        <v>6</v>
      </c>
      <c r="D887">
        <f t="shared" si="68"/>
        <v>6</v>
      </c>
      <c r="E887" t="str">
        <f>INDEX(八宮按位排, MOD(ROW()-2, 8)+1)</f>
        <v>兌</v>
      </c>
      <c r="F887" t="str">
        <f>INDEX([2]!十八局地盤表,FLOOR((ROW()-2)/64, 1)+1,  MOD(D887 - C887-1, 8)+1)</f>
        <v>壬</v>
      </c>
      <c r="G887" t="str">
        <f t="shared" si="69"/>
        <v>兌壬</v>
      </c>
      <c r="H887" t="str">
        <f>IFERROR(VLOOKUP(G887, 地支沖合table[[key]:[沖合關係]], 2, FALSE), "")</f>
        <v>相合,</v>
      </c>
    </row>
    <row r="888" spans="1:8" x14ac:dyDescent="0.25">
      <c r="A888">
        <f t="shared" si="65"/>
        <v>310.5</v>
      </c>
      <c r="B888">
        <f t="shared" si="66"/>
        <v>5</v>
      </c>
      <c r="C888">
        <f t="shared" si="67"/>
        <v>6</v>
      </c>
      <c r="D888">
        <f t="shared" si="68"/>
        <v>7</v>
      </c>
      <c r="E888" t="str">
        <f>INDEX(八宮按位排, MOD(ROW()-2, 8)+1)</f>
        <v>坤</v>
      </c>
      <c r="F888" t="str">
        <f>INDEX([2]!十八局地盤表,FLOOR((ROW()-2)/64, 1)+1,  MOD(D888 - C888-1, 8)+1)</f>
        <v>乙</v>
      </c>
      <c r="G888" t="str">
        <f t="shared" si="69"/>
        <v>坤乙</v>
      </c>
      <c r="H888" t="str">
        <f>IFERROR(VLOOKUP(G888, 地支沖合table[[key]:[沖合關係]], 2, FALSE), "")</f>
        <v/>
      </c>
    </row>
    <row r="889" spans="1:8" x14ac:dyDescent="0.25">
      <c r="A889">
        <f t="shared" si="65"/>
        <v>311.5</v>
      </c>
      <c r="B889">
        <f t="shared" si="66"/>
        <v>5</v>
      </c>
      <c r="C889">
        <f t="shared" si="67"/>
        <v>6</v>
      </c>
      <c r="D889">
        <f t="shared" si="68"/>
        <v>8</v>
      </c>
      <c r="E889" t="str">
        <f>INDEX(八宮按位排, MOD(ROW()-2, 8)+1)</f>
        <v>離</v>
      </c>
      <c r="F889" t="str">
        <f>INDEX([2]!十八局地盤表,FLOOR((ROW()-2)/64, 1)+1,  MOD(D889 - C889-1, 8)+1)</f>
        <v>丙</v>
      </c>
      <c r="G889" t="str">
        <f t="shared" si="69"/>
        <v>離丙</v>
      </c>
      <c r="H889" t="str">
        <f>IFERROR(VLOOKUP(G889, 地支沖合table[[key]:[沖合關係]], 2, FALSE), "")</f>
        <v/>
      </c>
    </row>
    <row r="890" spans="1:8" x14ac:dyDescent="0.25">
      <c r="A890">
        <f t="shared" si="65"/>
        <v>312.5</v>
      </c>
      <c r="B890">
        <f t="shared" si="66"/>
        <v>5</v>
      </c>
      <c r="C890">
        <f t="shared" si="67"/>
        <v>7</v>
      </c>
      <c r="D890">
        <f t="shared" si="68"/>
        <v>1</v>
      </c>
      <c r="E890" t="str">
        <f>INDEX(八宮按位排, MOD(ROW()-2, 8)+1)</f>
        <v>巽</v>
      </c>
      <c r="F890" t="str">
        <f>INDEX([2]!十八局地盤表,FLOOR((ROW()-2)/64, 1)+1,  MOD(D890 - C890-1, 8)+1)</f>
        <v>丙</v>
      </c>
      <c r="G890" t="str">
        <f t="shared" si="69"/>
        <v>巽丙</v>
      </c>
      <c r="H890" t="str">
        <f>IFERROR(VLOOKUP(G890, 地支沖合table[[key]:[沖合關係]], 2, FALSE), "")</f>
        <v/>
      </c>
    </row>
    <row r="891" spans="1:8" x14ac:dyDescent="0.25">
      <c r="A891">
        <f t="shared" si="65"/>
        <v>313.5</v>
      </c>
      <c r="B891">
        <f t="shared" si="66"/>
        <v>5</v>
      </c>
      <c r="C891">
        <f t="shared" si="67"/>
        <v>7</v>
      </c>
      <c r="D891">
        <f t="shared" si="68"/>
        <v>2</v>
      </c>
      <c r="E891" t="str">
        <f>INDEX(八宮按位排, MOD(ROW()-2, 8)+1)</f>
        <v>震</v>
      </c>
      <c r="F891" t="str">
        <f>INDEX([2]!十八局地盤表,FLOOR((ROW()-2)/64, 1)+1,  MOD(D891 - C891-1, 8)+1)</f>
        <v>辛</v>
      </c>
      <c r="G891" t="str">
        <f t="shared" si="69"/>
        <v>震辛</v>
      </c>
      <c r="H891" t="str">
        <f>IFERROR(VLOOKUP(G891, 地支沖合table[[key]:[沖合關係]], 2, FALSE), "")</f>
        <v>相破,</v>
      </c>
    </row>
    <row r="892" spans="1:8" x14ac:dyDescent="0.25">
      <c r="A892">
        <f t="shared" si="65"/>
        <v>314.5</v>
      </c>
      <c r="B892">
        <f t="shared" si="66"/>
        <v>5</v>
      </c>
      <c r="C892">
        <f t="shared" si="67"/>
        <v>7</v>
      </c>
      <c r="D892">
        <f t="shared" si="68"/>
        <v>3</v>
      </c>
      <c r="E892" t="str">
        <f>INDEX(八宮按位排, MOD(ROW()-2, 8)+1)</f>
        <v>艮</v>
      </c>
      <c r="F892" t="str">
        <f>INDEX([2]!十八局地盤表,FLOOR((ROW()-2)/64, 1)+1,  MOD(D892 - C892-1, 8)+1)</f>
        <v>癸</v>
      </c>
      <c r="G892" t="str">
        <f t="shared" si="69"/>
        <v>艮癸</v>
      </c>
      <c r="H892" t="str">
        <f>IFERROR(VLOOKUP(G892, 地支沖合table[[key]:[沖合關係]], 2, FALSE), "")</f>
        <v/>
      </c>
    </row>
    <row r="893" spans="1:8" x14ac:dyDescent="0.25">
      <c r="A893">
        <f t="shared" si="65"/>
        <v>315.5</v>
      </c>
      <c r="B893">
        <f t="shared" si="66"/>
        <v>5</v>
      </c>
      <c r="C893">
        <f t="shared" si="67"/>
        <v>7</v>
      </c>
      <c r="D893">
        <f t="shared" si="68"/>
        <v>4</v>
      </c>
      <c r="E893" t="str">
        <f>INDEX(八宮按位排, MOD(ROW()-2, 8)+1)</f>
        <v>坎</v>
      </c>
      <c r="F893" t="str">
        <f>INDEX([2]!十八局地盤表,FLOOR((ROW()-2)/64, 1)+1,  MOD(D893 - C893-1, 8)+1)</f>
        <v>己</v>
      </c>
      <c r="G893" t="str">
        <f t="shared" si="69"/>
        <v>坎己</v>
      </c>
      <c r="H893" t="str">
        <f>IFERROR(VLOOKUP(G893, 地支沖合table[[key]:[沖合關係]], 2, FALSE), "")</f>
        <v/>
      </c>
    </row>
    <row r="894" spans="1:8" x14ac:dyDescent="0.25">
      <c r="A894">
        <f t="shared" si="65"/>
        <v>316.5</v>
      </c>
      <c r="B894">
        <f t="shared" si="66"/>
        <v>5</v>
      </c>
      <c r="C894">
        <f t="shared" si="67"/>
        <v>7</v>
      </c>
      <c r="D894">
        <f t="shared" si="68"/>
        <v>5</v>
      </c>
      <c r="E894" t="str">
        <f>INDEX(八宮按位排, MOD(ROW()-2, 8)+1)</f>
        <v>乾</v>
      </c>
      <c r="F894" t="str">
        <f>INDEX([2]!十八局地盤表,FLOOR((ROW()-2)/64, 1)+1,  MOD(D894 - C894-1, 8)+1)</f>
        <v>庚</v>
      </c>
      <c r="G894" t="str">
        <f t="shared" si="69"/>
        <v>乾庚</v>
      </c>
      <c r="H894" t="str">
        <f>IFERROR(VLOOKUP(G894, 地支沖合table[[key]:[沖合關係]], 2, FALSE), "")</f>
        <v>相害,</v>
      </c>
    </row>
    <row r="895" spans="1:8" x14ac:dyDescent="0.25">
      <c r="A895">
        <f t="shared" si="65"/>
        <v>317.5</v>
      </c>
      <c r="B895">
        <f t="shared" si="66"/>
        <v>5</v>
      </c>
      <c r="C895">
        <f t="shared" si="67"/>
        <v>7</v>
      </c>
      <c r="D895">
        <f t="shared" si="68"/>
        <v>6</v>
      </c>
      <c r="E895" t="str">
        <f>INDEX(八宮按位排, MOD(ROW()-2, 8)+1)</f>
        <v>兌</v>
      </c>
      <c r="F895" t="str">
        <f>INDEX([2]!十八局地盤表,FLOOR((ROW()-2)/64, 1)+1,  MOD(D895 - C895-1, 8)+1)</f>
        <v>丁</v>
      </c>
      <c r="G895" t="str">
        <f t="shared" si="69"/>
        <v>兌丁</v>
      </c>
      <c r="H895" t="str">
        <f>IFERROR(VLOOKUP(G895, 地支沖合table[[key]:[沖合關係]], 2, FALSE), "")</f>
        <v/>
      </c>
    </row>
    <row r="896" spans="1:8" x14ac:dyDescent="0.25">
      <c r="A896">
        <f t="shared" si="65"/>
        <v>318.5</v>
      </c>
      <c r="B896">
        <f t="shared" si="66"/>
        <v>5</v>
      </c>
      <c r="C896">
        <f t="shared" si="67"/>
        <v>7</v>
      </c>
      <c r="D896">
        <f t="shared" si="68"/>
        <v>7</v>
      </c>
      <c r="E896" t="str">
        <f>INDEX(八宮按位排, MOD(ROW()-2, 8)+1)</f>
        <v>坤</v>
      </c>
      <c r="F896" t="str">
        <f>INDEX([2]!十八局地盤表,FLOOR((ROW()-2)/64, 1)+1,  MOD(D896 - C896-1, 8)+1)</f>
        <v>壬</v>
      </c>
      <c r="G896" t="str">
        <f t="shared" si="69"/>
        <v>坤壬</v>
      </c>
      <c r="H896" t="str">
        <f>IFERROR(VLOOKUP(G896, 地支沖合table[[key]:[沖合關係]], 2, FALSE), "")</f>
        <v/>
      </c>
    </row>
    <row r="897" spans="1:8" x14ac:dyDescent="0.25">
      <c r="A897">
        <f t="shared" si="65"/>
        <v>319.5</v>
      </c>
      <c r="B897">
        <f t="shared" si="66"/>
        <v>5</v>
      </c>
      <c r="C897">
        <f t="shared" si="67"/>
        <v>7</v>
      </c>
      <c r="D897">
        <f t="shared" si="68"/>
        <v>8</v>
      </c>
      <c r="E897" t="str">
        <f>INDEX(八宮按位排, MOD(ROW()-2, 8)+1)</f>
        <v>離</v>
      </c>
      <c r="F897" t="str">
        <f>INDEX([2]!十八局地盤表,FLOOR((ROW()-2)/64, 1)+1,  MOD(D897 - C897-1, 8)+1)</f>
        <v>乙</v>
      </c>
      <c r="G897" t="str">
        <f t="shared" si="69"/>
        <v>離乙</v>
      </c>
      <c r="H897" t="str">
        <f>IFERROR(VLOOKUP(G897, 地支沖合table[[key]:[沖合關係]], 2, FALSE), "")</f>
        <v/>
      </c>
    </row>
    <row r="898" spans="1:8" x14ac:dyDescent="0.25">
      <c r="A898">
        <f t="shared" si="65"/>
        <v>320.5</v>
      </c>
      <c r="B898">
        <f t="shared" si="66"/>
        <v>6</v>
      </c>
      <c r="C898">
        <f t="shared" si="67"/>
        <v>0</v>
      </c>
      <c r="D898">
        <f t="shared" si="68"/>
        <v>1</v>
      </c>
      <c r="E898" t="str">
        <f>INDEX(八宮按位排, MOD(ROW()-2, 8)+1)</f>
        <v>巽</v>
      </c>
      <c r="F898" t="str">
        <f>INDEX([2]!十八局地盤表,FLOOR((ROW()-2)/64, 1)+1,  MOD(D898 - C898-1, 8)+1)</f>
        <v>丙</v>
      </c>
      <c r="G898" t="str">
        <f t="shared" si="69"/>
        <v>巽丙</v>
      </c>
      <c r="H898" t="str">
        <f>IFERROR(VLOOKUP(G898, 地支沖合table[[key]:[沖合關係]], 2, FALSE), "")</f>
        <v/>
      </c>
    </row>
    <row r="899" spans="1:8" x14ac:dyDescent="0.25">
      <c r="A899">
        <f t="shared" ref="A899:A962" si="70">ROW()-577.5</f>
        <v>321.5</v>
      </c>
      <c r="B899">
        <f t="shared" ref="B899:B962" si="71">SIGN(A899)*CEILING(ABS(A899)/64, 1)</f>
        <v>6</v>
      </c>
      <c r="C899">
        <f t="shared" ref="C899:C962" si="72">MOD(FLOOR((ROW()-2)/8, 1), 8)</f>
        <v>0</v>
      </c>
      <c r="D899">
        <f t="shared" ref="D899:D962" si="73">MOD(ROW()-2, 8)+1</f>
        <v>2</v>
      </c>
      <c r="E899" t="str">
        <f>INDEX(八宮按位排, MOD(ROW()-2, 8)+1)</f>
        <v>震</v>
      </c>
      <c r="F899" t="str">
        <f>INDEX([2]!十八局地盤表,FLOOR((ROW()-2)/64, 1)+1,  MOD(D899 - C899-1, 8)+1)</f>
        <v>丁</v>
      </c>
      <c r="G899" t="str">
        <f t="shared" ref="G899:G962" si="74">E899&amp;F899</f>
        <v>震丁</v>
      </c>
      <c r="H899" t="str">
        <f>IFERROR(VLOOKUP(G899, 地支沖合table[[key]:[沖合關係]], 2, FALSE), "")</f>
        <v/>
      </c>
    </row>
    <row r="900" spans="1:8" x14ac:dyDescent="0.25">
      <c r="A900">
        <f t="shared" si="70"/>
        <v>322.5</v>
      </c>
      <c r="B900">
        <f t="shared" si="71"/>
        <v>6</v>
      </c>
      <c r="C900">
        <f t="shared" si="72"/>
        <v>0</v>
      </c>
      <c r="D900">
        <f t="shared" si="73"/>
        <v>3</v>
      </c>
      <c r="E900" t="str">
        <f>INDEX(八宮按位排, MOD(ROW()-2, 8)+1)</f>
        <v>艮</v>
      </c>
      <c r="F900" t="str">
        <f>INDEX([2]!十八局地盤表,FLOOR((ROW()-2)/64, 1)+1,  MOD(D900 - C900-1, 8)+1)</f>
        <v>庚</v>
      </c>
      <c r="G900" t="str">
        <f t="shared" si="74"/>
        <v>艮庚</v>
      </c>
      <c r="H900" t="str">
        <f>IFERROR(VLOOKUP(G900, 地支沖合table[[key]:[沖合關係]], 2, FALSE), "")</f>
        <v>相沖,無恩之刑-儀→宮,</v>
      </c>
    </row>
    <row r="901" spans="1:8" x14ac:dyDescent="0.25">
      <c r="A901">
        <f t="shared" si="70"/>
        <v>323.5</v>
      </c>
      <c r="B901">
        <f t="shared" si="71"/>
        <v>6</v>
      </c>
      <c r="C901">
        <f t="shared" si="72"/>
        <v>0</v>
      </c>
      <c r="D901">
        <f t="shared" si="73"/>
        <v>4</v>
      </c>
      <c r="E901" t="str">
        <f>INDEX(八宮按位排, MOD(ROW()-2, 8)+1)</f>
        <v>坎</v>
      </c>
      <c r="F901" t="str">
        <f>INDEX([2]!十八局地盤表,FLOOR((ROW()-2)/64, 1)+1,  MOD(D901 - C901-1, 8)+1)</f>
        <v>壬</v>
      </c>
      <c r="G901" t="str">
        <f t="shared" si="74"/>
        <v>坎壬</v>
      </c>
      <c r="H901" t="str">
        <f>IFERROR(VLOOKUP(G901, 地支沖合table[[key]:[沖合關係]], 2, FALSE), "")</f>
        <v/>
      </c>
    </row>
    <row r="902" spans="1:8" x14ac:dyDescent="0.25">
      <c r="A902">
        <f t="shared" si="70"/>
        <v>324.5</v>
      </c>
      <c r="B902">
        <f t="shared" si="71"/>
        <v>6</v>
      </c>
      <c r="C902">
        <f t="shared" si="72"/>
        <v>0</v>
      </c>
      <c r="D902">
        <f t="shared" si="73"/>
        <v>5</v>
      </c>
      <c r="E902" t="str">
        <f>INDEX(八宮按位排, MOD(ROW()-2, 8)+1)</f>
        <v>乾</v>
      </c>
      <c r="F902" t="str">
        <f>INDEX([2]!十八局地盤表,FLOOR((ROW()-2)/64, 1)+1,  MOD(D902 - C902-1, 8)+1)</f>
        <v>戊</v>
      </c>
      <c r="G902" t="str">
        <f t="shared" si="74"/>
        <v>乾戊</v>
      </c>
      <c r="H902" t="str">
        <f>IFERROR(VLOOKUP(G902, 地支沖合table[[key]:[沖合關係]], 2, FALSE), "")</f>
        <v/>
      </c>
    </row>
    <row r="903" spans="1:8" x14ac:dyDescent="0.25">
      <c r="A903">
        <f t="shared" si="70"/>
        <v>325.5</v>
      </c>
      <c r="B903">
        <f t="shared" si="71"/>
        <v>6</v>
      </c>
      <c r="C903">
        <f t="shared" si="72"/>
        <v>0</v>
      </c>
      <c r="D903">
        <f t="shared" si="73"/>
        <v>6</v>
      </c>
      <c r="E903" t="str">
        <f>INDEX(八宮按位排, MOD(ROW()-2, 8)+1)</f>
        <v>兌</v>
      </c>
      <c r="F903" t="str">
        <f>INDEX([2]!十八局地盤表,FLOOR((ROW()-2)/64, 1)+1,  MOD(D903 - C903-1, 8)+1)</f>
        <v>己</v>
      </c>
      <c r="G903" t="str">
        <f t="shared" si="74"/>
        <v>兌己</v>
      </c>
      <c r="H903" t="str">
        <f>IFERROR(VLOOKUP(G903, 地支沖合table[[key]:[沖合關係]], 2, FALSE), "")</f>
        <v>相害,</v>
      </c>
    </row>
    <row r="904" spans="1:8" x14ac:dyDescent="0.25">
      <c r="A904">
        <f t="shared" si="70"/>
        <v>326.5</v>
      </c>
      <c r="B904">
        <f t="shared" si="71"/>
        <v>6</v>
      </c>
      <c r="C904">
        <f t="shared" si="72"/>
        <v>0</v>
      </c>
      <c r="D904">
        <f t="shared" si="73"/>
        <v>7</v>
      </c>
      <c r="E904" t="str">
        <f>INDEX(八宮按位排, MOD(ROW()-2, 8)+1)</f>
        <v>坤</v>
      </c>
      <c r="F904" t="str">
        <f>INDEX([2]!十八局地盤表,FLOOR((ROW()-2)/64, 1)+1,  MOD(D904 - C904-1, 8)+1)</f>
        <v>癸</v>
      </c>
      <c r="G904" t="str">
        <f t="shared" si="74"/>
        <v>坤癸</v>
      </c>
      <c r="H904" t="str">
        <f>IFERROR(VLOOKUP(G904, 地支沖合table[[key]:[沖合關係]], 2, FALSE), "")</f>
        <v>相沖,無恩之刑-儀←宮,</v>
      </c>
    </row>
    <row r="905" spans="1:8" x14ac:dyDescent="0.25">
      <c r="A905">
        <f t="shared" si="70"/>
        <v>327.5</v>
      </c>
      <c r="B905">
        <f t="shared" si="71"/>
        <v>6</v>
      </c>
      <c r="C905">
        <f t="shared" si="72"/>
        <v>0</v>
      </c>
      <c r="D905">
        <f t="shared" si="73"/>
        <v>8</v>
      </c>
      <c r="E905" t="str">
        <f>INDEX(八宮按位排, MOD(ROW()-2, 8)+1)</f>
        <v>離</v>
      </c>
      <c r="F905" t="str">
        <f>INDEX([2]!十八局地盤表,FLOOR((ROW()-2)/64, 1)+1,  MOD(D905 - C905-1, 8)+1)</f>
        <v>辛</v>
      </c>
      <c r="G905" t="str">
        <f t="shared" si="74"/>
        <v>離辛</v>
      </c>
      <c r="H905" t="str">
        <f>IFERROR(VLOOKUP(G905, 地支沖合table[[key]:[沖合關係]], 2, FALSE), "")</f>
        <v>自刑,</v>
      </c>
    </row>
    <row r="906" spans="1:8" x14ac:dyDescent="0.25">
      <c r="A906">
        <f t="shared" si="70"/>
        <v>328.5</v>
      </c>
      <c r="B906">
        <f t="shared" si="71"/>
        <v>6</v>
      </c>
      <c r="C906">
        <f t="shared" si="72"/>
        <v>1</v>
      </c>
      <c r="D906">
        <f t="shared" si="73"/>
        <v>1</v>
      </c>
      <c r="E906" t="str">
        <f>INDEX(八宮按位排, MOD(ROW()-2, 8)+1)</f>
        <v>巽</v>
      </c>
      <c r="F906" t="str">
        <f>INDEX([2]!十八局地盤表,FLOOR((ROW()-2)/64, 1)+1,  MOD(D906 - C906-1, 8)+1)</f>
        <v>辛</v>
      </c>
      <c r="G906" t="str">
        <f t="shared" si="74"/>
        <v>巽辛</v>
      </c>
      <c r="H906" t="str">
        <f>IFERROR(VLOOKUP(G906, 地支沖合table[[key]:[沖合關係]], 2, FALSE), "")</f>
        <v/>
      </c>
    </row>
    <row r="907" spans="1:8" x14ac:dyDescent="0.25">
      <c r="A907">
        <f t="shared" si="70"/>
        <v>329.5</v>
      </c>
      <c r="B907">
        <f t="shared" si="71"/>
        <v>6</v>
      </c>
      <c r="C907">
        <f t="shared" si="72"/>
        <v>1</v>
      </c>
      <c r="D907">
        <f t="shared" si="73"/>
        <v>2</v>
      </c>
      <c r="E907" t="str">
        <f>INDEX(八宮按位排, MOD(ROW()-2, 8)+1)</f>
        <v>震</v>
      </c>
      <c r="F907" t="str">
        <f>INDEX([2]!十八局地盤表,FLOOR((ROW()-2)/64, 1)+1,  MOD(D907 - C907-1, 8)+1)</f>
        <v>丙</v>
      </c>
      <c r="G907" t="str">
        <f t="shared" si="74"/>
        <v>震丙</v>
      </c>
      <c r="H907" t="str">
        <f>IFERROR(VLOOKUP(G907, 地支沖合table[[key]:[沖合關係]], 2, FALSE), "")</f>
        <v/>
      </c>
    </row>
    <row r="908" spans="1:8" x14ac:dyDescent="0.25">
      <c r="A908">
        <f t="shared" si="70"/>
        <v>330.5</v>
      </c>
      <c r="B908">
        <f t="shared" si="71"/>
        <v>6</v>
      </c>
      <c r="C908">
        <f t="shared" si="72"/>
        <v>1</v>
      </c>
      <c r="D908">
        <f t="shared" si="73"/>
        <v>3</v>
      </c>
      <c r="E908" t="str">
        <f>INDEX(八宮按位排, MOD(ROW()-2, 8)+1)</f>
        <v>艮</v>
      </c>
      <c r="F908" t="str">
        <f>INDEX([2]!十八局地盤表,FLOOR((ROW()-2)/64, 1)+1,  MOD(D908 - C908-1, 8)+1)</f>
        <v>丁</v>
      </c>
      <c r="G908" t="str">
        <f t="shared" si="74"/>
        <v>艮丁</v>
      </c>
      <c r="H908" t="str">
        <f>IFERROR(VLOOKUP(G908, 地支沖合table[[key]:[沖合關係]], 2, FALSE), "")</f>
        <v/>
      </c>
    </row>
    <row r="909" spans="1:8" x14ac:dyDescent="0.25">
      <c r="A909">
        <f t="shared" si="70"/>
        <v>331.5</v>
      </c>
      <c r="B909">
        <f t="shared" si="71"/>
        <v>6</v>
      </c>
      <c r="C909">
        <f t="shared" si="72"/>
        <v>1</v>
      </c>
      <c r="D909">
        <f t="shared" si="73"/>
        <v>4</v>
      </c>
      <c r="E909" t="str">
        <f>INDEX(八宮按位排, MOD(ROW()-2, 8)+1)</f>
        <v>坎</v>
      </c>
      <c r="F909" t="str">
        <f>INDEX([2]!十八局地盤表,FLOOR((ROW()-2)/64, 1)+1,  MOD(D909 - C909-1, 8)+1)</f>
        <v>庚</v>
      </c>
      <c r="G909" t="str">
        <f t="shared" si="74"/>
        <v>坎庚</v>
      </c>
      <c r="H909" t="str">
        <f>IFERROR(VLOOKUP(G909, 地支沖合table[[key]:[沖合關係]], 2, FALSE), "")</f>
        <v/>
      </c>
    </row>
    <row r="910" spans="1:8" x14ac:dyDescent="0.25">
      <c r="A910">
        <f t="shared" si="70"/>
        <v>332.5</v>
      </c>
      <c r="B910">
        <f t="shared" si="71"/>
        <v>6</v>
      </c>
      <c r="C910">
        <f t="shared" si="72"/>
        <v>1</v>
      </c>
      <c r="D910">
        <f t="shared" si="73"/>
        <v>5</v>
      </c>
      <c r="E910" t="str">
        <f>INDEX(八宮按位排, MOD(ROW()-2, 8)+1)</f>
        <v>乾</v>
      </c>
      <c r="F910" t="str">
        <f>INDEX([2]!十八局地盤表,FLOOR((ROW()-2)/64, 1)+1,  MOD(D910 - C910-1, 8)+1)</f>
        <v>壬</v>
      </c>
      <c r="G910" t="str">
        <f t="shared" si="74"/>
        <v>乾壬</v>
      </c>
      <c r="H910" t="str">
        <f>IFERROR(VLOOKUP(G910, 地支沖合table[[key]:[沖合關係]], 2, FALSE), "")</f>
        <v>相沖,</v>
      </c>
    </row>
    <row r="911" spans="1:8" x14ac:dyDescent="0.25">
      <c r="A911">
        <f t="shared" si="70"/>
        <v>333.5</v>
      </c>
      <c r="B911">
        <f t="shared" si="71"/>
        <v>6</v>
      </c>
      <c r="C911">
        <f t="shared" si="72"/>
        <v>1</v>
      </c>
      <c r="D911">
        <f t="shared" si="73"/>
        <v>6</v>
      </c>
      <c r="E911" t="str">
        <f>INDEX(八宮按位排, MOD(ROW()-2, 8)+1)</f>
        <v>兌</v>
      </c>
      <c r="F911" t="str">
        <f>INDEX([2]!十八局地盤表,FLOOR((ROW()-2)/64, 1)+1,  MOD(D911 - C911-1, 8)+1)</f>
        <v>戊</v>
      </c>
      <c r="G911" t="str">
        <f t="shared" si="74"/>
        <v>兌戊</v>
      </c>
      <c r="H911" t="str">
        <f>IFERROR(VLOOKUP(G911, 地支沖合table[[key]:[沖合關係]], 2, FALSE), "")</f>
        <v>相破,</v>
      </c>
    </row>
    <row r="912" spans="1:8" x14ac:dyDescent="0.25">
      <c r="A912">
        <f t="shared" si="70"/>
        <v>334.5</v>
      </c>
      <c r="B912">
        <f t="shared" si="71"/>
        <v>6</v>
      </c>
      <c r="C912">
        <f t="shared" si="72"/>
        <v>1</v>
      </c>
      <c r="D912">
        <f t="shared" si="73"/>
        <v>7</v>
      </c>
      <c r="E912" t="str">
        <f>INDEX(八宮按位排, MOD(ROW()-2, 8)+1)</f>
        <v>坤</v>
      </c>
      <c r="F912" t="str">
        <f>INDEX([2]!十八局地盤表,FLOOR((ROW()-2)/64, 1)+1,  MOD(D912 - C912-1, 8)+1)</f>
        <v>己</v>
      </c>
      <c r="G912" t="str">
        <f t="shared" si="74"/>
        <v>坤己</v>
      </c>
      <c r="H912" t="str">
        <f>IFERROR(VLOOKUP(G912, 地支沖合table[[key]:[沖合關係]], 2, FALSE), "")</f>
        <v>相破,恃勢之刑-儀→宮,</v>
      </c>
    </row>
    <row r="913" spans="1:8" x14ac:dyDescent="0.25">
      <c r="A913">
        <f t="shared" si="70"/>
        <v>335.5</v>
      </c>
      <c r="B913">
        <f t="shared" si="71"/>
        <v>6</v>
      </c>
      <c r="C913">
        <f t="shared" si="72"/>
        <v>1</v>
      </c>
      <c r="D913">
        <f t="shared" si="73"/>
        <v>8</v>
      </c>
      <c r="E913" t="str">
        <f>INDEX(八宮按位排, MOD(ROW()-2, 8)+1)</f>
        <v>離</v>
      </c>
      <c r="F913" t="str">
        <f>INDEX([2]!十八局地盤表,FLOOR((ROW()-2)/64, 1)+1,  MOD(D913 - C913-1, 8)+1)</f>
        <v>癸</v>
      </c>
      <c r="G913" t="str">
        <f t="shared" si="74"/>
        <v>離癸</v>
      </c>
      <c r="H913" t="str">
        <f>IFERROR(VLOOKUP(G913, 地支沖合table[[key]:[沖合關係]], 2, FALSE), "")</f>
        <v/>
      </c>
    </row>
    <row r="914" spans="1:8" x14ac:dyDescent="0.25">
      <c r="A914">
        <f t="shared" si="70"/>
        <v>336.5</v>
      </c>
      <c r="B914">
        <f t="shared" si="71"/>
        <v>6</v>
      </c>
      <c r="C914">
        <f t="shared" si="72"/>
        <v>2</v>
      </c>
      <c r="D914">
        <f t="shared" si="73"/>
        <v>1</v>
      </c>
      <c r="E914" t="str">
        <f>INDEX(八宮按位排, MOD(ROW()-2, 8)+1)</f>
        <v>巽</v>
      </c>
      <c r="F914" t="str">
        <f>INDEX([2]!十八局地盤表,FLOOR((ROW()-2)/64, 1)+1,  MOD(D914 - C914-1, 8)+1)</f>
        <v>癸</v>
      </c>
      <c r="G914" t="str">
        <f t="shared" si="74"/>
        <v>巽癸</v>
      </c>
      <c r="H914" t="str">
        <f>IFERROR(VLOOKUP(G914, 地支沖合table[[key]:[沖合關係]], 2, FALSE), "")</f>
        <v>相害,無恩之刑-儀→宮,</v>
      </c>
    </row>
    <row r="915" spans="1:8" x14ac:dyDescent="0.25">
      <c r="A915">
        <f t="shared" si="70"/>
        <v>337.5</v>
      </c>
      <c r="B915">
        <f t="shared" si="71"/>
        <v>6</v>
      </c>
      <c r="C915">
        <f t="shared" si="72"/>
        <v>2</v>
      </c>
      <c r="D915">
        <f t="shared" si="73"/>
        <v>2</v>
      </c>
      <c r="E915" t="str">
        <f>INDEX(八宮按位排, MOD(ROW()-2, 8)+1)</f>
        <v>震</v>
      </c>
      <c r="F915" t="str">
        <f>INDEX([2]!十八局地盤表,FLOOR((ROW()-2)/64, 1)+1,  MOD(D915 - C915-1, 8)+1)</f>
        <v>辛</v>
      </c>
      <c r="G915" t="str">
        <f t="shared" si="74"/>
        <v>震辛</v>
      </c>
      <c r="H915" t="str">
        <f>IFERROR(VLOOKUP(G915, 地支沖合table[[key]:[沖合關係]], 2, FALSE), "")</f>
        <v>相破,</v>
      </c>
    </row>
    <row r="916" spans="1:8" x14ac:dyDescent="0.25">
      <c r="A916">
        <f t="shared" si="70"/>
        <v>338.5</v>
      </c>
      <c r="B916">
        <f t="shared" si="71"/>
        <v>6</v>
      </c>
      <c r="C916">
        <f t="shared" si="72"/>
        <v>2</v>
      </c>
      <c r="D916">
        <f t="shared" si="73"/>
        <v>3</v>
      </c>
      <c r="E916" t="str">
        <f>INDEX(八宮按位排, MOD(ROW()-2, 8)+1)</f>
        <v>艮</v>
      </c>
      <c r="F916" t="str">
        <f>INDEX([2]!十八局地盤表,FLOOR((ROW()-2)/64, 1)+1,  MOD(D916 - C916-1, 8)+1)</f>
        <v>丙</v>
      </c>
      <c r="G916" t="str">
        <f t="shared" si="74"/>
        <v>艮丙</v>
      </c>
      <c r="H916" t="str">
        <f>IFERROR(VLOOKUP(G916, 地支沖合table[[key]:[沖合關係]], 2, FALSE), "")</f>
        <v/>
      </c>
    </row>
    <row r="917" spans="1:8" x14ac:dyDescent="0.25">
      <c r="A917">
        <f t="shared" si="70"/>
        <v>339.5</v>
      </c>
      <c r="B917">
        <f t="shared" si="71"/>
        <v>6</v>
      </c>
      <c r="C917">
        <f t="shared" si="72"/>
        <v>2</v>
      </c>
      <c r="D917">
        <f t="shared" si="73"/>
        <v>4</v>
      </c>
      <c r="E917" t="str">
        <f>INDEX(八宮按位排, MOD(ROW()-2, 8)+1)</f>
        <v>坎</v>
      </c>
      <c r="F917" t="str">
        <f>INDEX([2]!十八局地盤表,FLOOR((ROW()-2)/64, 1)+1,  MOD(D917 - C917-1, 8)+1)</f>
        <v>丁</v>
      </c>
      <c r="G917" t="str">
        <f t="shared" si="74"/>
        <v>坎丁</v>
      </c>
      <c r="H917" t="str">
        <f>IFERROR(VLOOKUP(G917, 地支沖合table[[key]:[沖合關係]], 2, FALSE), "")</f>
        <v/>
      </c>
    </row>
    <row r="918" spans="1:8" x14ac:dyDescent="0.25">
      <c r="A918">
        <f t="shared" si="70"/>
        <v>340.5</v>
      </c>
      <c r="B918">
        <f t="shared" si="71"/>
        <v>6</v>
      </c>
      <c r="C918">
        <f t="shared" si="72"/>
        <v>2</v>
      </c>
      <c r="D918">
        <f t="shared" si="73"/>
        <v>5</v>
      </c>
      <c r="E918" t="str">
        <f>INDEX(八宮按位排, MOD(ROW()-2, 8)+1)</f>
        <v>乾</v>
      </c>
      <c r="F918" t="str">
        <f>INDEX([2]!十八局地盤表,FLOOR((ROW()-2)/64, 1)+1,  MOD(D918 - C918-1, 8)+1)</f>
        <v>庚</v>
      </c>
      <c r="G918" t="str">
        <f t="shared" si="74"/>
        <v>乾庚</v>
      </c>
      <c r="H918" t="str">
        <f>IFERROR(VLOOKUP(G918, 地支沖合table[[key]:[沖合關係]], 2, FALSE), "")</f>
        <v>相害,</v>
      </c>
    </row>
    <row r="919" spans="1:8" x14ac:dyDescent="0.25">
      <c r="A919">
        <f t="shared" si="70"/>
        <v>341.5</v>
      </c>
      <c r="B919">
        <f t="shared" si="71"/>
        <v>6</v>
      </c>
      <c r="C919">
        <f t="shared" si="72"/>
        <v>2</v>
      </c>
      <c r="D919">
        <f t="shared" si="73"/>
        <v>6</v>
      </c>
      <c r="E919" t="str">
        <f>INDEX(八宮按位排, MOD(ROW()-2, 8)+1)</f>
        <v>兌</v>
      </c>
      <c r="F919" t="str">
        <f>INDEX([2]!十八局地盤表,FLOOR((ROW()-2)/64, 1)+1,  MOD(D919 - C919-1, 8)+1)</f>
        <v>壬</v>
      </c>
      <c r="G919" t="str">
        <f t="shared" si="74"/>
        <v>兌壬</v>
      </c>
      <c r="H919" t="str">
        <f>IFERROR(VLOOKUP(G919, 地支沖合table[[key]:[沖合關係]], 2, FALSE), "")</f>
        <v>相合,</v>
      </c>
    </row>
    <row r="920" spans="1:8" x14ac:dyDescent="0.25">
      <c r="A920">
        <f t="shared" si="70"/>
        <v>342.5</v>
      </c>
      <c r="B920">
        <f t="shared" si="71"/>
        <v>6</v>
      </c>
      <c r="C920">
        <f t="shared" si="72"/>
        <v>2</v>
      </c>
      <c r="D920">
        <f t="shared" si="73"/>
        <v>7</v>
      </c>
      <c r="E920" t="str">
        <f>INDEX(八宮按位排, MOD(ROW()-2, 8)+1)</f>
        <v>坤</v>
      </c>
      <c r="F920" t="str">
        <f>INDEX([2]!十八局地盤表,FLOOR((ROW()-2)/64, 1)+1,  MOD(D920 - C920-1, 8)+1)</f>
        <v>戊</v>
      </c>
      <c r="G920" t="str">
        <f t="shared" si="74"/>
        <v>坤戊</v>
      </c>
      <c r="H920" t="str">
        <f>IFERROR(VLOOKUP(G920, 地支沖合table[[key]:[沖合關係]], 2, FALSE), "")</f>
        <v>相害,</v>
      </c>
    </row>
    <row r="921" spans="1:8" x14ac:dyDescent="0.25">
      <c r="A921">
        <f t="shared" si="70"/>
        <v>343.5</v>
      </c>
      <c r="B921">
        <f t="shared" si="71"/>
        <v>6</v>
      </c>
      <c r="C921">
        <f t="shared" si="72"/>
        <v>2</v>
      </c>
      <c r="D921">
        <f t="shared" si="73"/>
        <v>8</v>
      </c>
      <c r="E921" t="str">
        <f>INDEX(八宮按位排, MOD(ROW()-2, 8)+1)</f>
        <v>離</v>
      </c>
      <c r="F921" t="str">
        <f>INDEX([2]!十八局地盤表,FLOOR((ROW()-2)/64, 1)+1,  MOD(D921 - C921-1, 8)+1)</f>
        <v>己</v>
      </c>
      <c r="G921" t="str">
        <f t="shared" si="74"/>
        <v>離己</v>
      </c>
      <c r="H921" t="str">
        <f>IFERROR(VLOOKUP(G921, 地支沖合table[[key]:[沖合關係]], 2, FALSE), "")</f>
        <v/>
      </c>
    </row>
    <row r="922" spans="1:8" x14ac:dyDescent="0.25">
      <c r="A922">
        <f t="shared" si="70"/>
        <v>344.5</v>
      </c>
      <c r="B922">
        <f t="shared" si="71"/>
        <v>6</v>
      </c>
      <c r="C922">
        <f t="shared" si="72"/>
        <v>3</v>
      </c>
      <c r="D922">
        <f t="shared" si="73"/>
        <v>1</v>
      </c>
      <c r="E922" t="str">
        <f>INDEX(八宮按位排, MOD(ROW()-2, 8)+1)</f>
        <v>巽</v>
      </c>
      <c r="F922" t="str">
        <f>INDEX([2]!十八局地盤表,FLOOR((ROW()-2)/64, 1)+1,  MOD(D922 - C922-1, 8)+1)</f>
        <v>己</v>
      </c>
      <c r="G922" t="str">
        <f t="shared" si="74"/>
        <v>巽己</v>
      </c>
      <c r="H922" t="str">
        <f>IFERROR(VLOOKUP(G922, 地支沖合table[[key]:[沖合關係]], 2, FALSE), "")</f>
        <v>相沖,</v>
      </c>
    </row>
    <row r="923" spans="1:8" x14ac:dyDescent="0.25">
      <c r="A923">
        <f t="shared" si="70"/>
        <v>345.5</v>
      </c>
      <c r="B923">
        <f t="shared" si="71"/>
        <v>6</v>
      </c>
      <c r="C923">
        <f t="shared" si="72"/>
        <v>3</v>
      </c>
      <c r="D923">
        <f t="shared" si="73"/>
        <v>2</v>
      </c>
      <c r="E923" t="str">
        <f>INDEX(八宮按位排, MOD(ROW()-2, 8)+1)</f>
        <v>震</v>
      </c>
      <c r="F923" t="str">
        <f>INDEX([2]!十八局地盤表,FLOOR((ROW()-2)/64, 1)+1,  MOD(D923 - C923-1, 8)+1)</f>
        <v>癸</v>
      </c>
      <c r="G923" t="str">
        <f t="shared" si="74"/>
        <v>震癸</v>
      </c>
      <c r="H923" t="str">
        <f>IFERROR(VLOOKUP(G923, 地支沖合table[[key]:[沖合關係]], 2, FALSE), "")</f>
        <v/>
      </c>
    </row>
    <row r="924" spans="1:8" x14ac:dyDescent="0.25">
      <c r="A924">
        <f t="shared" si="70"/>
        <v>346.5</v>
      </c>
      <c r="B924">
        <f t="shared" si="71"/>
        <v>6</v>
      </c>
      <c r="C924">
        <f t="shared" si="72"/>
        <v>3</v>
      </c>
      <c r="D924">
        <f t="shared" si="73"/>
        <v>3</v>
      </c>
      <c r="E924" t="str">
        <f>INDEX(八宮按位排, MOD(ROW()-2, 8)+1)</f>
        <v>艮</v>
      </c>
      <c r="F924" t="str">
        <f>INDEX([2]!十八局地盤表,FLOOR((ROW()-2)/64, 1)+1,  MOD(D924 - C924-1, 8)+1)</f>
        <v>辛</v>
      </c>
      <c r="G924" t="str">
        <f t="shared" si="74"/>
        <v>艮辛</v>
      </c>
      <c r="H924" t="str">
        <f>IFERROR(VLOOKUP(G924, 地支沖合table[[key]:[沖合關係]], 2, FALSE), "")</f>
        <v>相害,</v>
      </c>
    </row>
    <row r="925" spans="1:8" x14ac:dyDescent="0.25">
      <c r="A925">
        <f t="shared" si="70"/>
        <v>347.5</v>
      </c>
      <c r="B925">
        <f t="shared" si="71"/>
        <v>6</v>
      </c>
      <c r="C925">
        <f t="shared" si="72"/>
        <v>3</v>
      </c>
      <c r="D925">
        <f t="shared" si="73"/>
        <v>4</v>
      </c>
      <c r="E925" t="str">
        <f>INDEX(八宮按位排, MOD(ROW()-2, 8)+1)</f>
        <v>坎</v>
      </c>
      <c r="F925" t="str">
        <f>INDEX([2]!十八局地盤表,FLOOR((ROW()-2)/64, 1)+1,  MOD(D925 - C925-1, 8)+1)</f>
        <v>丙</v>
      </c>
      <c r="G925" t="str">
        <f t="shared" si="74"/>
        <v>坎丙</v>
      </c>
      <c r="H925" t="str">
        <f>IFERROR(VLOOKUP(G925, 地支沖合table[[key]:[沖合關係]], 2, FALSE), "")</f>
        <v/>
      </c>
    </row>
    <row r="926" spans="1:8" x14ac:dyDescent="0.25">
      <c r="A926">
        <f t="shared" si="70"/>
        <v>348.5</v>
      </c>
      <c r="B926">
        <f t="shared" si="71"/>
        <v>6</v>
      </c>
      <c r="C926">
        <f t="shared" si="72"/>
        <v>3</v>
      </c>
      <c r="D926">
        <f t="shared" si="73"/>
        <v>5</v>
      </c>
      <c r="E926" t="str">
        <f>INDEX(八宮按位排, MOD(ROW()-2, 8)+1)</f>
        <v>乾</v>
      </c>
      <c r="F926" t="str">
        <f>INDEX([2]!十八局地盤表,FLOOR((ROW()-2)/64, 1)+1,  MOD(D926 - C926-1, 8)+1)</f>
        <v>丁</v>
      </c>
      <c r="G926" t="str">
        <f t="shared" si="74"/>
        <v>乾丁</v>
      </c>
      <c r="H926" t="str">
        <f>IFERROR(VLOOKUP(G926, 地支沖合table[[key]:[沖合關係]], 2, FALSE), "")</f>
        <v/>
      </c>
    </row>
    <row r="927" spans="1:8" x14ac:dyDescent="0.25">
      <c r="A927">
        <f t="shared" si="70"/>
        <v>349.5</v>
      </c>
      <c r="B927">
        <f t="shared" si="71"/>
        <v>6</v>
      </c>
      <c r="C927">
        <f t="shared" si="72"/>
        <v>3</v>
      </c>
      <c r="D927">
        <f t="shared" si="73"/>
        <v>6</v>
      </c>
      <c r="E927" t="str">
        <f>INDEX(八宮按位排, MOD(ROW()-2, 8)+1)</f>
        <v>兌</v>
      </c>
      <c r="F927" t="str">
        <f>INDEX([2]!十八局地盤表,FLOOR((ROW()-2)/64, 1)+1,  MOD(D927 - C927-1, 8)+1)</f>
        <v>庚</v>
      </c>
      <c r="G927" t="str">
        <f t="shared" si="74"/>
        <v>兌庚</v>
      </c>
      <c r="H927" t="str">
        <f>IFERROR(VLOOKUP(G927, 地支沖合table[[key]:[沖合關係]], 2, FALSE), "")</f>
        <v/>
      </c>
    </row>
    <row r="928" spans="1:8" x14ac:dyDescent="0.25">
      <c r="A928">
        <f t="shared" si="70"/>
        <v>350.5</v>
      </c>
      <c r="B928">
        <f t="shared" si="71"/>
        <v>6</v>
      </c>
      <c r="C928">
        <f t="shared" si="72"/>
        <v>3</v>
      </c>
      <c r="D928">
        <f t="shared" si="73"/>
        <v>7</v>
      </c>
      <c r="E928" t="str">
        <f>INDEX(八宮按位排, MOD(ROW()-2, 8)+1)</f>
        <v>坤</v>
      </c>
      <c r="F928" t="str">
        <f>INDEX([2]!十八局地盤表,FLOOR((ROW()-2)/64, 1)+1,  MOD(D928 - C928-1, 8)+1)</f>
        <v>壬</v>
      </c>
      <c r="G928" t="str">
        <f t="shared" si="74"/>
        <v>坤壬</v>
      </c>
      <c r="H928" t="str">
        <f>IFERROR(VLOOKUP(G928, 地支沖合table[[key]:[沖合關係]], 2, FALSE), "")</f>
        <v/>
      </c>
    </row>
    <row r="929" spans="1:8" x14ac:dyDescent="0.25">
      <c r="A929">
        <f t="shared" si="70"/>
        <v>351.5</v>
      </c>
      <c r="B929">
        <f t="shared" si="71"/>
        <v>6</v>
      </c>
      <c r="C929">
        <f t="shared" si="72"/>
        <v>3</v>
      </c>
      <c r="D929">
        <f t="shared" si="73"/>
        <v>8</v>
      </c>
      <c r="E929" t="str">
        <f>INDEX(八宮按位排, MOD(ROW()-2, 8)+1)</f>
        <v>離</v>
      </c>
      <c r="F929" t="str">
        <f>INDEX([2]!十八局地盤表,FLOOR((ROW()-2)/64, 1)+1,  MOD(D929 - C929-1, 8)+1)</f>
        <v>戊</v>
      </c>
      <c r="G929" t="str">
        <f t="shared" si="74"/>
        <v>離戊</v>
      </c>
      <c r="H929" t="str">
        <f>IFERROR(VLOOKUP(G929, 地支沖合table[[key]:[沖合關係]], 2, FALSE), "")</f>
        <v>相沖,</v>
      </c>
    </row>
    <row r="930" spans="1:8" x14ac:dyDescent="0.25">
      <c r="A930">
        <f t="shared" si="70"/>
        <v>352.5</v>
      </c>
      <c r="B930">
        <f t="shared" si="71"/>
        <v>6</v>
      </c>
      <c r="C930">
        <f t="shared" si="72"/>
        <v>4</v>
      </c>
      <c r="D930">
        <f t="shared" si="73"/>
        <v>1</v>
      </c>
      <c r="E930" t="str">
        <f>INDEX(八宮按位排, MOD(ROW()-2, 8)+1)</f>
        <v>巽</v>
      </c>
      <c r="F930" t="str">
        <f>INDEX([2]!十八局地盤表,FLOOR((ROW()-2)/64, 1)+1,  MOD(D930 - C930-1, 8)+1)</f>
        <v>戊</v>
      </c>
      <c r="G930" t="str">
        <f t="shared" si="74"/>
        <v>巽戊</v>
      </c>
      <c r="H930" t="str">
        <f>IFERROR(VLOOKUP(G930, 地支沖合table[[key]:[沖合關係]], 2, FALSE), "")</f>
        <v/>
      </c>
    </row>
    <row r="931" spans="1:8" x14ac:dyDescent="0.25">
      <c r="A931">
        <f t="shared" si="70"/>
        <v>353.5</v>
      </c>
      <c r="B931">
        <f t="shared" si="71"/>
        <v>6</v>
      </c>
      <c r="C931">
        <f t="shared" si="72"/>
        <v>4</v>
      </c>
      <c r="D931">
        <f t="shared" si="73"/>
        <v>2</v>
      </c>
      <c r="E931" t="str">
        <f>INDEX(八宮按位排, MOD(ROW()-2, 8)+1)</f>
        <v>震</v>
      </c>
      <c r="F931" t="str">
        <f>INDEX([2]!十八局地盤表,FLOOR((ROW()-2)/64, 1)+1,  MOD(D931 - C931-1, 8)+1)</f>
        <v>己</v>
      </c>
      <c r="G931" t="str">
        <f t="shared" si="74"/>
        <v>震己</v>
      </c>
      <c r="H931" t="str">
        <f>IFERROR(VLOOKUP(G931, 地支沖合table[[key]:[沖合關係]], 2, FALSE), "")</f>
        <v>相合,</v>
      </c>
    </row>
    <row r="932" spans="1:8" x14ac:dyDescent="0.25">
      <c r="A932">
        <f t="shared" si="70"/>
        <v>354.5</v>
      </c>
      <c r="B932">
        <f t="shared" si="71"/>
        <v>6</v>
      </c>
      <c r="C932">
        <f t="shared" si="72"/>
        <v>4</v>
      </c>
      <c r="D932">
        <f t="shared" si="73"/>
        <v>3</v>
      </c>
      <c r="E932" t="str">
        <f>INDEX(八宮按位排, MOD(ROW()-2, 8)+1)</f>
        <v>艮</v>
      </c>
      <c r="F932" t="str">
        <f>INDEX([2]!十八局地盤表,FLOOR((ROW()-2)/64, 1)+1,  MOD(D932 - C932-1, 8)+1)</f>
        <v>癸</v>
      </c>
      <c r="G932" t="str">
        <f t="shared" si="74"/>
        <v>艮癸</v>
      </c>
      <c r="H932" t="str">
        <f>IFERROR(VLOOKUP(G932, 地支沖合table[[key]:[沖合關係]], 2, FALSE), "")</f>
        <v/>
      </c>
    </row>
    <row r="933" spans="1:8" x14ac:dyDescent="0.25">
      <c r="A933">
        <f t="shared" si="70"/>
        <v>355.5</v>
      </c>
      <c r="B933">
        <f t="shared" si="71"/>
        <v>6</v>
      </c>
      <c r="C933">
        <f t="shared" si="72"/>
        <v>4</v>
      </c>
      <c r="D933">
        <f t="shared" si="73"/>
        <v>4</v>
      </c>
      <c r="E933" t="str">
        <f>INDEX(八宮按位排, MOD(ROW()-2, 8)+1)</f>
        <v>坎</v>
      </c>
      <c r="F933" t="str">
        <f>INDEX([2]!十八局地盤表,FLOOR((ROW()-2)/64, 1)+1,  MOD(D933 - C933-1, 8)+1)</f>
        <v>辛</v>
      </c>
      <c r="G933" t="str">
        <f t="shared" si="74"/>
        <v>坎辛</v>
      </c>
      <c r="H933" t="str">
        <f>IFERROR(VLOOKUP(G933, 地支沖合table[[key]:[沖合關係]], 2, FALSE), "")</f>
        <v>相沖,</v>
      </c>
    </row>
    <row r="934" spans="1:8" x14ac:dyDescent="0.25">
      <c r="A934">
        <f t="shared" si="70"/>
        <v>356.5</v>
      </c>
      <c r="B934">
        <f t="shared" si="71"/>
        <v>6</v>
      </c>
      <c r="C934">
        <f t="shared" si="72"/>
        <v>4</v>
      </c>
      <c r="D934">
        <f t="shared" si="73"/>
        <v>5</v>
      </c>
      <c r="E934" t="str">
        <f>INDEX(八宮按位排, MOD(ROW()-2, 8)+1)</f>
        <v>乾</v>
      </c>
      <c r="F934" t="str">
        <f>INDEX([2]!十八局地盤表,FLOOR((ROW()-2)/64, 1)+1,  MOD(D934 - C934-1, 8)+1)</f>
        <v>丙</v>
      </c>
      <c r="G934" t="str">
        <f t="shared" si="74"/>
        <v>乾丙</v>
      </c>
      <c r="H934" t="str">
        <f>IFERROR(VLOOKUP(G934, 地支沖合table[[key]:[沖合關係]], 2, FALSE), "")</f>
        <v/>
      </c>
    </row>
    <row r="935" spans="1:8" x14ac:dyDescent="0.25">
      <c r="A935">
        <f t="shared" si="70"/>
        <v>357.5</v>
      </c>
      <c r="B935">
        <f t="shared" si="71"/>
        <v>6</v>
      </c>
      <c r="C935">
        <f t="shared" si="72"/>
        <v>4</v>
      </c>
      <c r="D935">
        <f t="shared" si="73"/>
        <v>6</v>
      </c>
      <c r="E935" t="str">
        <f>INDEX(八宮按位排, MOD(ROW()-2, 8)+1)</f>
        <v>兌</v>
      </c>
      <c r="F935" t="str">
        <f>INDEX([2]!十八局地盤表,FLOOR((ROW()-2)/64, 1)+1,  MOD(D935 - C935-1, 8)+1)</f>
        <v>丁</v>
      </c>
      <c r="G935" t="str">
        <f t="shared" si="74"/>
        <v>兌丁</v>
      </c>
      <c r="H935" t="str">
        <f>IFERROR(VLOOKUP(G935, 地支沖合table[[key]:[沖合關係]], 2, FALSE), "")</f>
        <v/>
      </c>
    </row>
    <row r="936" spans="1:8" x14ac:dyDescent="0.25">
      <c r="A936">
        <f t="shared" si="70"/>
        <v>358.5</v>
      </c>
      <c r="B936">
        <f t="shared" si="71"/>
        <v>6</v>
      </c>
      <c r="C936">
        <f t="shared" si="72"/>
        <v>4</v>
      </c>
      <c r="D936">
        <f t="shared" si="73"/>
        <v>7</v>
      </c>
      <c r="E936" t="str">
        <f>INDEX(八宮按位排, MOD(ROW()-2, 8)+1)</f>
        <v>坤</v>
      </c>
      <c r="F936" t="str">
        <f>INDEX([2]!十八局地盤表,FLOOR((ROW()-2)/64, 1)+1,  MOD(D936 - C936-1, 8)+1)</f>
        <v>庚</v>
      </c>
      <c r="G936" t="str">
        <f t="shared" si="74"/>
        <v>坤庚</v>
      </c>
      <c r="H936" t="str">
        <f>IFERROR(VLOOKUP(G936, 地支沖合table[[key]:[沖合關係]], 2, FALSE), "")</f>
        <v/>
      </c>
    </row>
    <row r="937" spans="1:8" x14ac:dyDescent="0.25">
      <c r="A937">
        <f t="shared" si="70"/>
        <v>359.5</v>
      </c>
      <c r="B937">
        <f t="shared" si="71"/>
        <v>6</v>
      </c>
      <c r="C937">
        <f t="shared" si="72"/>
        <v>4</v>
      </c>
      <c r="D937">
        <f t="shared" si="73"/>
        <v>8</v>
      </c>
      <c r="E937" t="str">
        <f>INDEX(八宮按位排, MOD(ROW()-2, 8)+1)</f>
        <v>離</v>
      </c>
      <c r="F937" t="str">
        <f>INDEX([2]!十八局地盤表,FLOOR((ROW()-2)/64, 1)+1,  MOD(D937 - C937-1, 8)+1)</f>
        <v>壬</v>
      </c>
      <c r="G937" t="str">
        <f t="shared" si="74"/>
        <v>離壬</v>
      </c>
      <c r="H937" t="str">
        <f>IFERROR(VLOOKUP(G937, 地支沖合table[[key]:[沖合關係]], 2, FALSE), "")</f>
        <v/>
      </c>
    </row>
    <row r="938" spans="1:8" x14ac:dyDescent="0.25">
      <c r="A938">
        <f t="shared" si="70"/>
        <v>360.5</v>
      </c>
      <c r="B938">
        <f t="shared" si="71"/>
        <v>6</v>
      </c>
      <c r="C938">
        <f t="shared" si="72"/>
        <v>5</v>
      </c>
      <c r="D938">
        <f t="shared" si="73"/>
        <v>1</v>
      </c>
      <c r="E938" t="str">
        <f>INDEX(八宮按位排, MOD(ROW()-2, 8)+1)</f>
        <v>巽</v>
      </c>
      <c r="F938" t="str">
        <f>INDEX([2]!十八局地盤表,FLOOR((ROW()-2)/64, 1)+1,  MOD(D938 - C938-1, 8)+1)</f>
        <v>壬</v>
      </c>
      <c r="G938" t="str">
        <f t="shared" si="74"/>
        <v>巽壬</v>
      </c>
      <c r="H938" t="str">
        <f>IFERROR(VLOOKUP(G938, 地支沖合table[[key]:[沖合關係]], 2, FALSE), "")</f>
        <v>自刑,</v>
      </c>
    </row>
    <row r="939" spans="1:8" x14ac:dyDescent="0.25">
      <c r="A939">
        <f t="shared" si="70"/>
        <v>361.5</v>
      </c>
      <c r="B939">
        <f t="shared" si="71"/>
        <v>6</v>
      </c>
      <c r="C939">
        <f t="shared" si="72"/>
        <v>5</v>
      </c>
      <c r="D939">
        <f t="shared" si="73"/>
        <v>2</v>
      </c>
      <c r="E939" t="str">
        <f>INDEX(八宮按位排, MOD(ROW()-2, 8)+1)</f>
        <v>震</v>
      </c>
      <c r="F939" t="str">
        <f>INDEX([2]!十八局地盤表,FLOOR((ROW()-2)/64, 1)+1,  MOD(D939 - C939-1, 8)+1)</f>
        <v>戊</v>
      </c>
      <c r="G939" t="str">
        <f t="shared" si="74"/>
        <v>震戊</v>
      </c>
      <c r="H939" t="str">
        <f>IFERROR(VLOOKUP(G939, 地支沖合table[[key]:[沖合關係]], 2, FALSE), "")</f>
        <v>無禮之刑,</v>
      </c>
    </row>
    <row r="940" spans="1:8" x14ac:dyDescent="0.25">
      <c r="A940">
        <f t="shared" si="70"/>
        <v>362.5</v>
      </c>
      <c r="B940">
        <f t="shared" si="71"/>
        <v>6</v>
      </c>
      <c r="C940">
        <f t="shared" si="72"/>
        <v>5</v>
      </c>
      <c r="D940">
        <f t="shared" si="73"/>
        <v>3</v>
      </c>
      <c r="E940" t="str">
        <f>INDEX(八宮按位排, MOD(ROW()-2, 8)+1)</f>
        <v>艮</v>
      </c>
      <c r="F940" t="str">
        <f>INDEX([2]!十八局地盤表,FLOOR((ROW()-2)/64, 1)+1,  MOD(D940 - C940-1, 8)+1)</f>
        <v>己</v>
      </c>
      <c r="G940" t="str">
        <f t="shared" si="74"/>
        <v>艮己</v>
      </c>
      <c r="H940" t="str">
        <f>IFERROR(VLOOKUP(G940, 地支沖合table[[key]:[沖合關係]], 2, FALSE), "")</f>
        <v>恃勢之刑-儀←宮,</v>
      </c>
    </row>
    <row r="941" spans="1:8" x14ac:dyDescent="0.25">
      <c r="A941">
        <f t="shared" si="70"/>
        <v>363.5</v>
      </c>
      <c r="B941">
        <f t="shared" si="71"/>
        <v>6</v>
      </c>
      <c r="C941">
        <f t="shared" si="72"/>
        <v>5</v>
      </c>
      <c r="D941">
        <f t="shared" si="73"/>
        <v>4</v>
      </c>
      <c r="E941" t="str">
        <f>INDEX(八宮按位排, MOD(ROW()-2, 8)+1)</f>
        <v>坎</v>
      </c>
      <c r="F941" t="str">
        <f>INDEX([2]!十八局地盤表,FLOOR((ROW()-2)/64, 1)+1,  MOD(D941 - C941-1, 8)+1)</f>
        <v>癸</v>
      </c>
      <c r="G941" t="str">
        <f t="shared" si="74"/>
        <v>坎癸</v>
      </c>
      <c r="H941" t="str">
        <f>IFERROR(VLOOKUP(G941, 地支沖合table[[key]:[沖合關係]], 2, FALSE), "")</f>
        <v/>
      </c>
    </row>
    <row r="942" spans="1:8" x14ac:dyDescent="0.25">
      <c r="A942">
        <f t="shared" si="70"/>
        <v>364.5</v>
      </c>
      <c r="B942">
        <f t="shared" si="71"/>
        <v>6</v>
      </c>
      <c r="C942">
        <f t="shared" si="72"/>
        <v>5</v>
      </c>
      <c r="D942">
        <f t="shared" si="73"/>
        <v>5</v>
      </c>
      <c r="E942" t="str">
        <f>INDEX(八宮按位排, MOD(ROW()-2, 8)+1)</f>
        <v>乾</v>
      </c>
      <c r="F942" t="str">
        <f>INDEX([2]!十八局地盤表,FLOOR((ROW()-2)/64, 1)+1,  MOD(D942 - C942-1, 8)+1)</f>
        <v>辛</v>
      </c>
      <c r="G942" t="str">
        <f t="shared" si="74"/>
        <v>乾辛</v>
      </c>
      <c r="H942" t="str">
        <f>IFERROR(VLOOKUP(G942, 地支沖合table[[key]:[沖合關係]], 2, FALSE), "")</f>
        <v/>
      </c>
    </row>
    <row r="943" spans="1:8" x14ac:dyDescent="0.25">
      <c r="A943">
        <f t="shared" si="70"/>
        <v>365.5</v>
      </c>
      <c r="B943">
        <f t="shared" si="71"/>
        <v>6</v>
      </c>
      <c r="C943">
        <f t="shared" si="72"/>
        <v>5</v>
      </c>
      <c r="D943">
        <f t="shared" si="73"/>
        <v>6</v>
      </c>
      <c r="E943" t="str">
        <f>INDEX(八宮按位排, MOD(ROW()-2, 8)+1)</f>
        <v>兌</v>
      </c>
      <c r="F943" t="str">
        <f>INDEX([2]!十八局地盤表,FLOOR((ROW()-2)/64, 1)+1,  MOD(D943 - C943-1, 8)+1)</f>
        <v>丙</v>
      </c>
      <c r="G943" t="str">
        <f t="shared" si="74"/>
        <v>兌丙</v>
      </c>
      <c r="H943" t="str">
        <f>IFERROR(VLOOKUP(G943, 地支沖合table[[key]:[沖合關係]], 2, FALSE), "")</f>
        <v/>
      </c>
    </row>
    <row r="944" spans="1:8" x14ac:dyDescent="0.25">
      <c r="A944">
        <f t="shared" si="70"/>
        <v>366.5</v>
      </c>
      <c r="B944">
        <f t="shared" si="71"/>
        <v>6</v>
      </c>
      <c r="C944">
        <f t="shared" si="72"/>
        <v>5</v>
      </c>
      <c r="D944">
        <f t="shared" si="73"/>
        <v>7</v>
      </c>
      <c r="E944" t="str">
        <f>INDEX(八宮按位排, MOD(ROW()-2, 8)+1)</f>
        <v>坤</v>
      </c>
      <c r="F944" t="str">
        <f>INDEX([2]!十八局地盤表,FLOOR((ROW()-2)/64, 1)+1,  MOD(D944 - C944-1, 8)+1)</f>
        <v>丁</v>
      </c>
      <c r="G944" t="str">
        <f t="shared" si="74"/>
        <v>坤丁</v>
      </c>
      <c r="H944" t="str">
        <f>IFERROR(VLOOKUP(G944, 地支沖合table[[key]:[沖合關係]], 2, FALSE), "")</f>
        <v/>
      </c>
    </row>
    <row r="945" spans="1:8" x14ac:dyDescent="0.25">
      <c r="A945">
        <f t="shared" si="70"/>
        <v>367.5</v>
      </c>
      <c r="B945">
        <f t="shared" si="71"/>
        <v>6</v>
      </c>
      <c r="C945">
        <f t="shared" si="72"/>
        <v>5</v>
      </c>
      <c r="D945">
        <f t="shared" si="73"/>
        <v>8</v>
      </c>
      <c r="E945" t="str">
        <f>INDEX(八宮按位排, MOD(ROW()-2, 8)+1)</f>
        <v>離</v>
      </c>
      <c r="F945" t="str">
        <f>INDEX([2]!十八局地盤表,FLOOR((ROW()-2)/64, 1)+1,  MOD(D945 - C945-1, 8)+1)</f>
        <v>庚</v>
      </c>
      <c r="G945" t="str">
        <f t="shared" si="74"/>
        <v>離庚</v>
      </c>
      <c r="H945" t="str">
        <f>IFERROR(VLOOKUP(G945, 地支沖合table[[key]:[沖合關係]], 2, FALSE), "")</f>
        <v/>
      </c>
    </row>
    <row r="946" spans="1:8" x14ac:dyDescent="0.25">
      <c r="A946">
        <f t="shared" si="70"/>
        <v>368.5</v>
      </c>
      <c r="B946">
        <f t="shared" si="71"/>
        <v>6</v>
      </c>
      <c r="C946">
        <f t="shared" si="72"/>
        <v>6</v>
      </c>
      <c r="D946">
        <f t="shared" si="73"/>
        <v>1</v>
      </c>
      <c r="E946" t="str">
        <f>INDEX(八宮按位排, MOD(ROW()-2, 8)+1)</f>
        <v>巽</v>
      </c>
      <c r="F946" t="str">
        <f>INDEX([2]!十八局地盤表,FLOOR((ROW()-2)/64, 1)+1,  MOD(D946 - C946-1, 8)+1)</f>
        <v>庚</v>
      </c>
      <c r="G946" t="str">
        <f t="shared" si="74"/>
        <v>巽庚</v>
      </c>
      <c r="H946" t="str">
        <f>IFERROR(VLOOKUP(G946, 地支沖合table[[key]:[沖合關係]], 2, FALSE), "")</f>
        <v>相合,相破,無恩之刑-儀←宮,</v>
      </c>
    </row>
    <row r="947" spans="1:8" x14ac:dyDescent="0.25">
      <c r="A947">
        <f t="shared" si="70"/>
        <v>369.5</v>
      </c>
      <c r="B947">
        <f t="shared" si="71"/>
        <v>6</v>
      </c>
      <c r="C947">
        <f t="shared" si="72"/>
        <v>6</v>
      </c>
      <c r="D947">
        <f t="shared" si="73"/>
        <v>2</v>
      </c>
      <c r="E947" t="str">
        <f>INDEX(八宮按位排, MOD(ROW()-2, 8)+1)</f>
        <v>震</v>
      </c>
      <c r="F947" t="str">
        <f>INDEX([2]!十八局地盤表,FLOOR((ROW()-2)/64, 1)+1,  MOD(D947 - C947-1, 8)+1)</f>
        <v>壬</v>
      </c>
      <c r="G947" t="str">
        <f t="shared" si="74"/>
        <v>震壬</v>
      </c>
      <c r="H947" t="str">
        <f>IFERROR(VLOOKUP(G947, 地支沖合table[[key]:[沖合關係]], 2, FALSE), "")</f>
        <v>相害,</v>
      </c>
    </row>
    <row r="948" spans="1:8" x14ac:dyDescent="0.25">
      <c r="A948">
        <f t="shared" si="70"/>
        <v>370.5</v>
      </c>
      <c r="B948">
        <f t="shared" si="71"/>
        <v>6</v>
      </c>
      <c r="C948">
        <f t="shared" si="72"/>
        <v>6</v>
      </c>
      <c r="D948">
        <f t="shared" si="73"/>
        <v>3</v>
      </c>
      <c r="E948" t="str">
        <f>INDEX(八宮按位排, MOD(ROW()-2, 8)+1)</f>
        <v>艮</v>
      </c>
      <c r="F948" t="str">
        <f>INDEX([2]!十八局地盤表,FLOOR((ROW()-2)/64, 1)+1,  MOD(D948 - C948-1, 8)+1)</f>
        <v>戊</v>
      </c>
      <c r="G948" t="str">
        <f t="shared" si="74"/>
        <v>艮戊</v>
      </c>
      <c r="H948" t="str">
        <f>IFERROR(VLOOKUP(G948, 地支沖合table[[key]:[沖合關係]], 2, FALSE), "")</f>
        <v>相合,</v>
      </c>
    </row>
    <row r="949" spans="1:8" x14ac:dyDescent="0.25">
      <c r="A949">
        <f t="shared" si="70"/>
        <v>371.5</v>
      </c>
      <c r="B949">
        <f t="shared" si="71"/>
        <v>6</v>
      </c>
      <c r="C949">
        <f t="shared" si="72"/>
        <v>6</v>
      </c>
      <c r="D949">
        <f t="shared" si="73"/>
        <v>4</v>
      </c>
      <c r="E949" t="str">
        <f>INDEX(八宮按位排, MOD(ROW()-2, 8)+1)</f>
        <v>坎</v>
      </c>
      <c r="F949" t="str">
        <f>INDEX([2]!十八局地盤表,FLOOR((ROW()-2)/64, 1)+1,  MOD(D949 - C949-1, 8)+1)</f>
        <v>己</v>
      </c>
      <c r="G949" t="str">
        <f t="shared" si="74"/>
        <v>坎己</v>
      </c>
      <c r="H949" t="str">
        <f>IFERROR(VLOOKUP(G949, 地支沖合table[[key]:[沖合關係]], 2, FALSE), "")</f>
        <v/>
      </c>
    </row>
    <row r="950" spans="1:8" x14ac:dyDescent="0.25">
      <c r="A950">
        <f t="shared" si="70"/>
        <v>372.5</v>
      </c>
      <c r="B950">
        <f t="shared" si="71"/>
        <v>6</v>
      </c>
      <c r="C950">
        <f t="shared" si="72"/>
        <v>6</v>
      </c>
      <c r="D950">
        <f t="shared" si="73"/>
        <v>5</v>
      </c>
      <c r="E950" t="str">
        <f>INDEX(八宮按位排, MOD(ROW()-2, 8)+1)</f>
        <v>乾</v>
      </c>
      <c r="F950" t="str">
        <f>INDEX([2]!十八局地盤表,FLOOR((ROW()-2)/64, 1)+1,  MOD(D950 - C950-1, 8)+1)</f>
        <v>癸</v>
      </c>
      <c r="G950" t="str">
        <f t="shared" si="74"/>
        <v>乾癸</v>
      </c>
      <c r="H950" t="str">
        <f>IFERROR(VLOOKUP(G950, 地支沖合table[[key]:[沖合關係]], 2, FALSE), "")</f>
        <v>相合,相破,</v>
      </c>
    </row>
    <row r="951" spans="1:8" x14ac:dyDescent="0.25">
      <c r="A951">
        <f t="shared" si="70"/>
        <v>373.5</v>
      </c>
      <c r="B951">
        <f t="shared" si="71"/>
        <v>6</v>
      </c>
      <c r="C951">
        <f t="shared" si="72"/>
        <v>6</v>
      </c>
      <c r="D951">
        <f t="shared" si="73"/>
        <v>6</v>
      </c>
      <c r="E951" t="str">
        <f>INDEX(八宮按位排, MOD(ROW()-2, 8)+1)</f>
        <v>兌</v>
      </c>
      <c r="F951" t="str">
        <f>INDEX([2]!十八局地盤表,FLOOR((ROW()-2)/64, 1)+1,  MOD(D951 - C951-1, 8)+1)</f>
        <v>辛</v>
      </c>
      <c r="G951" t="str">
        <f t="shared" si="74"/>
        <v>兌辛</v>
      </c>
      <c r="H951" t="str">
        <f>IFERROR(VLOOKUP(G951, 地支沖合table[[key]:[沖合關係]], 2, FALSE), "")</f>
        <v/>
      </c>
    </row>
    <row r="952" spans="1:8" x14ac:dyDescent="0.25">
      <c r="A952">
        <f t="shared" si="70"/>
        <v>374.5</v>
      </c>
      <c r="B952">
        <f t="shared" si="71"/>
        <v>6</v>
      </c>
      <c r="C952">
        <f t="shared" si="72"/>
        <v>6</v>
      </c>
      <c r="D952">
        <f t="shared" si="73"/>
        <v>7</v>
      </c>
      <c r="E952" t="str">
        <f>INDEX(八宮按位排, MOD(ROW()-2, 8)+1)</f>
        <v>坤</v>
      </c>
      <c r="F952" t="str">
        <f>INDEX([2]!十八局地盤表,FLOOR((ROW()-2)/64, 1)+1,  MOD(D952 - C952-1, 8)+1)</f>
        <v>丙</v>
      </c>
      <c r="G952" t="str">
        <f t="shared" si="74"/>
        <v>坤丙</v>
      </c>
      <c r="H952" t="str">
        <f>IFERROR(VLOOKUP(G952, 地支沖合table[[key]:[沖合關係]], 2, FALSE), "")</f>
        <v/>
      </c>
    </row>
    <row r="953" spans="1:8" x14ac:dyDescent="0.25">
      <c r="A953">
        <f t="shared" si="70"/>
        <v>375.5</v>
      </c>
      <c r="B953">
        <f t="shared" si="71"/>
        <v>6</v>
      </c>
      <c r="C953">
        <f t="shared" si="72"/>
        <v>6</v>
      </c>
      <c r="D953">
        <f t="shared" si="73"/>
        <v>8</v>
      </c>
      <c r="E953" t="str">
        <f>INDEX(八宮按位排, MOD(ROW()-2, 8)+1)</f>
        <v>離</v>
      </c>
      <c r="F953" t="str">
        <f>INDEX([2]!十八局地盤表,FLOOR((ROW()-2)/64, 1)+1,  MOD(D953 - C953-1, 8)+1)</f>
        <v>丁</v>
      </c>
      <c r="G953" t="str">
        <f t="shared" si="74"/>
        <v>離丁</v>
      </c>
      <c r="H953" t="str">
        <f>IFERROR(VLOOKUP(G953, 地支沖合table[[key]:[沖合關係]], 2, FALSE), "")</f>
        <v/>
      </c>
    </row>
    <row r="954" spans="1:8" x14ac:dyDescent="0.25">
      <c r="A954">
        <f t="shared" si="70"/>
        <v>376.5</v>
      </c>
      <c r="B954">
        <f t="shared" si="71"/>
        <v>6</v>
      </c>
      <c r="C954">
        <f t="shared" si="72"/>
        <v>7</v>
      </c>
      <c r="D954">
        <f t="shared" si="73"/>
        <v>1</v>
      </c>
      <c r="E954" t="str">
        <f>INDEX(八宮按位排, MOD(ROW()-2, 8)+1)</f>
        <v>巽</v>
      </c>
      <c r="F954" t="str">
        <f>INDEX([2]!十八局地盤表,FLOOR((ROW()-2)/64, 1)+1,  MOD(D954 - C954-1, 8)+1)</f>
        <v>丁</v>
      </c>
      <c r="G954" t="str">
        <f t="shared" si="74"/>
        <v>巽丁</v>
      </c>
      <c r="H954" t="str">
        <f>IFERROR(VLOOKUP(G954, 地支沖合table[[key]:[沖合關係]], 2, FALSE), "")</f>
        <v/>
      </c>
    </row>
    <row r="955" spans="1:8" x14ac:dyDescent="0.25">
      <c r="A955">
        <f t="shared" si="70"/>
        <v>377.5</v>
      </c>
      <c r="B955">
        <f t="shared" si="71"/>
        <v>6</v>
      </c>
      <c r="C955">
        <f t="shared" si="72"/>
        <v>7</v>
      </c>
      <c r="D955">
        <f t="shared" si="73"/>
        <v>2</v>
      </c>
      <c r="E955" t="str">
        <f>INDEX(八宮按位排, MOD(ROW()-2, 8)+1)</f>
        <v>震</v>
      </c>
      <c r="F955" t="str">
        <f>INDEX([2]!十八局地盤表,FLOOR((ROW()-2)/64, 1)+1,  MOD(D955 - C955-1, 8)+1)</f>
        <v>庚</v>
      </c>
      <c r="G955" t="str">
        <f t="shared" si="74"/>
        <v>震庚</v>
      </c>
      <c r="H955" t="str">
        <f>IFERROR(VLOOKUP(G955, 地支沖合table[[key]:[沖合關係]], 2, FALSE), "")</f>
        <v/>
      </c>
    </row>
    <row r="956" spans="1:8" x14ac:dyDescent="0.25">
      <c r="A956">
        <f t="shared" si="70"/>
        <v>378.5</v>
      </c>
      <c r="B956">
        <f t="shared" si="71"/>
        <v>6</v>
      </c>
      <c r="C956">
        <f t="shared" si="72"/>
        <v>7</v>
      </c>
      <c r="D956">
        <f t="shared" si="73"/>
        <v>3</v>
      </c>
      <c r="E956" t="str">
        <f>INDEX(八宮按位排, MOD(ROW()-2, 8)+1)</f>
        <v>艮</v>
      </c>
      <c r="F956" t="str">
        <f>INDEX([2]!十八局地盤表,FLOOR((ROW()-2)/64, 1)+1,  MOD(D956 - C956-1, 8)+1)</f>
        <v>壬</v>
      </c>
      <c r="G956" t="str">
        <f t="shared" si="74"/>
        <v>艮壬</v>
      </c>
      <c r="H956" t="str">
        <f>IFERROR(VLOOKUP(G956, 地支沖合table[[key]:[沖合關係]], 2, FALSE), "")</f>
        <v>相破,</v>
      </c>
    </row>
    <row r="957" spans="1:8" x14ac:dyDescent="0.25">
      <c r="A957">
        <f t="shared" si="70"/>
        <v>379.5</v>
      </c>
      <c r="B957">
        <f t="shared" si="71"/>
        <v>6</v>
      </c>
      <c r="C957">
        <f t="shared" si="72"/>
        <v>7</v>
      </c>
      <c r="D957">
        <f t="shared" si="73"/>
        <v>4</v>
      </c>
      <c r="E957" t="str">
        <f>INDEX(八宮按位排, MOD(ROW()-2, 8)+1)</f>
        <v>坎</v>
      </c>
      <c r="F957" t="str">
        <f>INDEX([2]!十八局地盤表,FLOOR((ROW()-2)/64, 1)+1,  MOD(D957 - C957-1, 8)+1)</f>
        <v>戊</v>
      </c>
      <c r="G957" t="str">
        <f t="shared" si="74"/>
        <v>坎戊</v>
      </c>
      <c r="H957" t="str">
        <f>IFERROR(VLOOKUP(G957, 地支沖合table[[key]:[沖合關係]], 2, FALSE), "")</f>
        <v/>
      </c>
    </row>
    <row r="958" spans="1:8" x14ac:dyDescent="0.25">
      <c r="A958">
        <f t="shared" si="70"/>
        <v>380.5</v>
      </c>
      <c r="B958">
        <f t="shared" si="71"/>
        <v>6</v>
      </c>
      <c r="C958">
        <f t="shared" si="72"/>
        <v>7</v>
      </c>
      <c r="D958">
        <f t="shared" si="73"/>
        <v>5</v>
      </c>
      <c r="E958" t="str">
        <f>INDEX(八宮按位排, MOD(ROW()-2, 8)+1)</f>
        <v>乾</v>
      </c>
      <c r="F958" t="str">
        <f>INDEX([2]!十八局地盤表,FLOOR((ROW()-2)/64, 1)+1,  MOD(D958 - C958-1, 8)+1)</f>
        <v>己</v>
      </c>
      <c r="G958" t="str">
        <f t="shared" si="74"/>
        <v>乾己</v>
      </c>
      <c r="H958" t="str">
        <f>IFERROR(VLOOKUP(G958, 地支沖合table[[key]:[沖合關係]], 2, FALSE), "")</f>
        <v/>
      </c>
    </row>
    <row r="959" spans="1:8" x14ac:dyDescent="0.25">
      <c r="A959">
        <f t="shared" si="70"/>
        <v>381.5</v>
      </c>
      <c r="B959">
        <f t="shared" si="71"/>
        <v>6</v>
      </c>
      <c r="C959">
        <f t="shared" si="72"/>
        <v>7</v>
      </c>
      <c r="D959">
        <f t="shared" si="73"/>
        <v>6</v>
      </c>
      <c r="E959" t="str">
        <f>INDEX(八宮按位排, MOD(ROW()-2, 8)+1)</f>
        <v>兌</v>
      </c>
      <c r="F959" t="str">
        <f>INDEX([2]!十八局地盤表,FLOOR((ROW()-2)/64, 1)+1,  MOD(D959 - C959-1, 8)+1)</f>
        <v>癸</v>
      </c>
      <c r="G959" t="str">
        <f t="shared" si="74"/>
        <v>兌癸</v>
      </c>
      <c r="H959" t="str">
        <f>IFERROR(VLOOKUP(G959, 地支沖合table[[key]:[沖合關係]], 2, FALSE), "")</f>
        <v/>
      </c>
    </row>
    <row r="960" spans="1:8" x14ac:dyDescent="0.25">
      <c r="A960">
        <f t="shared" si="70"/>
        <v>382.5</v>
      </c>
      <c r="B960">
        <f t="shared" si="71"/>
        <v>6</v>
      </c>
      <c r="C960">
        <f t="shared" si="72"/>
        <v>7</v>
      </c>
      <c r="D960">
        <f t="shared" si="73"/>
        <v>7</v>
      </c>
      <c r="E960" t="str">
        <f>INDEX(八宮按位排, MOD(ROW()-2, 8)+1)</f>
        <v>坤</v>
      </c>
      <c r="F960" t="str">
        <f>INDEX([2]!十八局地盤表,FLOOR((ROW()-2)/64, 1)+1,  MOD(D960 - C960-1, 8)+1)</f>
        <v>辛</v>
      </c>
      <c r="G960" t="str">
        <f t="shared" si="74"/>
        <v>坤辛</v>
      </c>
      <c r="H960" t="str">
        <f>IFERROR(VLOOKUP(G960, 地支沖合table[[key]:[沖合關係]], 2, FALSE), "")</f>
        <v>相合,</v>
      </c>
    </row>
    <row r="961" spans="1:8" x14ac:dyDescent="0.25">
      <c r="A961">
        <f t="shared" si="70"/>
        <v>383.5</v>
      </c>
      <c r="B961">
        <f t="shared" si="71"/>
        <v>6</v>
      </c>
      <c r="C961">
        <f t="shared" si="72"/>
        <v>7</v>
      </c>
      <c r="D961">
        <f t="shared" si="73"/>
        <v>8</v>
      </c>
      <c r="E961" t="str">
        <f>INDEX(八宮按位排, MOD(ROW()-2, 8)+1)</f>
        <v>離</v>
      </c>
      <c r="F961" t="str">
        <f>INDEX([2]!十八局地盤表,FLOOR((ROW()-2)/64, 1)+1,  MOD(D961 - C961-1, 8)+1)</f>
        <v>丙</v>
      </c>
      <c r="G961" t="str">
        <f t="shared" si="74"/>
        <v>離丙</v>
      </c>
      <c r="H961" t="str">
        <f>IFERROR(VLOOKUP(G961, 地支沖合table[[key]:[沖合關係]], 2, FALSE), "")</f>
        <v/>
      </c>
    </row>
    <row r="962" spans="1:8" x14ac:dyDescent="0.25">
      <c r="A962">
        <f t="shared" si="70"/>
        <v>384.5</v>
      </c>
      <c r="B962">
        <f t="shared" si="71"/>
        <v>7</v>
      </c>
      <c r="C962">
        <f t="shared" si="72"/>
        <v>0</v>
      </c>
      <c r="D962">
        <f t="shared" si="73"/>
        <v>1</v>
      </c>
      <c r="E962" t="str">
        <f>INDEX(八宮按位排, MOD(ROW()-2, 8)+1)</f>
        <v>巽</v>
      </c>
      <c r="F962" t="str">
        <f>INDEX([2]!十八局地盤表,FLOOR((ROW()-2)/64, 1)+1,  MOD(D962 - C962-1, 8)+1)</f>
        <v>丁</v>
      </c>
      <c r="G962" t="str">
        <f t="shared" si="74"/>
        <v>巽丁</v>
      </c>
      <c r="H962" t="str">
        <f>IFERROR(VLOOKUP(G962, 地支沖合table[[key]:[沖合關係]], 2, FALSE), "")</f>
        <v/>
      </c>
    </row>
    <row r="963" spans="1:8" x14ac:dyDescent="0.25">
      <c r="A963">
        <f t="shared" ref="A963:A983" si="75">ROW()-577.5</f>
        <v>385.5</v>
      </c>
      <c r="B963">
        <f t="shared" ref="B963:B1026" si="76">SIGN(A963)*CEILING(ABS(A963)/64, 1)</f>
        <v>7</v>
      </c>
      <c r="C963">
        <f t="shared" ref="C963:C1026" si="77">MOD(FLOOR((ROW()-2)/8, 1), 8)</f>
        <v>0</v>
      </c>
      <c r="D963">
        <f t="shared" ref="D963:D1026" si="78">MOD(ROW()-2, 8)+1</f>
        <v>2</v>
      </c>
      <c r="E963" t="str">
        <f>INDEX(八宮按位排, MOD(ROW()-2, 8)+1)</f>
        <v>震</v>
      </c>
      <c r="F963" t="str">
        <f>INDEX([2]!十八局地盤表,FLOOR((ROW()-2)/64, 1)+1,  MOD(D963 - C963-1, 8)+1)</f>
        <v>癸</v>
      </c>
      <c r="G963" t="str">
        <f t="shared" ref="G963:G1026" si="79">E963&amp;F963</f>
        <v>震癸</v>
      </c>
      <c r="H963" t="str">
        <f>IFERROR(VLOOKUP(G963, 地支沖合table[[key]:[沖合關係]], 2, FALSE), "")</f>
        <v/>
      </c>
    </row>
    <row r="964" spans="1:8" x14ac:dyDescent="0.25">
      <c r="A964">
        <f t="shared" si="75"/>
        <v>386.5</v>
      </c>
      <c r="B964">
        <f t="shared" si="76"/>
        <v>7</v>
      </c>
      <c r="C964">
        <f t="shared" si="77"/>
        <v>0</v>
      </c>
      <c r="D964">
        <f t="shared" si="78"/>
        <v>3</v>
      </c>
      <c r="E964" t="str">
        <f>INDEX(八宮按位排, MOD(ROW()-2, 8)+1)</f>
        <v>艮</v>
      </c>
      <c r="F964" t="str">
        <f>INDEX([2]!十八局地盤表,FLOOR((ROW()-2)/64, 1)+1,  MOD(D964 - C964-1, 8)+1)</f>
        <v>己</v>
      </c>
      <c r="G964" t="str">
        <f t="shared" si="79"/>
        <v>艮己</v>
      </c>
      <c r="H964" t="str">
        <f>IFERROR(VLOOKUP(G964, 地支沖合table[[key]:[沖合關係]], 2, FALSE), "")</f>
        <v>恃勢之刑-儀←宮,</v>
      </c>
    </row>
    <row r="965" spans="1:8" x14ac:dyDescent="0.25">
      <c r="A965">
        <f t="shared" si="75"/>
        <v>387.5</v>
      </c>
      <c r="B965">
        <f t="shared" si="76"/>
        <v>7</v>
      </c>
      <c r="C965">
        <f t="shared" si="77"/>
        <v>0</v>
      </c>
      <c r="D965">
        <f t="shared" si="78"/>
        <v>4</v>
      </c>
      <c r="E965" t="str">
        <f>INDEX(八宮按位排, MOD(ROW()-2, 8)+1)</f>
        <v>坎</v>
      </c>
      <c r="F965" t="str">
        <f>INDEX([2]!十八局地盤表,FLOOR((ROW()-2)/64, 1)+1,  MOD(D965 - C965-1, 8)+1)</f>
        <v>辛</v>
      </c>
      <c r="G965" t="str">
        <f t="shared" si="79"/>
        <v>坎辛</v>
      </c>
      <c r="H965" t="str">
        <f>IFERROR(VLOOKUP(G965, 地支沖合table[[key]:[沖合關係]], 2, FALSE), "")</f>
        <v>相沖,</v>
      </c>
    </row>
    <row r="966" spans="1:8" x14ac:dyDescent="0.25">
      <c r="A966">
        <f t="shared" si="75"/>
        <v>388.5</v>
      </c>
      <c r="B966">
        <f t="shared" si="76"/>
        <v>7</v>
      </c>
      <c r="C966">
        <f t="shared" si="77"/>
        <v>0</v>
      </c>
      <c r="D966">
        <f t="shared" si="78"/>
        <v>5</v>
      </c>
      <c r="E966" t="str">
        <f>INDEX(八宮按位排, MOD(ROW()-2, 8)+1)</f>
        <v>乾</v>
      </c>
      <c r="F966" t="str">
        <f>INDEX([2]!十八局地盤表,FLOOR((ROW()-2)/64, 1)+1,  MOD(D966 - C966-1, 8)+1)</f>
        <v>乙</v>
      </c>
      <c r="G966" t="str">
        <f t="shared" si="79"/>
        <v>乾乙</v>
      </c>
      <c r="H966" t="str">
        <f>IFERROR(VLOOKUP(G966, 地支沖合table[[key]:[沖合關係]], 2, FALSE), "")</f>
        <v/>
      </c>
    </row>
    <row r="967" spans="1:8" x14ac:dyDescent="0.25">
      <c r="A967">
        <f t="shared" si="75"/>
        <v>389.5</v>
      </c>
      <c r="B967">
        <f t="shared" si="76"/>
        <v>7</v>
      </c>
      <c r="C967">
        <f t="shared" si="77"/>
        <v>0</v>
      </c>
      <c r="D967">
        <f t="shared" si="78"/>
        <v>6</v>
      </c>
      <c r="E967" t="str">
        <f>INDEX(八宮按位排, MOD(ROW()-2, 8)+1)</f>
        <v>兌</v>
      </c>
      <c r="F967" t="str">
        <f>INDEX([2]!十八局地盤表,FLOOR((ROW()-2)/64, 1)+1,  MOD(D967 - C967-1, 8)+1)</f>
        <v>戊</v>
      </c>
      <c r="G967" t="str">
        <f t="shared" si="79"/>
        <v>兌戊</v>
      </c>
      <c r="H967" t="str">
        <f>IFERROR(VLOOKUP(G967, 地支沖合table[[key]:[沖合關係]], 2, FALSE), "")</f>
        <v>相破,</v>
      </c>
    </row>
    <row r="968" spans="1:8" x14ac:dyDescent="0.25">
      <c r="A968">
        <f t="shared" si="75"/>
        <v>390.5</v>
      </c>
      <c r="B968">
        <f t="shared" si="76"/>
        <v>7</v>
      </c>
      <c r="C968">
        <f t="shared" si="77"/>
        <v>0</v>
      </c>
      <c r="D968">
        <f t="shared" si="78"/>
        <v>7</v>
      </c>
      <c r="E968" t="str">
        <f>INDEX(八宮按位排, MOD(ROW()-2, 8)+1)</f>
        <v>坤</v>
      </c>
      <c r="F968" t="str">
        <f>INDEX([2]!十八局地盤表,FLOOR((ROW()-2)/64, 1)+1,  MOD(D968 - C968-1, 8)+1)</f>
        <v>壬</v>
      </c>
      <c r="G968" t="str">
        <f t="shared" si="79"/>
        <v>坤壬</v>
      </c>
      <c r="H968" t="str">
        <f>IFERROR(VLOOKUP(G968, 地支沖合table[[key]:[沖合關係]], 2, FALSE), "")</f>
        <v/>
      </c>
    </row>
    <row r="969" spans="1:8" x14ac:dyDescent="0.25">
      <c r="A969">
        <f t="shared" si="75"/>
        <v>391.5</v>
      </c>
      <c r="B969">
        <f t="shared" si="76"/>
        <v>7</v>
      </c>
      <c r="C969">
        <f t="shared" si="77"/>
        <v>0</v>
      </c>
      <c r="D969">
        <f t="shared" si="78"/>
        <v>8</v>
      </c>
      <c r="E969" t="str">
        <f>INDEX(八宮按位排, MOD(ROW()-2, 8)+1)</f>
        <v>離</v>
      </c>
      <c r="F969" t="str">
        <f>INDEX([2]!十八局地盤表,FLOOR((ROW()-2)/64, 1)+1,  MOD(D969 - C969-1, 8)+1)</f>
        <v>庚</v>
      </c>
      <c r="G969" t="str">
        <f t="shared" si="79"/>
        <v>離庚</v>
      </c>
      <c r="H969" t="str">
        <f>IFERROR(VLOOKUP(G969, 地支沖合table[[key]:[沖合關係]], 2, FALSE), "")</f>
        <v/>
      </c>
    </row>
    <row r="970" spans="1:8" x14ac:dyDescent="0.25">
      <c r="A970">
        <f t="shared" si="75"/>
        <v>392.5</v>
      </c>
      <c r="B970">
        <f t="shared" si="76"/>
        <v>7</v>
      </c>
      <c r="C970">
        <f t="shared" si="77"/>
        <v>1</v>
      </c>
      <c r="D970">
        <f t="shared" si="78"/>
        <v>1</v>
      </c>
      <c r="E970" t="str">
        <f>INDEX(八宮按位排, MOD(ROW()-2, 8)+1)</f>
        <v>巽</v>
      </c>
      <c r="F970" t="str">
        <f>INDEX([2]!十八局地盤表,FLOOR((ROW()-2)/64, 1)+1,  MOD(D970 - C970-1, 8)+1)</f>
        <v>庚</v>
      </c>
      <c r="G970" t="str">
        <f t="shared" si="79"/>
        <v>巽庚</v>
      </c>
      <c r="H970" t="str">
        <f>IFERROR(VLOOKUP(G970, 地支沖合table[[key]:[沖合關係]], 2, FALSE), "")</f>
        <v>相合,相破,無恩之刑-儀←宮,</v>
      </c>
    </row>
    <row r="971" spans="1:8" x14ac:dyDescent="0.25">
      <c r="A971">
        <f t="shared" si="75"/>
        <v>393.5</v>
      </c>
      <c r="B971">
        <f t="shared" si="76"/>
        <v>7</v>
      </c>
      <c r="C971">
        <f t="shared" si="77"/>
        <v>1</v>
      </c>
      <c r="D971">
        <f t="shared" si="78"/>
        <v>2</v>
      </c>
      <c r="E971" t="str">
        <f>INDEX(八宮按位排, MOD(ROW()-2, 8)+1)</f>
        <v>震</v>
      </c>
      <c r="F971" t="str">
        <f>INDEX([2]!十八局地盤表,FLOOR((ROW()-2)/64, 1)+1,  MOD(D971 - C971-1, 8)+1)</f>
        <v>丁</v>
      </c>
      <c r="G971" t="str">
        <f t="shared" si="79"/>
        <v>震丁</v>
      </c>
      <c r="H971" t="str">
        <f>IFERROR(VLOOKUP(G971, 地支沖合table[[key]:[沖合關係]], 2, FALSE), "")</f>
        <v/>
      </c>
    </row>
    <row r="972" spans="1:8" x14ac:dyDescent="0.25">
      <c r="A972">
        <f t="shared" si="75"/>
        <v>394.5</v>
      </c>
      <c r="B972">
        <f t="shared" si="76"/>
        <v>7</v>
      </c>
      <c r="C972">
        <f t="shared" si="77"/>
        <v>1</v>
      </c>
      <c r="D972">
        <f t="shared" si="78"/>
        <v>3</v>
      </c>
      <c r="E972" t="str">
        <f>INDEX(八宮按位排, MOD(ROW()-2, 8)+1)</f>
        <v>艮</v>
      </c>
      <c r="F972" t="str">
        <f>INDEX([2]!十八局地盤表,FLOOR((ROW()-2)/64, 1)+1,  MOD(D972 - C972-1, 8)+1)</f>
        <v>癸</v>
      </c>
      <c r="G972" t="str">
        <f t="shared" si="79"/>
        <v>艮癸</v>
      </c>
      <c r="H972" t="str">
        <f>IFERROR(VLOOKUP(G972, 地支沖合table[[key]:[沖合關係]], 2, FALSE), "")</f>
        <v/>
      </c>
    </row>
    <row r="973" spans="1:8" x14ac:dyDescent="0.25">
      <c r="A973">
        <f t="shared" si="75"/>
        <v>395.5</v>
      </c>
      <c r="B973">
        <f t="shared" si="76"/>
        <v>7</v>
      </c>
      <c r="C973">
        <f t="shared" si="77"/>
        <v>1</v>
      </c>
      <c r="D973">
        <f t="shared" si="78"/>
        <v>4</v>
      </c>
      <c r="E973" t="str">
        <f>INDEX(八宮按位排, MOD(ROW()-2, 8)+1)</f>
        <v>坎</v>
      </c>
      <c r="F973" t="str">
        <f>INDEX([2]!十八局地盤表,FLOOR((ROW()-2)/64, 1)+1,  MOD(D973 - C973-1, 8)+1)</f>
        <v>己</v>
      </c>
      <c r="G973" t="str">
        <f t="shared" si="79"/>
        <v>坎己</v>
      </c>
      <c r="H973" t="str">
        <f>IFERROR(VLOOKUP(G973, 地支沖合table[[key]:[沖合關係]], 2, FALSE), "")</f>
        <v/>
      </c>
    </row>
    <row r="974" spans="1:8" x14ac:dyDescent="0.25">
      <c r="A974">
        <f t="shared" si="75"/>
        <v>396.5</v>
      </c>
      <c r="B974">
        <f t="shared" si="76"/>
        <v>7</v>
      </c>
      <c r="C974">
        <f t="shared" si="77"/>
        <v>1</v>
      </c>
      <c r="D974">
        <f t="shared" si="78"/>
        <v>5</v>
      </c>
      <c r="E974" t="str">
        <f>INDEX(八宮按位排, MOD(ROW()-2, 8)+1)</f>
        <v>乾</v>
      </c>
      <c r="F974" t="str">
        <f>INDEX([2]!十八局地盤表,FLOOR((ROW()-2)/64, 1)+1,  MOD(D974 - C974-1, 8)+1)</f>
        <v>辛</v>
      </c>
      <c r="G974" t="str">
        <f t="shared" si="79"/>
        <v>乾辛</v>
      </c>
      <c r="H974" t="str">
        <f>IFERROR(VLOOKUP(G974, 地支沖合table[[key]:[沖合關係]], 2, FALSE), "")</f>
        <v/>
      </c>
    </row>
    <row r="975" spans="1:8" x14ac:dyDescent="0.25">
      <c r="A975">
        <f t="shared" si="75"/>
        <v>397.5</v>
      </c>
      <c r="B975">
        <f t="shared" si="76"/>
        <v>7</v>
      </c>
      <c r="C975">
        <f t="shared" si="77"/>
        <v>1</v>
      </c>
      <c r="D975">
        <f t="shared" si="78"/>
        <v>6</v>
      </c>
      <c r="E975" t="str">
        <f>INDEX(八宮按位排, MOD(ROW()-2, 8)+1)</f>
        <v>兌</v>
      </c>
      <c r="F975" t="str">
        <f>INDEX([2]!十八局地盤表,FLOOR((ROW()-2)/64, 1)+1,  MOD(D975 - C975-1, 8)+1)</f>
        <v>乙</v>
      </c>
      <c r="G975" t="str">
        <f t="shared" si="79"/>
        <v>兌乙</v>
      </c>
      <c r="H975" t="str">
        <f>IFERROR(VLOOKUP(G975, 地支沖合table[[key]:[沖合關係]], 2, FALSE), "")</f>
        <v/>
      </c>
    </row>
    <row r="976" spans="1:8" x14ac:dyDescent="0.25">
      <c r="A976">
        <f t="shared" si="75"/>
        <v>398.5</v>
      </c>
      <c r="B976">
        <f t="shared" si="76"/>
        <v>7</v>
      </c>
      <c r="C976">
        <f t="shared" si="77"/>
        <v>1</v>
      </c>
      <c r="D976">
        <f t="shared" si="78"/>
        <v>7</v>
      </c>
      <c r="E976" t="str">
        <f>INDEX(八宮按位排, MOD(ROW()-2, 8)+1)</f>
        <v>坤</v>
      </c>
      <c r="F976" t="str">
        <f>INDEX([2]!十八局地盤表,FLOOR((ROW()-2)/64, 1)+1,  MOD(D976 - C976-1, 8)+1)</f>
        <v>戊</v>
      </c>
      <c r="G976" t="str">
        <f t="shared" si="79"/>
        <v>坤戊</v>
      </c>
      <c r="H976" t="str">
        <f>IFERROR(VLOOKUP(G976, 地支沖合table[[key]:[沖合關係]], 2, FALSE), "")</f>
        <v>相害,</v>
      </c>
    </row>
    <row r="977" spans="1:8" x14ac:dyDescent="0.25">
      <c r="A977">
        <f t="shared" si="75"/>
        <v>399.5</v>
      </c>
      <c r="B977">
        <f t="shared" si="76"/>
        <v>7</v>
      </c>
      <c r="C977">
        <f t="shared" si="77"/>
        <v>1</v>
      </c>
      <c r="D977">
        <f t="shared" si="78"/>
        <v>8</v>
      </c>
      <c r="E977" t="str">
        <f>INDEX(八宮按位排, MOD(ROW()-2, 8)+1)</f>
        <v>離</v>
      </c>
      <c r="F977" t="str">
        <f>INDEX([2]!十八局地盤表,FLOOR((ROW()-2)/64, 1)+1,  MOD(D977 - C977-1, 8)+1)</f>
        <v>壬</v>
      </c>
      <c r="G977" t="str">
        <f t="shared" si="79"/>
        <v>離壬</v>
      </c>
      <c r="H977" t="str">
        <f>IFERROR(VLOOKUP(G977, 地支沖合table[[key]:[沖合關係]], 2, FALSE), "")</f>
        <v/>
      </c>
    </row>
    <row r="978" spans="1:8" x14ac:dyDescent="0.25">
      <c r="A978">
        <f t="shared" si="75"/>
        <v>400.5</v>
      </c>
      <c r="B978">
        <f t="shared" si="76"/>
        <v>7</v>
      </c>
      <c r="C978">
        <f t="shared" si="77"/>
        <v>2</v>
      </c>
      <c r="D978">
        <f t="shared" si="78"/>
        <v>1</v>
      </c>
      <c r="E978" t="str">
        <f>INDEX(八宮按位排, MOD(ROW()-2, 8)+1)</f>
        <v>巽</v>
      </c>
      <c r="F978" t="str">
        <f>INDEX([2]!十八局地盤表,FLOOR((ROW()-2)/64, 1)+1,  MOD(D978 - C978-1, 8)+1)</f>
        <v>壬</v>
      </c>
      <c r="G978" t="str">
        <f t="shared" si="79"/>
        <v>巽壬</v>
      </c>
      <c r="H978" t="str">
        <f>IFERROR(VLOOKUP(G978, 地支沖合table[[key]:[沖合關係]], 2, FALSE), "")</f>
        <v>自刑,</v>
      </c>
    </row>
    <row r="979" spans="1:8" x14ac:dyDescent="0.25">
      <c r="A979">
        <f t="shared" si="75"/>
        <v>401.5</v>
      </c>
      <c r="B979">
        <f t="shared" si="76"/>
        <v>7</v>
      </c>
      <c r="C979">
        <f t="shared" si="77"/>
        <v>2</v>
      </c>
      <c r="D979">
        <f t="shared" si="78"/>
        <v>2</v>
      </c>
      <c r="E979" t="str">
        <f>INDEX(八宮按位排, MOD(ROW()-2, 8)+1)</f>
        <v>震</v>
      </c>
      <c r="F979" t="str">
        <f>INDEX([2]!十八局地盤表,FLOOR((ROW()-2)/64, 1)+1,  MOD(D979 - C979-1, 8)+1)</f>
        <v>庚</v>
      </c>
      <c r="G979" t="str">
        <f t="shared" si="79"/>
        <v>震庚</v>
      </c>
      <c r="H979" t="str">
        <f>IFERROR(VLOOKUP(G979, 地支沖合table[[key]:[沖合關係]], 2, FALSE), "")</f>
        <v/>
      </c>
    </row>
    <row r="980" spans="1:8" x14ac:dyDescent="0.25">
      <c r="A980">
        <f t="shared" si="75"/>
        <v>402.5</v>
      </c>
      <c r="B980">
        <f t="shared" si="76"/>
        <v>7</v>
      </c>
      <c r="C980">
        <f t="shared" si="77"/>
        <v>2</v>
      </c>
      <c r="D980">
        <f t="shared" si="78"/>
        <v>3</v>
      </c>
      <c r="E980" t="str">
        <f>INDEX(八宮按位排, MOD(ROW()-2, 8)+1)</f>
        <v>艮</v>
      </c>
      <c r="F980" t="str">
        <f>INDEX([2]!十八局地盤表,FLOOR((ROW()-2)/64, 1)+1,  MOD(D980 - C980-1, 8)+1)</f>
        <v>丁</v>
      </c>
      <c r="G980" t="str">
        <f t="shared" si="79"/>
        <v>艮丁</v>
      </c>
      <c r="H980" t="str">
        <f>IFERROR(VLOOKUP(G980, 地支沖合table[[key]:[沖合關係]], 2, FALSE), "")</f>
        <v/>
      </c>
    </row>
    <row r="981" spans="1:8" x14ac:dyDescent="0.25">
      <c r="A981">
        <f t="shared" si="75"/>
        <v>403.5</v>
      </c>
      <c r="B981">
        <f t="shared" si="76"/>
        <v>7</v>
      </c>
      <c r="C981">
        <f t="shared" si="77"/>
        <v>2</v>
      </c>
      <c r="D981">
        <f t="shared" si="78"/>
        <v>4</v>
      </c>
      <c r="E981" t="str">
        <f>INDEX(八宮按位排, MOD(ROW()-2, 8)+1)</f>
        <v>坎</v>
      </c>
      <c r="F981" t="str">
        <f>INDEX([2]!十八局地盤表,FLOOR((ROW()-2)/64, 1)+1,  MOD(D981 - C981-1, 8)+1)</f>
        <v>癸</v>
      </c>
      <c r="G981" t="str">
        <f t="shared" si="79"/>
        <v>坎癸</v>
      </c>
      <c r="H981" t="str">
        <f>IFERROR(VLOOKUP(G981, 地支沖合table[[key]:[沖合關係]], 2, FALSE), "")</f>
        <v/>
      </c>
    </row>
    <row r="982" spans="1:8" x14ac:dyDescent="0.25">
      <c r="A982">
        <f t="shared" si="75"/>
        <v>404.5</v>
      </c>
      <c r="B982">
        <f t="shared" si="76"/>
        <v>7</v>
      </c>
      <c r="C982">
        <f t="shared" si="77"/>
        <v>2</v>
      </c>
      <c r="D982">
        <f t="shared" si="78"/>
        <v>5</v>
      </c>
      <c r="E982" t="str">
        <f>INDEX(八宮按位排, MOD(ROW()-2, 8)+1)</f>
        <v>乾</v>
      </c>
      <c r="F982" t="str">
        <f>INDEX([2]!十八局地盤表,FLOOR((ROW()-2)/64, 1)+1,  MOD(D982 - C982-1, 8)+1)</f>
        <v>己</v>
      </c>
      <c r="G982" t="str">
        <f t="shared" si="79"/>
        <v>乾己</v>
      </c>
      <c r="H982" t="str">
        <f>IFERROR(VLOOKUP(G982, 地支沖合table[[key]:[沖合關係]], 2, FALSE), "")</f>
        <v/>
      </c>
    </row>
    <row r="983" spans="1:8" x14ac:dyDescent="0.25">
      <c r="A983">
        <f t="shared" si="75"/>
        <v>405.5</v>
      </c>
      <c r="B983">
        <f t="shared" si="76"/>
        <v>7</v>
      </c>
      <c r="C983">
        <f t="shared" si="77"/>
        <v>2</v>
      </c>
      <c r="D983">
        <f t="shared" si="78"/>
        <v>6</v>
      </c>
      <c r="E983" t="str">
        <f>INDEX(八宮按位排, MOD(ROW()-2, 8)+1)</f>
        <v>兌</v>
      </c>
      <c r="F983" t="str">
        <f>INDEX([2]!十八局地盤表,FLOOR((ROW()-2)/64, 1)+1,  MOD(D983 - C983-1, 8)+1)</f>
        <v>辛</v>
      </c>
      <c r="G983" t="str">
        <f t="shared" si="79"/>
        <v>兌辛</v>
      </c>
      <c r="H983" t="str">
        <f>IFERROR(VLOOKUP(G983, 地支沖合table[[key]:[沖合關係]], 2, FALSE), "")</f>
        <v/>
      </c>
    </row>
    <row r="984" spans="1:8" x14ac:dyDescent="0.25">
      <c r="A984">
        <f>ROW()-577.5</f>
        <v>406.5</v>
      </c>
      <c r="B984">
        <f t="shared" si="76"/>
        <v>7</v>
      </c>
      <c r="C984">
        <f t="shared" si="77"/>
        <v>2</v>
      </c>
      <c r="D984">
        <f t="shared" si="78"/>
        <v>7</v>
      </c>
      <c r="E984" t="str">
        <f>INDEX(八宮按位排, MOD(ROW()-2, 8)+1)</f>
        <v>坤</v>
      </c>
      <c r="F984" t="str">
        <f>INDEX([2]!十八局地盤表,FLOOR((ROW()-2)/64, 1)+1,  MOD(D984 - C984-1, 8)+1)</f>
        <v>乙</v>
      </c>
      <c r="G984" t="str">
        <f t="shared" si="79"/>
        <v>坤乙</v>
      </c>
      <c r="H984" t="str">
        <f>IFERROR(VLOOKUP(G984, 地支沖合table[[key]:[沖合關係]], 2, FALSE), "")</f>
        <v/>
      </c>
    </row>
    <row r="985" spans="1:8" x14ac:dyDescent="0.25">
      <c r="A985">
        <f t="shared" ref="A985:A1048" si="80">ROW()-577.5</f>
        <v>407.5</v>
      </c>
      <c r="B985">
        <f t="shared" si="76"/>
        <v>7</v>
      </c>
      <c r="C985">
        <f t="shared" si="77"/>
        <v>2</v>
      </c>
      <c r="D985">
        <f t="shared" si="78"/>
        <v>8</v>
      </c>
      <c r="E985" t="str">
        <f>INDEX(八宮按位排, MOD(ROW()-2, 8)+1)</f>
        <v>離</v>
      </c>
      <c r="F985" t="str">
        <f>INDEX([2]!十八局地盤表,FLOOR((ROW()-2)/64, 1)+1,  MOD(D985 - C985-1, 8)+1)</f>
        <v>戊</v>
      </c>
      <c r="G985" t="str">
        <f t="shared" si="79"/>
        <v>離戊</v>
      </c>
      <c r="H985" t="str">
        <f>IFERROR(VLOOKUP(G985, 地支沖合table[[key]:[沖合關係]], 2, FALSE), "")</f>
        <v>相沖,</v>
      </c>
    </row>
    <row r="986" spans="1:8" x14ac:dyDescent="0.25">
      <c r="A986">
        <f t="shared" si="80"/>
        <v>408.5</v>
      </c>
      <c r="B986">
        <f t="shared" si="76"/>
        <v>7</v>
      </c>
      <c r="C986">
        <f t="shared" si="77"/>
        <v>3</v>
      </c>
      <c r="D986">
        <f t="shared" si="78"/>
        <v>1</v>
      </c>
      <c r="E986" t="str">
        <f>INDEX(八宮按位排, MOD(ROW()-2, 8)+1)</f>
        <v>巽</v>
      </c>
      <c r="F986" t="str">
        <f>INDEX([2]!十八局地盤表,FLOOR((ROW()-2)/64, 1)+1,  MOD(D986 - C986-1, 8)+1)</f>
        <v>戊</v>
      </c>
      <c r="G986" t="str">
        <f t="shared" si="79"/>
        <v>巽戊</v>
      </c>
      <c r="H986" t="str">
        <f>IFERROR(VLOOKUP(G986, 地支沖合table[[key]:[沖合關係]], 2, FALSE), "")</f>
        <v/>
      </c>
    </row>
    <row r="987" spans="1:8" x14ac:dyDescent="0.25">
      <c r="A987">
        <f t="shared" si="80"/>
        <v>409.5</v>
      </c>
      <c r="B987">
        <f t="shared" si="76"/>
        <v>7</v>
      </c>
      <c r="C987">
        <f t="shared" si="77"/>
        <v>3</v>
      </c>
      <c r="D987">
        <f t="shared" si="78"/>
        <v>2</v>
      </c>
      <c r="E987" t="str">
        <f>INDEX(八宮按位排, MOD(ROW()-2, 8)+1)</f>
        <v>震</v>
      </c>
      <c r="F987" t="str">
        <f>INDEX([2]!十八局地盤表,FLOOR((ROW()-2)/64, 1)+1,  MOD(D987 - C987-1, 8)+1)</f>
        <v>壬</v>
      </c>
      <c r="G987" t="str">
        <f t="shared" si="79"/>
        <v>震壬</v>
      </c>
      <c r="H987" t="str">
        <f>IFERROR(VLOOKUP(G987, 地支沖合table[[key]:[沖合關係]], 2, FALSE), "")</f>
        <v>相害,</v>
      </c>
    </row>
    <row r="988" spans="1:8" x14ac:dyDescent="0.25">
      <c r="A988">
        <f t="shared" si="80"/>
        <v>410.5</v>
      </c>
      <c r="B988">
        <f t="shared" si="76"/>
        <v>7</v>
      </c>
      <c r="C988">
        <f t="shared" si="77"/>
        <v>3</v>
      </c>
      <c r="D988">
        <f t="shared" si="78"/>
        <v>3</v>
      </c>
      <c r="E988" t="str">
        <f>INDEX(八宮按位排, MOD(ROW()-2, 8)+1)</f>
        <v>艮</v>
      </c>
      <c r="F988" t="str">
        <f>INDEX([2]!十八局地盤表,FLOOR((ROW()-2)/64, 1)+1,  MOD(D988 - C988-1, 8)+1)</f>
        <v>庚</v>
      </c>
      <c r="G988" t="str">
        <f t="shared" si="79"/>
        <v>艮庚</v>
      </c>
      <c r="H988" t="str">
        <f>IFERROR(VLOOKUP(G988, 地支沖合table[[key]:[沖合關係]], 2, FALSE), "")</f>
        <v>相沖,無恩之刑-儀→宮,</v>
      </c>
    </row>
    <row r="989" spans="1:8" x14ac:dyDescent="0.25">
      <c r="A989">
        <f t="shared" si="80"/>
        <v>411.5</v>
      </c>
      <c r="B989">
        <f t="shared" si="76"/>
        <v>7</v>
      </c>
      <c r="C989">
        <f t="shared" si="77"/>
        <v>3</v>
      </c>
      <c r="D989">
        <f t="shared" si="78"/>
        <v>4</v>
      </c>
      <c r="E989" t="str">
        <f>INDEX(八宮按位排, MOD(ROW()-2, 8)+1)</f>
        <v>坎</v>
      </c>
      <c r="F989" t="str">
        <f>INDEX([2]!十八局地盤表,FLOOR((ROW()-2)/64, 1)+1,  MOD(D989 - C989-1, 8)+1)</f>
        <v>丁</v>
      </c>
      <c r="G989" t="str">
        <f t="shared" si="79"/>
        <v>坎丁</v>
      </c>
      <c r="H989" t="str">
        <f>IFERROR(VLOOKUP(G989, 地支沖合table[[key]:[沖合關係]], 2, FALSE), "")</f>
        <v/>
      </c>
    </row>
    <row r="990" spans="1:8" x14ac:dyDescent="0.25">
      <c r="A990">
        <f t="shared" si="80"/>
        <v>412.5</v>
      </c>
      <c r="B990">
        <f t="shared" si="76"/>
        <v>7</v>
      </c>
      <c r="C990">
        <f t="shared" si="77"/>
        <v>3</v>
      </c>
      <c r="D990">
        <f t="shared" si="78"/>
        <v>5</v>
      </c>
      <c r="E990" t="str">
        <f>INDEX(八宮按位排, MOD(ROW()-2, 8)+1)</f>
        <v>乾</v>
      </c>
      <c r="F990" t="str">
        <f>INDEX([2]!十八局地盤表,FLOOR((ROW()-2)/64, 1)+1,  MOD(D990 - C990-1, 8)+1)</f>
        <v>癸</v>
      </c>
      <c r="G990" t="str">
        <f t="shared" si="79"/>
        <v>乾癸</v>
      </c>
      <c r="H990" t="str">
        <f>IFERROR(VLOOKUP(G990, 地支沖合table[[key]:[沖合關係]], 2, FALSE), "")</f>
        <v>相合,相破,</v>
      </c>
    </row>
    <row r="991" spans="1:8" x14ac:dyDescent="0.25">
      <c r="A991">
        <f t="shared" si="80"/>
        <v>413.5</v>
      </c>
      <c r="B991">
        <f t="shared" si="76"/>
        <v>7</v>
      </c>
      <c r="C991">
        <f t="shared" si="77"/>
        <v>3</v>
      </c>
      <c r="D991">
        <f t="shared" si="78"/>
        <v>6</v>
      </c>
      <c r="E991" t="str">
        <f>INDEX(八宮按位排, MOD(ROW()-2, 8)+1)</f>
        <v>兌</v>
      </c>
      <c r="F991" t="str">
        <f>INDEX([2]!十八局地盤表,FLOOR((ROW()-2)/64, 1)+1,  MOD(D991 - C991-1, 8)+1)</f>
        <v>己</v>
      </c>
      <c r="G991" t="str">
        <f t="shared" si="79"/>
        <v>兌己</v>
      </c>
      <c r="H991" t="str">
        <f>IFERROR(VLOOKUP(G991, 地支沖合table[[key]:[沖合關係]], 2, FALSE), "")</f>
        <v>相害,</v>
      </c>
    </row>
    <row r="992" spans="1:8" x14ac:dyDescent="0.25">
      <c r="A992">
        <f t="shared" si="80"/>
        <v>414.5</v>
      </c>
      <c r="B992">
        <f t="shared" si="76"/>
        <v>7</v>
      </c>
      <c r="C992">
        <f t="shared" si="77"/>
        <v>3</v>
      </c>
      <c r="D992">
        <f t="shared" si="78"/>
        <v>7</v>
      </c>
      <c r="E992" t="str">
        <f>INDEX(八宮按位排, MOD(ROW()-2, 8)+1)</f>
        <v>坤</v>
      </c>
      <c r="F992" t="str">
        <f>INDEX([2]!十八局地盤表,FLOOR((ROW()-2)/64, 1)+1,  MOD(D992 - C992-1, 8)+1)</f>
        <v>辛</v>
      </c>
      <c r="G992" t="str">
        <f t="shared" si="79"/>
        <v>坤辛</v>
      </c>
      <c r="H992" t="str">
        <f>IFERROR(VLOOKUP(G992, 地支沖合table[[key]:[沖合關係]], 2, FALSE), "")</f>
        <v>相合,</v>
      </c>
    </row>
    <row r="993" spans="1:8" x14ac:dyDescent="0.25">
      <c r="A993">
        <f t="shared" si="80"/>
        <v>415.5</v>
      </c>
      <c r="B993">
        <f t="shared" si="76"/>
        <v>7</v>
      </c>
      <c r="C993">
        <f t="shared" si="77"/>
        <v>3</v>
      </c>
      <c r="D993">
        <f t="shared" si="78"/>
        <v>8</v>
      </c>
      <c r="E993" t="str">
        <f>INDEX(八宮按位排, MOD(ROW()-2, 8)+1)</f>
        <v>離</v>
      </c>
      <c r="F993" t="str">
        <f>INDEX([2]!十八局地盤表,FLOOR((ROW()-2)/64, 1)+1,  MOD(D993 - C993-1, 8)+1)</f>
        <v>乙</v>
      </c>
      <c r="G993" t="str">
        <f t="shared" si="79"/>
        <v>離乙</v>
      </c>
      <c r="H993" t="str">
        <f>IFERROR(VLOOKUP(G993, 地支沖合table[[key]:[沖合關係]], 2, FALSE), "")</f>
        <v/>
      </c>
    </row>
    <row r="994" spans="1:8" x14ac:dyDescent="0.25">
      <c r="A994">
        <f t="shared" si="80"/>
        <v>416.5</v>
      </c>
      <c r="B994">
        <f t="shared" si="76"/>
        <v>7</v>
      </c>
      <c r="C994">
        <f t="shared" si="77"/>
        <v>4</v>
      </c>
      <c r="D994">
        <f t="shared" si="78"/>
        <v>1</v>
      </c>
      <c r="E994" t="str">
        <f>INDEX(八宮按位排, MOD(ROW()-2, 8)+1)</f>
        <v>巽</v>
      </c>
      <c r="F994" t="str">
        <f>INDEX([2]!十八局地盤表,FLOOR((ROW()-2)/64, 1)+1,  MOD(D994 - C994-1, 8)+1)</f>
        <v>乙</v>
      </c>
      <c r="G994" t="str">
        <f t="shared" si="79"/>
        <v>巽乙</v>
      </c>
      <c r="H994" t="str">
        <f>IFERROR(VLOOKUP(G994, 地支沖合table[[key]:[沖合關係]], 2, FALSE), "")</f>
        <v/>
      </c>
    </row>
    <row r="995" spans="1:8" x14ac:dyDescent="0.25">
      <c r="A995">
        <f t="shared" si="80"/>
        <v>417.5</v>
      </c>
      <c r="B995">
        <f t="shared" si="76"/>
        <v>7</v>
      </c>
      <c r="C995">
        <f t="shared" si="77"/>
        <v>4</v>
      </c>
      <c r="D995">
        <f t="shared" si="78"/>
        <v>2</v>
      </c>
      <c r="E995" t="str">
        <f>INDEX(八宮按位排, MOD(ROW()-2, 8)+1)</f>
        <v>震</v>
      </c>
      <c r="F995" t="str">
        <f>INDEX([2]!十八局地盤表,FLOOR((ROW()-2)/64, 1)+1,  MOD(D995 - C995-1, 8)+1)</f>
        <v>戊</v>
      </c>
      <c r="G995" t="str">
        <f t="shared" si="79"/>
        <v>震戊</v>
      </c>
      <c r="H995" t="str">
        <f>IFERROR(VLOOKUP(G995, 地支沖合table[[key]:[沖合關係]], 2, FALSE), "")</f>
        <v>無禮之刑,</v>
      </c>
    </row>
    <row r="996" spans="1:8" x14ac:dyDescent="0.25">
      <c r="A996">
        <f t="shared" si="80"/>
        <v>418.5</v>
      </c>
      <c r="B996">
        <f t="shared" si="76"/>
        <v>7</v>
      </c>
      <c r="C996">
        <f t="shared" si="77"/>
        <v>4</v>
      </c>
      <c r="D996">
        <f t="shared" si="78"/>
        <v>3</v>
      </c>
      <c r="E996" t="str">
        <f>INDEX(八宮按位排, MOD(ROW()-2, 8)+1)</f>
        <v>艮</v>
      </c>
      <c r="F996" t="str">
        <f>INDEX([2]!十八局地盤表,FLOOR((ROW()-2)/64, 1)+1,  MOD(D996 - C996-1, 8)+1)</f>
        <v>壬</v>
      </c>
      <c r="G996" t="str">
        <f t="shared" si="79"/>
        <v>艮壬</v>
      </c>
      <c r="H996" t="str">
        <f>IFERROR(VLOOKUP(G996, 地支沖合table[[key]:[沖合關係]], 2, FALSE), "")</f>
        <v>相破,</v>
      </c>
    </row>
    <row r="997" spans="1:8" x14ac:dyDescent="0.25">
      <c r="A997">
        <f t="shared" si="80"/>
        <v>419.5</v>
      </c>
      <c r="B997">
        <f t="shared" si="76"/>
        <v>7</v>
      </c>
      <c r="C997">
        <f t="shared" si="77"/>
        <v>4</v>
      </c>
      <c r="D997">
        <f t="shared" si="78"/>
        <v>4</v>
      </c>
      <c r="E997" t="str">
        <f>INDEX(八宮按位排, MOD(ROW()-2, 8)+1)</f>
        <v>坎</v>
      </c>
      <c r="F997" t="str">
        <f>INDEX([2]!十八局地盤表,FLOOR((ROW()-2)/64, 1)+1,  MOD(D997 - C997-1, 8)+1)</f>
        <v>庚</v>
      </c>
      <c r="G997" t="str">
        <f t="shared" si="79"/>
        <v>坎庚</v>
      </c>
      <c r="H997" t="str">
        <f>IFERROR(VLOOKUP(G997, 地支沖合table[[key]:[沖合關係]], 2, FALSE), "")</f>
        <v/>
      </c>
    </row>
    <row r="998" spans="1:8" x14ac:dyDescent="0.25">
      <c r="A998">
        <f t="shared" si="80"/>
        <v>420.5</v>
      </c>
      <c r="B998">
        <f t="shared" si="76"/>
        <v>7</v>
      </c>
      <c r="C998">
        <f t="shared" si="77"/>
        <v>4</v>
      </c>
      <c r="D998">
        <f t="shared" si="78"/>
        <v>5</v>
      </c>
      <c r="E998" t="str">
        <f>INDEX(八宮按位排, MOD(ROW()-2, 8)+1)</f>
        <v>乾</v>
      </c>
      <c r="F998" t="str">
        <f>INDEX([2]!十八局地盤表,FLOOR((ROW()-2)/64, 1)+1,  MOD(D998 - C998-1, 8)+1)</f>
        <v>丁</v>
      </c>
      <c r="G998" t="str">
        <f t="shared" si="79"/>
        <v>乾丁</v>
      </c>
      <c r="H998" t="str">
        <f>IFERROR(VLOOKUP(G998, 地支沖合table[[key]:[沖合關係]], 2, FALSE), "")</f>
        <v/>
      </c>
    </row>
    <row r="999" spans="1:8" x14ac:dyDescent="0.25">
      <c r="A999">
        <f t="shared" si="80"/>
        <v>421.5</v>
      </c>
      <c r="B999">
        <f t="shared" si="76"/>
        <v>7</v>
      </c>
      <c r="C999">
        <f t="shared" si="77"/>
        <v>4</v>
      </c>
      <c r="D999">
        <f t="shared" si="78"/>
        <v>6</v>
      </c>
      <c r="E999" t="str">
        <f>INDEX(八宮按位排, MOD(ROW()-2, 8)+1)</f>
        <v>兌</v>
      </c>
      <c r="F999" t="str">
        <f>INDEX([2]!十八局地盤表,FLOOR((ROW()-2)/64, 1)+1,  MOD(D999 - C999-1, 8)+1)</f>
        <v>癸</v>
      </c>
      <c r="G999" t="str">
        <f t="shared" si="79"/>
        <v>兌癸</v>
      </c>
      <c r="H999" t="str">
        <f>IFERROR(VLOOKUP(G999, 地支沖合table[[key]:[沖合關係]], 2, FALSE), "")</f>
        <v/>
      </c>
    </row>
    <row r="1000" spans="1:8" x14ac:dyDescent="0.25">
      <c r="A1000">
        <f t="shared" si="80"/>
        <v>422.5</v>
      </c>
      <c r="B1000">
        <f t="shared" si="76"/>
        <v>7</v>
      </c>
      <c r="C1000">
        <f t="shared" si="77"/>
        <v>4</v>
      </c>
      <c r="D1000">
        <f t="shared" si="78"/>
        <v>7</v>
      </c>
      <c r="E1000" t="str">
        <f>INDEX(八宮按位排, MOD(ROW()-2, 8)+1)</f>
        <v>坤</v>
      </c>
      <c r="F1000" t="str">
        <f>INDEX([2]!十八局地盤表,FLOOR((ROW()-2)/64, 1)+1,  MOD(D1000 - C1000-1, 8)+1)</f>
        <v>己</v>
      </c>
      <c r="G1000" t="str">
        <f t="shared" si="79"/>
        <v>坤己</v>
      </c>
      <c r="H1000" t="str">
        <f>IFERROR(VLOOKUP(G1000, 地支沖合table[[key]:[沖合關係]], 2, FALSE), "")</f>
        <v>相破,恃勢之刑-儀→宮,</v>
      </c>
    </row>
    <row r="1001" spans="1:8" x14ac:dyDescent="0.25">
      <c r="A1001">
        <f t="shared" si="80"/>
        <v>423.5</v>
      </c>
      <c r="B1001">
        <f t="shared" si="76"/>
        <v>7</v>
      </c>
      <c r="C1001">
        <f t="shared" si="77"/>
        <v>4</v>
      </c>
      <c r="D1001">
        <f t="shared" si="78"/>
        <v>8</v>
      </c>
      <c r="E1001" t="str">
        <f>INDEX(八宮按位排, MOD(ROW()-2, 8)+1)</f>
        <v>離</v>
      </c>
      <c r="F1001" t="str">
        <f>INDEX([2]!十八局地盤表,FLOOR((ROW()-2)/64, 1)+1,  MOD(D1001 - C1001-1, 8)+1)</f>
        <v>辛</v>
      </c>
      <c r="G1001" t="str">
        <f t="shared" si="79"/>
        <v>離辛</v>
      </c>
      <c r="H1001" t="str">
        <f>IFERROR(VLOOKUP(G1001, 地支沖合table[[key]:[沖合關係]], 2, FALSE), "")</f>
        <v>自刑,</v>
      </c>
    </row>
    <row r="1002" spans="1:8" x14ac:dyDescent="0.25">
      <c r="A1002">
        <f t="shared" si="80"/>
        <v>424.5</v>
      </c>
      <c r="B1002">
        <f t="shared" si="76"/>
        <v>7</v>
      </c>
      <c r="C1002">
        <f t="shared" si="77"/>
        <v>5</v>
      </c>
      <c r="D1002">
        <f t="shared" si="78"/>
        <v>1</v>
      </c>
      <c r="E1002" t="str">
        <f>INDEX(八宮按位排, MOD(ROW()-2, 8)+1)</f>
        <v>巽</v>
      </c>
      <c r="F1002" t="str">
        <f>INDEX([2]!十八局地盤表,FLOOR((ROW()-2)/64, 1)+1,  MOD(D1002 - C1002-1, 8)+1)</f>
        <v>辛</v>
      </c>
      <c r="G1002" t="str">
        <f t="shared" si="79"/>
        <v>巽辛</v>
      </c>
      <c r="H1002" t="str">
        <f>IFERROR(VLOOKUP(G1002, 地支沖合table[[key]:[沖合關係]], 2, FALSE), "")</f>
        <v/>
      </c>
    </row>
    <row r="1003" spans="1:8" x14ac:dyDescent="0.25">
      <c r="A1003">
        <f t="shared" si="80"/>
        <v>425.5</v>
      </c>
      <c r="B1003">
        <f t="shared" si="76"/>
        <v>7</v>
      </c>
      <c r="C1003">
        <f t="shared" si="77"/>
        <v>5</v>
      </c>
      <c r="D1003">
        <f t="shared" si="78"/>
        <v>2</v>
      </c>
      <c r="E1003" t="str">
        <f>INDEX(八宮按位排, MOD(ROW()-2, 8)+1)</f>
        <v>震</v>
      </c>
      <c r="F1003" t="str">
        <f>INDEX([2]!十八局地盤表,FLOOR((ROW()-2)/64, 1)+1,  MOD(D1003 - C1003-1, 8)+1)</f>
        <v>乙</v>
      </c>
      <c r="G1003" t="str">
        <f t="shared" si="79"/>
        <v>震乙</v>
      </c>
      <c r="H1003" t="str">
        <f>IFERROR(VLOOKUP(G1003, 地支沖合table[[key]:[沖合關係]], 2, FALSE), "")</f>
        <v/>
      </c>
    </row>
    <row r="1004" spans="1:8" x14ac:dyDescent="0.25">
      <c r="A1004">
        <f t="shared" si="80"/>
        <v>426.5</v>
      </c>
      <c r="B1004">
        <f t="shared" si="76"/>
        <v>7</v>
      </c>
      <c r="C1004">
        <f t="shared" si="77"/>
        <v>5</v>
      </c>
      <c r="D1004">
        <f t="shared" si="78"/>
        <v>3</v>
      </c>
      <c r="E1004" t="str">
        <f>INDEX(八宮按位排, MOD(ROW()-2, 8)+1)</f>
        <v>艮</v>
      </c>
      <c r="F1004" t="str">
        <f>INDEX([2]!十八局地盤表,FLOOR((ROW()-2)/64, 1)+1,  MOD(D1004 - C1004-1, 8)+1)</f>
        <v>戊</v>
      </c>
      <c r="G1004" t="str">
        <f t="shared" si="79"/>
        <v>艮戊</v>
      </c>
      <c r="H1004" t="str">
        <f>IFERROR(VLOOKUP(G1004, 地支沖合table[[key]:[沖合關係]], 2, FALSE), "")</f>
        <v>相合,</v>
      </c>
    </row>
    <row r="1005" spans="1:8" x14ac:dyDescent="0.25">
      <c r="A1005">
        <f t="shared" si="80"/>
        <v>427.5</v>
      </c>
      <c r="B1005">
        <f t="shared" si="76"/>
        <v>7</v>
      </c>
      <c r="C1005">
        <f t="shared" si="77"/>
        <v>5</v>
      </c>
      <c r="D1005">
        <f t="shared" si="78"/>
        <v>4</v>
      </c>
      <c r="E1005" t="str">
        <f>INDEX(八宮按位排, MOD(ROW()-2, 8)+1)</f>
        <v>坎</v>
      </c>
      <c r="F1005" t="str">
        <f>INDEX([2]!十八局地盤表,FLOOR((ROW()-2)/64, 1)+1,  MOD(D1005 - C1005-1, 8)+1)</f>
        <v>壬</v>
      </c>
      <c r="G1005" t="str">
        <f t="shared" si="79"/>
        <v>坎壬</v>
      </c>
      <c r="H1005" t="str">
        <f>IFERROR(VLOOKUP(G1005, 地支沖合table[[key]:[沖合關係]], 2, FALSE), "")</f>
        <v/>
      </c>
    </row>
    <row r="1006" spans="1:8" x14ac:dyDescent="0.25">
      <c r="A1006">
        <f t="shared" si="80"/>
        <v>428.5</v>
      </c>
      <c r="B1006">
        <f t="shared" si="76"/>
        <v>7</v>
      </c>
      <c r="C1006">
        <f t="shared" si="77"/>
        <v>5</v>
      </c>
      <c r="D1006">
        <f t="shared" si="78"/>
        <v>5</v>
      </c>
      <c r="E1006" t="str">
        <f>INDEX(八宮按位排, MOD(ROW()-2, 8)+1)</f>
        <v>乾</v>
      </c>
      <c r="F1006" t="str">
        <f>INDEX([2]!十八局地盤表,FLOOR((ROW()-2)/64, 1)+1,  MOD(D1006 - C1006-1, 8)+1)</f>
        <v>庚</v>
      </c>
      <c r="G1006" t="str">
        <f t="shared" si="79"/>
        <v>乾庚</v>
      </c>
      <c r="H1006" t="str">
        <f>IFERROR(VLOOKUP(G1006, 地支沖合table[[key]:[沖合關係]], 2, FALSE), "")</f>
        <v>相害,</v>
      </c>
    </row>
    <row r="1007" spans="1:8" x14ac:dyDescent="0.25">
      <c r="A1007">
        <f t="shared" si="80"/>
        <v>429.5</v>
      </c>
      <c r="B1007">
        <f t="shared" si="76"/>
        <v>7</v>
      </c>
      <c r="C1007">
        <f t="shared" si="77"/>
        <v>5</v>
      </c>
      <c r="D1007">
        <f t="shared" si="78"/>
        <v>6</v>
      </c>
      <c r="E1007" t="str">
        <f>INDEX(八宮按位排, MOD(ROW()-2, 8)+1)</f>
        <v>兌</v>
      </c>
      <c r="F1007" t="str">
        <f>INDEX([2]!十八局地盤表,FLOOR((ROW()-2)/64, 1)+1,  MOD(D1007 - C1007-1, 8)+1)</f>
        <v>丁</v>
      </c>
      <c r="G1007" t="str">
        <f t="shared" si="79"/>
        <v>兌丁</v>
      </c>
      <c r="H1007" t="str">
        <f>IFERROR(VLOOKUP(G1007, 地支沖合table[[key]:[沖合關係]], 2, FALSE), "")</f>
        <v/>
      </c>
    </row>
    <row r="1008" spans="1:8" x14ac:dyDescent="0.25">
      <c r="A1008">
        <f t="shared" si="80"/>
        <v>430.5</v>
      </c>
      <c r="B1008">
        <f t="shared" si="76"/>
        <v>7</v>
      </c>
      <c r="C1008">
        <f t="shared" si="77"/>
        <v>5</v>
      </c>
      <c r="D1008">
        <f t="shared" si="78"/>
        <v>7</v>
      </c>
      <c r="E1008" t="str">
        <f>INDEX(八宮按位排, MOD(ROW()-2, 8)+1)</f>
        <v>坤</v>
      </c>
      <c r="F1008" t="str">
        <f>INDEX([2]!十八局地盤表,FLOOR((ROW()-2)/64, 1)+1,  MOD(D1008 - C1008-1, 8)+1)</f>
        <v>癸</v>
      </c>
      <c r="G1008" t="str">
        <f t="shared" si="79"/>
        <v>坤癸</v>
      </c>
      <c r="H1008" t="str">
        <f>IFERROR(VLOOKUP(G1008, 地支沖合table[[key]:[沖合關係]], 2, FALSE), "")</f>
        <v>相沖,無恩之刑-儀←宮,</v>
      </c>
    </row>
    <row r="1009" spans="1:8" x14ac:dyDescent="0.25">
      <c r="A1009">
        <f t="shared" si="80"/>
        <v>431.5</v>
      </c>
      <c r="B1009">
        <f t="shared" si="76"/>
        <v>7</v>
      </c>
      <c r="C1009">
        <f t="shared" si="77"/>
        <v>5</v>
      </c>
      <c r="D1009">
        <f t="shared" si="78"/>
        <v>8</v>
      </c>
      <c r="E1009" t="str">
        <f>INDEX(八宮按位排, MOD(ROW()-2, 8)+1)</f>
        <v>離</v>
      </c>
      <c r="F1009" t="str">
        <f>INDEX([2]!十八局地盤表,FLOOR((ROW()-2)/64, 1)+1,  MOD(D1009 - C1009-1, 8)+1)</f>
        <v>己</v>
      </c>
      <c r="G1009" t="str">
        <f t="shared" si="79"/>
        <v>離己</v>
      </c>
      <c r="H1009" t="str">
        <f>IFERROR(VLOOKUP(G1009, 地支沖合table[[key]:[沖合關係]], 2, FALSE), "")</f>
        <v/>
      </c>
    </row>
    <row r="1010" spans="1:8" x14ac:dyDescent="0.25">
      <c r="A1010">
        <f t="shared" si="80"/>
        <v>432.5</v>
      </c>
      <c r="B1010">
        <f t="shared" si="76"/>
        <v>7</v>
      </c>
      <c r="C1010">
        <f t="shared" si="77"/>
        <v>6</v>
      </c>
      <c r="D1010">
        <f t="shared" si="78"/>
        <v>1</v>
      </c>
      <c r="E1010" t="str">
        <f>INDEX(八宮按位排, MOD(ROW()-2, 8)+1)</f>
        <v>巽</v>
      </c>
      <c r="F1010" t="str">
        <f>INDEX([2]!十八局地盤表,FLOOR((ROW()-2)/64, 1)+1,  MOD(D1010 - C1010-1, 8)+1)</f>
        <v>己</v>
      </c>
      <c r="G1010" t="str">
        <f t="shared" si="79"/>
        <v>巽己</v>
      </c>
      <c r="H1010" t="str">
        <f>IFERROR(VLOOKUP(G1010, 地支沖合table[[key]:[沖合關係]], 2, FALSE), "")</f>
        <v>相沖,</v>
      </c>
    </row>
    <row r="1011" spans="1:8" x14ac:dyDescent="0.25">
      <c r="A1011">
        <f t="shared" si="80"/>
        <v>433.5</v>
      </c>
      <c r="B1011">
        <f t="shared" si="76"/>
        <v>7</v>
      </c>
      <c r="C1011">
        <f t="shared" si="77"/>
        <v>6</v>
      </c>
      <c r="D1011">
        <f t="shared" si="78"/>
        <v>2</v>
      </c>
      <c r="E1011" t="str">
        <f>INDEX(八宮按位排, MOD(ROW()-2, 8)+1)</f>
        <v>震</v>
      </c>
      <c r="F1011" t="str">
        <f>INDEX([2]!十八局地盤表,FLOOR((ROW()-2)/64, 1)+1,  MOD(D1011 - C1011-1, 8)+1)</f>
        <v>辛</v>
      </c>
      <c r="G1011" t="str">
        <f t="shared" si="79"/>
        <v>震辛</v>
      </c>
      <c r="H1011" t="str">
        <f>IFERROR(VLOOKUP(G1011, 地支沖合table[[key]:[沖合關係]], 2, FALSE), "")</f>
        <v>相破,</v>
      </c>
    </row>
    <row r="1012" spans="1:8" x14ac:dyDescent="0.25">
      <c r="A1012">
        <f t="shared" si="80"/>
        <v>434.5</v>
      </c>
      <c r="B1012">
        <f t="shared" si="76"/>
        <v>7</v>
      </c>
      <c r="C1012">
        <f t="shared" si="77"/>
        <v>6</v>
      </c>
      <c r="D1012">
        <f t="shared" si="78"/>
        <v>3</v>
      </c>
      <c r="E1012" t="str">
        <f>INDEX(八宮按位排, MOD(ROW()-2, 8)+1)</f>
        <v>艮</v>
      </c>
      <c r="F1012" t="str">
        <f>INDEX([2]!十八局地盤表,FLOOR((ROW()-2)/64, 1)+1,  MOD(D1012 - C1012-1, 8)+1)</f>
        <v>乙</v>
      </c>
      <c r="G1012" t="str">
        <f t="shared" si="79"/>
        <v>艮乙</v>
      </c>
      <c r="H1012" t="str">
        <f>IFERROR(VLOOKUP(G1012, 地支沖合table[[key]:[沖合關係]], 2, FALSE), "")</f>
        <v/>
      </c>
    </row>
    <row r="1013" spans="1:8" x14ac:dyDescent="0.25">
      <c r="A1013">
        <f t="shared" si="80"/>
        <v>435.5</v>
      </c>
      <c r="B1013">
        <f t="shared" si="76"/>
        <v>7</v>
      </c>
      <c r="C1013">
        <f t="shared" si="77"/>
        <v>6</v>
      </c>
      <c r="D1013">
        <f t="shared" si="78"/>
        <v>4</v>
      </c>
      <c r="E1013" t="str">
        <f>INDEX(八宮按位排, MOD(ROW()-2, 8)+1)</f>
        <v>坎</v>
      </c>
      <c r="F1013" t="str">
        <f>INDEX([2]!十八局地盤表,FLOOR((ROW()-2)/64, 1)+1,  MOD(D1013 - C1013-1, 8)+1)</f>
        <v>戊</v>
      </c>
      <c r="G1013" t="str">
        <f t="shared" si="79"/>
        <v>坎戊</v>
      </c>
      <c r="H1013" t="str">
        <f>IFERROR(VLOOKUP(G1013, 地支沖合table[[key]:[沖合關係]], 2, FALSE), "")</f>
        <v/>
      </c>
    </row>
    <row r="1014" spans="1:8" x14ac:dyDescent="0.25">
      <c r="A1014">
        <f t="shared" si="80"/>
        <v>436.5</v>
      </c>
      <c r="B1014">
        <f t="shared" si="76"/>
        <v>7</v>
      </c>
      <c r="C1014">
        <f t="shared" si="77"/>
        <v>6</v>
      </c>
      <c r="D1014">
        <f t="shared" si="78"/>
        <v>5</v>
      </c>
      <c r="E1014" t="str">
        <f>INDEX(八宮按位排, MOD(ROW()-2, 8)+1)</f>
        <v>乾</v>
      </c>
      <c r="F1014" t="str">
        <f>INDEX([2]!十八局地盤表,FLOOR((ROW()-2)/64, 1)+1,  MOD(D1014 - C1014-1, 8)+1)</f>
        <v>壬</v>
      </c>
      <c r="G1014" t="str">
        <f t="shared" si="79"/>
        <v>乾壬</v>
      </c>
      <c r="H1014" t="str">
        <f>IFERROR(VLOOKUP(G1014, 地支沖合table[[key]:[沖合關係]], 2, FALSE), "")</f>
        <v>相沖,</v>
      </c>
    </row>
    <row r="1015" spans="1:8" x14ac:dyDescent="0.25">
      <c r="A1015">
        <f t="shared" si="80"/>
        <v>437.5</v>
      </c>
      <c r="B1015">
        <f t="shared" si="76"/>
        <v>7</v>
      </c>
      <c r="C1015">
        <f t="shared" si="77"/>
        <v>6</v>
      </c>
      <c r="D1015">
        <f t="shared" si="78"/>
        <v>6</v>
      </c>
      <c r="E1015" t="str">
        <f>INDEX(八宮按位排, MOD(ROW()-2, 8)+1)</f>
        <v>兌</v>
      </c>
      <c r="F1015" t="str">
        <f>INDEX([2]!十八局地盤表,FLOOR((ROW()-2)/64, 1)+1,  MOD(D1015 - C1015-1, 8)+1)</f>
        <v>庚</v>
      </c>
      <c r="G1015" t="str">
        <f t="shared" si="79"/>
        <v>兌庚</v>
      </c>
      <c r="H1015" t="str">
        <f>IFERROR(VLOOKUP(G1015, 地支沖合table[[key]:[沖合關係]], 2, FALSE), "")</f>
        <v/>
      </c>
    </row>
    <row r="1016" spans="1:8" x14ac:dyDescent="0.25">
      <c r="A1016">
        <f t="shared" si="80"/>
        <v>438.5</v>
      </c>
      <c r="B1016">
        <f t="shared" si="76"/>
        <v>7</v>
      </c>
      <c r="C1016">
        <f t="shared" si="77"/>
        <v>6</v>
      </c>
      <c r="D1016">
        <f t="shared" si="78"/>
        <v>7</v>
      </c>
      <c r="E1016" t="str">
        <f>INDEX(八宮按位排, MOD(ROW()-2, 8)+1)</f>
        <v>坤</v>
      </c>
      <c r="F1016" t="str">
        <f>INDEX([2]!十八局地盤表,FLOOR((ROW()-2)/64, 1)+1,  MOD(D1016 - C1016-1, 8)+1)</f>
        <v>丁</v>
      </c>
      <c r="G1016" t="str">
        <f t="shared" si="79"/>
        <v>坤丁</v>
      </c>
      <c r="H1016" t="str">
        <f>IFERROR(VLOOKUP(G1016, 地支沖合table[[key]:[沖合關係]], 2, FALSE), "")</f>
        <v/>
      </c>
    </row>
    <row r="1017" spans="1:8" x14ac:dyDescent="0.25">
      <c r="A1017">
        <f t="shared" si="80"/>
        <v>439.5</v>
      </c>
      <c r="B1017">
        <f t="shared" si="76"/>
        <v>7</v>
      </c>
      <c r="C1017">
        <f t="shared" si="77"/>
        <v>6</v>
      </c>
      <c r="D1017">
        <f t="shared" si="78"/>
        <v>8</v>
      </c>
      <c r="E1017" t="str">
        <f>INDEX(八宮按位排, MOD(ROW()-2, 8)+1)</f>
        <v>離</v>
      </c>
      <c r="F1017" t="str">
        <f>INDEX([2]!十八局地盤表,FLOOR((ROW()-2)/64, 1)+1,  MOD(D1017 - C1017-1, 8)+1)</f>
        <v>癸</v>
      </c>
      <c r="G1017" t="str">
        <f t="shared" si="79"/>
        <v>離癸</v>
      </c>
      <c r="H1017" t="str">
        <f>IFERROR(VLOOKUP(G1017, 地支沖合table[[key]:[沖合關係]], 2, FALSE), "")</f>
        <v/>
      </c>
    </row>
    <row r="1018" spans="1:8" x14ac:dyDescent="0.25">
      <c r="A1018">
        <f t="shared" si="80"/>
        <v>440.5</v>
      </c>
      <c r="B1018">
        <f t="shared" si="76"/>
        <v>7</v>
      </c>
      <c r="C1018">
        <f t="shared" si="77"/>
        <v>7</v>
      </c>
      <c r="D1018">
        <f t="shared" si="78"/>
        <v>1</v>
      </c>
      <c r="E1018" t="str">
        <f>INDEX(八宮按位排, MOD(ROW()-2, 8)+1)</f>
        <v>巽</v>
      </c>
      <c r="F1018" t="str">
        <f>INDEX([2]!十八局地盤表,FLOOR((ROW()-2)/64, 1)+1,  MOD(D1018 - C1018-1, 8)+1)</f>
        <v>癸</v>
      </c>
      <c r="G1018" t="str">
        <f t="shared" si="79"/>
        <v>巽癸</v>
      </c>
      <c r="H1018" t="str">
        <f>IFERROR(VLOOKUP(G1018, 地支沖合table[[key]:[沖合關係]], 2, FALSE), "")</f>
        <v>相害,無恩之刑-儀→宮,</v>
      </c>
    </row>
    <row r="1019" spans="1:8" x14ac:dyDescent="0.25">
      <c r="A1019">
        <f t="shared" si="80"/>
        <v>441.5</v>
      </c>
      <c r="B1019">
        <f t="shared" si="76"/>
        <v>7</v>
      </c>
      <c r="C1019">
        <f t="shared" si="77"/>
        <v>7</v>
      </c>
      <c r="D1019">
        <f t="shared" si="78"/>
        <v>2</v>
      </c>
      <c r="E1019" t="str">
        <f>INDEX(八宮按位排, MOD(ROW()-2, 8)+1)</f>
        <v>震</v>
      </c>
      <c r="F1019" t="str">
        <f>INDEX([2]!十八局地盤表,FLOOR((ROW()-2)/64, 1)+1,  MOD(D1019 - C1019-1, 8)+1)</f>
        <v>己</v>
      </c>
      <c r="G1019" t="str">
        <f t="shared" si="79"/>
        <v>震己</v>
      </c>
      <c r="H1019" t="str">
        <f>IFERROR(VLOOKUP(G1019, 地支沖合table[[key]:[沖合關係]], 2, FALSE), "")</f>
        <v>相合,</v>
      </c>
    </row>
    <row r="1020" spans="1:8" x14ac:dyDescent="0.25">
      <c r="A1020">
        <f t="shared" si="80"/>
        <v>442.5</v>
      </c>
      <c r="B1020">
        <f t="shared" si="76"/>
        <v>7</v>
      </c>
      <c r="C1020">
        <f t="shared" si="77"/>
        <v>7</v>
      </c>
      <c r="D1020">
        <f t="shared" si="78"/>
        <v>3</v>
      </c>
      <c r="E1020" t="str">
        <f>INDEX(八宮按位排, MOD(ROW()-2, 8)+1)</f>
        <v>艮</v>
      </c>
      <c r="F1020" t="str">
        <f>INDEX([2]!十八局地盤表,FLOOR((ROW()-2)/64, 1)+1,  MOD(D1020 - C1020-1, 8)+1)</f>
        <v>辛</v>
      </c>
      <c r="G1020" t="str">
        <f t="shared" si="79"/>
        <v>艮辛</v>
      </c>
      <c r="H1020" t="str">
        <f>IFERROR(VLOOKUP(G1020, 地支沖合table[[key]:[沖合關係]], 2, FALSE), "")</f>
        <v>相害,</v>
      </c>
    </row>
    <row r="1021" spans="1:8" x14ac:dyDescent="0.25">
      <c r="A1021">
        <f t="shared" si="80"/>
        <v>443.5</v>
      </c>
      <c r="B1021">
        <f t="shared" si="76"/>
        <v>7</v>
      </c>
      <c r="C1021">
        <f t="shared" si="77"/>
        <v>7</v>
      </c>
      <c r="D1021">
        <f t="shared" si="78"/>
        <v>4</v>
      </c>
      <c r="E1021" t="str">
        <f>INDEX(八宮按位排, MOD(ROW()-2, 8)+1)</f>
        <v>坎</v>
      </c>
      <c r="F1021" t="str">
        <f>INDEX([2]!十八局地盤表,FLOOR((ROW()-2)/64, 1)+1,  MOD(D1021 - C1021-1, 8)+1)</f>
        <v>乙</v>
      </c>
      <c r="G1021" t="str">
        <f t="shared" si="79"/>
        <v>坎乙</v>
      </c>
      <c r="H1021" t="str">
        <f>IFERROR(VLOOKUP(G1021, 地支沖合table[[key]:[沖合關係]], 2, FALSE), "")</f>
        <v/>
      </c>
    </row>
    <row r="1022" spans="1:8" x14ac:dyDescent="0.25">
      <c r="A1022">
        <f t="shared" si="80"/>
        <v>444.5</v>
      </c>
      <c r="B1022">
        <f t="shared" si="76"/>
        <v>7</v>
      </c>
      <c r="C1022">
        <f t="shared" si="77"/>
        <v>7</v>
      </c>
      <c r="D1022">
        <f t="shared" si="78"/>
        <v>5</v>
      </c>
      <c r="E1022" t="str">
        <f>INDEX(八宮按位排, MOD(ROW()-2, 8)+1)</f>
        <v>乾</v>
      </c>
      <c r="F1022" t="str">
        <f>INDEX([2]!十八局地盤表,FLOOR((ROW()-2)/64, 1)+1,  MOD(D1022 - C1022-1, 8)+1)</f>
        <v>戊</v>
      </c>
      <c r="G1022" t="str">
        <f t="shared" si="79"/>
        <v>乾戊</v>
      </c>
      <c r="H1022" t="str">
        <f>IFERROR(VLOOKUP(G1022, 地支沖合table[[key]:[沖合關係]], 2, FALSE), "")</f>
        <v/>
      </c>
    </row>
    <row r="1023" spans="1:8" x14ac:dyDescent="0.25">
      <c r="A1023">
        <f t="shared" si="80"/>
        <v>445.5</v>
      </c>
      <c r="B1023">
        <f t="shared" si="76"/>
        <v>7</v>
      </c>
      <c r="C1023">
        <f t="shared" si="77"/>
        <v>7</v>
      </c>
      <c r="D1023">
        <f t="shared" si="78"/>
        <v>6</v>
      </c>
      <c r="E1023" t="str">
        <f>INDEX(八宮按位排, MOD(ROW()-2, 8)+1)</f>
        <v>兌</v>
      </c>
      <c r="F1023" t="str">
        <f>INDEX([2]!十八局地盤表,FLOOR((ROW()-2)/64, 1)+1,  MOD(D1023 - C1023-1, 8)+1)</f>
        <v>壬</v>
      </c>
      <c r="G1023" t="str">
        <f t="shared" si="79"/>
        <v>兌壬</v>
      </c>
      <c r="H1023" t="str">
        <f>IFERROR(VLOOKUP(G1023, 地支沖合table[[key]:[沖合關係]], 2, FALSE), "")</f>
        <v>相合,</v>
      </c>
    </row>
    <row r="1024" spans="1:8" x14ac:dyDescent="0.25">
      <c r="A1024">
        <f t="shared" si="80"/>
        <v>446.5</v>
      </c>
      <c r="B1024">
        <f t="shared" si="76"/>
        <v>7</v>
      </c>
      <c r="C1024">
        <f t="shared" si="77"/>
        <v>7</v>
      </c>
      <c r="D1024">
        <f t="shared" si="78"/>
        <v>7</v>
      </c>
      <c r="E1024" t="str">
        <f>INDEX(八宮按位排, MOD(ROW()-2, 8)+1)</f>
        <v>坤</v>
      </c>
      <c r="F1024" t="str">
        <f>INDEX([2]!十八局地盤表,FLOOR((ROW()-2)/64, 1)+1,  MOD(D1024 - C1024-1, 8)+1)</f>
        <v>庚</v>
      </c>
      <c r="G1024" t="str">
        <f t="shared" si="79"/>
        <v>坤庚</v>
      </c>
      <c r="H1024" t="str">
        <f>IFERROR(VLOOKUP(G1024, 地支沖合table[[key]:[沖合關係]], 2, FALSE), "")</f>
        <v/>
      </c>
    </row>
    <row r="1025" spans="1:8" x14ac:dyDescent="0.25">
      <c r="A1025">
        <f t="shared" si="80"/>
        <v>447.5</v>
      </c>
      <c r="B1025">
        <f t="shared" si="76"/>
        <v>7</v>
      </c>
      <c r="C1025">
        <f t="shared" si="77"/>
        <v>7</v>
      </c>
      <c r="D1025">
        <f t="shared" si="78"/>
        <v>8</v>
      </c>
      <c r="E1025" t="str">
        <f>INDEX(八宮按位排, MOD(ROW()-2, 8)+1)</f>
        <v>離</v>
      </c>
      <c r="F1025" t="str">
        <f>INDEX([2]!十八局地盤表,FLOOR((ROW()-2)/64, 1)+1,  MOD(D1025 - C1025-1, 8)+1)</f>
        <v>丁</v>
      </c>
      <c r="G1025" t="str">
        <f t="shared" si="79"/>
        <v>離丁</v>
      </c>
      <c r="H1025" t="str">
        <f>IFERROR(VLOOKUP(G1025, 地支沖合table[[key]:[沖合關係]], 2, FALSE), "")</f>
        <v/>
      </c>
    </row>
    <row r="1026" spans="1:8" x14ac:dyDescent="0.25">
      <c r="A1026">
        <f t="shared" si="80"/>
        <v>448.5</v>
      </c>
      <c r="B1026">
        <f t="shared" si="76"/>
        <v>8</v>
      </c>
      <c r="C1026">
        <f t="shared" si="77"/>
        <v>0</v>
      </c>
      <c r="D1026">
        <f t="shared" si="78"/>
        <v>1</v>
      </c>
      <c r="E1026" t="str">
        <f>INDEX(八宮按位排, MOD(ROW()-2, 8)+1)</f>
        <v>巽</v>
      </c>
      <c r="F1026" t="str">
        <f>INDEX([2]!十八局地盤表,FLOOR((ROW()-2)/64, 1)+1,  MOD(D1026 - C1026-1, 8)+1)</f>
        <v>癸</v>
      </c>
      <c r="G1026" t="str">
        <f t="shared" si="79"/>
        <v>巽癸</v>
      </c>
      <c r="H1026" t="str">
        <f>IFERROR(VLOOKUP(G1026, 地支沖合table[[key]:[沖合關係]], 2, FALSE), "")</f>
        <v>相害,無恩之刑-儀→宮,</v>
      </c>
    </row>
    <row r="1027" spans="1:8" x14ac:dyDescent="0.25">
      <c r="A1027">
        <f t="shared" si="80"/>
        <v>449.5</v>
      </c>
      <c r="B1027">
        <f t="shared" ref="B1027:B1090" si="81">SIGN(A1027)*CEILING(ABS(A1027)/64, 1)</f>
        <v>8</v>
      </c>
      <c r="C1027">
        <f t="shared" ref="C1027:C1090" si="82">MOD(FLOOR((ROW()-2)/8, 1), 8)</f>
        <v>0</v>
      </c>
      <c r="D1027">
        <f t="shared" ref="D1027:D1090" si="83">MOD(ROW()-2, 8)+1</f>
        <v>2</v>
      </c>
      <c r="E1027" t="str">
        <f>INDEX(八宮按位排, MOD(ROW()-2, 8)+1)</f>
        <v>震</v>
      </c>
      <c r="F1027" t="str">
        <f>INDEX([2]!十八局地盤表,FLOOR((ROW()-2)/64, 1)+1,  MOD(D1027 - C1027-1, 8)+1)</f>
        <v>壬</v>
      </c>
      <c r="G1027" t="str">
        <f t="shared" ref="G1027:G1090" si="84">E1027&amp;F1027</f>
        <v>震壬</v>
      </c>
      <c r="H1027" t="str">
        <f>IFERROR(VLOOKUP(G1027, 地支沖合table[[key]:[沖合關係]], 2, FALSE), "")</f>
        <v>相害,</v>
      </c>
    </row>
    <row r="1028" spans="1:8" x14ac:dyDescent="0.25">
      <c r="A1028">
        <f t="shared" si="80"/>
        <v>450.5</v>
      </c>
      <c r="B1028">
        <f t="shared" si="81"/>
        <v>8</v>
      </c>
      <c r="C1028">
        <f t="shared" si="82"/>
        <v>0</v>
      </c>
      <c r="D1028">
        <f t="shared" si="83"/>
        <v>3</v>
      </c>
      <c r="E1028" t="str">
        <f>INDEX(八宮按位排, MOD(ROW()-2, 8)+1)</f>
        <v>艮</v>
      </c>
      <c r="F1028" t="str">
        <f>INDEX([2]!十八局地盤表,FLOOR((ROW()-2)/64, 1)+1,  MOD(D1028 - C1028-1, 8)+1)</f>
        <v>戊</v>
      </c>
      <c r="G1028" t="str">
        <f t="shared" si="84"/>
        <v>艮戊</v>
      </c>
      <c r="H1028" t="str">
        <f>IFERROR(VLOOKUP(G1028, 地支沖合table[[key]:[沖合關係]], 2, FALSE), "")</f>
        <v>相合,</v>
      </c>
    </row>
    <row r="1029" spans="1:8" x14ac:dyDescent="0.25">
      <c r="A1029">
        <f t="shared" si="80"/>
        <v>451.5</v>
      </c>
      <c r="B1029">
        <f t="shared" si="81"/>
        <v>8</v>
      </c>
      <c r="C1029">
        <f t="shared" si="82"/>
        <v>0</v>
      </c>
      <c r="D1029">
        <f t="shared" si="83"/>
        <v>4</v>
      </c>
      <c r="E1029" t="str">
        <f>INDEX(八宮按位排, MOD(ROW()-2, 8)+1)</f>
        <v>坎</v>
      </c>
      <c r="F1029" t="str">
        <f>INDEX([2]!十八局地盤表,FLOOR((ROW()-2)/64, 1)+1,  MOD(D1029 - C1029-1, 8)+1)</f>
        <v>庚</v>
      </c>
      <c r="G1029" t="str">
        <f t="shared" si="84"/>
        <v>坎庚</v>
      </c>
      <c r="H1029" t="str">
        <f>IFERROR(VLOOKUP(G1029, 地支沖合table[[key]:[沖合關係]], 2, FALSE), "")</f>
        <v/>
      </c>
    </row>
    <row r="1030" spans="1:8" x14ac:dyDescent="0.25">
      <c r="A1030">
        <f t="shared" si="80"/>
        <v>452.5</v>
      </c>
      <c r="B1030">
        <f t="shared" si="81"/>
        <v>8</v>
      </c>
      <c r="C1030">
        <f t="shared" si="82"/>
        <v>0</v>
      </c>
      <c r="D1030">
        <f t="shared" si="83"/>
        <v>5</v>
      </c>
      <c r="E1030" t="str">
        <f>INDEX(八宮按位排, MOD(ROW()-2, 8)+1)</f>
        <v>乾</v>
      </c>
      <c r="F1030" t="str">
        <f>INDEX([2]!十八局地盤表,FLOOR((ROW()-2)/64, 1)+1,  MOD(D1030 - C1030-1, 8)+1)</f>
        <v>丙</v>
      </c>
      <c r="G1030" t="str">
        <f t="shared" si="84"/>
        <v>乾丙</v>
      </c>
      <c r="H1030" t="str">
        <f>IFERROR(VLOOKUP(G1030, 地支沖合table[[key]:[沖合關係]], 2, FALSE), "")</f>
        <v/>
      </c>
    </row>
    <row r="1031" spans="1:8" x14ac:dyDescent="0.25">
      <c r="A1031">
        <f t="shared" si="80"/>
        <v>453.5</v>
      </c>
      <c r="B1031">
        <f t="shared" si="81"/>
        <v>8</v>
      </c>
      <c r="C1031">
        <f t="shared" si="82"/>
        <v>0</v>
      </c>
      <c r="D1031">
        <f t="shared" si="83"/>
        <v>6</v>
      </c>
      <c r="E1031" t="str">
        <f>INDEX(八宮按位排, MOD(ROW()-2, 8)+1)</f>
        <v>兌</v>
      </c>
      <c r="F1031" t="str">
        <f>INDEX([2]!十八局地盤表,FLOOR((ROW()-2)/64, 1)+1,  MOD(D1031 - C1031-1, 8)+1)</f>
        <v>乙</v>
      </c>
      <c r="G1031" t="str">
        <f t="shared" si="84"/>
        <v>兌乙</v>
      </c>
      <c r="H1031" t="str">
        <f>IFERROR(VLOOKUP(G1031, 地支沖合table[[key]:[沖合關係]], 2, FALSE), "")</f>
        <v/>
      </c>
    </row>
    <row r="1032" spans="1:8" x14ac:dyDescent="0.25">
      <c r="A1032">
        <f t="shared" si="80"/>
        <v>454.5</v>
      </c>
      <c r="B1032">
        <f t="shared" si="81"/>
        <v>8</v>
      </c>
      <c r="C1032">
        <f t="shared" si="82"/>
        <v>0</v>
      </c>
      <c r="D1032">
        <f t="shared" si="83"/>
        <v>7</v>
      </c>
      <c r="E1032" t="str">
        <f>INDEX(八宮按位排, MOD(ROW()-2, 8)+1)</f>
        <v>坤</v>
      </c>
      <c r="F1032" t="str">
        <f>INDEX([2]!十八局地盤表,FLOOR((ROW()-2)/64, 1)+1,  MOD(D1032 - C1032-1, 8)+1)</f>
        <v>辛</v>
      </c>
      <c r="G1032" t="str">
        <f t="shared" si="84"/>
        <v>坤辛</v>
      </c>
      <c r="H1032" t="str">
        <f>IFERROR(VLOOKUP(G1032, 地支沖合table[[key]:[沖合關係]], 2, FALSE), "")</f>
        <v>相合,</v>
      </c>
    </row>
    <row r="1033" spans="1:8" x14ac:dyDescent="0.25">
      <c r="A1033">
        <f t="shared" si="80"/>
        <v>455.5</v>
      </c>
      <c r="B1033">
        <f t="shared" si="81"/>
        <v>8</v>
      </c>
      <c r="C1033">
        <f t="shared" si="82"/>
        <v>0</v>
      </c>
      <c r="D1033">
        <f t="shared" si="83"/>
        <v>8</v>
      </c>
      <c r="E1033" t="str">
        <f>INDEX(八宮按位排, MOD(ROW()-2, 8)+1)</f>
        <v>離</v>
      </c>
      <c r="F1033" t="str">
        <f>INDEX([2]!十八局地盤表,FLOOR((ROW()-2)/64, 1)+1,  MOD(D1033 - C1033-1, 8)+1)</f>
        <v>己</v>
      </c>
      <c r="G1033" t="str">
        <f t="shared" si="84"/>
        <v>離己</v>
      </c>
      <c r="H1033" t="str">
        <f>IFERROR(VLOOKUP(G1033, 地支沖合table[[key]:[沖合關係]], 2, FALSE), "")</f>
        <v/>
      </c>
    </row>
    <row r="1034" spans="1:8" x14ac:dyDescent="0.25">
      <c r="A1034">
        <f t="shared" si="80"/>
        <v>456.5</v>
      </c>
      <c r="B1034">
        <f t="shared" si="81"/>
        <v>8</v>
      </c>
      <c r="C1034">
        <f t="shared" si="82"/>
        <v>1</v>
      </c>
      <c r="D1034">
        <f t="shared" si="83"/>
        <v>1</v>
      </c>
      <c r="E1034" t="str">
        <f>INDEX(八宮按位排, MOD(ROW()-2, 8)+1)</f>
        <v>巽</v>
      </c>
      <c r="F1034" t="str">
        <f>INDEX([2]!十八局地盤表,FLOOR((ROW()-2)/64, 1)+1,  MOD(D1034 - C1034-1, 8)+1)</f>
        <v>己</v>
      </c>
      <c r="G1034" t="str">
        <f t="shared" si="84"/>
        <v>巽己</v>
      </c>
      <c r="H1034" t="str">
        <f>IFERROR(VLOOKUP(G1034, 地支沖合table[[key]:[沖合關係]], 2, FALSE), "")</f>
        <v>相沖,</v>
      </c>
    </row>
    <row r="1035" spans="1:8" x14ac:dyDescent="0.25">
      <c r="A1035">
        <f t="shared" si="80"/>
        <v>457.5</v>
      </c>
      <c r="B1035">
        <f t="shared" si="81"/>
        <v>8</v>
      </c>
      <c r="C1035">
        <f t="shared" si="82"/>
        <v>1</v>
      </c>
      <c r="D1035">
        <f t="shared" si="83"/>
        <v>2</v>
      </c>
      <c r="E1035" t="str">
        <f>INDEX(八宮按位排, MOD(ROW()-2, 8)+1)</f>
        <v>震</v>
      </c>
      <c r="F1035" t="str">
        <f>INDEX([2]!十八局地盤表,FLOOR((ROW()-2)/64, 1)+1,  MOD(D1035 - C1035-1, 8)+1)</f>
        <v>癸</v>
      </c>
      <c r="G1035" t="str">
        <f t="shared" si="84"/>
        <v>震癸</v>
      </c>
      <c r="H1035" t="str">
        <f>IFERROR(VLOOKUP(G1035, 地支沖合table[[key]:[沖合關係]], 2, FALSE), "")</f>
        <v/>
      </c>
    </row>
    <row r="1036" spans="1:8" x14ac:dyDescent="0.25">
      <c r="A1036">
        <f t="shared" si="80"/>
        <v>458.5</v>
      </c>
      <c r="B1036">
        <f t="shared" si="81"/>
        <v>8</v>
      </c>
      <c r="C1036">
        <f t="shared" si="82"/>
        <v>1</v>
      </c>
      <c r="D1036">
        <f t="shared" si="83"/>
        <v>3</v>
      </c>
      <c r="E1036" t="str">
        <f>INDEX(八宮按位排, MOD(ROW()-2, 8)+1)</f>
        <v>艮</v>
      </c>
      <c r="F1036" t="str">
        <f>INDEX([2]!十八局地盤表,FLOOR((ROW()-2)/64, 1)+1,  MOD(D1036 - C1036-1, 8)+1)</f>
        <v>壬</v>
      </c>
      <c r="G1036" t="str">
        <f t="shared" si="84"/>
        <v>艮壬</v>
      </c>
      <c r="H1036" t="str">
        <f>IFERROR(VLOOKUP(G1036, 地支沖合table[[key]:[沖合關係]], 2, FALSE), "")</f>
        <v>相破,</v>
      </c>
    </row>
    <row r="1037" spans="1:8" x14ac:dyDescent="0.25">
      <c r="A1037">
        <f t="shared" si="80"/>
        <v>459.5</v>
      </c>
      <c r="B1037">
        <f t="shared" si="81"/>
        <v>8</v>
      </c>
      <c r="C1037">
        <f t="shared" si="82"/>
        <v>1</v>
      </c>
      <c r="D1037">
        <f t="shared" si="83"/>
        <v>4</v>
      </c>
      <c r="E1037" t="str">
        <f>INDEX(八宮按位排, MOD(ROW()-2, 8)+1)</f>
        <v>坎</v>
      </c>
      <c r="F1037" t="str">
        <f>INDEX([2]!十八局地盤表,FLOOR((ROW()-2)/64, 1)+1,  MOD(D1037 - C1037-1, 8)+1)</f>
        <v>戊</v>
      </c>
      <c r="G1037" t="str">
        <f t="shared" si="84"/>
        <v>坎戊</v>
      </c>
      <c r="H1037" t="str">
        <f>IFERROR(VLOOKUP(G1037, 地支沖合table[[key]:[沖合關係]], 2, FALSE), "")</f>
        <v/>
      </c>
    </row>
    <row r="1038" spans="1:8" x14ac:dyDescent="0.25">
      <c r="A1038">
        <f t="shared" si="80"/>
        <v>460.5</v>
      </c>
      <c r="B1038">
        <f t="shared" si="81"/>
        <v>8</v>
      </c>
      <c r="C1038">
        <f t="shared" si="82"/>
        <v>1</v>
      </c>
      <c r="D1038">
        <f t="shared" si="83"/>
        <v>5</v>
      </c>
      <c r="E1038" t="str">
        <f>INDEX(八宮按位排, MOD(ROW()-2, 8)+1)</f>
        <v>乾</v>
      </c>
      <c r="F1038" t="str">
        <f>INDEX([2]!十八局地盤表,FLOOR((ROW()-2)/64, 1)+1,  MOD(D1038 - C1038-1, 8)+1)</f>
        <v>庚</v>
      </c>
      <c r="G1038" t="str">
        <f t="shared" si="84"/>
        <v>乾庚</v>
      </c>
      <c r="H1038" t="str">
        <f>IFERROR(VLOOKUP(G1038, 地支沖合table[[key]:[沖合關係]], 2, FALSE), "")</f>
        <v>相害,</v>
      </c>
    </row>
    <row r="1039" spans="1:8" x14ac:dyDescent="0.25">
      <c r="A1039">
        <f t="shared" si="80"/>
        <v>461.5</v>
      </c>
      <c r="B1039">
        <f t="shared" si="81"/>
        <v>8</v>
      </c>
      <c r="C1039">
        <f t="shared" si="82"/>
        <v>1</v>
      </c>
      <c r="D1039">
        <f t="shared" si="83"/>
        <v>6</v>
      </c>
      <c r="E1039" t="str">
        <f>INDEX(八宮按位排, MOD(ROW()-2, 8)+1)</f>
        <v>兌</v>
      </c>
      <c r="F1039" t="str">
        <f>INDEX([2]!十八局地盤表,FLOOR((ROW()-2)/64, 1)+1,  MOD(D1039 - C1039-1, 8)+1)</f>
        <v>丙</v>
      </c>
      <c r="G1039" t="str">
        <f t="shared" si="84"/>
        <v>兌丙</v>
      </c>
      <c r="H1039" t="str">
        <f>IFERROR(VLOOKUP(G1039, 地支沖合table[[key]:[沖合關係]], 2, FALSE), "")</f>
        <v/>
      </c>
    </row>
    <row r="1040" spans="1:8" x14ac:dyDescent="0.25">
      <c r="A1040">
        <f t="shared" si="80"/>
        <v>462.5</v>
      </c>
      <c r="B1040">
        <f t="shared" si="81"/>
        <v>8</v>
      </c>
      <c r="C1040">
        <f t="shared" si="82"/>
        <v>1</v>
      </c>
      <c r="D1040">
        <f t="shared" si="83"/>
        <v>7</v>
      </c>
      <c r="E1040" t="str">
        <f>INDEX(八宮按位排, MOD(ROW()-2, 8)+1)</f>
        <v>坤</v>
      </c>
      <c r="F1040" t="str">
        <f>INDEX([2]!十八局地盤表,FLOOR((ROW()-2)/64, 1)+1,  MOD(D1040 - C1040-1, 8)+1)</f>
        <v>乙</v>
      </c>
      <c r="G1040" t="str">
        <f t="shared" si="84"/>
        <v>坤乙</v>
      </c>
      <c r="H1040" t="str">
        <f>IFERROR(VLOOKUP(G1040, 地支沖合table[[key]:[沖合關係]], 2, FALSE), "")</f>
        <v/>
      </c>
    </row>
    <row r="1041" spans="1:8" x14ac:dyDescent="0.25">
      <c r="A1041">
        <f t="shared" si="80"/>
        <v>463.5</v>
      </c>
      <c r="B1041">
        <f t="shared" si="81"/>
        <v>8</v>
      </c>
      <c r="C1041">
        <f t="shared" si="82"/>
        <v>1</v>
      </c>
      <c r="D1041">
        <f t="shared" si="83"/>
        <v>8</v>
      </c>
      <c r="E1041" t="str">
        <f>INDEX(八宮按位排, MOD(ROW()-2, 8)+1)</f>
        <v>離</v>
      </c>
      <c r="F1041" t="str">
        <f>INDEX([2]!十八局地盤表,FLOOR((ROW()-2)/64, 1)+1,  MOD(D1041 - C1041-1, 8)+1)</f>
        <v>辛</v>
      </c>
      <c r="G1041" t="str">
        <f t="shared" si="84"/>
        <v>離辛</v>
      </c>
      <c r="H1041" t="str">
        <f>IFERROR(VLOOKUP(G1041, 地支沖合table[[key]:[沖合關係]], 2, FALSE), "")</f>
        <v>自刑,</v>
      </c>
    </row>
    <row r="1042" spans="1:8" x14ac:dyDescent="0.25">
      <c r="A1042">
        <f t="shared" si="80"/>
        <v>464.5</v>
      </c>
      <c r="B1042">
        <f t="shared" si="81"/>
        <v>8</v>
      </c>
      <c r="C1042">
        <f t="shared" si="82"/>
        <v>2</v>
      </c>
      <c r="D1042">
        <f t="shared" si="83"/>
        <v>1</v>
      </c>
      <c r="E1042" t="str">
        <f>INDEX(八宮按位排, MOD(ROW()-2, 8)+1)</f>
        <v>巽</v>
      </c>
      <c r="F1042" t="str">
        <f>INDEX([2]!十八局地盤表,FLOOR((ROW()-2)/64, 1)+1,  MOD(D1042 - C1042-1, 8)+1)</f>
        <v>辛</v>
      </c>
      <c r="G1042" t="str">
        <f t="shared" si="84"/>
        <v>巽辛</v>
      </c>
      <c r="H1042" t="str">
        <f>IFERROR(VLOOKUP(G1042, 地支沖合table[[key]:[沖合關係]], 2, FALSE), "")</f>
        <v/>
      </c>
    </row>
    <row r="1043" spans="1:8" x14ac:dyDescent="0.25">
      <c r="A1043">
        <f t="shared" si="80"/>
        <v>465.5</v>
      </c>
      <c r="B1043">
        <f t="shared" si="81"/>
        <v>8</v>
      </c>
      <c r="C1043">
        <f t="shared" si="82"/>
        <v>2</v>
      </c>
      <c r="D1043">
        <f t="shared" si="83"/>
        <v>2</v>
      </c>
      <c r="E1043" t="str">
        <f>INDEX(八宮按位排, MOD(ROW()-2, 8)+1)</f>
        <v>震</v>
      </c>
      <c r="F1043" t="str">
        <f>INDEX([2]!十八局地盤表,FLOOR((ROW()-2)/64, 1)+1,  MOD(D1043 - C1043-1, 8)+1)</f>
        <v>己</v>
      </c>
      <c r="G1043" t="str">
        <f t="shared" si="84"/>
        <v>震己</v>
      </c>
      <c r="H1043" t="str">
        <f>IFERROR(VLOOKUP(G1043, 地支沖合table[[key]:[沖合關係]], 2, FALSE), "")</f>
        <v>相合,</v>
      </c>
    </row>
    <row r="1044" spans="1:8" x14ac:dyDescent="0.25">
      <c r="A1044">
        <f t="shared" si="80"/>
        <v>466.5</v>
      </c>
      <c r="B1044">
        <f t="shared" si="81"/>
        <v>8</v>
      </c>
      <c r="C1044">
        <f t="shared" si="82"/>
        <v>2</v>
      </c>
      <c r="D1044">
        <f t="shared" si="83"/>
        <v>3</v>
      </c>
      <c r="E1044" t="str">
        <f>INDEX(八宮按位排, MOD(ROW()-2, 8)+1)</f>
        <v>艮</v>
      </c>
      <c r="F1044" t="str">
        <f>INDEX([2]!十八局地盤表,FLOOR((ROW()-2)/64, 1)+1,  MOD(D1044 - C1044-1, 8)+1)</f>
        <v>癸</v>
      </c>
      <c r="G1044" t="str">
        <f t="shared" si="84"/>
        <v>艮癸</v>
      </c>
      <c r="H1044" t="str">
        <f>IFERROR(VLOOKUP(G1044, 地支沖合table[[key]:[沖合關係]], 2, FALSE), "")</f>
        <v/>
      </c>
    </row>
    <row r="1045" spans="1:8" x14ac:dyDescent="0.25">
      <c r="A1045">
        <f t="shared" si="80"/>
        <v>467.5</v>
      </c>
      <c r="B1045">
        <f t="shared" si="81"/>
        <v>8</v>
      </c>
      <c r="C1045">
        <f t="shared" si="82"/>
        <v>2</v>
      </c>
      <c r="D1045">
        <f t="shared" si="83"/>
        <v>4</v>
      </c>
      <c r="E1045" t="str">
        <f>INDEX(八宮按位排, MOD(ROW()-2, 8)+1)</f>
        <v>坎</v>
      </c>
      <c r="F1045" t="str">
        <f>INDEX([2]!十八局地盤表,FLOOR((ROW()-2)/64, 1)+1,  MOD(D1045 - C1045-1, 8)+1)</f>
        <v>壬</v>
      </c>
      <c r="G1045" t="str">
        <f t="shared" si="84"/>
        <v>坎壬</v>
      </c>
      <c r="H1045" t="str">
        <f>IFERROR(VLOOKUP(G1045, 地支沖合table[[key]:[沖合關係]], 2, FALSE), "")</f>
        <v/>
      </c>
    </row>
    <row r="1046" spans="1:8" x14ac:dyDescent="0.25">
      <c r="A1046">
        <f t="shared" si="80"/>
        <v>468.5</v>
      </c>
      <c r="B1046">
        <f t="shared" si="81"/>
        <v>8</v>
      </c>
      <c r="C1046">
        <f t="shared" si="82"/>
        <v>2</v>
      </c>
      <c r="D1046">
        <f t="shared" si="83"/>
        <v>5</v>
      </c>
      <c r="E1046" t="str">
        <f>INDEX(八宮按位排, MOD(ROW()-2, 8)+1)</f>
        <v>乾</v>
      </c>
      <c r="F1046" t="str">
        <f>INDEX([2]!十八局地盤表,FLOOR((ROW()-2)/64, 1)+1,  MOD(D1046 - C1046-1, 8)+1)</f>
        <v>戊</v>
      </c>
      <c r="G1046" t="str">
        <f t="shared" si="84"/>
        <v>乾戊</v>
      </c>
      <c r="H1046" t="str">
        <f>IFERROR(VLOOKUP(G1046, 地支沖合table[[key]:[沖合關係]], 2, FALSE), "")</f>
        <v/>
      </c>
    </row>
    <row r="1047" spans="1:8" x14ac:dyDescent="0.25">
      <c r="A1047">
        <f t="shared" si="80"/>
        <v>469.5</v>
      </c>
      <c r="B1047">
        <f t="shared" si="81"/>
        <v>8</v>
      </c>
      <c r="C1047">
        <f t="shared" si="82"/>
        <v>2</v>
      </c>
      <c r="D1047">
        <f t="shared" si="83"/>
        <v>6</v>
      </c>
      <c r="E1047" t="str">
        <f>INDEX(八宮按位排, MOD(ROW()-2, 8)+1)</f>
        <v>兌</v>
      </c>
      <c r="F1047" t="str">
        <f>INDEX([2]!十八局地盤表,FLOOR((ROW()-2)/64, 1)+1,  MOD(D1047 - C1047-1, 8)+1)</f>
        <v>庚</v>
      </c>
      <c r="G1047" t="str">
        <f t="shared" si="84"/>
        <v>兌庚</v>
      </c>
      <c r="H1047" t="str">
        <f>IFERROR(VLOOKUP(G1047, 地支沖合table[[key]:[沖合關係]], 2, FALSE), "")</f>
        <v/>
      </c>
    </row>
    <row r="1048" spans="1:8" x14ac:dyDescent="0.25">
      <c r="A1048">
        <f t="shared" si="80"/>
        <v>470.5</v>
      </c>
      <c r="B1048">
        <f t="shared" si="81"/>
        <v>8</v>
      </c>
      <c r="C1048">
        <f t="shared" si="82"/>
        <v>2</v>
      </c>
      <c r="D1048">
        <f t="shared" si="83"/>
        <v>7</v>
      </c>
      <c r="E1048" t="str">
        <f>INDEX(八宮按位排, MOD(ROW()-2, 8)+1)</f>
        <v>坤</v>
      </c>
      <c r="F1048" t="str">
        <f>INDEX([2]!十八局地盤表,FLOOR((ROW()-2)/64, 1)+1,  MOD(D1048 - C1048-1, 8)+1)</f>
        <v>丙</v>
      </c>
      <c r="G1048" t="str">
        <f t="shared" si="84"/>
        <v>坤丙</v>
      </c>
      <c r="H1048" t="str">
        <f>IFERROR(VLOOKUP(G1048, 地支沖合table[[key]:[沖合關係]], 2, FALSE), "")</f>
        <v/>
      </c>
    </row>
    <row r="1049" spans="1:8" x14ac:dyDescent="0.25">
      <c r="A1049">
        <f t="shared" ref="A1049:A1112" si="85">ROW()-577.5</f>
        <v>471.5</v>
      </c>
      <c r="B1049">
        <f t="shared" si="81"/>
        <v>8</v>
      </c>
      <c r="C1049">
        <f t="shared" si="82"/>
        <v>2</v>
      </c>
      <c r="D1049">
        <f t="shared" si="83"/>
        <v>8</v>
      </c>
      <c r="E1049" t="str">
        <f>INDEX(八宮按位排, MOD(ROW()-2, 8)+1)</f>
        <v>離</v>
      </c>
      <c r="F1049" t="str">
        <f>INDEX([2]!十八局地盤表,FLOOR((ROW()-2)/64, 1)+1,  MOD(D1049 - C1049-1, 8)+1)</f>
        <v>乙</v>
      </c>
      <c r="G1049" t="str">
        <f t="shared" si="84"/>
        <v>離乙</v>
      </c>
      <c r="H1049" t="str">
        <f>IFERROR(VLOOKUP(G1049, 地支沖合table[[key]:[沖合關係]], 2, FALSE), "")</f>
        <v/>
      </c>
    </row>
    <row r="1050" spans="1:8" x14ac:dyDescent="0.25">
      <c r="A1050">
        <f t="shared" si="85"/>
        <v>472.5</v>
      </c>
      <c r="B1050">
        <f t="shared" si="81"/>
        <v>8</v>
      </c>
      <c r="C1050">
        <f t="shared" si="82"/>
        <v>3</v>
      </c>
      <c r="D1050">
        <f t="shared" si="83"/>
        <v>1</v>
      </c>
      <c r="E1050" t="str">
        <f>INDEX(八宮按位排, MOD(ROW()-2, 8)+1)</f>
        <v>巽</v>
      </c>
      <c r="F1050" t="str">
        <f>INDEX([2]!十八局地盤表,FLOOR((ROW()-2)/64, 1)+1,  MOD(D1050 - C1050-1, 8)+1)</f>
        <v>乙</v>
      </c>
      <c r="G1050" t="str">
        <f t="shared" si="84"/>
        <v>巽乙</v>
      </c>
      <c r="H1050" t="str">
        <f>IFERROR(VLOOKUP(G1050, 地支沖合table[[key]:[沖合關係]], 2, FALSE), "")</f>
        <v/>
      </c>
    </row>
    <row r="1051" spans="1:8" x14ac:dyDescent="0.25">
      <c r="A1051">
        <f t="shared" si="85"/>
        <v>473.5</v>
      </c>
      <c r="B1051">
        <f t="shared" si="81"/>
        <v>8</v>
      </c>
      <c r="C1051">
        <f t="shared" si="82"/>
        <v>3</v>
      </c>
      <c r="D1051">
        <f t="shared" si="83"/>
        <v>2</v>
      </c>
      <c r="E1051" t="str">
        <f>INDEX(八宮按位排, MOD(ROW()-2, 8)+1)</f>
        <v>震</v>
      </c>
      <c r="F1051" t="str">
        <f>INDEX([2]!十八局地盤表,FLOOR((ROW()-2)/64, 1)+1,  MOD(D1051 - C1051-1, 8)+1)</f>
        <v>辛</v>
      </c>
      <c r="G1051" t="str">
        <f t="shared" si="84"/>
        <v>震辛</v>
      </c>
      <c r="H1051" t="str">
        <f>IFERROR(VLOOKUP(G1051, 地支沖合table[[key]:[沖合關係]], 2, FALSE), "")</f>
        <v>相破,</v>
      </c>
    </row>
    <row r="1052" spans="1:8" x14ac:dyDescent="0.25">
      <c r="A1052">
        <f t="shared" si="85"/>
        <v>474.5</v>
      </c>
      <c r="B1052">
        <f t="shared" si="81"/>
        <v>8</v>
      </c>
      <c r="C1052">
        <f t="shared" si="82"/>
        <v>3</v>
      </c>
      <c r="D1052">
        <f t="shared" si="83"/>
        <v>3</v>
      </c>
      <c r="E1052" t="str">
        <f>INDEX(八宮按位排, MOD(ROW()-2, 8)+1)</f>
        <v>艮</v>
      </c>
      <c r="F1052" t="str">
        <f>INDEX([2]!十八局地盤表,FLOOR((ROW()-2)/64, 1)+1,  MOD(D1052 - C1052-1, 8)+1)</f>
        <v>己</v>
      </c>
      <c r="G1052" t="str">
        <f t="shared" si="84"/>
        <v>艮己</v>
      </c>
      <c r="H1052" t="str">
        <f>IFERROR(VLOOKUP(G1052, 地支沖合table[[key]:[沖合關係]], 2, FALSE), "")</f>
        <v>恃勢之刑-儀←宮,</v>
      </c>
    </row>
    <row r="1053" spans="1:8" x14ac:dyDescent="0.25">
      <c r="A1053">
        <f t="shared" si="85"/>
        <v>475.5</v>
      </c>
      <c r="B1053">
        <f t="shared" si="81"/>
        <v>8</v>
      </c>
      <c r="C1053">
        <f t="shared" si="82"/>
        <v>3</v>
      </c>
      <c r="D1053">
        <f t="shared" si="83"/>
        <v>4</v>
      </c>
      <c r="E1053" t="str">
        <f>INDEX(八宮按位排, MOD(ROW()-2, 8)+1)</f>
        <v>坎</v>
      </c>
      <c r="F1053" t="str">
        <f>INDEX([2]!十八局地盤表,FLOOR((ROW()-2)/64, 1)+1,  MOD(D1053 - C1053-1, 8)+1)</f>
        <v>癸</v>
      </c>
      <c r="G1053" t="str">
        <f t="shared" si="84"/>
        <v>坎癸</v>
      </c>
      <c r="H1053" t="str">
        <f>IFERROR(VLOOKUP(G1053, 地支沖合table[[key]:[沖合關係]], 2, FALSE), "")</f>
        <v/>
      </c>
    </row>
    <row r="1054" spans="1:8" x14ac:dyDescent="0.25">
      <c r="A1054">
        <f t="shared" si="85"/>
        <v>476.5</v>
      </c>
      <c r="B1054">
        <f t="shared" si="81"/>
        <v>8</v>
      </c>
      <c r="C1054">
        <f t="shared" si="82"/>
        <v>3</v>
      </c>
      <c r="D1054">
        <f t="shared" si="83"/>
        <v>5</v>
      </c>
      <c r="E1054" t="str">
        <f>INDEX(八宮按位排, MOD(ROW()-2, 8)+1)</f>
        <v>乾</v>
      </c>
      <c r="F1054" t="str">
        <f>INDEX([2]!十八局地盤表,FLOOR((ROW()-2)/64, 1)+1,  MOD(D1054 - C1054-1, 8)+1)</f>
        <v>壬</v>
      </c>
      <c r="G1054" t="str">
        <f t="shared" si="84"/>
        <v>乾壬</v>
      </c>
      <c r="H1054" t="str">
        <f>IFERROR(VLOOKUP(G1054, 地支沖合table[[key]:[沖合關係]], 2, FALSE), "")</f>
        <v>相沖,</v>
      </c>
    </row>
    <row r="1055" spans="1:8" x14ac:dyDescent="0.25">
      <c r="A1055">
        <f t="shared" si="85"/>
        <v>477.5</v>
      </c>
      <c r="B1055">
        <f t="shared" si="81"/>
        <v>8</v>
      </c>
      <c r="C1055">
        <f t="shared" si="82"/>
        <v>3</v>
      </c>
      <c r="D1055">
        <f t="shared" si="83"/>
        <v>6</v>
      </c>
      <c r="E1055" t="str">
        <f>INDEX(八宮按位排, MOD(ROW()-2, 8)+1)</f>
        <v>兌</v>
      </c>
      <c r="F1055" t="str">
        <f>INDEX([2]!十八局地盤表,FLOOR((ROW()-2)/64, 1)+1,  MOD(D1055 - C1055-1, 8)+1)</f>
        <v>戊</v>
      </c>
      <c r="G1055" t="str">
        <f t="shared" si="84"/>
        <v>兌戊</v>
      </c>
      <c r="H1055" t="str">
        <f>IFERROR(VLOOKUP(G1055, 地支沖合table[[key]:[沖合關係]], 2, FALSE), "")</f>
        <v>相破,</v>
      </c>
    </row>
    <row r="1056" spans="1:8" x14ac:dyDescent="0.25">
      <c r="A1056">
        <f t="shared" si="85"/>
        <v>478.5</v>
      </c>
      <c r="B1056">
        <f t="shared" si="81"/>
        <v>8</v>
      </c>
      <c r="C1056">
        <f t="shared" si="82"/>
        <v>3</v>
      </c>
      <c r="D1056">
        <f t="shared" si="83"/>
        <v>7</v>
      </c>
      <c r="E1056" t="str">
        <f>INDEX(八宮按位排, MOD(ROW()-2, 8)+1)</f>
        <v>坤</v>
      </c>
      <c r="F1056" t="str">
        <f>INDEX([2]!十八局地盤表,FLOOR((ROW()-2)/64, 1)+1,  MOD(D1056 - C1056-1, 8)+1)</f>
        <v>庚</v>
      </c>
      <c r="G1056" t="str">
        <f t="shared" si="84"/>
        <v>坤庚</v>
      </c>
      <c r="H1056" t="str">
        <f>IFERROR(VLOOKUP(G1056, 地支沖合table[[key]:[沖合關係]], 2, FALSE), "")</f>
        <v/>
      </c>
    </row>
    <row r="1057" spans="1:8" x14ac:dyDescent="0.25">
      <c r="A1057">
        <f t="shared" si="85"/>
        <v>479.5</v>
      </c>
      <c r="B1057">
        <f t="shared" si="81"/>
        <v>8</v>
      </c>
      <c r="C1057">
        <f t="shared" si="82"/>
        <v>3</v>
      </c>
      <c r="D1057">
        <f t="shared" si="83"/>
        <v>8</v>
      </c>
      <c r="E1057" t="str">
        <f>INDEX(八宮按位排, MOD(ROW()-2, 8)+1)</f>
        <v>離</v>
      </c>
      <c r="F1057" t="str">
        <f>INDEX([2]!十八局地盤表,FLOOR((ROW()-2)/64, 1)+1,  MOD(D1057 - C1057-1, 8)+1)</f>
        <v>丙</v>
      </c>
      <c r="G1057" t="str">
        <f t="shared" si="84"/>
        <v>離丙</v>
      </c>
      <c r="H1057" t="str">
        <f>IFERROR(VLOOKUP(G1057, 地支沖合table[[key]:[沖合關係]], 2, FALSE), "")</f>
        <v/>
      </c>
    </row>
    <row r="1058" spans="1:8" x14ac:dyDescent="0.25">
      <c r="A1058">
        <f t="shared" si="85"/>
        <v>480.5</v>
      </c>
      <c r="B1058">
        <f t="shared" si="81"/>
        <v>8</v>
      </c>
      <c r="C1058">
        <f t="shared" si="82"/>
        <v>4</v>
      </c>
      <c r="D1058">
        <f t="shared" si="83"/>
        <v>1</v>
      </c>
      <c r="E1058" t="str">
        <f>INDEX(八宮按位排, MOD(ROW()-2, 8)+1)</f>
        <v>巽</v>
      </c>
      <c r="F1058" t="str">
        <f>INDEX([2]!十八局地盤表,FLOOR((ROW()-2)/64, 1)+1,  MOD(D1058 - C1058-1, 8)+1)</f>
        <v>丙</v>
      </c>
      <c r="G1058" t="str">
        <f t="shared" si="84"/>
        <v>巽丙</v>
      </c>
      <c r="H1058" t="str">
        <f>IFERROR(VLOOKUP(G1058, 地支沖合table[[key]:[沖合關係]], 2, FALSE), "")</f>
        <v/>
      </c>
    </row>
    <row r="1059" spans="1:8" x14ac:dyDescent="0.25">
      <c r="A1059">
        <f t="shared" si="85"/>
        <v>481.5</v>
      </c>
      <c r="B1059">
        <f t="shared" si="81"/>
        <v>8</v>
      </c>
      <c r="C1059">
        <f t="shared" si="82"/>
        <v>4</v>
      </c>
      <c r="D1059">
        <f t="shared" si="83"/>
        <v>2</v>
      </c>
      <c r="E1059" t="str">
        <f>INDEX(八宮按位排, MOD(ROW()-2, 8)+1)</f>
        <v>震</v>
      </c>
      <c r="F1059" t="str">
        <f>INDEX([2]!十八局地盤表,FLOOR((ROW()-2)/64, 1)+1,  MOD(D1059 - C1059-1, 8)+1)</f>
        <v>乙</v>
      </c>
      <c r="G1059" t="str">
        <f t="shared" si="84"/>
        <v>震乙</v>
      </c>
      <c r="H1059" t="str">
        <f>IFERROR(VLOOKUP(G1059, 地支沖合table[[key]:[沖合關係]], 2, FALSE), "")</f>
        <v/>
      </c>
    </row>
    <row r="1060" spans="1:8" x14ac:dyDescent="0.25">
      <c r="A1060">
        <f t="shared" si="85"/>
        <v>482.5</v>
      </c>
      <c r="B1060">
        <f t="shared" si="81"/>
        <v>8</v>
      </c>
      <c r="C1060">
        <f t="shared" si="82"/>
        <v>4</v>
      </c>
      <c r="D1060">
        <f t="shared" si="83"/>
        <v>3</v>
      </c>
      <c r="E1060" t="str">
        <f>INDEX(八宮按位排, MOD(ROW()-2, 8)+1)</f>
        <v>艮</v>
      </c>
      <c r="F1060" t="str">
        <f>INDEX([2]!十八局地盤表,FLOOR((ROW()-2)/64, 1)+1,  MOD(D1060 - C1060-1, 8)+1)</f>
        <v>辛</v>
      </c>
      <c r="G1060" t="str">
        <f t="shared" si="84"/>
        <v>艮辛</v>
      </c>
      <c r="H1060" t="str">
        <f>IFERROR(VLOOKUP(G1060, 地支沖合table[[key]:[沖合關係]], 2, FALSE), "")</f>
        <v>相害,</v>
      </c>
    </row>
    <row r="1061" spans="1:8" x14ac:dyDescent="0.25">
      <c r="A1061">
        <f t="shared" si="85"/>
        <v>483.5</v>
      </c>
      <c r="B1061">
        <f t="shared" si="81"/>
        <v>8</v>
      </c>
      <c r="C1061">
        <f t="shared" si="82"/>
        <v>4</v>
      </c>
      <c r="D1061">
        <f t="shared" si="83"/>
        <v>4</v>
      </c>
      <c r="E1061" t="str">
        <f>INDEX(八宮按位排, MOD(ROW()-2, 8)+1)</f>
        <v>坎</v>
      </c>
      <c r="F1061" t="str">
        <f>INDEX([2]!十八局地盤表,FLOOR((ROW()-2)/64, 1)+1,  MOD(D1061 - C1061-1, 8)+1)</f>
        <v>己</v>
      </c>
      <c r="G1061" t="str">
        <f t="shared" si="84"/>
        <v>坎己</v>
      </c>
      <c r="H1061" t="str">
        <f>IFERROR(VLOOKUP(G1061, 地支沖合table[[key]:[沖合關係]], 2, FALSE), "")</f>
        <v/>
      </c>
    </row>
    <row r="1062" spans="1:8" x14ac:dyDescent="0.25">
      <c r="A1062">
        <f t="shared" si="85"/>
        <v>484.5</v>
      </c>
      <c r="B1062">
        <f t="shared" si="81"/>
        <v>8</v>
      </c>
      <c r="C1062">
        <f t="shared" si="82"/>
        <v>4</v>
      </c>
      <c r="D1062">
        <f t="shared" si="83"/>
        <v>5</v>
      </c>
      <c r="E1062" t="str">
        <f>INDEX(八宮按位排, MOD(ROW()-2, 8)+1)</f>
        <v>乾</v>
      </c>
      <c r="F1062" t="str">
        <f>INDEX([2]!十八局地盤表,FLOOR((ROW()-2)/64, 1)+1,  MOD(D1062 - C1062-1, 8)+1)</f>
        <v>癸</v>
      </c>
      <c r="G1062" t="str">
        <f t="shared" si="84"/>
        <v>乾癸</v>
      </c>
      <c r="H1062" t="str">
        <f>IFERROR(VLOOKUP(G1062, 地支沖合table[[key]:[沖合關係]], 2, FALSE), "")</f>
        <v>相合,相破,</v>
      </c>
    </row>
    <row r="1063" spans="1:8" x14ac:dyDescent="0.25">
      <c r="A1063">
        <f t="shared" si="85"/>
        <v>485.5</v>
      </c>
      <c r="B1063">
        <f t="shared" si="81"/>
        <v>8</v>
      </c>
      <c r="C1063">
        <f t="shared" si="82"/>
        <v>4</v>
      </c>
      <c r="D1063">
        <f t="shared" si="83"/>
        <v>6</v>
      </c>
      <c r="E1063" t="str">
        <f>INDEX(八宮按位排, MOD(ROW()-2, 8)+1)</f>
        <v>兌</v>
      </c>
      <c r="F1063" t="str">
        <f>INDEX([2]!十八局地盤表,FLOOR((ROW()-2)/64, 1)+1,  MOD(D1063 - C1063-1, 8)+1)</f>
        <v>壬</v>
      </c>
      <c r="G1063" t="str">
        <f t="shared" si="84"/>
        <v>兌壬</v>
      </c>
      <c r="H1063" t="str">
        <f>IFERROR(VLOOKUP(G1063, 地支沖合table[[key]:[沖合關係]], 2, FALSE), "")</f>
        <v>相合,</v>
      </c>
    </row>
    <row r="1064" spans="1:8" x14ac:dyDescent="0.25">
      <c r="A1064">
        <f t="shared" si="85"/>
        <v>486.5</v>
      </c>
      <c r="B1064">
        <f t="shared" si="81"/>
        <v>8</v>
      </c>
      <c r="C1064">
        <f t="shared" si="82"/>
        <v>4</v>
      </c>
      <c r="D1064">
        <f t="shared" si="83"/>
        <v>7</v>
      </c>
      <c r="E1064" t="str">
        <f>INDEX(八宮按位排, MOD(ROW()-2, 8)+1)</f>
        <v>坤</v>
      </c>
      <c r="F1064" t="str">
        <f>INDEX([2]!十八局地盤表,FLOOR((ROW()-2)/64, 1)+1,  MOD(D1064 - C1064-1, 8)+1)</f>
        <v>戊</v>
      </c>
      <c r="G1064" t="str">
        <f t="shared" si="84"/>
        <v>坤戊</v>
      </c>
      <c r="H1064" t="str">
        <f>IFERROR(VLOOKUP(G1064, 地支沖合table[[key]:[沖合關係]], 2, FALSE), "")</f>
        <v>相害,</v>
      </c>
    </row>
    <row r="1065" spans="1:8" x14ac:dyDescent="0.25">
      <c r="A1065">
        <f t="shared" si="85"/>
        <v>487.5</v>
      </c>
      <c r="B1065">
        <f t="shared" si="81"/>
        <v>8</v>
      </c>
      <c r="C1065">
        <f t="shared" si="82"/>
        <v>4</v>
      </c>
      <c r="D1065">
        <f t="shared" si="83"/>
        <v>8</v>
      </c>
      <c r="E1065" t="str">
        <f>INDEX(八宮按位排, MOD(ROW()-2, 8)+1)</f>
        <v>離</v>
      </c>
      <c r="F1065" t="str">
        <f>INDEX([2]!十八局地盤表,FLOOR((ROW()-2)/64, 1)+1,  MOD(D1065 - C1065-1, 8)+1)</f>
        <v>庚</v>
      </c>
      <c r="G1065" t="str">
        <f t="shared" si="84"/>
        <v>離庚</v>
      </c>
      <c r="H1065" t="str">
        <f>IFERROR(VLOOKUP(G1065, 地支沖合table[[key]:[沖合關係]], 2, FALSE), "")</f>
        <v/>
      </c>
    </row>
    <row r="1066" spans="1:8" x14ac:dyDescent="0.25">
      <c r="A1066">
        <f t="shared" si="85"/>
        <v>488.5</v>
      </c>
      <c r="B1066">
        <f t="shared" si="81"/>
        <v>8</v>
      </c>
      <c r="C1066">
        <f t="shared" si="82"/>
        <v>5</v>
      </c>
      <c r="D1066">
        <f t="shared" si="83"/>
        <v>1</v>
      </c>
      <c r="E1066" t="str">
        <f>INDEX(八宮按位排, MOD(ROW()-2, 8)+1)</f>
        <v>巽</v>
      </c>
      <c r="F1066" t="str">
        <f>INDEX([2]!十八局地盤表,FLOOR((ROW()-2)/64, 1)+1,  MOD(D1066 - C1066-1, 8)+1)</f>
        <v>庚</v>
      </c>
      <c r="G1066" t="str">
        <f t="shared" si="84"/>
        <v>巽庚</v>
      </c>
      <c r="H1066" t="str">
        <f>IFERROR(VLOOKUP(G1066, 地支沖合table[[key]:[沖合關係]], 2, FALSE), "")</f>
        <v>相合,相破,無恩之刑-儀←宮,</v>
      </c>
    </row>
    <row r="1067" spans="1:8" x14ac:dyDescent="0.25">
      <c r="A1067">
        <f t="shared" si="85"/>
        <v>489.5</v>
      </c>
      <c r="B1067">
        <f t="shared" si="81"/>
        <v>8</v>
      </c>
      <c r="C1067">
        <f t="shared" si="82"/>
        <v>5</v>
      </c>
      <c r="D1067">
        <f t="shared" si="83"/>
        <v>2</v>
      </c>
      <c r="E1067" t="str">
        <f>INDEX(八宮按位排, MOD(ROW()-2, 8)+1)</f>
        <v>震</v>
      </c>
      <c r="F1067" t="str">
        <f>INDEX([2]!十八局地盤表,FLOOR((ROW()-2)/64, 1)+1,  MOD(D1067 - C1067-1, 8)+1)</f>
        <v>丙</v>
      </c>
      <c r="G1067" t="str">
        <f t="shared" si="84"/>
        <v>震丙</v>
      </c>
      <c r="H1067" t="str">
        <f>IFERROR(VLOOKUP(G1067, 地支沖合table[[key]:[沖合關係]], 2, FALSE), "")</f>
        <v/>
      </c>
    </row>
    <row r="1068" spans="1:8" x14ac:dyDescent="0.25">
      <c r="A1068">
        <f t="shared" si="85"/>
        <v>490.5</v>
      </c>
      <c r="B1068">
        <f t="shared" si="81"/>
        <v>8</v>
      </c>
      <c r="C1068">
        <f t="shared" si="82"/>
        <v>5</v>
      </c>
      <c r="D1068">
        <f t="shared" si="83"/>
        <v>3</v>
      </c>
      <c r="E1068" t="str">
        <f>INDEX(八宮按位排, MOD(ROW()-2, 8)+1)</f>
        <v>艮</v>
      </c>
      <c r="F1068" t="str">
        <f>INDEX([2]!十八局地盤表,FLOOR((ROW()-2)/64, 1)+1,  MOD(D1068 - C1068-1, 8)+1)</f>
        <v>乙</v>
      </c>
      <c r="G1068" t="str">
        <f t="shared" si="84"/>
        <v>艮乙</v>
      </c>
      <c r="H1068" t="str">
        <f>IFERROR(VLOOKUP(G1068, 地支沖合table[[key]:[沖合關係]], 2, FALSE), "")</f>
        <v/>
      </c>
    </row>
    <row r="1069" spans="1:8" x14ac:dyDescent="0.25">
      <c r="A1069">
        <f t="shared" si="85"/>
        <v>491.5</v>
      </c>
      <c r="B1069">
        <f t="shared" si="81"/>
        <v>8</v>
      </c>
      <c r="C1069">
        <f t="shared" si="82"/>
        <v>5</v>
      </c>
      <c r="D1069">
        <f t="shared" si="83"/>
        <v>4</v>
      </c>
      <c r="E1069" t="str">
        <f>INDEX(八宮按位排, MOD(ROW()-2, 8)+1)</f>
        <v>坎</v>
      </c>
      <c r="F1069" t="str">
        <f>INDEX([2]!十八局地盤表,FLOOR((ROW()-2)/64, 1)+1,  MOD(D1069 - C1069-1, 8)+1)</f>
        <v>辛</v>
      </c>
      <c r="G1069" t="str">
        <f t="shared" si="84"/>
        <v>坎辛</v>
      </c>
      <c r="H1069" t="str">
        <f>IFERROR(VLOOKUP(G1069, 地支沖合table[[key]:[沖合關係]], 2, FALSE), "")</f>
        <v>相沖,</v>
      </c>
    </row>
    <row r="1070" spans="1:8" x14ac:dyDescent="0.25">
      <c r="A1070">
        <f t="shared" si="85"/>
        <v>492.5</v>
      </c>
      <c r="B1070">
        <f t="shared" si="81"/>
        <v>8</v>
      </c>
      <c r="C1070">
        <f t="shared" si="82"/>
        <v>5</v>
      </c>
      <c r="D1070">
        <f t="shared" si="83"/>
        <v>5</v>
      </c>
      <c r="E1070" t="str">
        <f>INDEX(八宮按位排, MOD(ROW()-2, 8)+1)</f>
        <v>乾</v>
      </c>
      <c r="F1070" t="str">
        <f>INDEX([2]!十八局地盤表,FLOOR((ROW()-2)/64, 1)+1,  MOD(D1070 - C1070-1, 8)+1)</f>
        <v>己</v>
      </c>
      <c r="G1070" t="str">
        <f t="shared" si="84"/>
        <v>乾己</v>
      </c>
      <c r="H1070" t="str">
        <f>IFERROR(VLOOKUP(G1070, 地支沖合table[[key]:[沖合關係]], 2, FALSE), "")</f>
        <v/>
      </c>
    </row>
    <row r="1071" spans="1:8" x14ac:dyDescent="0.25">
      <c r="A1071">
        <f t="shared" si="85"/>
        <v>493.5</v>
      </c>
      <c r="B1071">
        <f t="shared" si="81"/>
        <v>8</v>
      </c>
      <c r="C1071">
        <f t="shared" si="82"/>
        <v>5</v>
      </c>
      <c r="D1071">
        <f t="shared" si="83"/>
        <v>6</v>
      </c>
      <c r="E1071" t="str">
        <f>INDEX(八宮按位排, MOD(ROW()-2, 8)+1)</f>
        <v>兌</v>
      </c>
      <c r="F1071" t="str">
        <f>INDEX([2]!十八局地盤表,FLOOR((ROW()-2)/64, 1)+1,  MOD(D1071 - C1071-1, 8)+1)</f>
        <v>癸</v>
      </c>
      <c r="G1071" t="str">
        <f t="shared" si="84"/>
        <v>兌癸</v>
      </c>
      <c r="H1071" t="str">
        <f>IFERROR(VLOOKUP(G1071, 地支沖合table[[key]:[沖合關係]], 2, FALSE), "")</f>
        <v/>
      </c>
    </row>
    <row r="1072" spans="1:8" x14ac:dyDescent="0.25">
      <c r="A1072">
        <f t="shared" si="85"/>
        <v>494.5</v>
      </c>
      <c r="B1072">
        <f t="shared" si="81"/>
        <v>8</v>
      </c>
      <c r="C1072">
        <f t="shared" si="82"/>
        <v>5</v>
      </c>
      <c r="D1072">
        <f t="shared" si="83"/>
        <v>7</v>
      </c>
      <c r="E1072" t="str">
        <f>INDEX(八宮按位排, MOD(ROW()-2, 8)+1)</f>
        <v>坤</v>
      </c>
      <c r="F1072" t="str">
        <f>INDEX([2]!十八局地盤表,FLOOR((ROW()-2)/64, 1)+1,  MOD(D1072 - C1072-1, 8)+1)</f>
        <v>壬</v>
      </c>
      <c r="G1072" t="str">
        <f t="shared" si="84"/>
        <v>坤壬</v>
      </c>
      <c r="H1072" t="str">
        <f>IFERROR(VLOOKUP(G1072, 地支沖合table[[key]:[沖合關係]], 2, FALSE), "")</f>
        <v/>
      </c>
    </row>
    <row r="1073" spans="1:8" x14ac:dyDescent="0.25">
      <c r="A1073">
        <f t="shared" si="85"/>
        <v>495.5</v>
      </c>
      <c r="B1073">
        <f t="shared" si="81"/>
        <v>8</v>
      </c>
      <c r="C1073">
        <f t="shared" si="82"/>
        <v>5</v>
      </c>
      <c r="D1073">
        <f t="shared" si="83"/>
        <v>8</v>
      </c>
      <c r="E1073" t="str">
        <f>INDEX(八宮按位排, MOD(ROW()-2, 8)+1)</f>
        <v>離</v>
      </c>
      <c r="F1073" t="str">
        <f>INDEX([2]!十八局地盤表,FLOOR((ROW()-2)/64, 1)+1,  MOD(D1073 - C1073-1, 8)+1)</f>
        <v>戊</v>
      </c>
      <c r="G1073" t="str">
        <f t="shared" si="84"/>
        <v>離戊</v>
      </c>
      <c r="H1073" t="str">
        <f>IFERROR(VLOOKUP(G1073, 地支沖合table[[key]:[沖合關係]], 2, FALSE), "")</f>
        <v>相沖,</v>
      </c>
    </row>
    <row r="1074" spans="1:8" x14ac:dyDescent="0.25">
      <c r="A1074">
        <f t="shared" si="85"/>
        <v>496.5</v>
      </c>
      <c r="B1074">
        <f t="shared" si="81"/>
        <v>8</v>
      </c>
      <c r="C1074">
        <f t="shared" si="82"/>
        <v>6</v>
      </c>
      <c r="D1074">
        <f t="shared" si="83"/>
        <v>1</v>
      </c>
      <c r="E1074" t="str">
        <f>INDEX(八宮按位排, MOD(ROW()-2, 8)+1)</f>
        <v>巽</v>
      </c>
      <c r="F1074" t="str">
        <f>INDEX([2]!十八局地盤表,FLOOR((ROW()-2)/64, 1)+1,  MOD(D1074 - C1074-1, 8)+1)</f>
        <v>戊</v>
      </c>
      <c r="G1074" t="str">
        <f t="shared" si="84"/>
        <v>巽戊</v>
      </c>
      <c r="H1074" t="str">
        <f>IFERROR(VLOOKUP(G1074, 地支沖合table[[key]:[沖合關係]], 2, FALSE), "")</f>
        <v/>
      </c>
    </row>
    <row r="1075" spans="1:8" x14ac:dyDescent="0.25">
      <c r="A1075">
        <f t="shared" si="85"/>
        <v>497.5</v>
      </c>
      <c r="B1075">
        <f t="shared" si="81"/>
        <v>8</v>
      </c>
      <c r="C1075">
        <f t="shared" si="82"/>
        <v>6</v>
      </c>
      <c r="D1075">
        <f t="shared" si="83"/>
        <v>2</v>
      </c>
      <c r="E1075" t="str">
        <f>INDEX(八宮按位排, MOD(ROW()-2, 8)+1)</f>
        <v>震</v>
      </c>
      <c r="F1075" t="str">
        <f>INDEX([2]!十八局地盤表,FLOOR((ROW()-2)/64, 1)+1,  MOD(D1075 - C1075-1, 8)+1)</f>
        <v>庚</v>
      </c>
      <c r="G1075" t="str">
        <f t="shared" si="84"/>
        <v>震庚</v>
      </c>
      <c r="H1075" t="str">
        <f>IFERROR(VLOOKUP(G1075, 地支沖合table[[key]:[沖合關係]], 2, FALSE), "")</f>
        <v/>
      </c>
    </row>
    <row r="1076" spans="1:8" x14ac:dyDescent="0.25">
      <c r="A1076">
        <f t="shared" si="85"/>
        <v>498.5</v>
      </c>
      <c r="B1076">
        <f t="shared" si="81"/>
        <v>8</v>
      </c>
      <c r="C1076">
        <f t="shared" si="82"/>
        <v>6</v>
      </c>
      <c r="D1076">
        <f t="shared" si="83"/>
        <v>3</v>
      </c>
      <c r="E1076" t="str">
        <f>INDEX(八宮按位排, MOD(ROW()-2, 8)+1)</f>
        <v>艮</v>
      </c>
      <c r="F1076" t="str">
        <f>INDEX([2]!十八局地盤表,FLOOR((ROW()-2)/64, 1)+1,  MOD(D1076 - C1076-1, 8)+1)</f>
        <v>丙</v>
      </c>
      <c r="G1076" t="str">
        <f t="shared" si="84"/>
        <v>艮丙</v>
      </c>
      <c r="H1076" t="str">
        <f>IFERROR(VLOOKUP(G1076, 地支沖合table[[key]:[沖合關係]], 2, FALSE), "")</f>
        <v/>
      </c>
    </row>
    <row r="1077" spans="1:8" x14ac:dyDescent="0.25">
      <c r="A1077">
        <f t="shared" si="85"/>
        <v>499.5</v>
      </c>
      <c r="B1077">
        <f t="shared" si="81"/>
        <v>8</v>
      </c>
      <c r="C1077">
        <f t="shared" si="82"/>
        <v>6</v>
      </c>
      <c r="D1077">
        <f t="shared" si="83"/>
        <v>4</v>
      </c>
      <c r="E1077" t="str">
        <f>INDEX(八宮按位排, MOD(ROW()-2, 8)+1)</f>
        <v>坎</v>
      </c>
      <c r="F1077" t="str">
        <f>INDEX([2]!十八局地盤表,FLOOR((ROW()-2)/64, 1)+1,  MOD(D1077 - C1077-1, 8)+1)</f>
        <v>乙</v>
      </c>
      <c r="G1077" t="str">
        <f t="shared" si="84"/>
        <v>坎乙</v>
      </c>
      <c r="H1077" t="str">
        <f>IFERROR(VLOOKUP(G1077, 地支沖合table[[key]:[沖合關係]], 2, FALSE), "")</f>
        <v/>
      </c>
    </row>
    <row r="1078" spans="1:8" x14ac:dyDescent="0.25">
      <c r="A1078">
        <f t="shared" si="85"/>
        <v>500.5</v>
      </c>
      <c r="B1078">
        <f t="shared" si="81"/>
        <v>8</v>
      </c>
      <c r="C1078">
        <f t="shared" si="82"/>
        <v>6</v>
      </c>
      <c r="D1078">
        <f t="shared" si="83"/>
        <v>5</v>
      </c>
      <c r="E1078" t="str">
        <f>INDEX(八宮按位排, MOD(ROW()-2, 8)+1)</f>
        <v>乾</v>
      </c>
      <c r="F1078" t="str">
        <f>INDEX([2]!十八局地盤表,FLOOR((ROW()-2)/64, 1)+1,  MOD(D1078 - C1078-1, 8)+1)</f>
        <v>辛</v>
      </c>
      <c r="G1078" t="str">
        <f t="shared" si="84"/>
        <v>乾辛</v>
      </c>
      <c r="H1078" t="str">
        <f>IFERROR(VLOOKUP(G1078, 地支沖合table[[key]:[沖合關係]], 2, FALSE), "")</f>
        <v/>
      </c>
    </row>
    <row r="1079" spans="1:8" x14ac:dyDescent="0.25">
      <c r="A1079">
        <f t="shared" si="85"/>
        <v>501.5</v>
      </c>
      <c r="B1079">
        <f t="shared" si="81"/>
        <v>8</v>
      </c>
      <c r="C1079">
        <f t="shared" si="82"/>
        <v>6</v>
      </c>
      <c r="D1079">
        <f t="shared" si="83"/>
        <v>6</v>
      </c>
      <c r="E1079" t="str">
        <f>INDEX(八宮按位排, MOD(ROW()-2, 8)+1)</f>
        <v>兌</v>
      </c>
      <c r="F1079" t="str">
        <f>INDEX([2]!十八局地盤表,FLOOR((ROW()-2)/64, 1)+1,  MOD(D1079 - C1079-1, 8)+1)</f>
        <v>己</v>
      </c>
      <c r="G1079" t="str">
        <f t="shared" si="84"/>
        <v>兌己</v>
      </c>
      <c r="H1079" t="str">
        <f>IFERROR(VLOOKUP(G1079, 地支沖合table[[key]:[沖合關係]], 2, FALSE), "")</f>
        <v>相害,</v>
      </c>
    </row>
    <row r="1080" spans="1:8" x14ac:dyDescent="0.25">
      <c r="A1080">
        <f t="shared" si="85"/>
        <v>502.5</v>
      </c>
      <c r="B1080">
        <f t="shared" si="81"/>
        <v>8</v>
      </c>
      <c r="C1080">
        <f t="shared" si="82"/>
        <v>6</v>
      </c>
      <c r="D1080">
        <f t="shared" si="83"/>
        <v>7</v>
      </c>
      <c r="E1080" t="str">
        <f>INDEX(八宮按位排, MOD(ROW()-2, 8)+1)</f>
        <v>坤</v>
      </c>
      <c r="F1080" t="str">
        <f>INDEX([2]!十八局地盤表,FLOOR((ROW()-2)/64, 1)+1,  MOD(D1080 - C1080-1, 8)+1)</f>
        <v>癸</v>
      </c>
      <c r="G1080" t="str">
        <f t="shared" si="84"/>
        <v>坤癸</v>
      </c>
      <c r="H1080" t="str">
        <f>IFERROR(VLOOKUP(G1080, 地支沖合table[[key]:[沖合關係]], 2, FALSE), "")</f>
        <v>相沖,無恩之刑-儀←宮,</v>
      </c>
    </row>
    <row r="1081" spans="1:8" x14ac:dyDescent="0.25">
      <c r="A1081">
        <f t="shared" si="85"/>
        <v>503.5</v>
      </c>
      <c r="B1081">
        <f t="shared" si="81"/>
        <v>8</v>
      </c>
      <c r="C1081">
        <f t="shared" si="82"/>
        <v>6</v>
      </c>
      <c r="D1081">
        <f t="shared" si="83"/>
        <v>8</v>
      </c>
      <c r="E1081" t="str">
        <f>INDEX(八宮按位排, MOD(ROW()-2, 8)+1)</f>
        <v>離</v>
      </c>
      <c r="F1081" t="str">
        <f>INDEX([2]!十八局地盤表,FLOOR((ROW()-2)/64, 1)+1,  MOD(D1081 - C1081-1, 8)+1)</f>
        <v>壬</v>
      </c>
      <c r="G1081" t="str">
        <f t="shared" si="84"/>
        <v>離壬</v>
      </c>
      <c r="H1081" t="str">
        <f>IFERROR(VLOOKUP(G1081, 地支沖合table[[key]:[沖合關係]], 2, FALSE), "")</f>
        <v/>
      </c>
    </row>
    <row r="1082" spans="1:8" x14ac:dyDescent="0.25">
      <c r="A1082">
        <f t="shared" si="85"/>
        <v>504.5</v>
      </c>
      <c r="B1082">
        <f t="shared" si="81"/>
        <v>8</v>
      </c>
      <c r="C1082">
        <f t="shared" si="82"/>
        <v>7</v>
      </c>
      <c r="D1082">
        <f t="shared" si="83"/>
        <v>1</v>
      </c>
      <c r="E1082" t="str">
        <f>INDEX(八宮按位排, MOD(ROW()-2, 8)+1)</f>
        <v>巽</v>
      </c>
      <c r="F1082" t="str">
        <f>INDEX([2]!十八局地盤表,FLOOR((ROW()-2)/64, 1)+1,  MOD(D1082 - C1082-1, 8)+1)</f>
        <v>壬</v>
      </c>
      <c r="G1082" t="str">
        <f t="shared" si="84"/>
        <v>巽壬</v>
      </c>
      <c r="H1082" t="str">
        <f>IFERROR(VLOOKUP(G1082, 地支沖合table[[key]:[沖合關係]], 2, FALSE), "")</f>
        <v>自刑,</v>
      </c>
    </row>
    <row r="1083" spans="1:8" x14ac:dyDescent="0.25">
      <c r="A1083">
        <f t="shared" si="85"/>
        <v>505.5</v>
      </c>
      <c r="B1083">
        <f t="shared" si="81"/>
        <v>8</v>
      </c>
      <c r="C1083">
        <f t="shared" si="82"/>
        <v>7</v>
      </c>
      <c r="D1083">
        <f t="shared" si="83"/>
        <v>2</v>
      </c>
      <c r="E1083" t="str">
        <f>INDEX(八宮按位排, MOD(ROW()-2, 8)+1)</f>
        <v>震</v>
      </c>
      <c r="F1083" t="str">
        <f>INDEX([2]!十八局地盤表,FLOOR((ROW()-2)/64, 1)+1,  MOD(D1083 - C1083-1, 8)+1)</f>
        <v>戊</v>
      </c>
      <c r="G1083" t="str">
        <f t="shared" si="84"/>
        <v>震戊</v>
      </c>
      <c r="H1083" t="str">
        <f>IFERROR(VLOOKUP(G1083, 地支沖合table[[key]:[沖合關係]], 2, FALSE), "")</f>
        <v>無禮之刑,</v>
      </c>
    </row>
    <row r="1084" spans="1:8" x14ac:dyDescent="0.25">
      <c r="A1084">
        <f t="shared" si="85"/>
        <v>506.5</v>
      </c>
      <c r="B1084">
        <f t="shared" si="81"/>
        <v>8</v>
      </c>
      <c r="C1084">
        <f t="shared" si="82"/>
        <v>7</v>
      </c>
      <c r="D1084">
        <f t="shared" si="83"/>
        <v>3</v>
      </c>
      <c r="E1084" t="str">
        <f>INDEX(八宮按位排, MOD(ROW()-2, 8)+1)</f>
        <v>艮</v>
      </c>
      <c r="F1084" t="str">
        <f>INDEX([2]!十八局地盤表,FLOOR((ROW()-2)/64, 1)+1,  MOD(D1084 - C1084-1, 8)+1)</f>
        <v>庚</v>
      </c>
      <c r="G1084" t="str">
        <f t="shared" si="84"/>
        <v>艮庚</v>
      </c>
      <c r="H1084" t="str">
        <f>IFERROR(VLOOKUP(G1084, 地支沖合table[[key]:[沖合關係]], 2, FALSE), "")</f>
        <v>相沖,無恩之刑-儀→宮,</v>
      </c>
    </row>
    <row r="1085" spans="1:8" x14ac:dyDescent="0.25">
      <c r="A1085">
        <f t="shared" si="85"/>
        <v>507.5</v>
      </c>
      <c r="B1085">
        <f t="shared" si="81"/>
        <v>8</v>
      </c>
      <c r="C1085">
        <f t="shared" si="82"/>
        <v>7</v>
      </c>
      <c r="D1085">
        <f t="shared" si="83"/>
        <v>4</v>
      </c>
      <c r="E1085" t="str">
        <f>INDEX(八宮按位排, MOD(ROW()-2, 8)+1)</f>
        <v>坎</v>
      </c>
      <c r="F1085" t="str">
        <f>INDEX([2]!十八局地盤表,FLOOR((ROW()-2)/64, 1)+1,  MOD(D1085 - C1085-1, 8)+1)</f>
        <v>丙</v>
      </c>
      <c r="G1085" t="str">
        <f t="shared" si="84"/>
        <v>坎丙</v>
      </c>
      <c r="H1085" t="str">
        <f>IFERROR(VLOOKUP(G1085, 地支沖合table[[key]:[沖合關係]], 2, FALSE), "")</f>
        <v/>
      </c>
    </row>
    <row r="1086" spans="1:8" x14ac:dyDescent="0.25">
      <c r="A1086">
        <f t="shared" si="85"/>
        <v>508.5</v>
      </c>
      <c r="B1086">
        <f t="shared" si="81"/>
        <v>8</v>
      </c>
      <c r="C1086">
        <f t="shared" si="82"/>
        <v>7</v>
      </c>
      <c r="D1086">
        <f t="shared" si="83"/>
        <v>5</v>
      </c>
      <c r="E1086" t="str">
        <f>INDEX(八宮按位排, MOD(ROW()-2, 8)+1)</f>
        <v>乾</v>
      </c>
      <c r="F1086" t="str">
        <f>INDEX([2]!十八局地盤表,FLOOR((ROW()-2)/64, 1)+1,  MOD(D1086 - C1086-1, 8)+1)</f>
        <v>乙</v>
      </c>
      <c r="G1086" t="str">
        <f t="shared" si="84"/>
        <v>乾乙</v>
      </c>
      <c r="H1086" t="str">
        <f>IFERROR(VLOOKUP(G1086, 地支沖合table[[key]:[沖合關係]], 2, FALSE), "")</f>
        <v/>
      </c>
    </row>
    <row r="1087" spans="1:8" x14ac:dyDescent="0.25">
      <c r="A1087">
        <f t="shared" si="85"/>
        <v>509.5</v>
      </c>
      <c r="B1087">
        <f t="shared" si="81"/>
        <v>8</v>
      </c>
      <c r="C1087">
        <f t="shared" si="82"/>
        <v>7</v>
      </c>
      <c r="D1087">
        <f t="shared" si="83"/>
        <v>6</v>
      </c>
      <c r="E1087" t="str">
        <f>INDEX(八宮按位排, MOD(ROW()-2, 8)+1)</f>
        <v>兌</v>
      </c>
      <c r="F1087" t="str">
        <f>INDEX([2]!十八局地盤表,FLOOR((ROW()-2)/64, 1)+1,  MOD(D1087 - C1087-1, 8)+1)</f>
        <v>辛</v>
      </c>
      <c r="G1087" t="str">
        <f t="shared" si="84"/>
        <v>兌辛</v>
      </c>
      <c r="H1087" t="str">
        <f>IFERROR(VLOOKUP(G1087, 地支沖合table[[key]:[沖合關係]], 2, FALSE), "")</f>
        <v/>
      </c>
    </row>
    <row r="1088" spans="1:8" x14ac:dyDescent="0.25">
      <c r="A1088">
        <f t="shared" si="85"/>
        <v>510.5</v>
      </c>
      <c r="B1088">
        <f t="shared" si="81"/>
        <v>8</v>
      </c>
      <c r="C1088">
        <f t="shared" si="82"/>
        <v>7</v>
      </c>
      <c r="D1088">
        <f t="shared" si="83"/>
        <v>7</v>
      </c>
      <c r="E1088" t="str">
        <f>INDEX(八宮按位排, MOD(ROW()-2, 8)+1)</f>
        <v>坤</v>
      </c>
      <c r="F1088" t="str">
        <f>INDEX([2]!十八局地盤表,FLOOR((ROW()-2)/64, 1)+1,  MOD(D1088 - C1088-1, 8)+1)</f>
        <v>己</v>
      </c>
      <c r="G1088" t="str">
        <f t="shared" si="84"/>
        <v>坤己</v>
      </c>
      <c r="H1088" t="str">
        <f>IFERROR(VLOOKUP(G1088, 地支沖合table[[key]:[沖合關係]], 2, FALSE), "")</f>
        <v>相破,恃勢之刑-儀→宮,</v>
      </c>
    </row>
    <row r="1089" spans="1:8" x14ac:dyDescent="0.25">
      <c r="A1089">
        <f t="shared" si="85"/>
        <v>511.5</v>
      </c>
      <c r="B1089">
        <f t="shared" si="81"/>
        <v>8</v>
      </c>
      <c r="C1089">
        <f t="shared" si="82"/>
        <v>7</v>
      </c>
      <c r="D1089">
        <f t="shared" si="83"/>
        <v>8</v>
      </c>
      <c r="E1089" t="str">
        <f>INDEX(八宮按位排, MOD(ROW()-2, 8)+1)</f>
        <v>離</v>
      </c>
      <c r="F1089" t="str">
        <f>INDEX([2]!十八局地盤表,FLOOR((ROW()-2)/64, 1)+1,  MOD(D1089 - C1089-1, 8)+1)</f>
        <v>癸</v>
      </c>
      <c r="G1089" t="str">
        <f t="shared" si="84"/>
        <v>離癸</v>
      </c>
      <c r="H1089" t="str">
        <f>IFERROR(VLOOKUP(G1089, 地支沖合table[[key]:[沖合關係]], 2, FALSE), "")</f>
        <v/>
      </c>
    </row>
    <row r="1090" spans="1:8" x14ac:dyDescent="0.25">
      <c r="A1090">
        <f t="shared" si="85"/>
        <v>512.5</v>
      </c>
      <c r="B1090">
        <f t="shared" si="81"/>
        <v>9</v>
      </c>
      <c r="C1090">
        <f t="shared" si="82"/>
        <v>0</v>
      </c>
      <c r="D1090">
        <f t="shared" si="83"/>
        <v>1</v>
      </c>
      <c r="E1090" t="str">
        <f>INDEX(八宮按位排, MOD(ROW()-2, 8)+1)</f>
        <v>巽</v>
      </c>
      <c r="F1090" t="str">
        <f>INDEX([2]!十八局地盤表,FLOOR((ROW()-2)/64, 1)+1,  MOD(D1090 - C1090-1, 8)+1)</f>
        <v>壬</v>
      </c>
      <c r="G1090" t="str">
        <f t="shared" si="84"/>
        <v>巽壬</v>
      </c>
      <c r="H1090" t="str">
        <f>IFERROR(VLOOKUP(G1090, 地支沖合table[[key]:[沖合關係]], 2, FALSE), "")</f>
        <v>自刑,</v>
      </c>
    </row>
    <row r="1091" spans="1:8" x14ac:dyDescent="0.25">
      <c r="A1091">
        <f t="shared" si="85"/>
        <v>513.5</v>
      </c>
      <c r="B1091">
        <f t="shared" ref="B1091:B1153" si="86">SIGN(A1091)*CEILING(ABS(A1091)/64, 1)</f>
        <v>9</v>
      </c>
      <c r="C1091">
        <f t="shared" ref="C1091:C1153" si="87">MOD(FLOOR((ROW()-2)/8, 1), 8)</f>
        <v>0</v>
      </c>
      <c r="D1091">
        <f t="shared" ref="D1091:D1153" si="88">MOD(ROW()-2, 8)+1</f>
        <v>2</v>
      </c>
      <c r="E1091" t="str">
        <f>INDEX(八宮按位排, MOD(ROW()-2, 8)+1)</f>
        <v>震</v>
      </c>
      <c r="F1091" t="str">
        <f>INDEX([2]!十八局地盤表,FLOOR((ROW()-2)/64, 1)+1,  MOD(D1091 - C1091-1, 8)+1)</f>
        <v>辛</v>
      </c>
      <c r="G1091" t="str">
        <f t="shared" ref="G1091:G1153" si="89">E1091&amp;F1091</f>
        <v>震辛</v>
      </c>
      <c r="H1091" t="str">
        <f>IFERROR(VLOOKUP(G1091, 地支沖合table[[key]:[沖合關係]], 2, FALSE), "")</f>
        <v>相破,</v>
      </c>
    </row>
    <row r="1092" spans="1:8" x14ac:dyDescent="0.25">
      <c r="A1092">
        <f t="shared" si="85"/>
        <v>514.5</v>
      </c>
      <c r="B1092">
        <f t="shared" si="86"/>
        <v>9</v>
      </c>
      <c r="C1092">
        <f t="shared" si="87"/>
        <v>0</v>
      </c>
      <c r="D1092">
        <f t="shared" si="88"/>
        <v>3</v>
      </c>
      <c r="E1092" t="str">
        <f>INDEX(八宮按位排, MOD(ROW()-2, 8)+1)</f>
        <v>艮</v>
      </c>
      <c r="F1092" t="str">
        <f>INDEX([2]!十八局地盤表,FLOOR((ROW()-2)/64, 1)+1,  MOD(D1092 - C1092-1, 8)+1)</f>
        <v>乙</v>
      </c>
      <c r="G1092" t="str">
        <f t="shared" si="89"/>
        <v>艮乙</v>
      </c>
      <c r="H1092" t="str">
        <f>IFERROR(VLOOKUP(G1092, 地支沖合table[[key]:[沖合關係]], 2, FALSE), "")</f>
        <v/>
      </c>
    </row>
    <row r="1093" spans="1:8" x14ac:dyDescent="0.25">
      <c r="A1093">
        <f t="shared" si="85"/>
        <v>515.5</v>
      </c>
      <c r="B1093">
        <f t="shared" si="86"/>
        <v>9</v>
      </c>
      <c r="C1093">
        <f t="shared" si="87"/>
        <v>0</v>
      </c>
      <c r="D1093">
        <f t="shared" si="88"/>
        <v>4</v>
      </c>
      <c r="E1093" t="str">
        <f>INDEX(八宮按位排, MOD(ROW()-2, 8)+1)</f>
        <v>坎</v>
      </c>
      <c r="F1093" t="str">
        <f>INDEX([2]!十八局地盤表,FLOOR((ROW()-2)/64, 1)+1,  MOD(D1093 - C1093-1, 8)+1)</f>
        <v>己</v>
      </c>
      <c r="G1093" t="str">
        <f t="shared" si="89"/>
        <v>坎己</v>
      </c>
      <c r="H1093" t="str">
        <f>IFERROR(VLOOKUP(G1093, 地支沖合table[[key]:[沖合關係]], 2, FALSE), "")</f>
        <v/>
      </c>
    </row>
    <row r="1094" spans="1:8" x14ac:dyDescent="0.25">
      <c r="A1094">
        <f t="shared" si="85"/>
        <v>516.5</v>
      </c>
      <c r="B1094">
        <f t="shared" si="86"/>
        <v>9</v>
      </c>
      <c r="C1094">
        <f t="shared" si="87"/>
        <v>0</v>
      </c>
      <c r="D1094">
        <f t="shared" si="88"/>
        <v>5</v>
      </c>
      <c r="E1094" t="str">
        <f>INDEX(八宮按位排, MOD(ROW()-2, 8)+1)</f>
        <v>乾</v>
      </c>
      <c r="F1094" t="str">
        <f>INDEX([2]!十八局地盤表,FLOOR((ROW()-2)/64, 1)+1,  MOD(D1094 - C1094-1, 8)+1)</f>
        <v>丁</v>
      </c>
      <c r="G1094" t="str">
        <f t="shared" si="89"/>
        <v>乾丁</v>
      </c>
      <c r="H1094" t="str">
        <f>IFERROR(VLOOKUP(G1094, 地支沖合table[[key]:[沖合關係]], 2, FALSE), "")</f>
        <v/>
      </c>
    </row>
    <row r="1095" spans="1:8" x14ac:dyDescent="0.25">
      <c r="A1095">
        <f t="shared" si="85"/>
        <v>517.5</v>
      </c>
      <c r="B1095">
        <f t="shared" si="86"/>
        <v>9</v>
      </c>
      <c r="C1095">
        <f t="shared" si="87"/>
        <v>0</v>
      </c>
      <c r="D1095">
        <f t="shared" si="88"/>
        <v>6</v>
      </c>
      <c r="E1095" t="str">
        <f>INDEX(八宮按位排, MOD(ROW()-2, 8)+1)</f>
        <v>兌</v>
      </c>
      <c r="F1095" t="str">
        <f>INDEX([2]!十八局地盤表,FLOOR((ROW()-2)/64, 1)+1,  MOD(D1095 - C1095-1, 8)+1)</f>
        <v>丙</v>
      </c>
      <c r="G1095" t="str">
        <f t="shared" si="89"/>
        <v>兌丙</v>
      </c>
      <c r="H1095" t="str">
        <f>IFERROR(VLOOKUP(G1095, 地支沖合table[[key]:[沖合關係]], 2, FALSE), "")</f>
        <v/>
      </c>
    </row>
    <row r="1096" spans="1:8" x14ac:dyDescent="0.25">
      <c r="A1096">
        <f t="shared" si="85"/>
        <v>518.5</v>
      </c>
      <c r="B1096">
        <f t="shared" si="86"/>
        <v>9</v>
      </c>
      <c r="C1096">
        <f t="shared" si="87"/>
        <v>0</v>
      </c>
      <c r="D1096">
        <f t="shared" si="88"/>
        <v>7</v>
      </c>
      <c r="E1096" t="str">
        <f>INDEX(八宮按位排, MOD(ROW()-2, 8)+1)</f>
        <v>坤</v>
      </c>
      <c r="F1096" t="str">
        <f>INDEX([2]!十八局地盤表,FLOOR((ROW()-2)/64, 1)+1,  MOD(D1096 - C1096-1, 8)+1)</f>
        <v>庚</v>
      </c>
      <c r="G1096" t="str">
        <f t="shared" si="89"/>
        <v>坤庚</v>
      </c>
      <c r="H1096" t="str">
        <f>IFERROR(VLOOKUP(G1096, 地支沖合table[[key]:[沖合關係]], 2, FALSE), "")</f>
        <v/>
      </c>
    </row>
    <row r="1097" spans="1:8" x14ac:dyDescent="0.25">
      <c r="A1097">
        <f t="shared" si="85"/>
        <v>519.5</v>
      </c>
      <c r="B1097">
        <f t="shared" si="86"/>
        <v>9</v>
      </c>
      <c r="C1097">
        <f t="shared" si="87"/>
        <v>0</v>
      </c>
      <c r="D1097">
        <f t="shared" si="88"/>
        <v>8</v>
      </c>
      <c r="E1097" t="str">
        <f>INDEX(八宮按位排, MOD(ROW()-2, 8)+1)</f>
        <v>離</v>
      </c>
      <c r="F1097" t="str">
        <f>INDEX([2]!十八局地盤表,FLOOR((ROW()-2)/64, 1)+1,  MOD(D1097 - C1097-1, 8)+1)</f>
        <v>戊</v>
      </c>
      <c r="G1097" t="str">
        <f t="shared" si="89"/>
        <v>離戊</v>
      </c>
      <c r="H1097" t="str">
        <f>IFERROR(VLOOKUP(G1097, 地支沖合table[[key]:[沖合關係]], 2, FALSE), "")</f>
        <v>相沖,</v>
      </c>
    </row>
    <row r="1098" spans="1:8" x14ac:dyDescent="0.25">
      <c r="A1098">
        <f t="shared" si="85"/>
        <v>520.5</v>
      </c>
      <c r="B1098">
        <f t="shared" si="86"/>
        <v>9</v>
      </c>
      <c r="C1098">
        <f t="shared" si="87"/>
        <v>1</v>
      </c>
      <c r="D1098">
        <f t="shared" si="88"/>
        <v>1</v>
      </c>
      <c r="E1098" t="str">
        <f>INDEX(八宮按位排, MOD(ROW()-2, 8)+1)</f>
        <v>巽</v>
      </c>
      <c r="F1098" t="str">
        <f>INDEX([2]!十八局地盤表,FLOOR((ROW()-2)/64, 1)+1,  MOD(D1098 - C1098-1, 8)+1)</f>
        <v>戊</v>
      </c>
      <c r="G1098" t="str">
        <f t="shared" si="89"/>
        <v>巽戊</v>
      </c>
      <c r="H1098" t="str">
        <f>IFERROR(VLOOKUP(G1098, 地支沖合table[[key]:[沖合關係]], 2, FALSE), "")</f>
        <v/>
      </c>
    </row>
    <row r="1099" spans="1:8" x14ac:dyDescent="0.25">
      <c r="A1099">
        <f t="shared" si="85"/>
        <v>521.5</v>
      </c>
      <c r="B1099">
        <f t="shared" si="86"/>
        <v>9</v>
      </c>
      <c r="C1099">
        <f t="shared" si="87"/>
        <v>1</v>
      </c>
      <c r="D1099">
        <f t="shared" si="88"/>
        <v>2</v>
      </c>
      <c r="E1099" t="str">
        <f>INDEX(八宮按位排, MOD(ROW()-2, 8)+1)</f>
        <v>震</v>
      </c>
      <c r="F1099" t="str">
        <f>INDEX([2]!十八局地盤表,FLOOR((ROW()-2)/64, 1)+1,  MOD(D1099 - C1099-1, 8)+1)</f>
        <v>壬</v>
      </c>
      <c r="G1099" t="str">
        <f t="shared" si="89"/>
        <v>震壬</v>
      </c>
      <c r="H1099" t="str">
        <f>IFERROR(VLOOKUP(G1099, 地支沖合table[[key]:[沖合關係]], 2, FALSE), "")</f>
        <v>相害,</v>
      </c>
    </row>
    <row r="1100" spans="1:8" x14ac:dyDescent="0.25">
      <c r="A1100">
        <f t="shared" si="85"/>
        <v>522.5</v>
      </c>
      <c r="B1100">
        <f t="shared" si="86"/>
        <v>9</v>
      </c>
      <c r="C1100">
        <f t="shared" si="87"/>
        <v>1</v>
      </c>
      <c r="D1100">
        <f t="shared" si="88"/>
        <v>3</v>
      </c>
      <c r="E1100" t="str">
        <f>INDEX(八宮按位排, MOD(ROW()-2, 8)+1)</f>
        <v>艮</v>
      </c>
      <c r="F1100" t="str">
        <f>INDEX([2]!十八局地盤表,FLOOR((ROW()-2)/64, 1)+1,  MOD(D1100 - C1100-1, 8)+1)</f>
        <v>辛</v>
      </c>
      <c r="G1100" t="str">
        <f t="shared" si="89"/>
        <v>艮辛</v>
      </c>
      <c r="H1100" t="str">
        <f>IFERROR(VLOOKUP(G1100, 地支沖合table[[key]:[沖合關係]], 2, FALSE), "")</f>
        <v>相害,</v>
      </c>
    </row>
    <row r="1101" spans="1:8" x14ac:dyDescent="0.25">
      <c r="A1101">
        <f t="shared" si="85"/>
        <v>523.5</v>
      </c>
      <c r="B1101">
        <f t="shared" si="86"/>
        <v>9</v>
      </c>
      <c r="C1101">
        <f t="shared" si="87"/>
        <v>1</v>
      </c>
      <c r="D1101">
        <f t="shared" si="88"/>
        <v>4</v>
      </c>
      <c r="E1101" t="str">
        <f>INDEX(八宮按位排, MOD(ROW()-2, 8)+1)</f>
        <v>坎</v>
      </c>
      <c r="F1101" t="str">
        <f>INDEX([2]!十八局地盤表,FLOOR((ROW()-2)/64, 1)+1,  MOD(D1101 - C1101-1, 8)+1)</f>
        <v>乙</v>
      </c>
      <c r="G1101" t="str">
        <f t="shared" si="89"/>
        <v>坎乙</v>
      </c>
      <c r="H1101" t="str">
        <f>IFERROR(VLOOKUP(G1101, 地支沖合table[[key]:[沖合關係]], 2, FALSE), "")</f>
        <v/>
      </c>
    </row>
    <row r="1102" spans="1:8" x14ac:dyDescent="0.25">
      <c r="A1102">
        <f t="shared" si="85"/>
        <v>524.5</v>
      </c>
      <c r="B1102">
        <f t="shared" si="86"/>
        <v>9</v>
      </c>
      <c r="C1102">
        <f t="shared" si="87"/>
        <v>1</v>
      </c>
      <c r="D1102">
        <f t="shared" si="88"/>
        <v>5</v>
      </c>
      <c r="E1102" t="str">
        <f>INDEX(八宮按位排, MOD(ROW()-2, 8)+1)</f>
        <v>乾</v>
      </c>
      <c r="F1102" t="str">
        <f>INDEX([2]!十八局地盤表,FLOOR((ROW()-2)/64, 1)+1,  MOD(D1102 - C1102-1, 8)+1)</f>
        <v>己</v>
      </c>
      <c r="G1102" t="str">
        <f t="shared" si="89"/>
        <v>乾己</v>
      </c>
      <c r="H1102" t="str">
        <f>IFERROR(VLOOKUP(G1102, 地支沖合table[[key]:[沖合關係]], 2, FALSE), "")</f>
        <v/>
      </c>
    </row>
    <row r="1103" spans="1:8" x14ac:dyDescent="0.25">
      <c r="A1103">
        <f t="shared" si="85"/>
        <v>525.5</v>
      </c>
      <c r="B1103">
        <f t="shared" si="86"/>
        <v>9</v>
      </c>
      <c r="C1103">
        <f t="shared" si="87"/>
        <v>1</v>
      </c>
      <c r="D1103">
        <f t="shared" si="88"/>
        <v>6</v>
      </c>
      <c r="E1103" t="str">
        <f>INDEX(八宮按位排, MOD(ROW()-2, 8)+1)</f>
        <v>兌</v>
      </c>
      <c r="F1103" t="str">
        <f>INDEX([2]!十八局地盤表,FLOOR((ROW()-2)/64, 1)+1,  MOD(D1103 - C1103-1, 8)+1)</f>
        <v>丁</v>
      </c>
      <c r="G1103" t="str">
        <f t="shared" si="89"/>
        <v>兌丁</v>
      </c>
      <c r="H1103" t="str">
        <f>IFERROR(VLOOKUP(G1103, 地支沖合table[[key]:[沖合關係]], 2, FALSE), "")</f>
        <v/>
      </c>
    </row>
    <row r="1104" spans="1:8" x14ac:dyDescent="0.25">
      <c r="A1104">
        <f t="shared" si="85"/>
        <v>526.5</v>
      </c>
      <c r="B1104">
        <f t="shared" si="86"/>
        <v>9</v>
      </c>
      <c r="C1104">
        <f t="shared" si="87"/>
        <v>1</v>
      </c>
      <c r="D1104">
        <f t="shared" si="88"/>
        <v>7</v>
      </c>
      <c r="E1104" t="str">
        <f>INDEX(八宮按位排, MOD(ROW()-2, 8)+1)</f>
        <v>坤</v>
      </c>
      <c r="F1104" t="str">
        <f>INDEX([2]!十八局地盤表,FLOOR((ROW()-2)/64, 1)+1,  MOD(D1104 - C1104-1, 8)+1)</f>
        <v>丙</v>
      </c>
      <c r="G1104" t="str">
        <f t="shared" si="89"/>
        <v>坤丙</v>
      </c>
      <c r="H1104" t="str">
        <f>IFERROR(VLOOKUP(G1104, 地支沖合table[[key]:[沖合關係]], 2, FALSE), "")</f>
        <v/>
      </c>
    </row>
    <row r="1105" spans="1:8" x14ac:dyDescent="0.25">
      <c r="A1105">
        <f t="shared" si="85"/>
        <v>527.5</v>
      </c>
      <c r="B1105">
        <f t="shared" si="86"/>
        <v>9</v>
      </c>
      <c r="C1105">
        <f t="shared" si="87"/>
        <v>1</v>
      </c>
      <c r="D1105">
        <f t="shared" si="88"/>
        <v>8</v>
      </c>
      <c r="E1105" t="str">
        <f>INDEX(八宮按位排, MOD(ROW()-2, 8)+1)</f>
        <v>離</v>
      </c>
      <c r="F1105" t="str">
        <f>INDEX([2]!十八局地盤表,FLOOR((ROW()-2)/64, 1)+1,  MOD(D1105 - C1105-1, 8)+1)</f>
        <v>庚</v>
      </c>
      <c r="G1105" t="str">
        <f t="shared" si="89"/>
        <v>離庚</v>
      </c>
      <c r="H1105" t="str">
        <f>IFERROR(VLOOKUP(G1105, 地支沖合table[[key]:[沖合關係]], 2, FALSE), "")</f>
        <v/>
      </c>
    </row>
    <row r="1106" spans="1:8" x14ac:dyDescent="0.25">
      <c r="A1106">
        <f t="shared" si="85"/>
        <v>528.5</v>
      </c>
      <c r="B1106">
        <f t="shared" si="86"/>
        <v>9</v>
      </c>
      <c r="C1106">
        <f t="shared" si="87"/>
        <v>2</v>
      </c>
      <c r="D1106">
        <f t="shared" si="88"/>
        <v>1</v>
      </c>
      <c r="E1106" t="str">
        <f>INDEX(八宮按位排, MOD(ROW()-2, 8)+1)</f>
        <v>巽</v>
      </c>
      <c r="F1106" t="str">
        <f>INDEX([2]!十八局地盤表,FLOOR((ROW()-2)/64, 1)+1,  MOD(D1106 - C1106-1, 8)+1)</f>
        <v>庚</v>
      </c>
      <c r="G1106" t="str">
        <f t="shared" si="89"/>
        <v>巽庚</v>
      </c>
      <c r="H1106" t="str">
        <f>IFERROR(VLOOKUP(G1106, 地支沖合table[[key]:[沖合關係]], 2, FALSE), "")</f>
        <v>相合,相破,無恩之刑-儀←宮,</v>
      </c>
    </row>
    <row r="1107" spans="1:8" x14ac:dyDescent="0.25">
      <c r="A1107">
        <f t="shared" si="85"/>
        <v>529.5</v>
      </c>
      <c r="B1107">
        <f t="shared" si="86"/>
        <v>9</v>
      </c>
      <c r="C1107">
        <f t="shared" si="87"/>
        <v>2</v>
      </c>
      <c r="D1107">
        <f t="shared" si="88"/>
        <v>2</v>
      </c>
      <c r="E1107" t="str">
        <f>INDEX(八宮按位排, MOD(ROW()-2, 8)+1)</f>
        <v>震</v>
      </c>
      <c r="F1107" t="str">
        <f>INDEX([2]!十八局地盤表,FLOOR((ROW()-2)/64, 1)+1,  MOD(D1107 - C1107-1, 8)+1)</f>
        <v>戊</v>
      </c>
      <c r="G1107" t="str">
        <f t="shared" si="89"/>
        <v>震戊</v>
      </c>
      <c r="H1107" t="str">
        <f>IFERROR(VLOOKUP(G1107, 地支沖合table[[key]:[沖合關係]], 2, FALSE), "")</f>
        <v>無禮之刑,</v>
      </c>
    </row>
    <row r="1108" spans="1:8" x14ac:dyDescent="0.25">
      <c r="A1108">
        <f t="shared" si="85"/>
        <v>530.5</v>
      </c>
      <c r="B1108">
        <f t="shared" si="86"/>
        <v>9</v>
      </c>
      <c r="C1108">
        <f t="shared" si="87"/>
        <v>2</v>
      </c>
      <c r="D1108">
        <f t="shared" si="88"/>
        <v>3</v>
      </c>
      <c r="E1108" t="str">
        <f>INDEX(八宮按位排, MOD(ROW()-2, 8)+1)</f>
        <v>艮</v>
      </c>
      <c r="F1108" t="str">
        <f>INDEX([2]!十八局地盤表,FLOOR((ROW()-2)/64, 1)+1,  MOD(D1108 - C1108-1, 8)+1)</f>
        <v>壬</v>
      </c>
      <c r="G1108" t="str">
        <f t="shared" si="89"/>
        <v>艮壬</v>
      </c>
      <c r="H1108" t="str">
        <f>IFERROR(VLOOKUP(G1108, 地支沖合table[[key]:[沖合關係]], 2, FALSE), "")</f>
        <v>相破,</v>
      </c>
    </row>
    <row r="1109" spans="1:8" x14ac:dyDescent="0.25">
      <c r="A1109">
        <f t="shared" si="85"/>
        <v>531.5</v>
      </c>
      <c r="B1109">
        <f t="shared" si="86"/>
        <v>9</v>
      </c>
      <c r="C1109">
        <f t="shared" si="87"/>
        <v>2</v>
      </c>
      <c r="D1109">
        <f t="shared" si="88"/>
        <v>4</v>
      </c>
      <c r="E1109" t="str">
        <f>INDEX(八宮按位排, MOD(ROW()-2, 8)+1)</f>
        <v>坎</v>
      </c>
      <c r="F1109" t="str">
        <f>INDEX([2]!十八局地盤表,FLOOR((ROW()-2)/64, 1)+1,  MOD(D1109 - C1109-1, 8)+1)</f>
        <v>辛</v>
      </c>
      <c r="G1109" t="str">
        <f t="shared" si="89"/>
        <v>坎辛</v>
      </c>
      <c r="H1109" t="str">
        <f>IFERROR(VLOOKUP(G1109, 地支沖合table[[key]:[沖合關係]], 2, FALSE), "")</f>
        <v>相沖,</v>
      </c>
    </row>
    <row r="1110" spans="1:8" x14ac:dyDescent="0.25">
      <c r="A1110">
        <f t="shared" si="85"/>
        <v>532.5</v>
      </c>
      <c r="B1110">
        <f t="shared" si="86"/>
        <v>9</v>
      </c>
      <c r="C1110">
        <f t="shared" si="87"/>
        <v>2</v>
      </c>
      <c r="D1110">
        <f t="shared" si="88"/>
        <v>5</v>
      </c>
      <c r="E1110" t="str">
        <f>INDEX(八宮按位排, MOD(ROW()-2, 8)+1)</f>
        <v>乾</v>
      </c>
      <c r="F1110" t="str">
        <f>INDEX([2]!十八局地盤表,FLOOR((ROW()-2)/64, 1)+1,  MOD(D1110 - C1110-1, 8)+1)</f>
        <v>乙</v>
      </c>
      <c r="G1110" t="str">
        <f t="shared" si="89"/>
        <v>乾乙</v>
      </c>
      <c r="H1110" t="str">
        <f>IFERROR(VLOOKUP(G1110, 地支沖合table[[key]:[沖合關係]], 2, FALSE), "")</f>
        <v/>
      </c>
    </row>
    <row r="1111" spans="1:8" x14ac:dyDescent="0.25">
      <c r="A1111">
        <f t="shared" si="85"/>
        <v>533.5</v>
      </c>
      <c r="B1111">
        <f t="shared" si="86"/>
        <v>9</v>
      </c>
      <c r="C1111">
        <f t="shared" si="87"/>
        <v>2</v>
      </c>
      <c r="D1111">
        <f t="shared" si="88"/>
        <v>6</v>
      </c>
      <c r="E1111" t="str">
        <f>INDEX(八宮按位排, MOD(ROW()-2, 8)+1)</f>
        <v>兌</v>
      </c>
      <c r="F1111" t="str">
        <f>INDEX([2]!十八局地盤表,FLOOR((ROW()-2)/64, 1)+1,  MOD(D1111 - C1111-1, 8)+1)</f>
        <v>己</v>
      </c>
      <c r="G1111" t="str">
        <f t="shared" si="89"/>
        <v>兌己</v>
      </c>
      <c r="H1111" t="str">
        <f>IFERROR(VLOOKUP(G1111, 地支沖合table[[key]:[沖合關係]], 2, FALSE), "")</f>
        <v>相害,</v>
      </c>
    </row>
    <row r="1112" spans="1:8" x14ac:dyDescent="0.25">
      <c r="A1112">
        <f t="shared" si="85"/>
        <v>534.5</v>
      </c>
      <c r="B1112">
        <f t="shared" si="86"/>
        <v>9</v>
      </c>
      <c r="C1112">
        <f t="shared" si="87"/>
        <v>2</v>
      </c>
      <c r="D1112">
        <f t="shared" si="88"/>
        <v>7</v>
      </c>
      <c r="E1112" t="str">
        <f>INDEX(八宮按位排, MOD(ROW()-2, 8)+1)</f>
        <v>坤</v>
      </c>
      <c r="F1112" t="str">
        <f>INDEX([2]!十八局地盤表,FLOOR((ROW()-2)/64, 1)+1,  MOD(D1112 - C1112-1, 8)+1)</f>
        <v>丁</v>
      </c>
      <c r="G1112" t="str">
        <f t="shared" si="89"/>
        <v>坤丁</v>
      </c>
      <c r="H1112" t="str">
        <f>IFERROR(VLOOKUP(G1112, 地支沖合table[[key]:[沖合關係]], 2, FALSE), "")</f>
        <v/>
      </c>
    </row>
    <row r="1113" spans="1:8" x14ac:dyDescent="0.25">
      <c r="A1113">
        <f t="shared" ref="A1113:A1153" si="90">ROW()-577.5</f>
        <v>535.5</v>
      </c>
      <c r="B1113">
        <f t="shared" si="86"/>
        <v>9</v>
      </c>
      <c r="C1113">
        <f t="shared" si="87"/>
        <v>2</v>
      </c>
      <c r="D1113">
        <f t="shared" si="88"/>
        <v>8</v>
      </c>
      <c r="E1113" t="str">
        <f>INDEX(八宮按位排, MOD(ROW()-2, 8)+1)</f>
        <v>離</v>
      </c>
      <c r="F1113" t="str">
        <f>INDEX([2]!十八局地盤表,FLOOR((ROW()-2)/64, 1)+1,  MOD(D1113 - C1113-1, 8)+1)</f>
        <v>丙</v>
      </c>
      <c r="G1113" t="str">
        <f t="shared" si="89"/>
        <v>離丙</v>
      </c>
      <c r="H1113" t="str">
        <f>IFERROR(VLOOKUP(G1113, 地支沖合table[[key]:[沖合關係]], 2, FALSE), "")</f>
        <v/>
      </c>
    </row>
    <row r="1114" spans="1:8" x14ac:dyDescent="0.25">
      <c r="A1114">
        <f t="shared" si="90"/>
        <v>536.5</v>
      </c>
      <c r="B1114">
        <f t="shared" si="86"/>
        <v>9</v>
      </c>
      <c r="C1114">
        <f t="shared" si="87"/>
        <v>3</v>
      </c>
      <c r="D1114">
        <f t="shared" si="88"/>
        <v>1</v>
      </c>
      <c r="E1114" t="str">
        <f>INDEX(八宮按位排, MOD(ROW()-2, 8)+1)</f>
        <v>巽</v>
      </c>
      <c r="F1114" t="str">
        <f>INDEX([2]!十八局地盤表,FLOOR((ROW()-2)/64, 1)+1,  MOD(D1114 - C1114-1, 8)+1)</f>
        <v>丙</v>
      </c>
      <c r="G1114" t="str">
        <f t="shared" si="89"/>
        <v>巽丙</v>
      </c>
      <c r="H1114" t="str">
        <f>IFERROR(VLOOKUP(G1114, 地支沖合table[[key]:[沖合關係]], 2, FALSE), "")</f>
        <v/>
      </c>
    </row>
    <row r="1115" spans="1:8" x14ac:dyDescent="0.25">
      <c r="A1115">
        <f t="shared" si="90"/>
        <v>537.5</v>
      </c>
      <c r="B1115">
        <f t="shared" si="86"/>
        <v>9</v>
      </c>
      <c r="C1115">
        <f t="shared" si="87"/>
        <v>3</v>
      </c>
      <c r="D1115">
        <f t="shared" si="88"/>
        <v>2</v>
      </c>
      <c r="E1115" t="str">
        <f>INDEX(八宮按位排, MOD(ROW()-2, 8)+1)</f>
        <v>震</v>
      </c>
      <c r="F1115" t="str">
        <f>INDEX([2]!十八局地盤表,FLOOR((ROW()-2)/64, 1)+1,  MOD(D1115 - C1115-1, 8)+1)</f>
        <v>庚</v>
      </c>
      <c r="G1115" t="str">
        <f t="shared" si="89"/>
        <v>震庚</v>
      </c>
      <c r="H1115" t="str">
        <f>IFERROR(VLOOKUP(G1115, 地支沖合table[[key]:[沖合關係]], 2, FALSE), "")</f>
        <v/>
      </c>
    </row>
    <row r="1116" spans="1:8" x14ac:dyDescent="0.25">
      <c r="A1116">
        <f t="shared" si="90"/>
        <v>538.5</v>
      </c>
      <c r="B1116">
        <f t="shared" si="86"/>
        <v>9</v>
      </c>
      <c r="C1116">
        <f t="shared" si="87"/>
        <v>3</v>
      </c>
      <c r="D1116">
        <f t="shared" si="88"/>
        <v>3</v>
      </c>
      <c r="E1116" t="str">
        <f>INDEX(八宮按位排, MOD(ROW()-2, 8)+1)</f>
        <v>艮</v>
      </c>
      <c r="F1116" t="str">
        <f>INDEX([2]!十八局地盤表,FLOOR((ROW()-2)/64, 1)+1,  MOD(D1116 - C1116-1, 8)+1)</f>
        <v>戊</v>
      </c>
      <c r="G1116" t="str">
        <f t="shared" si="89"/>
        <v>艮戊</v>
      </c>
      <c r="H1116" t="str">
        <f>IFERROR(VLOOKUP(G1116, 地支沖合table[[key]:[沖合關係]], 2, FALSE), "")</f>
        <v>相合,</v>
      </c>
    </row>
    <row r="1117" spans="1:8" x14ac:dyDescent="0.25">
      <c r="A1117">
        <f t="shared" si="90"/>
        <v>539.5</v>
      </c>
      <c r="B1117">
        <f t="shared" si="86"/>
        <v>9</v>
      </c>
      <c r="C1117">
        <f t="shared" si="87"/>
        <v>3</v>
      </c>
      <c r="D1117">
        <f t="shared" si="88"/>
        <v>4</v>
      </c>
      <c r="E1117" t="str">
        <f>INDEX(八宮按位排, MOD(ROW()-2, 8)+1)</f>
        <v>坎</v>
      </c>
      <c r="F1117" t="str">
        <f>INDEX([2]!十八局地盤表,FLOOR((ROW()-2)/64, 1)+1,  MOD(D1117 - C1117-1, 8)+1)</f>
        <v>壬</v>
      </c>
      <c r="G1117" t="str">
        <f t="shared" si="89"/>
        <v>坎壬</v>
      </c>
      <c r="H1117" t="str">
        <f>IFERROR(VLOOKUP(G1117, 地支沖合table[[key]:[沖合關係]], 2, FALSE), "")</f>
        <v/>
      </c>
    </row>
    <row r="1118" spans="1:8" x14ac:dyDescent="0.25">
      <c r="A1118">
        <f t="shared" si="90"/>
        <v>540.5</v>
      </c>
      <c r="B1118">
        <f t="shared" si="86"/>
        <v>9</v>
      </c>
      <c r="C1118">
        <f t="shared" si="87"/>
        <v>3</v>
      </c>
      <c r="D1118">
        <f t="shared" si="88"/>
        <v>5</v>
      </c>
      <c r="E1118" t="str">
        <f>INDEX(八宮按位排, MOD(ROW()-2, 8)+1)</f>
        <v>乾</v>
      </c>
      <c r="F1118" t="str">
        <f>INDEX([2]!十八局地盤表,FLOOR((ROW()-2)/64, 1)+1,  MOD(D1118 - C1118-1, 8)+1)</f>
        <v>辛</v>
      </c>
      <c r="G1118" t="str">
        <f t="shared" si="89"/>
        <v>乾辛</v>
      </c>
      <c r="H1118" t="str">
        <f>IFERROR(VLOOKUP(G1118, 地支沖合table[[key]:[沖合關係]], 2, FALSE), "")</f>
        <v/>
      </c>
    </row>
    <row r="1119" spans="1:8" x14ac:dyDescent="0.25">
      <c r="A1119">
        <f t="shared" si="90"/>
        <v>541.5</v>
      </c>
      <c r="B1119">
        <f t="shared" si="86"/>
        <v>9</v>
      </c>
      <c r="C1119">
        <f t="shared" si="87"/>
        <v>3</v>
      </c>
      <c r="D1119">
        <f t="shared" si="88"/>
        <v>6</v>
      </c>
      <c r="E1119" t="str">
        <f>INDEX(八宮按位排, MOD(ROW()-2, 8)+1)</f>
        <v>兌</v>
      </c>
      <c r="F1119" t="str">
        <f>INDEX([2]!十八局地盤表,FLOOR((ROW()-2)/64, 1)+1,  MOD(D1119 - C1119-1, 8)+1)</f>
        <v>乙</v>
      </c>
      <c r="G1119" t="str">
        <f t="shared" si="89"/>
        <v>兌乙</v>
      </c>
      <c r="H1119" t="str">
        <f>IFERROR(VLOOKUP(G1119, 地支沖合table[[key]:[沖合關係]], 2, FALSE), "")</f>
        <v/>
      </c>
    </row>
    <row r="1120" spans="1:8" x14ac:dyDescent="0.25">
      <c r="A1120">
        <f t="shared" si="90"/>
        <v>542.5</v>
      </c>
      <c r="B1120">
        <f t="shared" si="86"/>
        <v>9</v>
      </c>
      <c r="C1120">
        <f t="shared" si="87"/>
        <v>3</v>
      </c>
      <c r="D1120">
        <f t="shared" si="88"/>
        <v>7</v>
      </c>
      <c r="E1120" t="str">
        <f>INDEX(八宮按位排, MOD(ROW()-2, 8)+1)</f>
        <v>坤</v>
      </c>
      <c r="F1120" t="str">
        <f>INDEX([2]!十八局地盤表,FLOOR((ROW()-2)/64, 1)+1,  MOD(D1120 - C1120-1, 8)+1)</f>
        <v>己</v>
      </c>
      <c r="G1120" t="str">
        <f t="shared" si="89"/>
        <v>坤己</v>
      </c>
      <c r="H1120" t="str">
        <f>IFERROR(VLOOKUP(G1120, 地支沖合table[[key]:[沖合關係]], 2, FALSE), "")</f>
        <v>相破,恃勢之刑-儀→宮,</v>
      </c>
    </row>
    <row r="1121" spans="1:8" x14ac:dyDescent="0.25">
      <c r="A1121">
        <f t="shared" si="90"/>
        <v>543.5</v>
      </c>
      <c r="B1121">
        <f t="shared" si="86"/>
        <v>9</v>
      </c>
      <c r="C1121">
        <f t="shared" si="87"/>
        <v>3</v>
      </c>
      <c r="D1121">
        <f t="shared" si="88"/>
        <v>8</v>
      </c>
      <c r="E1121" t="str">
        <f>INDEX(八宮按位排, MOD(ROW()-2, 8)+1)</f>
        <v>離</v>
      </c>
      <c r="F1121" t="str">
        <f>INDEX([2]!十八局地盤表,FLOOR((ROW()-2)/64, 1)+1,  MOD(D1121 - C1121-1, 8)+1)</f>
        <v>丁</v>
      </c>
      <c r="G1121" t="str">
        <f t="shared" si="89"/>
        <v>離丁</v>
      </c>
      <c r="H1121" t="str">
        <f>IFERROR(VLOOKUP(G1121, 地支沖合table[[key]:[沖合關係]], 2, FALSE), "")</f>
        <v/>
      </c>
    </row>
    <row r="1122" spans="1:8" x14ac:dyDescent="0.25">
      <c r="A1122">
        <f t="shared" si="90"/>
        <v>544.5</v>
      </c>
      <c r="B1122">
        <f t="shared" si="86"/>
        <v>9</v>
      </c>
      <c r="C1122">
        <f t="shared" si="87"/>
        <v>4</v>
      </c>
      <c r="D1122">
        <f t="shared" si="88"/>
        <v>1</v>
      </c>
      <c r="E1122" t="str">
        <f>INDEX(八宮按位排, MOD(ROW()-2, 8)+1)</f>
        <v>巽</v>
      </c>
      <c r="F1122" t="str">
        <f>INDEX([2]!十八局地盤表,FLOOR((ROW()-2)/64, 1)+1,  MOD(D1122 - C1122-1, 8)+1)</f>
        <v>丁</v>
      </c>
      <c r="G1122" t="str">
        <f t="shared" si="89"/>
        <v>巽丁</v>
      </c>
      <c r="H1122" t="str">
        <f>IFERROR(VLOOKUP(G1122, 地支沖合table[[key]:[沖合關係]], 2, FALSE), "")</f>
        <v/>
      </c>
    </row>
    <row r="1123" spans="1:8" x14ac:dyDescent="0.25">
      <c r="A1123">
        <f t="shared" si="90"/>
        <v>545.5</v>
      </c>
      <c r="B1123">
        <f t="shared" si="86"/>
        <v>9</v>
      </c>
      <c r="C1123">
        <f t="shared" si="87"/>
        <v>4</v>
      </c>
      <c r="D1123">
        <f t="shared" si="88"/>
        <v>2</v>
      </c>
      <c r="E1123" t="str">
        <f>INDEX(八宮按位排, MOD(ROW()-2, 8)+1)</f>
        <v>震</v>
      </c>
      <c r="F1123" t="str">
        <f>INDEX([2]!十八局地盤表,FLOOR((ROW()-2)/64, 1)+1,  MOD(D1123 - C1123-1, 8)+1)</f>
        <v>丙</v>
      </c>
      <c r="G1123" t="str">
        <f t="shared" si="89"/>
        <v>震丙</v>
      </c>
      <c r="H1123" t="str">
        <f>IFERROR(VLOOKUP(G1123, 地支沖合table[[key]:[沖合關係]], 2, FALSE), "")</f>
        <v/>
      </c>
    </row>
    <row r="1124" spans="1:8" x14ac:dyDescent="0.25">
      <c r="A1124">
        <f t="shared" si="90"/>
        <v>546.5</v>
      </c>
      <c r="B1124">
        <f t="shared" si="86"/>
        <v>9</v>
      </c>
      <c r="C1124">
        <f t="shared" si="87"/>
        <v>4</v>
      </c>
      <c r="D1124">
        <f t="shared" si="88"/>
        <v>3</v>
      </c>
      <c r="E1124" t="str">
        <f>INDEX(八宮按位排, MOD(ROW()-2, 8)+1)</f>
        <v>艮</v>
      </c>
      <c r="F1124" t="str">
        <f>INDEX([2]!十八局地盤表,FLOOR((ROW()-2)/64, 1)+1,  MOD(D1124 - C1124-1, 8)+1)</f>
        <v>庚</v>
      </c>
      <c r="G1124" t="str">
        <f t="shared" si="89"/>
        <v>艮庚</v>
      </c>
      <c r="H1124" t="str">
        <f>IFERROR(VLOOKUP(G1124, 地支沖合table[[key]:[沖合關係]], 2, FALSE), "")</f>
        <v>相沖,無恩之刑-儀→宮,</v>
      </c>
    </row>
    <row r="1125" spans="1:8" x14ac:dyDescent="0.25">
      <c r="A1125">
        <f t="shared" si="90"/>
        <v>547.5</v>
      </c>
      <c r="B1125">
        <f t="shared" si="86"/>
        <v>9</v>
      </c>
      <c r="C1125">
        <f t="shared" si="87"/>
        <v>4</v>
      </c>
      <c r="D1125">
        <f t="shared" si="88"/>
        <v>4</v>
      </c>
      <c r="E1125" t="str">
        <f>INDEX(八宮按位排, MOD(ROW()-2, 8)+1)</f>
        <v>坎</v>
      </c>
      <c r="F1125" t="str">
        <f>INDEX([2]!十八局地盤表,FLOOR((ROW()-2)/64, 1)+1,  MOD(D1125 - C1125-1, 8)+1)</f>
        <v>戊</v>
      </c>
      <c r="G1125" t="str">
        <f t="shared" si="89"/>
        <v>坎戊</v>
      </c>
      <c r="H1125" t="str">
        <f>IFERROR(VLOOKUP(G1125, 地支沖合table[[key]:[沖合關係]], 2, FALSE), "")</f>
        <v/>
      </c>
    </row>
    <row r="1126" spans="1:8" x14ac:dyDescent="0.25">
      <c r="A1126">
        <f t="shared" si="90"/>
        <v>548.5</v>
      </c>
      <c r="B1126">
        <f t="shared" si="86"/>
        <v>9</v>
      </c>
      <c r="C1126">
        <f t="shared" si="87"/>
        <v>4</v>
      </c>
      <c r="D1126">
        <f t="shared" si="88"/>
        <v>5</v>
      </c>
      <c r="E1126" t="str">
        <f>INDEX(八宮按位排, MOD(ROW()-2, 8)+1)</f>
        <v>乾</v>
      </c>
      <c r="F1126" t="str">
        <f>INDEX([2]!十八局地盤表,FLOOR((ROW()-2)/64, 1)+1,  MOD(D1126 - C1126-1, 8)+1)</f>
        <v>壬</v>
      </c>
      <c r="G1126" t="str">
        <f t="shared" si="89"/>
        <v>乾壬</v>
      </c>
      <c r="H1126" t="str">
        <f>IFERROR(VLOOKUP(G1126, 地支沖合table[[key]:[沖合關係]], 2, FALSE), "")</f>
        <v>相沖,</v>
      </c>
    </row>
    <row r="1127" spans="1:8" x14ac:dyDescent="0.25">
      <c r="A1127">
        <f t="shared" si="90"/>
        <v>549.5</v>
      </c>
      <c r="B1127">
        <f t="shared" si="86"/>
        <v>9</v>
      </c>
      <c r="C1127">
        <f t="shared" si="87"/>
        <v>4</v>
      </c>
      <c r="D1127">
        <f t="shared" si="88"/>
        <v>6</v>
      </c>
      <c r="E1127" t="str">
        <f>INDEX(八宮按位排, MOD(ROW()-2, 8)+1)</f>
        <v>兌</v>
      </c>
      <c r="F1127" t="str">
        <f>INDEX([2]!十八局地盤表,FLOOR((ROW()-2)/64, 1)+1,  MOD(D1127 - C1127-1, 8)+1)</f>
        <v>辛</v>
      </c>
      <c r="G1127" t="str">
        <f t="shared" si="89"/>
        <v>兌辛</v>
      </c>
      <c r="H1127" t="str">
        <f>IFERROR(VLOOKUP(G1127, 地支沖合table[[key]:[沖合關係]], 2, FALSE), "")</f>
        <v/>
      </c>
    </row>
    <row r="1128" spans="1:8" x14ac:dyDescent="0.25">
      <c r="A1128">
        <f t="shared" si="90"/>
        <v>550.5</v>
      </c>
      <c r="B1128">
        <f t="shared" si="86"/>
        <v>9</v>
      </c>
      <c r="C1128">
        <f t="shared" si="87"/>
        <v>4</v>
      </c>
      <c r="D1128">
        <f t="shared" si="88"/>
        <v>7</v>
      </c>
      <c r="E1128" t="str">
        <f>INDEX(八宮按位排, MOD(ROW()-2, 8)+1)</f>
        <v>坤</v>
      </c>
      <c r="F1128" t="str">
        <f>INDEX([2]!十八局地盤表,FLOOR((ROW()-2)/64, 1)+1,  MOD(D1128 - C1128-1, 8)+1)</f>
        <v>乙</v>
      </c>
      <c r="G1128" t="str">
        <f t="shared" si="89"/>
        <v>坤乙</v>
      </c>
      <c r="H1128" t="str">
        <f>IFERROR(VLOOKUP(G1128, 地支沖合table[[key]:[沖合關係]], 2, FALSE), "")</f>
        <v/>
      </c>
    </row>
    <row r="1129" spans="1:8" x14ac:dyDescent="0.25">
      <c r="A1129">
        <f t="shared" si="90"/>
        <v>551.5</v>
      </c>
      <c r="B1129">
        <f t="shared" si="86"/>
        <v>9</v>
      </c>
      <c r="C1129">
        <f t="shared" si="87"/>
        <v>4</v>
      </c>
      <c r="D1129">
        <f t="shared" si="88"/>
        <v>8</v>
      </c>
      <c r="E1129" t="str">
        <f>INDEX(八宮按位排, MOD(ROW()-2, 8)+1)</f>
        <v>離</v>
      </c>
      <c r="F1129" t="str">
        <f>INDEX([2]!十八局地盤表,FLOOR((ROW()-2)/64, 1)+1,  MOD(D1129 - C1129-1, 8)+1)</f>
        <v>己</v>
      </c>
      <c r="G1129" t="str">
        <f t="shared" si="89"/>
        <v>離己</v>
      </c>
      <c r="H1129" t="str">
        <f>IFERROR(VLOOKUP(G1129, 地支沖合table[[key]:[沖合關係]], 2, FALSE), "")</f>
        <v/>
      </c>
    </row>
    <row r="1130" spans="1:8" x14ac:dyDescent="0.25">
      <c r="A1130">
        <f t="shared" si="90"/>
        <v>552.5</v>
      </c>
      <c r="B1130">
        <f t="shared" si="86"/>
        <v>9</v>
      </c>
      <c r="C1130">
        <f t="shared" si="87"/>
        <v>5</v>
      </c>
      <c r="D1130">
        <f t="shared" si="88"/>
        <v>1</v>
      </c>
      <c r="E1130" t="str">
        <f>INDEX(八宮按位排, MOD(ROW()-2, 8)+1)</f>
        <v>巽</v>
      </c>
      <c r="F1130" t="str">
        <f>INDEX([2]!十八局地盤表,FLOOR((ROW()-2)/64, 1)+1,  MOD(D1130 - C1130-1, 8)+1)</f>
        <v>己</v>
      </c>
      <c r="G1130" t="str">
        <f t="shared" si="89"/>
        <v>巽己</v>
      </c>
      <c r="H1130" t="str">
        <f>IFERROR(VLOOKUP(G1130, 地支沖合table[[key]:[沖合關係]], 2, FALSE), "")</f>
        <v>相沖,</v>
      </c>
    </row>
    <row r="1131" spans="1:8" x14ac:dyDescent="0.25">
      <c r="A1131">
        <f t="shared" si="90"/>
        <v>553.5</v>
      </c>
      <c r="B1131">
        <f t="shared" si="86"/>
        <v>9</v>
      </c>
      <c r="C1131">
        <f t="shared" si="87"/>
        <v>5</v>
      </c>
      <c r="D1131">
        <f t="shared" si="88"/>
        <v>2</v>
      </c>
      <c r="E1131" t="str">
        <f>INDEX(八宮按位排, MOD(ROW()-2, 8)+1)</f>
        <v>震</v>
      </c>
      <c r="F1131" t="str">
        <f>INDEX([2]!十八局地盤表,FLOOR((ROW()-2)/64, 1)+1,  MOD(D1131 - C1131-1, 8)+1)</f>
        <v>丁</v>
      </c>
      <c r="G1131" t="str">
        <f t="shared" si="89"/>
        <v>震丁</v>
      </c>
      <c r="H1131" t="str">
        <f>IFERROR(VLOOKUP(G1131, 地支沖合table[[key]:[沖合關係]], 2, FALSE), "")</f>
        <v/>
      </c>
    </row>
    <row r="1132" spans="1:8" x14ac:dyDescent="0.25">
      <c r="A1132">
        <f t="shared" si="90"/>
        <v>554.5</v>
      </c>
      <c r="B1132">
        <f t="shared" si="86"/>
        <v>9</v>
      </c>
      <c r="C1132">
        <f t="shared" si="87"/>
        <v>5</v>
      </c>
      <c r="D1132">
        <f t="shared" si="88"/>
        <v>3</v>
      </c>
      <c r="E1132" t="str">
        <f>INDEX(八宮按位排, MOD(ROW()-2, 8)+1)</f>
        <v>艮</v>
      </c>
      <c r="F1132" t="str">
        <f>INDEX([2]!十八局地盤表,FLOOR((ROW()-2)/64, 1)+1,  MOD(D1132 - C1132-1, 8)+1)</f>
        <v>丙</v>
      </c>
      <c r="G1132" t="str">
        <f t="shared" si="89"/>
        <v>艮丙</v>
      </c>
      <c r="H1132" t="str">
        <f>IFERROR(VLOOKUP(G1132, 地支沖合table[[key]:[沖合關係]], 2, FALSE), "")</f>
        <v/>
      </c>
    </row>
    <row r="1133" spans="1:8" x14ac:dyDescent="0.25">
      <c r="A1133">
        <f t="shared" si="90"/>
        <v>555.5</v>
      </c>
      <c r="B1133">
        <f t="shared" si="86"/>
        <v>9</v>
      </c>
      <c r="C1133">
        <f t="shared" si="87"/>
        <v>5</v>
      </c>
      <c r="D1133">
        <f t="shared" si="88"/>
        <v>4</v>
      </c>
      <c r="E1133" t="str">
        <f>INDEX(八宮按位排, MOD(ROW()-2, 8)+1)</f>
        <v>坎</v>
      </c>
      <c r="F1133" t="str">
        <f>INDEX([2]!十八局地盤表,FLOOR((ROW()-2)/64, 1)+1,  MOD(D1133 - C1133-1, 8)+1)</f>
        <v>庚</v>
      </c>
      <c r="G1133" t="str">
        <f t="shared" si="89"/>
        <v>坎庚</v>
      </c>
      <c r="H1133" t="str">
        <f>IFERROR(VLOOKUP(G1133, 地支沖合table[[key]:[沖合關係]], 2, FALSE), "")</f>
        <v/>
      </c>
    </row>
    <row r="1134" spans="1:8" x14ac:dyDescent="0.25">
      <c r="A1134">
        <f t="shared" si="90"/>
        <v>556.5</v>
      </c>
      <c r="B1134">
        <f t="shared" si="86"/>
        <v>9</v>
      </c>
      <c r="C1134">
        <f t="shared" si="87"/>
        <v>5</v>
      </c>
      <c r="D1134">
        <f t="shared" si="88"/>
        <v>5</v>
      </c>
      <c r="E1134" t="str">
        <f>INDEX(八宮按位排, MOD(ROW()-2, 8)+1)</f>
        <v>乾</v>
      </c>
      <c r="F1134" t="str">
        <f>INDEX([2]!十八局地盤表,FLOOR((ROW()-2)/64, 1)+1,  MOD(D1134 - C1134-1, 8)+1)</f>
        <v>戊</v>
      </c>
      <c r="G1134" t="str">
        <f t="shared" si="89"/>
        <v>乾戊</v>
      </c>
      <c r="H1134" t="str">
        <f>IFERROR(VLOOKUP(G1134, 地支沖合table[[key]:[沖合關係]], 2, FALSE), "")</f>
        <v/>
      </c>
    </row>
    <row r="1135" spans="1:8" x14ac:dyDescent="0.25">
      <c r="A1135">
        <f t="shared" si="90"/>
        <v>557.5</v>
      </c>
      <c r="B1135">
        <f t="shared" si="86"/>
        <v>9</v>
      </c>
      <c r="C1135">
        <f t="shared" si="87"/>
        <v>5</v>
      </c>
      <c r="D1135">
        <f t="shared" si="88"/>
        <v>6</v>
      </c>
      <c r="E1135" t="str">
        <f>INDEX(八宮按位排, MOD(ROW()-2, 8)+1)</f>
        <v>兌</v>
      </c>
      <c r="F1135" t="str">
        <f>INDEX([2]!十八局地盤表,FLOOR((ROW()-2)/64, 1)+1,  MOD(D1135 - C1135-1, 8)+1)</f>
        <v>壬</v>
      </c>
      <c r="G1135" t="str">
        <f t="shared" si="89"/>
        <v>兌壬</v>
      </c>
      <c r="H1135" t="str">
        <f>IFERROR(VLOOKUP(G1135, 地支沖合table[[key]:[沖合關係]], 2, FALSE), "")</f>
        <v>相合,</v>
      </c>
    </row>
    <row r="1136" spans="1:8" x14ac:dyDescent="0.25">
      <c r="A1136">
        <f t="shared" si="90"/>
        <v>558.5</v>
      </c>
      <c r="B1136">
        <f t="shared" si="86"/>
        <v>9</v>
      </c>
      <c r="C1136">
        <f t="shared" si="87"/>
        <v>5</v>
      </c>
      <c r="D1136">
        <f t="shared" si="88"/>
        <v>7</v>
      </c>
      <c r="E1136" t="str">
        <f>INDEX(八宮按位排, MOD(ROW()-2, 8)+1)</f>
        <v>坤</v>
      </c>
      <c r="F1136" t="str">
        <f>INDEX([2]!十八局地盤表,FLOOR((ROW()-2)/64, 1)+1,  MOD(D1136 - C1136-1, 8)+1)</f>
        <v>辛</v>
      </c>
      <c r="G1136" t="str">
        <f t="shared" si="89"/>
        <v>坤辛</v>
      </c>
      <c r="H1136" t="str">
        <f>IFERROR(VLOOKUP(G1136, 地支沖合table[[key]:[沖合關係]], 2, FALSE), "")</f>
        <v>相合,</v>
      </c>
    </row>
    <row r="1137" spans="1:8" x14ac:dyDescent="0.25">
      <c r="A1137">
        <f t="shared" si="90"/>
        <v>559.5</v>
      </c>
      <c r="B1137">
        <f t="shared" si="86"/>
        <v>9</v>
      </c>
      <c r="C1137">
        <f t="shared" si="87"/>
        <v>5</v>
      </c>
      <c r="D1137">
        <f t="shared" si="88"/>
        <v>8</v>
      </c>
      <c r="E1137" t="str">
        <f>INDEX(八宮按位排, MOD(ROW()-2, 8)+1)</f>
        <v>離</v>
      </c>
      <c r="F1137" t="str">
        <f>INDEX([2]!十八局地盤表,FLOOR((ROW()-2)/64, 1)+1,  MOD(D1137 - C1137-1, 8)+1)</f>
        <v>乙</v>
      </c>
      <c r="G1137" t="str">
        <f t="shared" si="89"/>
        <v>離乙</v>
      </c>
      <c r="H1137" t="str">
        <f>IFERROR(VLOOKUP(G1137, 地支沖合table[[key]:[沖合關係]], 2, FALSE), "")</f>
        <v/>
      </c>
    </row>
    <row r="1138" spans="1:8" x14ac:dyDescent="0.25">
      <c r="A1138">
        <f t="shared" si="90"/>
        <v>560.5</v>
      </c>
      <c r="B1138">
        <f t="shared" si="86"/>
        <v>9</v>
      </c>
      <c r="C1138">
        <f t="shared" si="87"/>
        <v>6</v>
      </c>
      <c r="D1138">
        <f t="shared" si="88"/>
        <v>1</v>
      </c>
      <c r="E1138" t="str">
        <f>INDEX(八宮按位排, MOD(ROW()-2, 8)+1)</f>
        <v>巽</v>
      </c>
      <c r="F1138" t="str">
        <f>INDEX([2]!十八局地盤表,FLOOR((ROW()-2)/64, 1)+1,  MOD(D1138 - C1138-1, 8)+1)</f>
        <v>乙</v>
      </c>
      <c r="G1138" t="str">
        <f t="shared" si="89"/>
        <v>巽乙</v>
      </c>
      <c r="H1138" t="str">
        <f>IFERROR(VLOOKUP(G1138, 地支沖合table[[key]:[沖合關係]], 2, FALSE), "")</f>
        <v/>
      </c>
    </row>
    <row r="1139" spans="1:8" x14ac:dyDescent="0.25">
      <c r="A1139">
        <f t="shared" si="90"/>
        <v>561.5</v>
      </c>
      <c r="B1139">
        <f t="shared" si="86"/>
        <v>9</v>
      </c>
      <c r="C1139">
        <f t="shared" si="87"/>
        <v>6</v>
      </c>
      <c r="D1139">
        <f t="shared" si="88"/>
        <v>2</v>
      </c>
      <c r="E1139" t="str">
        <f>INDEX(八宮按位排, MOD(ROW()-2, 8)+1)</f>
        <v>震</v>
      </c>
      <c r="F1139" t="str">
        <f>INDEX([2]!十八局地盤表,FLOOR((ROW()-2)/64, 1)+1,  MOD(D1139 - C1139-1, 8)+1)</f>
        <v>己</v>
      </c>
      <c r="G1139" t="str">
        <f t="shared" si="89"/>
        <v>震己</v>
      </c>
      <c r="H1139" t="str">
        <f>IFERROR(VLOOKUP(G1139, 地支沖合table[[key]:[沖合關係]], 2, FALSE), "")</f>
        <v>相合,</v>
      </c>
    </row>
    <row r="1140" spans="1:8" x14ac:dyDescent="0.25">
      <c r="A1140">
        <f t="shared" si="90"/>
        <v>562.5</v>
      </c>
      <c r="B1140">
        <f t="shared" si="86"/>
        <v>9</v>
      </c>
      <c r="C1140">
        <f t="shared" si="87"/>
        <v>6</v>
      </c>
      <c r="D1140">
        <f t="shared" si="88"/>
        <v>3</v>
      </c>
      <c r="E1140" t="str">
        <f>INDEX(八宮按位排, MOD(ROW()-2, 8)+1)</f>
        <v>艮</v>
      </c>
      <c r="F1140" t="str">
        <f>INDEX([2]!十八局地盤表,FLOOR((ROW()-2)/64, 1)+1,  MOD(D1140 - C1140-1, 8)+1)</f>
        <v>丁</v>
      </c>
      <c r="G1140" t="str">
        <f t="shared" si="89"/>
        <v>艮丁</v>
      </c>
      <c r="H1140" t="str">
        <f>IFERROR(VLOOKUP(G1140, 地支沖合table[[key]:[沖合關係]], 2, FALSE), "")</f>
        <v/>
      </c>
    </row>
    <row r="1141" spans="1:8" x14ac:dyDescent="0.25">
      <c r="A1141">
        <f t="shared" si="90"/>
        <v>563.5</v>
      </c>
      <c r="B1141">
        <f t="shared" si="86"/>
        <v>9</v>
      </c>
      <c r="C1141">
        <f t="shared" si="87"/>
        <v>6</v>
      </c>
      <c r="D1141">
        <f t="shared" si="88"/>
        <v>4</v>
      </c>
      <c r="E1141" t="str">
        <f>INDEX(八宮按位排, MOD(ROW()-2, 8)+1)</f>
        <v>坎</v>
      </c>
      <c r="F1141" t="str">
        <f>INDEX([2]!十八局地盤表,FLOOR((ROW()-2)/64, 1)+1,  MOD(D1141 - C1141-1, 8)+1)</f>
        <v>丙</v>
      </c>
      <c r="G1141" t="str">
        <f t="shared" si="89"/>
        <v>坎丙</v>
      </c>
      <c r="H1141" t="str">
        <f>IFERROR(VLOOKUP(G1141, 地支沖合table[[key]:[沖合關係]], 2, FALSE), "")</f>
        <v/>
      </c>
    </row>
    <row r="1142" spans="1:8" x14ac:dyDescent="0.25">
      <c r="A1142">
        <f t="shared" si="90"/>
        <v>564.5</v>
      </c>
      <c r="B1142">
        <f t="shared" si="86"/>
        <v>9</v>
      </c>
      <c r="C1142">
        <f t="shared" si="87"/>
        <v>6</v>
      </c>
      <c r="D1142">
        <f t="shared" si="88"/>
        <v>5</v>
      </c>
      <c r="E1142" t="str">
        <f>INDEX(八宮按位排, MOD(ROW()-2, 8)+1)</f>
        <v>乾</v>
      </c>
      <c r="F1142" t="str">
        <f>INDEX([2]!十八局地盤表,FLOOR((ROW()-2)/64, 1)+1,  MOD(D1142 - C1142-1, 8)+1)</f>
        <v>庚</v>
      </c>
      <c r="G1142" t="str">
        <f t="shared" si="89"/>
        <v>乾庚</v>
      </c>
      <c r="H1142" t="str">
        <f>IFERROR(VLOOKUP(G1142, 地支沖合table[[key]:[沖合關係]], 2, FALSE), "")</f>
        <v>相害,</v>
      </c>
    </row>
    <row r="1143" spans="1:8" x14ac:dyDescent="0.25">
      <c r="A1143">
        <f t="shared" si="90"/>
        <v>565.5</v>
      </c>
      <c r="B1143">
        <f t="shared" si="86"/>
        <v>9</v>
      </c>
      <c r="C1143">
        <f t="shared" si="87"/>
        <v>6</v>
      </c>
      <c r="D1143">
        <f t="shared" si="88"/>
        <v>6</v>
      </c>
      <c r="E1143" t="str">
        <f>INDEX(八宮按位排, MOD(ROW()-2, 8)+1)</f>
        <v>兌</v>
      </c>
      <c r="F1143" t="str">
        <f>INDEX([2]!十八局地盤表,FLOOR((ROW()-2)/64, 1)+1,  MOD(D1143 - C1143-1, 8)+1)</f>
        <v>戊</v>
      </c>
      <c r="G1143" t="str">
        <f t="shared" si="89"/>
        <v>兌戊</v>
      </c>
      <c r="H1143" t="str">
        <f>IFERROR(VLOOKUP(G1143, 地支沖合table[[key]:[沖合關係]], 2, FALSE), "")</f>
        <v>相破,</v>
      </c>
    </row>
    <row r="1144" spans="1:8" x14ac:dyDescent="0.25">
      <c r="A1144">
        <f t="shared" si="90"/>
        <v>566.5</v>
      </c>
      <c r="B1144">
        <f t="shared" si="86"/>
        <v>9</v>
      </c>
      <c r="C1144">
        <f t="shared" si="87"/>
        <v>6</v>
      </c>
      <c r="D1144">
        <f t="shared" si="88"/>
        <v>7</v>
      </c>
      <c r="E1144" t="str">
        <f>INDEX(八宮按位排, MOD(ROW()-2, 8)+1)</f>
        <v>坤</v>
      </c>
      <c r="F1144" t="str">
        <f>INDEX([2]!十八局地盤表,FLOOR((ROW()-2)/64, 1)+1,  MOD(D1144 - C1144-1, 8)+1)</f>
        <v>壬</v>
      </c>
      <c r="G1144" t="str">
        <f t="shared" si="89"/>
        <v>坤壬</v>
      </c>
      <c r="H1144" t="str">
        <f>IFERROR(VLOOKUP(G1144, 地支沖合table[[key]:[沖合關係]], 2, FALSE), "")</f>
        <v/>
      </c>
    </row>
    <row r="1145" spans="1:8" x14ac:dyDescent="0.25">
      <c r="A1145">
        <f t="shared" si="90"/>
        <v>567.5</v>
      </c>
      <c r="B1145">
        <f t="shared" si="86"/>
        <v>9</v>
      </c>
      <c r="C1145">
        <f t="shared" si="87"/>
        <v>6</v>
      </c>
      <c r="D1145">
        <f t="shared" si="88"/>
        <v>8</v>
      </c>
      <c r="E1145" t="str">
        <f>INDEX(八宮按位排, MOD(ROW()-2, 8)+1)</f>
        <v>離</v>
      </c>
      <c r="F1145" t="str">
        <f>INDEX([2]!十八局地盤表,FLOOR((ROW()-2)/64, 1)+1,  MOD(D1145 - C1145-1, 8)+1)</f>
        <v>辛</v>
      </c>
      <c r="G1145" t="str">
        <f t="shared" si="89"/>
        <v>離辛</v>
      </c>
      <c r="H1145" t="str">
        <f>IFERROR(VLOOKUP(G1145, 地支沖合table[[key]:[沖合關係]], 2, FALSE), "")</f>
        <v>自刑,</v>
      </c>
    </row>
    <row r="1146" spans="1:8" x14ac:dyDescent="0.25">
      <c r="A1146">
        <f t="shared" si="90"/>
        <v>568.5</v>
      </c>
      <c r="B1146">
        <f t="shared" si="86"/>
        <v>9</v>
      </c>
      <c r="C1146">
        <f t="shared" si="87"/>
        <v>7</v>
      </c>
      <c r="D1146">
        <f t="shared" si="88"/>
        <v>1</v>
      </c>
      <c r="E1146" t="str">
        <f>INDEX(八宮按位排, MOD(ROW()-2, 8)+1)</f>
        <v>巽</v>
      </c>
      <c r="F1146" t="str">
        <f>INDEX([2]!十八局地盤表,FLOOR((ROW()-2)/64, 1)+1,  MOD(D1146 - C1146-1, 8)+1)</f>
        <v>辛</v>
      </c>
      <c r="G1146" t="str">
        <f t="shared" si="89"/>
        <v>巽辛</v>
      </c>
      <c r="H1146" t="str">
        <f>IFERROR(VLOOKUP(G1146, 地支沖合table[[key]:[沖合關係]], 2, FALSE), "")</f>
        <v/>
      </c>
    </row>
    <row r="1147" spans="1:8" x14ac:dyDescent="0.25">
      <c r="A1147">
        <f t="shared" si="90"/>
        <v>569.5</v>
      </c>
      <c r="B1147">
        <f t="shared" si="86"/>
        <v>9</v>
      </c>
      <c r="C1147">
        <f t="shared" si="87"/>
        <v>7</v>
      </c>
      <c r="D1147">
        <f t="shared" si="88"/>
        <v>2</v>
      </c>
      <c r="E1147" t="str">
        <f>INDEX(八宮按位排, MOD(ROW()-2, 8)+1)</f>
        <v>震</v>
      </c>
      <c r="F1147" t="str">
        <f>INDEX([2]!十八局地盤表,FLOOR((ROW()-2)/64, 1)+1,  MOD(D1147 - C1147-1, 8)+1)</f>
        <v>乙</v>
      </c>
      <c r="G1147" t="str">
        <f t="shared" si="89"/>
        <v>震乙</v>
      </c>
      <c r="H1147" t="str">
        <f>IFERROR(VLOOKUP(G1147, 地支沖合table[[key]:[沖合關係]], 2, FALSE), "")</f>
        <v/>
      </c>
    </row>
    <row r="1148" spans="1:8" x14ac:dyDescent="0.25">
      <c r="A1148">
        <f t="shared" si="90"/>
        <v>570.5</v>
      </c>
      <c r="B1148">
        <f t="shared" si="86"/>
        <v>9</v>
      </c>
      <c r="C1148">
        <f t="shared" si="87"/>
        <v>7</v>
      </c>
      <c r="D1148">
        <f t="shared" si="88"/>
        <v>3</v>
      </c>
      <c r="E1148" t="str">
        <f>INDEX(八宮按位排, MOD(ROW()-2, 8)+1)</f>
        <v>艮</v>
      </c>
      <c r="F1148" t="str">
        <f>INDEX([2]!十八局地盤表,FLOOR((ROW()-2)/64, 1)+1,  MOD(D1148 - C1148-1, 8)+1)</f>
        <v>己</v>
      </c>
      <c r="G1148" t="str">
        <f t="shared" si="89"/>
        <v>艮己</v>
      </c>
      <c r="H1148" t="str">
        <f>IFERROR(VLOOKUP(G1148, 地支沖合table[[key]:[沖合關係]], 2, FALSE), "")</f>
        <v>恃勢之刑-儀←宮,</v>
      </c>
    </row>
    <row r="1149" spans="1:8" x14ac:dyDescent="0.25">
      <c r="A1149">
        <f t="shared" si="90"/>
        <v>571.5</v>
      </c>
      <c r="B1149">
        <f t="shared" si="86"/>
        <v>9</v>
      </c>
      <c r="C1149">
        <f t="shared" si="87"/>
        <v>7</v>
      </c>
      <c r="D1149">
        <f t="shared" si="88"/>
        <v>4</v>
      </c>
      <c r="E1149" t="str">
        <f>INDEX(八宮按位排, MOD(ROW()-2, 8)+1)</f>
        <v>坎</v>
      </c>
      <c r="F1149" t="str">
        <f>INDEX([2]!十八局地盤表,FLOOR((ROW()-2)/64, 1)+1,  MOD(D1149 - C1149-1, 8)+1)</f>
        <v>丁</v>
      </c>
      <c r="G1149" t="str">
        <f t="shared" si="89"/>
        <v>坎丁</v>
      </c>
      <c r="H1149" t="str">
        <f>IFERROR(VLOOKUP(G1149, 地支沖合table[[key]:[沖合關係]], 2, FALSE), "")</f>
        <v/>
      </c>
    </row>
    <row r="1150" spans="1:8" x14ac:dyDescent="0.25">
      <c r="A1150">
        <f t="shared" si="90"/>
        <v>572.5</v>
      </c>
      <c r="B1150">
        <f t="shared" si="86"/>
        <v>9</v>
      </c>
      <c r="C1150">
        <f t="shared" si="87"/>
        <v>7</v>
      </c>
      <c r="D1150">
        <f t="shared" si="88"/>
        <v>5</v>
      </c>
      <c r="E1150" t="str">
        <f>INDEX(八宮按位排, MOD(ROW()-2, 8)+1)</f>
        <v>乾</v>
      </c>
      <c r="F1150" t="str">
        <f>INDEX([2]!十八局地盤表,FLOOR((ROW()-2)/64, 1)+1,  MOD(D1150 - C1150-1, 8)+1)</f>
        <v>丙</v>
      </c>
      <c r="G1150" t="str">
        <f t="shared" si="89"/>
        <v>乾丙</v>
      </c>
      <c r="H1150" t="str">
        <f>IFERROR(VLOOKUP(G1150, 地支沖合table[[key]:[沖合關係]], 2, FALSE), "")</f>
        <v/>
      </c>
    </row>
    <row r="1151" spans="1:8" x14ac:dyDescent="0.25">
      <c r="A1151">
        <f t="shared" si="90"/>
        <v>573.5</v>
      </c>
      <c r="B1151">
        <f t="shared" si="86"/>
        <v>9</v>
      </c>
      <c r="C1151">
        <f t="shared" si="87"/>
        <v>7</v>
      </c>
      <c r="D1151">
        <f t="shared" si="88"/>
        <v>6</v>
      </c>
      <c r="E1151" t="str">
        <f>INDEX(八宮按位排, MOD(ROW()-2, 8)+1)</f>
        <v>兌</v>
      </c>
      <c r="F1151" t="str">
        <f>INDEX([2]!十八局地盤表,FLOOR((ROW()-2)/64, 1)+1,  MOD(D1151 - C1151-1, 8)+1)</f>
        <v>庚</v>
      </c>
      <c r="G1151" t="str">
        <f t="shared" si="89"/>
        <v>兌庚</v>
      </c>
      <c r="H1151" t="str">
        <f>IFERROR(VLOOKUP(G1151, 地支沖合table[[key]:[沖合關係]], 2, FALSE), "")</f>
        <v/>
      </c>
    </row>
    <row r="1152" spans="1:8" x14ac:dyDescent="0.25">
      <c r="A1152">
        <f t="shared" si="90"/>
        <v>574.5</v>
      </c>
      <c r="B1152">
        <f t="shared" si="86"/>
        <v>9</v>
      </c>
      <c r="C1152">
        <f t="shared" si="87"/>
        <v>7</v>
      </c>
      <c r="D1152">
        <f t="shared" si="88"/>
        <v>7</v>
      </c>
      <c r="E1152" t="str">
        <f>INDEX(八宮按位排, MOD(ROW()-2, 8)+1)</f>
        <v>坤</v>
      </c>
      <c r="F1152" t="str">
        <f>INDEX([2]!十八局地盤表,FLOOR((ROW()-2)/64, 1)+1,  MOD(D1152 - C1152-1, 8)+1)</f>
        <v>戊</v>
      </c>
      <c r="G1152" t="str">
        <f t="shared" si="89"/>
        <v>坤戊</v>
      </c>
      <c r="H1152" t="str">
        <f>IFERROR(VLOOKUP(G1152, 地支沖合table[[key]:[沖合關係]], 2, FALSE), "")</f>
        <v>相害,</v>
      </c>
    </row>
    <row r="1153" spans="1:8" x14ac:dyDescent="0.25">
      <c r="A1153">
        <f t="shared" si="90"/>
        <v>575.5</v>
      </c>
      <c r="B1153">
        <f t="shared" si="86"/>
        <v>9</v>
      </c>
      <c r="C1153">
        <f t="shared" si="87"/>
        <v>7</v>
      </c>
      <c r="D1153">
        <f t="shared" si="88"/>
        <v>8</v>
      </c>
      <c r="E1153" t="str">
        <f>INDEX(八宮按位排, MOD(ROW()-2, 8)+1)</f>
        <v>離</v>
      </c>
      <c r="F1153" t="str">
        <f>INDEX([2]!十八局地盤表,FLOOR((ROW()-2)/64, 1)+1,  MOD(D1153 - C1153-1, 8)+1)</f>
        <v>壬</v>
      </c>
      <c r="G1153" t="str">
        <f t="shared" si="89"/>
        <v>離壬</v>
      </c>
      <c r="H1153" t="str">
        <f>IFERROR(VLOOKUP(G1153, 地支沖合table[[key]:[沖合關係]], 2, FALSE), "")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5DBC-6121-4C26-8454-D613C2AE4502}">
  <dimension ref="A1:M13"/>
  <sheetViews>
    <sheetView workbookViewId="0">
      <selection activeCell="D11" sqref="D11"/>
    </sheetView>
    <sheetView workbookViewId="1"/>
  </sheetViews>
  <sheetFormatPr defaultRowHeight="15" x14ac:dyDescent="0.25"/>
  <cols>
    <col min="1" max="1" width="5.28515625" bestFit="1" customWidth="1"/>
    <col min="2" max="2" width="7.42578125" bestFit="1" customWidth="1"/>
    <col min="3" max="3" width="9.5703125" customWidth="1"/>
  </cols>
  <sheetData>
    <row r="1" spans="1:13" x14ac:dyDescent="0.25">
      <c r="A1" t="s">
        <v>119</v>
      </c>
      <c r="B1" t="s">
        <v>95</v>
      </c>
      <c r="C1" t="s">
        <v>120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</row>
    <row r="2" spans="1:13" x14ac:dyDescent="0.25">
      <c r="A2" t="str">
        <f t="shared" ref="A2:A13" si="0">INDEX(地支, ROW()-1)</f>
        <v>子</v>
      </c>
      <c r="B2" t="str">
        <f t="shared" ref="B2:B13" si="1">VLOOKUP(A2, 地支九宮, 3, FALSE)</f>
        <v>坎</v>
      </c>
      <c r="C2">
        <f t="shared" ref="C2:C13" si="2">VLOOKUP(B2, 八宮宮位, 5, FALSE)</f>
        <v>4</v>
      </c>
      <c r="D2" t="str">
        <f t="shared" ref="D2:M13" si="3">INDEX(十二長生, MOD(IF(MOD(COLUMN()-3,2)=1,
ROW()-4+3*MOD(MOD(8-COLUMN()/2,5),4),
11-ROW()-3*MOD(MOD(8.5-COLUMN()/2,5),4)),12)+1)</f>
        <v>沐浴</v>
      </c>
      <c r="E2" t="str">
        <f t="shared" si="3"/>
        <v>病</v>
      </c>
      <c r="F2" t="str">
        <f t="shared" si="3"/>
        <v>胎</v>
      </c>
      <c r="G2" t="str">
        <f t="shared" si="3"/>
        <v>絕</v>
      </c>
      <c r="H2" t="str">
        <f t="shared" si="3"/>
        <v>胎</v>
      </c>
      <c r="I2" t="str">
        <f t="shared" si="3"/>
        <v>絕</v>
      </c>
      <c r="J2" t="str">
        <f t="shared" si="3"/>
        <v>死</v>
      </c>
      <c r="K2" t="str">
        <f t="shared" si="3"/>
        <v>長生</v>
      </c>
      <c r="L2" t="str">
        <f t="shared" si="3"/>
        <v>帝旺</v>
      </c>
      <c r="M2" t="str">
        <f t="shared" si="3"/>
        <v>臨官</v>
      </c>
    </row>
    <row r="3" spans="1:13" x14ac:dyDescent="0.25">
      <c r="A3" t="str">
        <f t="shared" si="0"/>
        <v>丑</v>
      </c>
      <c r="B3" t="str">
        <f t="shared" si="1"/>
        <v>艮</v>
      </c>
      <c r="C3">
        <f t="shared" si="2"/>
        <v>3</v>
      </c>
      <c r="D3" t="str">
        <f t="shared" si="3"/>
        <v>冠帶</v>
      </c>
      <c r="E3" t="str">
        <f t="shared" si="3"/>
        <v>衰</v>
      </c>
      <c r="F3" t="str">
        <f t="shared" si="3"/>
        <v>養</v>
      </c>
      <c r="G3" t="str">
        <f t="shared" si="3"/>
        <v>墓</v>
      </c>
      <c r="H3" t="str">
        <f t="shared" si="3"/>
        <v>養</v>
      </c>
      <c r="I3" t="str">
        <f t="shared" si="3"/>
        <v>墓</v>
      </c>
      <c r="J3" t="str">
        <f t="shared" si="3"/>
        <v>墓</v>
      </c>
      <c r="K3" t="str">
        <f t="shared" si="3"/>
        <v>養</v>
      </c>
      <c r="L3" t="str">
        <f t="shared" si="3"/>
        <v>衰</v>
      </c>
      <c r="M3" t="str">
        <f t="shared" si="3"/>
        <v>冠帶</v>
      </c>
    </row>
    <row r="4" spans="1:13" x14ac:dyDescent="0.25">
      <c r="A4" t="str">
        <f t="shared" si="0"/>
        <v>寅</v>
      </c>
      <c r="B4" t="str">
        <f t="shared" si="1"/>
        <v>艮</v>
      </c>
      <c r="C4">
        <f t="shared" si="2"/>
        <v>3</v>
      </c>
      <c r="D4" t="str">
        <f t="shared" si="3"/>
        <v>臨官</v>
      </c>
      <c r="E4" t="str">
        <f t="shared" si="3"/>
        <v>帝旺</v>
      </c>
      <c r="F4" t="str">
        <f t="shared" si="3"/>
        <v>長生</v>
      </c>
      <c r="G4" t="str">
        <f t="shared" si="3"/>
        <v>死</v>
      </c>
      <c r="H4" t="str">
        <f t="shared" si="3"/>
        <v>長生</v>
      </c>
      <c r="I4" t="str">
        <f t="shared" si="3"/>
        <v>死</v>
      </c>
      <c r="J4" t="str">
        <f t="shared" si="3"/>
        <v>絕</v>
      </c>
      <c r="K4" t="str">
        <f t="shared" si="3"/>
        <v>胎</v>
      </c>
      <c r="L4" t="str">
        <f t="shared" si="3"/>
        <v>病</v>
      </c>
      <c r="M4" t="str">
        <f t="shared" si="3"/>
        <v>沐浴</v>
      </c>
    </row>
    <row r="5" spans="1:13" x14ac:dyDescent="0.25">
      <c r="A5" t="str">
        <f t="shared" si="0"/>
        <v>卯</v>
      </c>
      <c r="B5" t="str">
        <f t="shared" si="1"/>
        <v>震</v>
      </c>
      <c r="C5">
        <f t="shared" si="2"/>
        <v>2</v>
      </c>
      <c r="D5" t="str">
        <f t="shared" si="3"/>
        <v>帝旺</v>
      </c>
      <c r="E5" t="str">
        <f t="shared" si="3"/>
        <v>臨官</v>
      </c>
      <c r="F5" t="str">
        <f t="shared" si="3"/>
        <v>沐浴</v>
      </c>
      <c r="G5" t="str">
        <f t="shared" si="3"/>
        <v>病</v>
      </c>
      <c r="H5" t="str">
        <f t="shared" si="3"/>
        <v>沐浴</v>
      </c>
      <c r="I5" t="str">
        <f t="shared" si="3"/>
        <v>病</v>
      </c>
      <c r="J5" t="str">
        <f t="shared" si="3"/>
        <v>胎</v>
      </c>
      <c r="K5" t="str">
        <f t="shared" si="3"/>
        <v>絕</v>
      </c>
      <c r="L5" t="str">
        <f t="shared" si="3"/>
        <v>死</v>
      </c>
      <c r="M5" t="str">
        <f t="shared" si="3"/>
        <v>長生</v>
      </c>
    </row>
    <row r="6" spans="1:13" x14ac:dyDescent="0.25">
      <c r="A6" t="str">
        <f t="shared" si="0"/>
        <v>辰</v>
      </c>
      <c r="B6" t="str">
        <f t="shared" si="1"/>
        <v>巽</v>
      </c>
      <c r="C6">
        <f t="shared" si="2"/>
        <v>1</v>
      </c>
      <c r="D6" t="str">
        <f t="shared" si="3"/>
        <v>衰</v>
      </c>
      <c r="E6" t="str">
        <f t="shared" si="3"/>
        <v>冠帶</v>
      </c>
      <c r="F6" t="str">
        <f t="shared" si="3"/>
        <v>冠帶</v>
      </c>
      <c r="G6" t="str">
        <f t="shared" si="3"/>
        <v>衰</v>
      </c>
      <c r="H6" t="str">
        <f t="shared" si="3"/>
        <v>冠帶</v>
      </c>
      <c r="I6" t="str">
        <f t="shared" si="3"/>
        <v>衰</v>
      </c>
      <c r="J6" t="str">
        <f t="shared" si="3"/>
        <v>養</v>
      </c>
      <c r="K6" t="str">
        <f t="shared" si="3"/>
        <v>墓</v>
      </c>
      <c r="L6" t="str">
        <f t="shared" si="3"/>
        <v>墓</v>
      </c>
      <c r="M6" t="str">
        <f t="shared" si="3"/>
        <v>養</v>
      </c>
    </row>
    <row r="7" spans="1:13" x14ac:dyDescent="0.25">
      <c r="A7" t="str">
        <f t="shared" si="0"/>
        <v>巳</v>
      </c>
      <c r="B7" t="str">
        <f t="shared" si="1"/>
        <v>巽</v>
      </c>
      <c r="C7">
        <f t="shared" si="2"/>
        <v>1</v>
      </c>
      <c r="D7" t="str">
        <f t="shared" si="3"/>
        <v>病</v>
      </c>
      <c r="E7" t="str">
        <f t="shared" si="3"/>
        <v>沐浴</v>
      </c>
      <c r="F7" t="str">
        <f t="shared" si="3"/>
        <v>臨官</v>
      </c>
      <c r="G7" t="str">
        <f t="shared" si="3"/>
        <v>帝旺</v>
      </c>
      <c r="H7" t="str">
        <f t="shared" si="3"/>
        <v>臨官</v>
      </c>
      <c r="I7" t="str">
        <f t="shared" si="3"/>
        <v>帝旺</v>
      </c>
      <c r="J7" t="str">
        <f t="shared" si="3"/>
        <v>長生</v>
      </c>
      <c r="K7" t="str">
        <f t="shared" si="3"/>
        <v>死</v>
      </c>
      <c r="L7" t="str">
        <f t="shared" si="3"/>
        <v>絕</v>
      </c>
      <c r="M7" t="str">
        <f t="shared" si="3"/>
        <v>胎</v>
      </c>
    </row>
    <row r="8" spans="1:13" x14ac:dyDescent="0.25">
      <c r="A8" t="str">
        <f t="shared" si="0"/>
        <v>午</v>
      </c>
      <c r="B8" t="str">
        <f t="shared" si="1"/>
        <v>離</v>
      </c>
      <c r="C8">
        <f t="shared" si="2"/>
        <v>8</v>
      </c>
      <c r="D8" t="str">
        <f t="shared" si="3"/>
        <v>死</v>
      </c>
      <c r="E8" t="str">
        <f t="shared" si="3"/>
        <v>長生</v>
      </c>
      <c r="F8" t="str">
        <f t="shared" si="3"/>
        <v>帝旺</v>
      </c>
      <c r="G8" t="str">
        <f t="shared" si="3"/>
        <v>臨官</v>
      </c>
      <c r="H8" t="str">
        <f t="shared" si="3"/>
        <v>帝旺</v>
      </c>
      <c r="I8" t="str">
        <f t="shared" si="3"/>
        <v>臨官</v>
      </c>
      <c r="J8" t="str">
        <f t="shared" si="3"/>
        <v>沐浴</v>
      </c>
      <c r="K8" t="str">
        <f t="shared" si="3"/>
        <v>病</v>
      </c>
      <c r="L8" t="str">
        <f t="shared" si="3"/>
        <v>胎</v>
      </c>
      <c r="M8" t="str">
        <f t="shared" si="3"/>
        <v>絕</v>
      </c>
    </row>
    <row r="9" spans="1:13" x14ac:dyDescent="0.25">
      <c r="A9" t="str">
        <f t="shared" si="0"/>
        <v>未</v>
      </c>
      <c r="B9" t="str">
        <f t="shared" si="1"/>
        <v>坤</v>
      </c>
      <c r="C9">
        <f t="shared" si="2"/>
        <v>7</v>
      </c>
      <c r="D9" t="str">
        <f t="shared" si="3"/>
        <v>墓</v>
      </c>
      <c r="E9" t="str">
        <f t="shared" si="3"/>
        <v>養</v>
      </c>
      <c r="F9" t="str">
        <f t="shared" si="3"/>
        <v>衰</v>
      </c>
      <c r="G9" t="str">
        <f t="shared" si="3"/>
        <v>冠帶</v>
      </c>
      <c r="H9" t="str">
        <f t="shared" si="3"/>
        <v>衰</v>
      </c>
      <c r="I9" t="str">
        <f t="shared" si="3"/>
        <v>冠帶</v>
      </c>
      <c r="J9" t="str">
        <f t="shared" si="3"/>
        <v>冠帶</v>
      </c>
      <c r="K9" t="str">
        <f t="shared" si="3"/>
        <v>衰</v>
      </c>
      <c r="L9" t="str">
        <f t="shared" si="3"/>
        <v>養</v>
      </c>
      <c r="M9" t="str">
        <f t="shared" si="3"/>
        <v>墓</v>
      </c>
    </row>
    <row r="10" spans="1:13" x14ac:dyDescent="0.25">
      <c r="A10" t="str">
        <f t="shared" si="0"/>
        <v>申</v>
      </c>
      <c r="B10" t="str">
        <f t="shared" si="1"/>
        <v>坤</v>
      </c>
      <c r="C10">
        <f t="shared" si="2"/>
        <v>7</v>
      </c>
      <c r="D10" t="str">
        <f t="shared" si="3"/>
        <v>絕</v>
      </c>
      <c r="E10" t="str">
        <f t="shared" si="3"/>
        <v>胎</v>
      </c>
      <c r="F10" t="str">
        <f t="shared" si="3"/>
        <v>病</v>
      </c>
      <c r="G10" t="str">
        <f t="shared" si="3"/>
        <v>沐浴</v>
      </c>
      <c r="H10" t="str">
        <f t="shared" si="3"/>
        <v>病</v>
      </c>
      <c r="I10" t="str">
        <f t="shared" si="3"/>
        <v>沐浴</v>
      </c>
      <c r="J10" t="str">
        <f t="shared" si="3"/>
        <v>臨官</v>
      </c>
      <c r="K10" t="str">
        <f t="shared" si="3"/>
        <v>帝旺</v>
      </c>
      <c r="L10" t="str">
        <f t="shared" si="3"/>
        <v>長生</v>
      </c>
      <c r="M10" t="str">
        <f t="shared" si="3"/>
        <v>死</v>
      </c>
    </row>
    <row r="11" spans="1:13" x14ac:dyDescent="0.25">
      <c r="A11" t="str">
        <f t="shared" si="0"/>
        <v>酉</v>
      </c>
      <c r="B11" t="str">
        <f t="shared" si="1"/>
        <v>兌</v>
      </c>
      <c r="C11">
        <f t="shared" si="2"/>
        <v>6</v>
      </c>
      <c r="D11" t="str">
        <f t="shared" si="3"/>
        <v>胎</v>
      </c>
      <c r="E11" t="str">
        <f t="shared" si="3"/>
        <v>絕</v>
      </c>
      <c r="F11" t="str">
        <f t="shared" si="3"/>
        <v>死</v>
      </c>
      <c r="G11" t="str">
        <f t="shared" si="3"/>
        <v>長生</v>
      </c>
      <c r="H11" t="str">
        <f t="shared" si="3"/>
        <v>死</v>
      </c>
      <c r="I11" t="str">
        <f t="shared" si="3"/>
        <v>長生</v>
      </c>
      <c r="J11" t="str">
        <f t="shared" si="3"/>
        <v>帝旺</v>
      </c>
      <c r="K11" t="str">
        <f t="shared" si="3"/>
        <v>臨官</v>
      </c>
      <c r="L11" t="str">
        <f t="shared" si="3"/>
        <v>沐浴</v>
      </c>
      <c r="M11" t="str">
        <f t="shared" si="3"/>
        <v>病</v>
      </c>
    </row>
    <row r="12" spans="1:13" x14ac:dyDescent="0.25">
      <c r="A12" t="str">
        <f t="shared" si="0"/>
        <v>戌</v>
      </c>
      <c r="B12" t="str">
        <f t="shared" si="1"/>
        <v>乾</v>
      </c>
      <c r="C12">
        <f t="shared" si="2"/>
        <v>5</v>
      </c>
      <c r="D12" t="str">
        <f t="shared" si="3"/>
        <v>養</v>
      </c>
      <c r="E12" t="str">
        <f t="shared" si="3"/>
        <v>墓</v>
      </c>
      <c r="F12" t="str">
        <f t="shared" si="3"/>
        <v>墓</v>
      </c>
      <c r="G12" t="str">
        <f t="shared" si="3"/>
        <v>養</v>
      </c>
      <c r="H12" t="str">
        <f t="shared" si="3"/>
        <v>墓</v>
      </c>
      <c r="I12" t="str">
        <f t="shared" si="3"/>
        <v>養</v>
      </c>
      <c r="J12" t="str">
        <f t="shared" si="3"/>
        <v>衰</v>
      </c>
      <c r="K12" t="str">
        <f t="shared" si="3"/>
        <v>冠帶</v>
      </c>
      <c r="L12" t="str">
        <f t="shared" si="3"/>
        <v>冠帶</v>
      </c>
      <c r="M12" t="str">
        <f t="shared" si="3"/>
        <v>衰</v>
      </c>
    </row>
    <row r="13" spans="1:13" x14ac:dyDescent="0.25">
      <c r="A13" t="str">
        <f t="shared" si="0"/>
        <v>亥</v>
      </c>
      <c r="B13" t="str">
        <f t="shared" si="1"/>
        <v>乾</v>
      </c>
      <c r="C13">
        <f t="shared" si="2"/>
        <v>5</v>
      </c>
      <c r="D13" t="str">
        <f t="shared" si="3"/>
        <v>長生</v>
      </c>
      <c r="E13" t="str">
        <f t="shared" si="3"/>
        <v>死</v>
      </c>
      <c r="F13" t="str">
        <f t="shared" si="3"/>
        <v>絕</v>
      </c>
      <c r="G13" t="str">
        <f t="shared" si="3"/>
        <v>胎</v>
      </c>
      <c r="H13" t="str">
        <f t="shared" si="3"/>
        <v>絕</v>
      </c>
      <c r="I13" t="str">
        <f t="shared" si="3"/>
        <v>胎</v>
      </c>
      <c r="J13" t="str">
        <f t="shared" si="3"/>
        <v>病</v>
      </c>
      <c r="K13" t="str">
        <f t="shared" si="3"/>
        <v>沐浴</v>
      </c>
      <c r="L13" t="str">
        <f t="shared" si="3"/>
        <v>臨官</v>
      </c>
      <c r="M13" t="str">
        <f t="shared" si="3"/>
        <v>帝旺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C517-0B11-4EC6-9DBF-DCD27D5BA9AC}">
  <dimension ref="A1:E65"/>
  <sheetViews>
    <sheetView workbookViewId="0">
      <selection activeCell="D21" sqref="D20:D21"/>
    </sheetView>
    <sheetView workbookViewId="1"/>
  </sheetViews>
  <sheetFormatPr defaultRowHeight="15" x14ac:dyDescent="0.25"/>
  <cols>
    <col min="2" max="2" width="6.42578125" customWidth="1"/>
    <col min="3" max="3" width="5.28515625" bestFit="1" customWidth="1"/>
    <col min="4" max="4" width="49.42578125" bestFit="1" customWidth="1"/>
    <col min="10" max="10" width="4.140625" bestFit="1" customWidth="1"/>
  </cols>
  <sheetData>
    <row r="1" spans="1:5" x14ac:dyDescent="0.25">
      <c r="A1" t="s">
        <v>130</v>
      </c>
      <c r="B1" t="s">
        <v>11</v>
      </c>
      <c r="C1" t="s">
        <v>121</v>
      </c>
      <c r="D1" t="s">
        <v>197</v>
      </c>
      <c r="E1" t="s">
        <v>125</v>
      </c>
    </row>
    <row r="2" spans="1:5" x14ac:dyDescent="0.25">
      <c r="A2">
        <f>FLOOR((ROW()-2)/8, 1)</f>
        <v>0</v>
      </c>
      <c r="B2" s="1" t="s">
        <v>16</v>
      </c>
      <c r="C2" s="1" t="s">
        <v>16</v>
      </c>
      <c r="D2" s="1" t="s">
        <v>165</v>
      </c>
      <c r="E2" s="1" t="s">
        <v>124</v>
      </c>
    </row>
    <row r="3" spans="1:5" x14ac:dyDescent="0.25">
      <c r="A3">
        <f t="shared" ref="A3:A65" si="0">FLOOR((ROW()-2)/8, 1)</f>
        <v>0</v>
      </c>
      <c r="B3" s="1" t="s">
        <v>15</v>
      </c>
      <c r="C3" s="1" t="s">
        <v>15</v>
      </c>
      <c r="D3" s="1" t="s">
        <v>157</v>
      </c>
      <c r="E3" s="1" t="s">
        <v>124</v>
      </c>
    </row>
    <row r="4" spans="1:5" x14ac:dyDescent="0.25">
      <c r="A4">
        <f t="shared" si="0"/>
        <v>0</v>
      </c>
      <c r="B4" s="1" t="s">
        <v>19</v>
      </c>
      <c r="C4" s="1" t="s">
        <v>19</v>
      </c>
      <c r="D4" s="1" t="s">
        <v>149</v>
      </c>
      <c r="E4" s="1" t="s">
        <v>123</v>
      </c>
    </row>
    <row r="5" spans="1:5" x14ac:dyDescent="0.25">
      <c r="A5">
        <f t="shared" si="0"/>
        <v>0</v>
      </c>
      <c r="B5" s="1" t="s">
        <v>13</v>
      </c>
      <c r="C5" s="1" t="s">
        <v>13</v>
      </c>
      <c r="D5" s="1" t="s">
        <v>141</v>
      </c>
      <c r="E5" s="1" t="s">
        <v>123</v>
      </c>
    </row>
    <row r="6" spans="1:5" x14ac:dyDescent="0.25">
      <c r="A6">
        <f t="shared" si="0"/>
        <v>0</v>
      </c>
      <c r="B6" s="1" t="s">
        <v>17</v>
      </c>
      <c r="C6" s="1" t="s">
        <v>17</v>
      </c>
      <c r="D6" s="1" t="s">
        <v>133</v>
      </c>
      <c r="E6" s="1" t="s">
        <v>123</v>
      </c>
    </row>
    <row r="7" spans="1:5" x14ac:dyDescent="0.25">
      <c r="A7">
        <f t="shared" si="0"/>
        <v>0</v>
      </c>
      <c r="B7" s="1" t="s">
        <v>18</v>
      </c>
      <c r="C7" s="1" t="s">
        <v>18</v>
      </c>
      <c r="D7" s="1" t="s">
        <v>189</v>
      </c>
      <c r="E7" s="1" t="s">
        <v>124</v>
      </c>
    </row>
    <row r="8" spans="1:5" x14ac:dyDescent="0.25">
      <c r="A8">
        <f t="shared" si="0"/>
        <v>0</v>
      </c>
      <c r="B8" s="1" t="s">
        <v>14</v>
      </c>
      <c r="C8" s="1" t="s">
        <v>14</v>
      </c>
      <c r="D8" s="1" t="s">
        <v>181</v>
      </c>
      <c r="E8" s="1" t="s">
        <v>124</v>
      </c>
    </row>
    <row r="9" spans="1:5" x14ac:dyDescent="0.25">
      <c r="A9">
        <f t="shared" si="0"/>
        <v>0</v>
      </c>
      <c r="B9" s="1" t="s">
        <v>12</v>
      </c>
      <c r="C9" s="1" t="s">
        <v>12</v>
      </c>
      <c r="D9" s="1" t="s">
        <v>173</v>
      </c>
      <c r="E9" s="1" t="s">
        <v>124</v>
      </c>
    </row>
    <row r="10" spans="1:5" x14ac:dyDescent="0.25">
      <c r="A10">
        <f t="shared" si="0"/>
        <v>1</v>
      </c>
      <c r="B10" s="1" t="s">
        <v>12</v>
      </c>
      <c r="C10" s="1" t="s">
        <v>16</v>
      </c>
      <c r="D10" s="1" t="s">
        <v>180</v>
      </c>
      <c r="E10" s="1" t="s">
        <v>124</v>
      </c>
    </row>
    <row r="11" spans="1:5" x14ac:dyDescent="0.25">
      <c r="A11">
        <f t="shared" si="0"/>
        <v>1</v>
      </c>
      <c r="B11" s="1" t="s">
        <v>16</v>
      </c>
      <c r="C11" s="1" t="s">
        <v>15</v>
      </c>
      <c r="D11" s="1" t="s">
        <v>172</v>
      </c>
      <c r="E11" s="1" t="s">
        <v>124</v>
      </c>
    </row>
    <row r="12" spans="1:5" x14ac:dyDescent="0.25">
      <c r="A12">
        <f t="shared" si="0"/>
        <v>1</v>
      </c>
      <c r="B12" s="1" t="s">
        <v>15</v>
      </c>
      <c r="C12" s="1" t="s">
        <v>19</v>
      </c>
      <c r="D12" s="1" t="s">
        <v>164</v>
      </c>
      <c r="E12" s="1" t="s">
        <v>124</v>
      </c>
    </row>
    <row r="13" spans="1:5" x14ac:dyDescent="0.25">
      <c r="A13">
        <f t="shared" si="0"/>
        <v>1</v>
      </c>
      <c r="B13" s="1" t="s">
        <v>19</v>
      </c>
      <c r="C13" s="1" t="s">
        <v>13</v>
      </c>
      <c r="D13" s="1" t="s">
        <v>156</v>
      </c>
      <c r="E13" s="1" t="s">
        <v>123</v>
      </c>
    </row>
    <row r="14" spans="1:5" x14ac:dyDescent="0.25">
      <c r="A14">
        <f t="shared" si="0"/>
        <v>1</v>
      </c>
      <c r="B14" s="1" t="s">
        <v>13</v>
      </c>
      <c r="C14" s="1" t="s">
        <v>17</v>
      </c>
      <c r="D14" s="1" t="s">
        <v>148</v>
      </c>
      <c r="E14" s="1" t="s">
        <v>123</v>
      </c>
    </row>
    <row r="15" spans="1:5" x14ac:dyDescent="0.25">
      <c r="A15">
        <f t="shared" si="0"/>
        <v>1</v>
      </c>
      <c r="B15" s="1" t="s">
        <v>17</v>
      </c>
      <c r="C15" s="1" t="s">
        <v>18</v>
      </c>
      <c r="D15" s="1" t="s">
        <v>140</v>
      </c>
      <c r="E15" s="1" t="s">
        <v>124</v>
      </c>
    </row>
    <row r="16" spans="1:5" x14ac:dyDescent="0.25">
      <c r="A16">
        <f t="shared" si="0"/>
        <v>1</v>
      </c>
      <c r="B16" s="1" t="s">
        <v>18</v>
      </c>
      <c r="C16" s="1" t="s">
        <v>14</v>
      </c>
      <c r="D16" s="1" t="s">
        <v>196</v>
      </c>
      <c r="E16" s="1" t="s">
        <v>124</v>
      </c>
    </row>
    <row r="17" spans="1:5" x14ac:dyDescent="0.25">
      <c r="A17">
        <f t="shared" si="0"/>
        <v>1</v>
      </c>
      <c r="B17" s="1" t="s">
        <v>14</v>
      </c>
      <c r="C17" s="1" t="s">
        <v>12</v>
      </c>
      <c r="D17" s="1" t="s">
        <v>188</v>
      </c>
      <c r="E17" s="1" t="s">
        <v>124</v>
      </c>
    </row>
    <row r="18" spans="1:5" x14ac:dyDescent="0.25">
      <c r="A18">
        <f t="shared" si="0"/>
        <v>2</v>
      </c>
      <c r="B18" s="1" t="s">
        <v>14</v>
      </c>
      <c r="C18" s="1" t="s">
        <v>16</v>
      </c>
      <c r="D18" s="1" t="s">
        <v>187</v>
      </c>
      <c r="E18" s="1" t="s">
        <v>124</v>
      </c>
    </row>
    <row r="19" spans="1:5" x14ac:dyDescent="0.25">
      <c r="A19">
        <f t="shared" si="0"/>
        <v>2</v>
      </c>
      <c r="B19" s="1" t="s">
        <v>12</v>
      </c>
      <c r="C19" s="1" t="s">
        <v>15</v>
      </c>
      <c r="D19" s="1" t="s">
        <v>179</v>
      </c>
      <c r="E19" s="1" t="s">
        <v>124</v>
      </c>
    </row>
    <row r="20" spans="1:5" x14ac:dyDescent="0.25">
      <c r="A20">
        <f t="shared" si="0"/>
        <v>2</v>
      </c>
      <c r="B20" s="1" t="s">
        <v>16</v>
      </c>
      <c r="C20" s="1" t="s">
        <v>19</v>
      </c>
      <c r="D20" s="1" t="s">
        <v>171</v>
      </c>
      <c r="E20" s="1" t="s">
        <v>124</v>
      </c>
    </row>
    <row r="21" spans="1:5" x14ac:dyDescent="0.25">
      <c r="A21">
        <f t="shared" si="0"/>
        <v>2</v>
      </c>
      <c r="B21" s="1" t="s">
        <v>15</v>
      </c>
      <c r="C21" s="1" t="s">
        <v>13</v>
      </c>
      <c r="D21" s="1" t="s">
        <v>163</v>
      </c>
      <c r="E21" s="1" t="s">
        <v>124</v>
      </c>
    </row>
    <row r="22" spans="1:5" x14ac:dyDescent="0.25">
      <c r="A22">
        <f t="shared" si="0"/>
        <v>2</v>
      </c>
      <c r="B22" s="1" t="s">
        <v>19</v>
      </c>
      <c r="C22" s="1" t="s">
        <v>17</v>
      </c>
      <c r="D22" s="1" t="s">
        <v>155</v>
      </c>
      <c r="E22" s="1" t="s">
        <v>123</v>
      </c>
    </row>
    <row r="23" spans="1:5" x14ac:dyDescent="0.25">
      <c r="A23">
        <f t="shared" si="0"/>
        <v>2</v>
      </c>
      <c r="B23" s="1" t="s">
        <v>13</v>
      </c>
      <c r="C23" s="1" t="s">
        <v>18</v>
      </c>
      <c r="D23" s="1" t="s">
        <v>147</v>
      </c>
      <c r="E23" s="1" t="s">
        <v>124</v>
      </c>
    </row>
    <row r="24" spans="1:5" x14ac:dyDescent="0.25">
      <c r="A24">
        <f t="shared" si="0"/>
        <v>2</v>
      </c>
      <c r="B24" s="1" t="s">
        <v>17</v>
      </c>
      <c r="C24" s="1" t="s">
        <v>14</v>
      </c>
      <c r="D24" s="1" t="s">
        <v>139</v>
      </c>
      <c r="E24" s="1" t="s">
        <v>124</v>
      </c>
    </row>
    <row r="25" spans="1:5" x14ac:dyDescent="0.25">
      <c r="A25">
        <f t="shared" si="0"/>
        <v>2</v>
      </c>
      <c r="B25" s="1" t="s">
        <v>18</v>
      </c>
      <c r="C25" s="1" t="s">
        <v>12</v>
      </c>
      <c r="D25" s="1" t="s">
        <v>195</v>
      </c>
      <c r="E25" s="1" t="s">
        <v>124</v>
      </c>
    </row>
    <row r="26" spans="1:5" x14ac:dyDescent="0.25">
      <c r="A26">
        <f t="shared" si="0"/>
        <v>3</v>
      </c>
      <c r="B26" s="1" t="s">
        <v>18</v>
      </c>
      <c r="C26" s="1" t="s">
        <v>16</v>
      </c>
      <c r="D26" s="1" t="s">
        <v>194</v>
      </c>
      <c r="E26" s="1" t="s">
        <v>124</v>
      </c>
    </row>
    <row r="27" spans="1:5" x14ac:dyDescent="0.25">
      <c r="A27">
        <f t="shared" si="0"/>
        <v>3</v>
      </c>
      <c r="B27" s="1" t="s">
        <v>14</v>
      </c>
      <c r="C27" s="1" t="s">
        <v>15</v>
      </c>
      <c r="D27" s="1" t="s">
        <v>186</v>
      </c>
      <c r="E27" s="1" t="s">
        <v>124</v>
      </c>
    </row>
    <row r="28" spans="1:5" x14ac:dyDescent="0.25">
      <c r="A28">
        <f t="shared" si="0"/>
        <v>3</v>
      </c>
      <c r="B28" s="1" t="s">
        <v>12</v>
      </c>
      <c r="C28" s="1" t="s">
        <v>19</v>
      </c>
      <c r="D28" s="1" t="s">
        <v>178</v>
      </c>
      <c r="E28" s="1" t="s">
        <v>123</v>
      </c>
    </row>
    <row r="29" spans="1:5" x14ac:dyDescent="0.25">
      <c r="A29">
        <f t="shared" si="0"/>
        <v>3</v>
      </c>
      <c r="B29" s="1" t="s">
        <v>16</v>
      </c>
      <c r="C29" s="1" t="s">
        <v>13</v>
      </c>
      <c r="D29" s="1" t="s">
        <v>170</v>
      </c>
      <c r="E29" s="1" t="s">
        <v>123</v>
      </c>
    </row>
    <row r="30" spans="1:5" x14ac:dyDescent="0.25">
      <c r="A30">
        <f t="shared" si="0"/>
        <v>3</v>
      </c>
      <c r="B30" s="1" t="s">
        <v>15</v>
      </c>
      <c r="C30" s="1" t="s">
        <v>17</v>
      </c>
      <c r="D30" s="1" t="s">
        <v>162</v>
      </c>
      <c r="E30" s="1" t="s">
        <v>124</v>
      </c>
    </row>
    <row r="31" spans="1:5" x14ac:dyDescent="0.25">
      <c r="A31">
        <f t="shared" si="0"/>
        <v>3</v>
      </c>
      <c r="B31" s="1" t="s">
        <v>19</v>
      </c>
      <c r="C31" s="1" t="s">
        <v>18</v>
      </c>
      <c r="D31" s="1" t="s">
        <v>154</v>
      </c>
      <c r="E31" s="1" t="s">
        <v>124</v>
      </c>
    </row>
    <row r="32" spans="1:5" x14ac:dyDescent="0.25">
      <c r="A32">
        <f t="shared" si="0"/>
        <v>3</v>
      </c>
      <c r="B32" s="1" t="s">
        <v>13</v>
      </c>
      <c r="C32" s="1" t="s">
        <v>14</v>
      </c>
      <c r="D32" s="1" t="s">
        <v>146</v>
      </c>
      <c r="E32" s="1" t="s">
        <v>124</v>
      </c>
    </row>
    <row r="33" spans="1:5" x14ac:dyDescent="0.25">
      <c r="A33">
        <f t="shared" si="0"/>
        <v>3</v>
      </c>
      <c r="B33" s="1" t="s">
        <v>17</v>
      </c>
      <c r="C33" s="1" t="s">
        <v>12</v>
      </c>
      <c r="D33" s="1" t="s">
        <v>138</v>
      </c>
      <c r="E33" s="1" t="s">
        <v>124</v>
      </c>
    </row>
    <row r="34" spans="1:5" x14ac:dyDescent="0.25">
      <c r="A34">
        <f t="shared" si="0"/>
        <v>4</v>
      </c>
      <c r="B34" s="1" t="s">
        <v>17</v>
      </c>
      <c r="C34" s="1" t="s">
        <v>16</v>
      </c>
      <c r="D34" s="1" t="s">
        <v>137</v>
      </c>
      <c r="E34" s="1" t="s">
        <v>124</v>
      </c>
    </row>
    <row r="35" spans="1:5" x14ac:dyDescent="0.25">
      <c r="A35">
        <f t="shared" si="0"/>
        <v>4</v>
      </c>
      <c r="B35" s="1" t="s">
        <v>18</v>
      </c>
      <c r="C35" s="1" t="s">
        <v>15</v>
      </c>
      <c r="D35" s="1" t="s">
        <v>193</v>
      </c>
      <c r="E35" s="1" t="s">
        <v>124</v>
      </c>
    </row>
    <row r="36" spans="1:5" x14ac:dyDescent="0.25">
      <c r="A36">
        <f t="shared" si="0"/>
        <v>4</v>
      </c>
      <c r="B36" s="1" t="s">
        <v>14</v>
      </c>
      <c r="C36" s="1" t="s">
        <v>19</v>
      </c>
      <c r="D36" s="1" t="s">
        <v>185</v>
      </c>
      <c r="E36" s="1" t="s">
        <v>123</v>
      </c>
    </row>
    <row r="37" spans="1:5" x14ac:dyDescent="0.25">
      <c r="A37">
        <f t="shared" si="0"/>
        <v>4</v>
      </c>
      <c r="B37" s="1" t="s">
        <v>12</v>
      </c>
      <c r="C37" s="1" t="s">
        <v>13</v>
      </c>
      <c r="D37" s="1" t="s">
        <v>177</v>
      </c>
      <c r="E37" s="1" t="s">
        <v>124</v>
      </c>
    </row>
    <row r="38" spans="1:5" x14ac:dyDescent="0.25">
      <c r="A38">
        <f t="shared" si="0"/>
        <v>4</v>
      </c>
      <c r="B38" s="1" t="s">
        <v>16</v>
      </c>
      <c r="C38" s="1" t="s">
        <v>17</v>
      </c>
      <c r="D38" s="1" t="s">
        <v>169</v>
      </c>
      <c r="E38" s="1" t="s">
        <v>124</v>
      </c>
    </row>
    <row r="39" spans="1:5" x14ac:dyDescent="0.25">
      <c r="A39">
        <f t="shared" si="0"/>
        <v>4</v>
      </c>
      <c r="B39" s="1" t="s">
        <v>15</v>
      </c>
      <c r="C39" s="1" t="s">
        <v>18</v>
      </c>
      <c r="D39" s="1" t="s">
        <v>161</v>
      </c>
      <c r="E39" s="1" t="s">
        <v>124</v>
      </c>
    </row>
    <row r="40" spans="1:5" x14ac:dyDescent="0.25">
      <c r="A40">
        <f t="shared" si="0"/>
        <v>4</v>
      </c>
      <c r="B40" s="1" t="s">
        <v>19</v>
      </c>
      <c r="C40" s="1" t="s">
        <v>14</v>
      </c>
      <c r="D40" s="1" t="s">
        <v>153</v>
      </c>
      <c r="E40" s="1" t="s">
        <v>124</v>
      </c>
    </row>
    <row r="41" spans="1:5" x14ac:dyDescent="0.25">
      <c r="A41">
        <f t="shared" si="0"/>
        <v>4</v>
      </c>
      <c r="B41" s="1" t="s">
        <v>13</v>
      </c>
      <c r="C41" s="1" t="s">
        <v>12</v>
      </c>
      <c r="D41" s="1" t="s">
        <v>145</v>
      </c>
      <c r="E41" s="1" t="s">
        <v>124</v>
      </c>
    </row>
    <row r="42" spans="1:5" x14ac:dyDescent="0.25">
      <c r="A42">
        <f t="shared" si="0"/>
        <v>5</v>
      </c>
      <c r="B42" s="1" t="s">
        <v>13</v>
      </c>
      <c r="C42" s="1" t="s">
        <v>16</v>
      </c>
      <c r="D42" s="1" t="s">
        <v>144</v>
      </c>
      <c r="E42" s="1" t="s">
        <v>124</v>
      </c>
    </row>
    <row r="43" spans="1:5" x14ac:dyDescent="0.25">
      <c r="A43">
        <f t="shared" si="0"/>
        <v>5</v>
      </c>
      <c r="B43" s="1" t="s">
        <v>17</v>
      </c>
      <c r="C43" s="1" t="s">
        <v>15</v>
      </c>
      <c r="D43" s="1" t="s">
        <v>136</v>
      </c>
      <c r="E43" s="1" t="s">
        <v>124</v>
      </c>
    </row>
    <row r="44" spans="1:5" x14ac:dyDescent="0.25">
      <c r="A44">
        <f t="shared" si="0"/>
        <v>5</v>
      </c>
      <c r="B44" s="1" t="s">
        <v>18</v>
      </c>
      <c r="C44" s="1" t="s">
        <v>19</v>
      </c>
      <c r="D44" s="1" t="s">
        <v>192</v>
      </c>
      <c r="E44" s="1" t="s">
        <v>124</v>
      </c>
    </row>
    <row r="45" spans="1:5" x14ac:dyDescent="0.25">
      <c r="A45">
        <f t="shared" si="0"/>
        <v>5</v>
      </c>
      <c r="B45" s="1" t="s">
        <v>14</v>
      </c>
      <c r="C45" s="1" t="s">
        <v>13</v>
      </c>
      <c r="D45" s="1" t="s">
        <v>184</v>
      </c>
      <c r="E45" s="1" t="s">
        <v>123</v>
      </c>
    </row>
    <row r="46" spans="1:5" x14ac:dyDescent="0.25">
      <c r="A46">
        <f t="shared" si="0"/>
        <v>5</v>
      </c>
      <c r="B46" s="1" t="s">
        <v>12</v>
      </c>
      <c r="C46" s="1" t="s">
        <v>17</v>
      </c>
      <c r="D46" s="1" t="s">
        <v>176</v>
      </c>
      <c r="E46" s="1" t="s">
        <v>123</v>
      </c>
    </row>
    <row r="47" spans="1:5" x14ac:dyDescent="0.25">
      <c r="A47">
        <f t="shared" si="0"/>
        <v>5</v>
      </c>
      <c r="B47" s="1" t="s">
        <v>16</v>
      </c>
      <c r="C47" s="1" t="s">
        <v>18</v>
      </c>
      <c r="D47" s="1" t="s">
        <v>168</v>
      </c>
      <c r="E47" s="1" t="s">
        <v>124</v>
      </c>
    </row>
    <row r="48" spans="1:5" x14ac:dyDescent="0.25">
      <c r="A48">
        <f t="shared" si="0"/>
        <v>5</v>
      </c>
      <c r="B48" s="1" t="s">
        <v>15</v>
      </c>
      <c r="C48" s="1" t="s">
        <v>14</v>
      </c>
      <c r="D48" s="1" t="s">
        <v>160</v>
      </c>
      <c r="E48" s="1" t="s">
        <v>124</v>
      </c>
    </row>
    <row r="49" spans="1:5" x14ac:dyDescent="0.25">
      <c r="A49">
        <f t="shared" si="0"/>
        <v>5</v>
      </c>
      <c r="B49" s="1" t="s">
        <v>19</v>
      </c>
      <c r="C49" s="1" t="s">
        <v>12</v>
      </c>
      <c r="D49" s="1" t="s">
        <v>152</v>
      </c>
      <c r="E49" s="1" t="s">
        <v>124</v>
      </c>
    </row>
    <row r="50" spans="1:5" x14ac:dyDescent="0.25">
      <c r="A50">
        <f t="shared" si="0"/>
        <v>6</v>
      </c>
      <c r="B50" s="1" t="s">
        <v>19</v>
      </c>
      <c r="C50" s="1" t="s">
        <v>16</v>
      </c>
      <c r="D50" s="1" t="s">
        <v>151</v>
      </c>
      <c r="E50" s="1" t="s">
        <v>124</v>
      </c>
    </row>
    <row r="51" spans="1:5" x14ac:dyDescent="0.25">
      <c r="A51">
        <f t="shared" si="0"/>
        <v>6</v>
      </c>
      <c r="B51" s="1" t="s">
        <v>13</v>
      </c>
      <c r="C51" s="1" t="s">
        <v>15</v>
      </c>
      <c r="D51" s="1" t="s">
        <v>143</v>
      </c>
      <c r="E51" s="1" t="s">
        <v>123</v>
      </c>
    </row>
    <row r="52" spans="1:5" x14ac:dyDescent="0.25">
      <c r="A52">
        <f t="shared" si="0"/>
        <v>6</v>
      </c>
      <c r="B52" s="1" t="s">
        <v>17</v>
      </c>
      <c r="C52" s="1" t="s">
        <v>19</v>
      </c>
      <c r="D52" s="1" t="s">
        <v>135</v>
      </c>
      <c r="E52" s="1" t="s">
        <v>123</v>
      </c>
    </row>
    <row r="53" spans="1:5" x14ac:dyDescent="0.25">
      <c r="A53">
        <f t="shared" si="0"/>
        <v>6</v>
      </c>
      <c r="B53" s="1" t="s">
        <v>18</v>
      </c>
      <c r="C53" s="1" t="s">
        <v>13</v>
      </c>
      <c r="D53" s="1" t="s">
        <v>191</v>
      </c>
      <c r="E53" s="1" t="s">
        <v>124</v>
      </c>
    </row>
    <row r="54" spans="1:5" x14ac:dyDescent="0.25">
      <c r="A54">
        <f t="shared" si="0"/>
        <v>6</v>
      </c>
      <c r="B54" s="1" t="s">
        <v>14</v>
      </c>
      <c r="C54" s="1" t="s">
        <v>17</v>
      </c>
      <c r="D54" s="1" t="s">
        <v>183</v>
      </c>
      <c r="E54" s="1" t="s">
        <v>123</v>
      </c>
    </row>
    <row r="55" spans="1:5" x14ac:dyDescent="0.25">
      <c r="A55">
        <f t="shared" si="0"/>
        <v>6</v>
      </c>
      <c r="B55" s="1" t="s">
        <v>12</v>
      </c>
      <c r="C55" s="1" t="s">
        <v>18</v>
      </c>
      <c r="D55" s="1" t="s">
        <v>175</v>
      </c>
      <c r="E55" s="1" t="s">
        <v>124</v>
      </c>
    </row>
    <row r="56" spans="1:5" x14ac:dyDescent="0.25">
      <c r="A56">
        <f t="shared" si="0"/>
        <v>6</v>
      </c>
      <c r="B56" s="1" t="s">
        <v>16</v>
      </c>
      <c r="C56" s="1" t="s">
        <v>14</v>
      </c>
      <c r="D56" s="1" t="s">
        <v>167</v>
      </c>
      <c r="E56" s="1" t="s">
        <v>124</v>
      </c>
    </row>
    <row r="57" spans="1:5" x14ac:dyDescent="0.25">
      <c r="A57">
        <f t="shared" si="0"/>
        <v>6</v>
      </c>
      <c r="B57" s="1" t="s">
        <v>15</v>
      </c>
      <c r="C57" s="1" t="s">
        <v>12</v>
      </c>
      <c r="D57" s="1" t="s">
        <v>159</v>
      </c>
      <c r="E57" s="1" t="s">
        <v>124</v>
      </c>
    </row>
    <row r="58" spans="1:5" x14ac:dyDescent="0.25">
      <c r="A58">
        <f t="shared" si="0"/>
        <v>7</v>
      </c>
      <c r="B58" s="1" t="s">
        <v>15</v>
      </c>
      <c r="C58" s="1" t="s">
        <v>16</v>
      </c>
      <c r="D58" s="1" t="s">
        <v>158</v>
      </c>
      <c r="E58" s="1" t="s">
        <v>124</v>
      </c>
    </row>
    <row r="59" spans="1:5" x14ac:dyDescent="0.25">
      <c r="A59">
        <f t="shared" si="0"/>
        <v>7</v>
      </c>
      <c r="B59" s="1" t="s">
        <v>19</v>
      </c>
      <c r="C59" s="1" t="s">
        <v>15</v>
      </c>
      <c r="D59" s="1" t="s">
        <v>150</v>
      </c>
      <c r="E59" s="1" t="s">
        <v>124</v>
      </c>
    </row>
    <row r="60" spans="1:5" x14ac:dyDescent="0.25">
      <c r="A60">
        <f t="shared" si="0"/>
        <v>7</v>
      </c>
      <c r="B60" s="1" t="s">
        <v>13</v>
      </c>
      <c r="C60" s="1" t="s">
        <v>19</v>
      </c>
      <c r="D60" s="1" t="s">
        <v>142</v>
      </c>
      <c r="E60" s="1" t="s">
        <v>123</v>
      </c>
    </row>
    <row r="61" spans="1:5" x14ac:dyDescent="0.25">
      <c r="A61">
        <f t="shared" si="0"/>
        <v>7</v>
      </c>
      <c r="B61" s="1" t="s">
        <v>17</v>
      </c>
      <c r="C61" s="1" t="s">
        <v>13</v>
      </c>
      <c r="D61" s="1" t="s">
        <v>134</v>
      </c>
      <c r="E61" s="1" t="s">
        <v>123</v>
      </c>
    </row>
    <row r="62" spans="1:5" x14ac:dyDescent="0.25">
      <c r="A62">
        <f t="shared" si="0"/>
        <v>7</v>
      </c>
      <c r="B62" s="1" t="s">
        <v>18</v>
      </c>
      <c r="C62" s="1" t="s">
        <v>17</v>
      </c>
      <c r="D62" s="1" t="s">
        <v>190</v>
      </c>
      <c r="E62" s="1" t="s">
        <v>124</v>
      </c>
    </row>
    <row r="63" spans="1:5" x14ac:dyDescent="0.25">
      <c r="A63">
        <f t="shared" si="0"/>
        <v>7</v>
      </c>
      <c r="B63" s="1" t="s">
        <v>14</v>
      </c>
      <c r="C63" s="1" t="s">
        <v>18</v>
      </c>
      <c r="D63" s="1" t="s">
        <v>182</v>
      </c>
      <c r="E63" s="1" t="s">
        <v>124</v>
      </c>
    </row>
    <row r="64" spans="1:5" x14ac:dyDescent="0.25">
      <c r="A64">
        <f t="shared" si="0"/>
        <v>7</v>
      </c>
      <c r="B64" s="1" t="s">
        <v>12</v>
      </c>
      <c r="C64" s="1" t="s">
        <v>14</v>
      </c>
      <c r="D64" s="1" t="s">
        <v>174</v>
      </c>
      <c r="E64" s="1" t="s">
        <v>124</v>
      </c>
    </row>
    <row r="65" spans="1:5" x14ac:dyDescent="0.25">
      <c r="A65">
        <f t="shared" si="0"/>
        <v>7</v>
      </c>
      <c r="B65" s="1" t="s">
        <v>16</v>
      </c>
      <c r="C65" s="1" t="s">
        <v>12</v>
      </c>
      <c r="D65" s="1" t="s">
        <v>166</v>
      </c>
      <c r="E65" s="1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193A8-0FD8-428C-AA41-B4B42F32C7C7}">
  <dimension ref="A1:B9"/>
  <sheetViews>
    <sheetView workbookViewId="0"/>
    <sheetView workbookViewId="1"/>
  </sheetViews>
  <sheetFormatPr defaultRowHeight="15" x14ac:dyDescent="0.25"/>
  <cols>
    <col min="1" max="1" width="7.5703125" bestFit="1" customWidth="1"/>
    <col min="2" max="2" width="10.5703125" bestFit="1" customWidth="1"/>
  </cols>
  <sheetData>
    <row r="1" spans="1:2" x14ac:dyDescent="0.25">
      <c r="A1" t="s">
        <v>11</v>
      </c>
      <c r="B1" t="s">
        <v>36</v>
      </c>
    </row>
    <row r="2" spans="1:2" x14ac:dyDescent="0.25">
      <c r="A2" t="s">
        <v>13</v>
      </c>
      <c r="B2">
        <v>1</v>
      </c>
    </row>
    <row r="3" spans="1:2" x14ac:dyDescent="0.25">
      <c r="A3" t="s">
        <v>14</v>
      </c>
      <c r="B3">
        <v>1</v>
      </c>
    </row>
    <row r="4" spans="1:2" x14ac:dyDescent="0.25">
      <c r="A4" t="s">
        <v>15</v>
      </c>
      <c r="B4">
        <v>1</v>
      </c>
    </row>
    <row r="5" spans="1:2" x14ac:dyDescent="0.25">
      <c r="A5" t="s">
        <v>16</v>
      </c>
      <c r="B5">
        <v>1</v>
      </c>
    </row>
    <row r="6" spans="1:2" x14ac:dyDescent="0.25">
      <c r="A6" t="s">
        <v>17</v>
      </c>
      <c r="B6">
        <v>1</v>
      </c>
    </row>
    <row r="7" spans="1:2" x14ac:dyDescent="0.25">
      <c r="A7" t="s">
        <v>18</v>
      </c>
      <c r="B7">
        <v>1</v>
      </c>
    </row>
    <row r="8" spans="1:2" x14ac:dyDescent="0.25">
      <c r="A8" t="s">
        <v>19</v>
      </c>
      <c r="B8">
        <v>1</v>
      </c>
    </row>
    <row r="9" spans="1:2" x14ac:dyDescent="0.25">
      <c r="A9" t="s">
        <v>12</v>
      </c>
      <c r="B9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CEFE-F364-4797-9DF0-1B795D5F0968}">
  <dimension ref="A1"/>
  <sheetViews>
    <sheetView workbookViewId="0"/>
    <sheetView workbookViewId="1"/>
  </sheetViews>
  <sheetFormatPr defaultRowHeight="15" x14ac:dyDescent="0.25"/>
  <cols>
    <col min="1" max="1" width="7.5703125" bestFit="1" customWidth="1"/>
    <col min="2" max="3" width="11.85546875" bestFit="1" customWidth="1"/>
    <col min="4" max="4" width="10.5703125" bestFit="1" customWidth="1"/>
  </cols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26EE-CA80-4419-94F2-60645B522D00}">
  <dimension ref="A1:AE26"/>
  <sheetViews>
    <sheetView workbookViewId="0">
      <selection activeCell="O21" sqref="O21"/>
    </sheetView>
    <sheetView workbookViewId="1"/>
  </sheetViews>
  <sheetFormatPr defaultRowHeight="15" x14ac:dyDescent="0.25"/>
  <cols>
    <col min="1" max="1" width="3.140625" bestFit="1" customWidth="1"/>
    <col min="2" max="5" width="5.28515625" bestFit="1" customWidth="1"/>
    <col min="6" max="6" width="3.140625" bestFit="1" customWidth="1"/>
    <col min="7" max="11" width="5.28515625" bestFit="1" customWidth="1"/>
    <col min="12" max="12" width="7.42578125" bestFit="1" customWidth="1"/>
    <col min="13" max="14" width="6.28515625" bestFit="1" customWidth="1"/>
    <col min="15" max="15" width="8.28515625" bestFit="1" customWidth="1"/>
    <col min="16" max="16" width="5.28515625" bestFit="1" customWidth="1"/>
    <col min="22" max="23" width="13.85546875" customWidth="1"/>
    <col min="24" max="24" width="9.5703125" bestFit="1" customWidth="1"/>
    <col min="25" max="25" width="4.28515625" customWidth="1"/>
    <col min="26" max="26" width="4.5703125" customWidth="1"/>
    <col min="27" max="27" width="5.28515625" bestFit="1" customWidth="1"/>
    <col min="28" max="28" width="3.140625" bestFit="1" customWidth="1"/>
    <col min="29" max="29" width="5.28515625" bestFit="1" customWidth="1"/>
    <col min="30" max="30" width="8.28515625" bestFit="1" customWidth="1"/>
  </cols>
  <sheetData>
    <row r="1" spans="1:31" x14ac:dyDescent="0.25">
      <c r="A1" t="s">
        <v>9</v>
      </c>
      <c r="B1" t="s">
        <v>10</v>
      </c>
      <c r="C1" t="s">
        <v>11</v>
      </c>
      <c r="D1" t="s">
        <v>20</v>
      </c>
      <c r="E1" t="s">
        <v>34</v>
      </c>
      <c r="F1" t="s">
        <v>35</v>
      </c>
      <c r="G1" t="s">
        <v>34</v>
      </c>
      <c r="H1" t="s">
        <v>80</v>
      </c>
      <c r="I1" t="s">
        <v>53</v>
      </c>
      <c r="J1" t="s">
        <v>54</v>
      </c>
      <c r="K1" t="s">
        <v>34</v>
      </c>
      <c r="L1" t="s">
        <v>95</v>
      </c>
      <c r="M1" t="s">
        <v>55</v>
      </c>
      <c r="N1" t="s">
        <v>56</v>
      </c>
      <c r="O1" t="s">
        <v>36</v>
      </c>
      <c r="P1" t="s">
        <v>37</v>
      </c>
      <c r="R1" t="s">
        <v>37</v>
      </c>
      <c r="S1" t="s">
        <v>38</v>
      </c>
      <c r="T1" t="s">
        <v>39</v>
      </c>
      <c r="U1" t="s">
        <v>71</v>
      </c>
      <c r="V1" t="s">
        <v>98</v>
      </c>
      <c r="W1" t="s">
        <v>96</v>
      </c>
      <c r="X1" t="s">
        <v>118</v>
      </c>
      <c r="Y1" t="s">
        <v>131</v>
      </c>
      <c r="Z1" t="s">
        <v>132</v>
      </c>
      <c r="AA1" t="s">
        <v>125</v>
      </c>
      <c r="AB1" t="s">
        <v>122</v>
      </c>
      <c r="AC1" t="s">
        <v>37</v>
      </c>
      <c r="AD1" t="s">
        <v>36</v>
      </c>
      <c r="AE1" t="s">
        <v>129</v>
      </c>
    </row>
    <row r="2" spans="1:31" x14ac:dyDescent="0.25">
      <c r="A2">
        <v>1</v>
      </c>
      <c r="B2" t="s">
        <v>0</v>
      </c>
      <c r="C2" t="s">
        <v>13</v>
      </c>
      <c r="D2" t="s">
        <v>21</v>
      </c>
      <c r="E2" t="s">
        <v>29</v>
      </c>
      <c r="F2">
        <v>4</v>
      </c>
      <c r="G2" t="s">
        <v>29</v>
      </c>
      <c r="H2" t="s">
        <v>81</v>
      </c>
      <c r="I2">
        <f>MOD(ROW()-2+10,12)+1</f>
        <v>11</v>
      </c>
      <c r="J2" t="str">
        <f>INDEX([1]!branches, ROW()-1)</f>
        <v>子</v>
      </c>
      <c r="K2" t="s">
        <v>29</v>
      </c>
      <c r="L2" t="s">
        <v>0</v>
      </c>
      <c r="M2" t="str">
        <f t="shared" ref="M2:M26" si="0">INDEX(五行, 1+FLOOR((ROW()-2)/5, 1))</f>
        <v>水</v>
      </c>
      <c r="N2" t="str">
        <f t="shared" ref="N2:N26" si="1">INDEX(五行, MOD(ROW()-2, 5)+1)</f>
        <v>水</v>
      </c>
      <c r="O2" t="str">
        <f>M2&amp;N2</f>
        <v>水水</v>
      </c>
      <c r="P2" t="s">
        <v>40</v>
      </c>
      <c r="R2" t="s">
        <v>40</v>
      </c>
      <c r="S2" t="s">
        <v>41</v>
      </c>
      <c r="T2" t="s">
        <v>42</v>
      </c>
      <c r="U2" t="s">
        <v>77</v>
      </c>
      <c r="V2" t="s">
        <v>97</v>
      </c>
      <c r="W2" t="str">
        <f t="shared" ref="W2:W7" si="2">INDEX(十天干, ROW()+3)</f>
        <v>戊</v>
      </c>
      <c r="X2" t="s">
        <v>107</v>
      </c>
      <c r="Y2" t="s">
        <v>3</v>
      </c>
      <c r="Z2" t="s">
        <v>16</v>
      </c>
      <c r="AA2" t="s">
        <v>124</v>
      </c>
      <c r="AB2" t="s">
        <v>123</v>
      </c>
      <c r="AC2" t="s">
        <v>46</v>
      </c>
      <c r="AD2" t="str">
        <f>AB2&amp;AC2</f>
        <v>吉剋→</v>
      </c>
      <c r="AE2" t="s">
        <v>126</v>
      </c>
    </row>
    <row r="3" spans="1:31" x14ac:dyDescent="0.25">
      <c r="A3">
        <v>2</v>
      </c>
      <c r="B3" t="s">
        <v>1</v>
      </c>
      <c r="C3" t="s">
        <v>14</v>
      </c>
      <c r="D3" t="s">
        <v>76</v>
      </c>
      <c r="E3" t="s">
        <v>30</v>
      </c>
      <c r="F3">
        <v>7</v>
      </c>
      <c r="G3" t="s">
        <v>31</v>
      </c>
      <c r="H3" t="s">
        <v>82</v>
      </c>
      <c r="I3">
        <f t="shared" ref="I3:I13" si="3">MOD(ROW()-2+10,12)+1</f>
        <v>12</v>
      </c>
      <c r="J3" t="str">
        <f>INDEX([1]!branches, ROW()-1)</f>
        <v>丑</v>
      </c>
      <c r="K3" t="s">
        <v>30</v>
      </c>
      <c r="L3" t="s">
        <v>7</v>
      </c>
      <c r="M3" t="str">
        <f t="shared" si="0"/>
        <v>水</v>
      </c>
      <c r="N3" t="str">
        <f t="shared" si="1"/>
        <v>木</v>
      </c>
      <c r="O3" t="str">
        <f t="shared" ref="O3:O26" si="4">M3&amp;N3</f>
        <v>水木</v>
      </c>
      <c r="P3" t="s">
        <v>43</v>
      </c>
      <c r="R3" t="s">
        <v>43</v>
      </c>
      <c r="S3" t="s">
        <v>44</v>
      </c>
      <c r="T3" t="s">
        <v>45</v>
      </c>
      <c r="U3" t="s">
        <v>77</v>
      </c>
      <c r="V3" t="str">
        <f>INDEX(地支, 12-(ROW()-3)*2-1)</f>
        <v>戌</v>
      </c>
      <c r="W3" t="str">
        <f t="shared" si="2"/>
        <v>己</v>
      </c>
      <c r="X3" t="s">
        <v>108</v>
      </c>
      <c r="Y3" t="s">
        <v>2</v>
      </c>
      <c r="Z3" t="s">
        <v>15</v>
      </c>
      <c r="AA3" t="s">
        <v>124</v>
      </c>
      <c r="AB3" t="s">
        <v>123</v>
      </c>
      <c r="AC3" t="s">
        <v>48</v>
      </c>
      <c r="AD3" t="str">
        <f t="shared" ref="AD3:AD5" si="5">AB3&amp;AC3</f>
        <v>吉←剋</v>
      </c>
      <c r="AE3" t="s">
        <v>126</v>
      </c>
    </row>
    <row r="4" spans="1:31" x14ac:dyDescent="0.25">
      <c r="A4">
        <v>3</v>
      </c>
      <c r="B4" t="s">
        <v>2</v>
      </c>
      <c r="C4" t="s">
        <v>15</v>
      </c>
      <c r="D4" t="s">
        <v>22</v>
      </c>
      <c r="E4" t="s">
        <v>31</v>
      </c>
      <c r="F4">
        <v>2</v>
      </c>
      <c r="G4" t="s">
        <v>33</v>
      </c>
      <c r="H4" t="s">
        <v>83</v>
      </c>
      <c r="I4">
        <f t="shared" si="3"/>
        <v>1</v>
      </c>
      <c r="J4" t="str">
        <f>INDEX([1]!branches, ROW()-1)</f>
        <v>寅</v>
      </c>
      <c r="K4" t="s">
        <v>31</v>
      </c>
      <c r="L4" t="s">
        <v>7</v>
      </c>
      <c r="M4" t="str">
        <f t="shared" si="0"/>
        <v>水</v>
      </c>
      <c r="N4" t="str">
        <f t="shared" si="1"/>
        <v>火</v>
      </c>
      <c r="O4" t="str">
        <f t="shared" si="4"/>
        <v>水火</v>
      </c>
      <c r="P4" t="s">
        <v>46</v>
      </c>
      <c r="R4" t="s">
        <v>46</v>
      </c>
      <c r="S4" t="s">
        <v>47</v>
      </c>
      <c r="T4" t="s">
        <v>14</v>
      </c>
      <c r="U4" t="s">
        <v>68</v>
      </c>
      <c r="V4" t="str">
        <f>INDEX(地支, 12-(ROW()-3)*2-1)</f>
        <v>申</v>
      </c>
      <c r="W4" t="str">
        <f t="shared" si="2"/>
        <v>庚</v>
      </c>
      <c r="X4" t="s">
        <v>109</v>
      </c>
      <c r="Y4" t="s">
        <v>7</v>
      </c>
      <c r="Z4" t="s">
        <v>19</v>
      </c>
      <c r="AA4" t="s">
        <v>123</v>
      </c>
      <c r="AB4" t="s">
        <v>124</v>
      </c>
      <c r="AC4" t="s">
        <v>46</v>
      </c>
      <c r="AD4" t="str">
        <f t="shared" si="5"/>
        <v>凶剋→</v>
      </c>
      <c r="AE4" t="s">
        <v>128</v>
      </c>
    </row>
    <row r="5" spans="1:31" x14ac:dyDescent="0.25">
      <c r="A5">
        <v>4</v>
      </c>
      <c r="B5" t="s">
        <v>3</v>
      </c>
      <c r="C5" t="s">
        <v>16</v>
      </c>
      <c r="D5" t="s">
        <v>23</v>
      </c>
      <c r="E5" t="s">
        <v>31</v>
      </c>
      <c r="F5">
        <v>1</v>
      </c>
      <c r="G5" t="s">
        <v>30</v>
      </c>
      <c r="H5" t="s">
        <v>84</v>
      </c>
      <c r="I5">
        <f t="shared" si="3"/>
        <v>2</v>
      </c>
      <c r="J5" t="str">
        <f>INDEX([1]!branches, ROW()-1)</f>
        <v>卯</v>
      </c>
      <c r="K5" t="s">
        <v>31</v>
      </c>
      <c r="L5" t="s">
        <v>2</v>
      </c>
      <c r="M5" t="str">
        <f t="shared" si="0"/>
        <v>水</v>
      </c>
      <c r="N5" t="str">
        <f t="shared" si="1"/>
        <v>土</v>
      </c>
      <c r="O5" t="str">
        <f t="shared" si="4"/>
        <v>水土</v>
      </c>
      <c r="P5" t="s">
        <v>48</v>
      </c>
      <c r="R5" t="s">
        <v>48</v>
      </c>
      <c r="S5" t="s">
        <v>49</v>
      </c>
      <c r="T5" t="s">
        <v>50</v>
      </c>
      <c r="U5" t="s">
        <v>67</v>
      </c>
      <c r="V5" t="str">
        <f>INDEX(地支, 12-(ROW()-3)*2-1)</f>
        <v>午</v>
      </c>
      <c r="W5" t="str">
        <f t="shared" si="2"/>
        <v>辛</v>
      </c>
      <c r="X5" t="s">
        <v>110</v>
      </c>
      <c r="Y5" t="s">
        <v>0</v>
      </c>
      <c r="Z5" t="s">
        <v>13</v>
      </c>
      <c r="AA5" t="s">
        <v>123</v>
      </c>
      <c r="AB5" t="s">
        <v>124</v>
      </c>
      <c r="AC5" t="s">
        <v>48</v>
      </c>
      <c r="AD5" t="str">
        <f t="shared" si="5"/>
        <v>凶←剋</v>
      </c>
      <c r="AE5" t="s">
        <v>127</v>
      </c>
    </row>
    <row r="6" spans="1:31" x14ac:dyDescent="0.25">
      <c r="A6">
        <v>6</v>
      </c>
      <c r="B6" t="s">
        <v>5</v>
      </c>
      <c r="C6" t="s">
        <v>17</v>
      </c>
      <c r="D6" t="s">
        <v>25</v>
      </c>
      <c r="E6" t="s">
        <v>32</v>
      </c>
      <c r="F6">
        <v>5</v>
      </c>
      <c r="G6" t="s">
        <v>32</v>
      </c>
      <c r="H6" t="s">
        <v>85</v>
      </c>
      <c r="I6">
        <f t="shared" si="3"/>
        <v>3</v>
      </c>
      <c r="J6" t="str">
        <f>INDEX([1]!branches, ROW()-1)</f>
        <v>辰</v>
      </c>
      <c r="K6" t="s">
        <v>30</v>
      </c>
      <c r="L6" t="s">
        <v>3</v>
      </c>
      <c r="M6" t="str">
        <f t="shared" si="0"/>
        <v>水</v>
      </c>
      <c r="N6" t="str">
        <f t="shared" si="1"/>
        <v>金</v>
      </c>
      <c r="O6" t="str">
        <f t="shared" si="4"/>
        <v>水金</v>
      </c>
      <c r="P6" t="s">
        <v>51</v>
      </c>
      <c r="R6" t="s">
        <v>51</v>
      </c>
      <c r="S6" t="s">
        <v>52</v>
      </c>
      <c r="T6" t="s">
        <v>13</v>
      </c>
      <c r="U6" t="s">
        <v>77</v>
      </c>
      <c r="V6" t="str">
        <f>INDEX(地支, 12-(ROW()-3)*2-1)</f>
        <v>辰</v>
      </c>
      <c r="W6" t="str">
        <f t="shared" si="2"/>
        <v>壬</v>
      </c>
      <c r="X6" t="s">
        <v>111</v>
      </c>
      <c r="Y6" t="s">
        <v>5</v>
      </c>
      <c r="Z6" t="s">
        <v>17</v>
      </c>
      <c r="AA6" t="s">
        <v>123</v>
      </c>
    </row>
    <row r="7" spans="1:31" x14ac:dyDescent="0.25">
      <c r="A7">
        <v>7</v>
      </c>
      <c r="B7" t="s">
        <v>6</v>
      </c>
      <c r="C7" t="s">
        <v>18</v>
      </c>
      <c r="D7" t="s">
        <v>26</v>
      </c>
      <c r="E7" t="s">
        <v>32</v>
      </c>
      <c r="F7">
        <v>6</v>
      </c>
      <c r="H7" t="s">
        <v>86</v>
      </c>
      <c r="I7">
        <f t="shared" si="3"/>
        <v>4</v>
      </c>
      <c r="J7" t="str">
        <f>INDEX([1]!branches, ROW()-1)</f>
        <v>巳</v>
      </c>
      <c r="K7" t="s">
        <v>33</v>
      </c>
      <c r="L7" t="s">
        <v>3</v>
      </c>
      <c r="M7" t="str">
        <f t="shared" si="0"/>
        <v>木</v>
      </c>
      <c r="N7" t="str">
        <f t="shared" si="1"/>
        <v>水</v>
      </c>
      <c r="O7" t="str">
        <f t="shared" si="4"/>
        <v>木水</v>
      </c>
      <c r="P7" t="s">
        <v>51</v>
      </c>
      <c r="V7" t="str">
        <f>INDEX(地支, 12-(ROW()-3)*2-1)</f>
        <v>寅</v>
      </c>
      <c r="W7" t="str">
        <f t="shared" si="2"/>
        <v>癸</v>
      </c>
      <c r="X7" t="s">
        <v>112</v>
      </c>
      <c r="Y7" t="s">
        <v>6</v>
      </c>
      <c r="Z7" t="str">
        <f t="shared" ref="Z7:Z9" si="6">INDEX(八門, ROW()-1)</f>
        <v>驚</v>
      </c>
      <c r="AA7" t="s">
        <v>124</v>
      </c>
    </row>
    <row r="8" spans="1:31" x14ac:dyDescent="0.25">
      <c r="A8">
        <v>8</v>
      </c>
      <c r="B8" t="s">
        <v>7</v>
      </c>
      <c r="C8" t="s">
        <v>19</v>
      </c>
      <c r="D8" t="s">
        <v>27</v>
      </c>
      <c r="E8" t="s">
        <v>30</v>
      </c>
      <c r="F8">
        <v>3</v>
      </c>
      <c r="H8" t="s">
        <v>87</v>
      </c>
      <c r="I8">
        <f t="shared" si="3"/>
        <v>5</v>
      </c>
      <c r="J8" t="str">
        <f>INDEX([1]!branches, ROW()-1)</f>
        <v>午</v>
      </c>
      <c r="K8" t="s">
        <v>33</v>
      </c>
      <c r="L8" t="s">
        <v>8</v>
      </c>
      <c r="M8" t="str">
        <f t="shared" si="0"/>
        <v>木</v>
      </c>
      <c r="N8" t="str">
        <f t="shared" si="1"/>
        <v>木</v>
      </c>
      <c r="O8" t="str">
        <f t="shared" si="4"/>
        <v>木木</v>
      </c>
      <c r="P8" t="s">
        <v>40</v>
      </c>
      <c r="W8" t="s">
        <v>84</v>
      </c>
      <c r="X8" t="s">
        <v>113</v>
      </c>
      <c r="Y8" t="s">
        <v>1</v>
      </c>
      <c r="Z8" t="s">
        <v>14</v>
      </c>
      <c r="AA8" t="s">
        <v>124</v>
      </c>
    </row>
    <row r="9" spans="1:31" x14ac:dyDescent="0.25">
      <c r="A9">
        <v>9</v>
      </c>
      <c r="B9" t="s">
        <v>8</v>
      </c>
      <c r="C9" t="s">
        <v>12</v>
      </c>
      <c r="D9" t="s">
        <v>28</v>
      </c>
      <c r="E9" t="s">
        <v>33</v>
      </c>
      <c r="F9">
        <v>8</v>
      </c>
      <c r="H9" t="s">
        <v>88</v>
      </c>
      <c r="I9">
        <f t="shared" si="3"/>
        <v>6</v>
      </c>
      <c r="J9" t="str">
        <f>INDEX([1]!branches, ROW()-1)</f>
        <v>未</v>
      </c>
      <c r="K9" t="s">
        <v>30</v>
      </c>
      <c r="L9" t="s">
        <v>1</v>
      </c>
      <c r="M9" t="str">
        <f t="shared" si="0"/>
        <v>木</v>
      </c>
      <c r="N9" t="str">
        <f t="shared" si="1"/>
        <v>火</v>
      </c>
      <c r="O9" t="str">
        <f t="shared" si="4"/>
        <v>木火</v>
      </c>
      <c r="P9" t="s">
        <v>43</v>
      </c>
      <c r="W9" t="s">
        <v>83</v>
      </c>
      <c r="X9" t="s">
        <v>14</v>
      </c>
      <c r="Y9" t="s">
        <v>8</v>
      </c>
      <c r="Z9" t="str">
        <f t="shared" si="6"/>
        <v>景</v>
      </c>
      <c r="AA9" t="s">
        <v>123</v>
      </c>
    </row>
    <row r="10" spans="1:31" x14ac:dyDescent="0.25">
      <c r="A10">
        <v>5</v>
      </c>
      <c r="B10" t="s">
        <v>4</v>
      </c>
      <c r="D10" t="s">
        <v>24</v>
      </c>
      <c r="E10" t="s">
        <v>30</v>
      </c>
      <c r="F10">
        <v>-1</v>
      </c>
      <c r="H10" t="s">
        <v>89</v>
      </c>
      <c r="I10">
        <f t="shared" si="3"/>
        <v>7</v>
      </c>
      <c r="J10" t="str">
        <f>INDEX([1]!branches, ROW()-1)</f>
        <v>申</v>
      </c>
      <c r="K10" t="s">
        <v>32</v>
      </c>
      <c r="L10" t="s">
        <v>1</v>
      </c>
      <c r="M10" t="str">
        <f t="shared" si="0"/>
        <v>木</v>
      </c>
      <c r="N10" t="str">
        <f t="shared" si="1"/>
        <v>土</v>
      </c>
      <c r="O10" t="str">
        <f t="shared" si="4"/>
        <v>木土</v>
      </c>
      <c r="P10" t="s">
        <v>46</v>
      </c>
      <c r="W10" t="s">
        <v>82</v>
      </c>
      <c r="X10" t="s">
        <v>114</v>
      </c>
    </row>
    <row r="11" spans="1:31" x14ac:dyDescent="0.25">
      <c r="H11" t="s">
        <v>90</v>
      </c>
      <c r="I11">
        <f t="shared" si="3"/>
        <v>8</v>
      </c>
      <c r="J11" t="str">
        <f>INDEX([1]!branches, ROW()-1)</f>
        <v>酉</v>
      </c>
      <c r="K11" t="s">
        <v>32</v>
      </c>
      <c r="L11" t="s">
        <v>6</v>
      </c>
      <c r="M11" t="str">
        <f t="shared" si="0"/>
        <v>木</v>
      </c>
      <c r="N11" t="str">
        <f t="shared" si="1"/>
        <v>金</v>
      </c>
      <c r="O11" t="str">
        <f t="shared" si="4"/>
        <v>木金</v>
      </c>
      <c r="P11" t="s">
        <v>48</v>
      </c>
      <c r="X11" t="s">
        <v>115</v>
      </c>
    </row>
    <row r="12" spans="1:31" x14ac:dyDescent="0.25">
      <c r="I12">
        <f t="shared" si="3"/>
        <v>9</v>
      </c>
      <c r="J12" t="str">
        <f>INDEX([1]!branches, ROW()-1)</f>
        <v>戌</v>
      </c>
      <c r="K12" t="s">
        <v>30</v>
      </c>
      <c r="L12" t="s">
        <v>5</v>
      </c>
      <c r="M12" t="str">
        <f t="shared" si="0"/>
        <v>火</v>
      </c>
      <c r="N12" t="str">
        <f t="shared" si="1"/>
        <v>水</v>
      </c>
      <c r="O12" t="str">
        <f t="shared" si="4"/>
        <v>火水</v>
      </c>
      <c r="P12" t="s">
        <v>48</v>
      </c>
      <c r="X12" t="s">
        <v>116</v>
      </c>
    </row>
    <row r="13" spans="1:31" x14ac:dyDescent="0.25">
      <c r="I13">
        <f t="shared" si="3"/>
        <v>10</v>
      </c>
      <c r="J13" t="str">
        <f>INDEX([1]!branches, ROW()-1)</f>
        <v>亥</v>
      </c>
      <c r="K13" t="s">
        <v>29</v>
      </c>
      <c r="L13" t="s">
        <v>5</v>
      </c>
      <c r="M13" t="str">
        <f t="shared" si="0"/>
        <v>火</v>
      </c>
      <c r="N13" t="str">
        <f t="shared" si="1"/>
        <v>木</v>
      </c>
      <c r="O13" t="str">
        <f t="shared" si="4"/>
        <v>火木</v>
      </c>
      <c r="P13" t="s">
        <v>51</v>
      </c>
      <c r="X13" t="s">
        <v>117</v>
      </c>
    </row>
    <row r="14" spans="1:31" x14ac:dyDescent="0.25">
      <c r="M14" t="str">
        <f t="shared" si="0"/>
        <v>火</v>
      </c>
      <c r="N14" t="str">
        <f t="shared" si="1"/>
        <v>火</v>
      </c>
      <c r="O14" t="str">
        <f t="shared" si="4"/>
        <v>火火</v>
      </c>
      <c r="P14" t="s">
        <v>40</v>
      </c>
    </row>
    <row r="15" spans="1:31" x14ac:dyDescent="0.25">
      <c r="M15" t="str">
        <f t="shared" si="0"/>
        <v>火</v>
      </c>
      <c r="N15" t="str">
        <f t="shared" si="1"/>
        <v>土</v>
      </c>
      <c r="O15" t="str">
        <f t="shared" si="4"/>
        <v>火土</v>
      </c>
      <c r="P15" t="s">
        <v>43</v>
      </c>
    </row>
    <row r="16" spans="1:31" x14ac:dyDescent="0.25">
      <c r="M16" t="str">
        <f t="shared" si="0"/>
        <v>火</v>
      </c>
      <c r="N16" t="str">
        <f t="shared" si="1"/>
        <v>金</v>
      </c>
      <c r="O16" t="str">
        <f t="shared" si="4"/>
        <v>火金</v>
      </c>
      <c r="P16" t="s">
        <v>46</v>
      </c>
    </row>
    <row r="17" spans="13:16" x14ac:dyDescent="0.25">
      <c r="M17" t="str">
        <f t="shared" si="0"/>
        <v>土</v>
      </c>
      <c r="N17" t="str">
        <f t="shared" si="1"/>
        <v>水</v>
      </c>
      <c r="O17" t="str">
        <f t="shared" si="4"/>
        <v>土水</v>
      </c>
      <c r="P17" t="s">
        <v>46</v>
      </c>
    </row>
    <row r="18" spans="13:16" x14ac:dyDescent="0.25">
      <c r="M18" t="str">
        <f t="shared" si="0"/>
        <v>土</v>
      </c>
      <c r="N18" t="str">
        <f t="shared" si="1"/>
        <v>木</v>
      </c>
      <c r="O18" t="str">
        <f t="shared" si="4"/>
        <v>土木</v>
      </c>
      <c r="P18" t="s">
        <v>48</v>
      </c>
    </row>
    <row r="19" spans="13:16" x14ac:dyDescent="0.25">
      <c r="M19" t="str">
        <f t="shared" si="0"/>
        <v>土</v>
      </c>
      <c r="N19" t="str">
        <f t="shared" si="1"/>
        <v>火</v>
      </c>
      <c r="O19" t="str">
        <f t="shared" si="4"/>
        <v>土火</v>
      </c>
      <c r="P19" t="s">
        <v>51</v>
      </c>
    </row>
    <row r="20" spans="13:16" x14ac:dyDescent="0.25">
      <c r="M20" t="str">
        <f t="shared" si="0"/>
        <v>土</v>
      </c>
      <c r="N20" t="str">
        <f t="shared" si="1"/>
        <v>土</v>
      </c>
      <c r="O20" t="str">
        <f t="shared" si="4"/>
        <v>土土</v>
      </c>
      <c r="P20" t="s">
        <v>40</v>
      </c>
    </row>
    <row r="21" spans="13:16" x14ac:dyDescent="0.25">
      <c r="M21" t="str">
        <f t="shared" si="0"/>
        <v>土</v>
      </c>
      <c r="N21" t="str">
        <f t="shared" si="1"/>
        <v>金</v>
      </c>
      <c r="O21" t="str">
        <f t="shared" si="4"/>
        <v>土金</v>
      </c>
      <c r="P21" t="s">
        <v>43</v>
      </c>
    </row>
    <row r="22" spans="13:16" x14ac:dyDescent="0.25">
      <c r="M22" t="str">
        <f t="shared" si="0"/>
        <v>金</v>
      </c>
      <c r="N22" t="str">
        <f t="shared" si="1"/>
        <v>水</v>
      </c>
      <c r="O22" t="str">
        <f t="shared" si="4"/>
        <v>金水</v>
      </c>
      <c r="P22" t="s">
        <v>43</v>
      </c>
    </row>
    <row r="23" spans="13:16" x14ac:dyDescent="0.25">
      <c r="M23" t="str">
        <f t="shared" si="0"/>
        <v>金</v>
      </c>
      <c r="N23" t="str">
        <f t="shared" si="1"/>
        <v>木</v>
      </c>
      <c r="O23" t="str">
        <f t="shared" si="4"/>
        <v>金木</v>
      </c>
      <c r="P23" t="s">
        <v>46</v>
      </c>
    </row>
    <row r="24" spans="13:16" x14ac:dyDescent="0.25">
      <c r="M24" t="str">
        <f t="shared" si="0"/>
        <v>金</v>
      </c>
      <c r="N24" t="str">
        <f t="shared" si="1"/>
        <v>火</v>
      </c>
      <c r="O24" t="str">
        <f t="shared" si="4"/>
        <v>金火</v>
      </c>
      <c r="P24" t="s">
        <v>48</v>
      </c>
    </row>
    <row r="25" spans="13:16" x14ac:dyDescent="0.25">
      <c r="M25" t="str">
        <f t="shared" si="0"/>
        <v>金</v>
      </c>
      <c r="N25" t="str">
        <f t="shared" si="1"/>
        <v>土</v>
      </c>
      <c r="O25" t="str">
        <f t="shared" si="4"/>
        <v>金土</v>
      </c>
      <c r="P25" t="s">
        <v>51</v>
      </c>
    </row>
    <row r="26" spans="13:16" x14ac:dyDescent="0.25">
      <c r="M26" t="str">
        <f t="shared" si="0"/>
        <v>金</v>
      </c>
      <c r="N26" t="str">
        <f t="shared" si="1"/>
        <v>金</v>
      </c>
      <c r="O26" t="str">
        <f t="shared" si="4"/>
        <v>金金</v>
      </c>
      <c r="P26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E61B-BE7D-43A0-A859-9CB1FA81A0F0}">
  <dimension ref="A1:H73"/>
  <sheetViews>
    <sheetView workbookViewId="0">
      <selection activeCell="H3" sqref="H3:H11"/>
    </sheetView>
    <sheetView workbookViewId="1"/>
  </sheetViews>
  <sheetFormatPr defaultRowHeight="15" x14ac:dyDescent="0.25"/>
  <cols>
    <col min="3" max="4" width="11.7109375" customWidth="1"/>
    <col min="5" max="5" width="10.42578125" customWidth="1"/>
    <col min="7" max="7" width="9.5703125" customWidth="1"/>
    <col min="8" max="8" width="14.7109375" customWidth="1"/>
  </cols>
  <sheetData>
    <row r="1" spans="1:8" x14ac:dyDescent="0.25">
      <c r="A1" t="s">
        <v>72</v>
      </c>
      <c r="B1" t="s">
        <v>73</v>
      </c>
      <c r="C1" t="s">
        <v>69</v>
      </c>
      <c r="D1" t="s">
        <v>74</v>
      </c>
      <c r="E1" t="s">
        <v>36</v>
      </c>
      <c r="F1" t="s">
        <v>68</v>
      </c>
      <c r="G1" t="s">
        <v>75</v>
      </c>
      <c r="H1" t="s">
        <v>70</v>
      </c>
    </row>
    <row r="2" spans="1:8" x14ac:dyDescent="0.25">
      <c r="A2" t="str">
        <f t="shared" ref="A2:A33" si="0">INDEX(九星, CEILING((ROW()-1)/8, 1))</f>
        <v>蓬</v>
      </c>
      <c r="B2" t="str">
        <f t="shared" ref="B2:B33" si="1">INDEX(九宮, MOD(ROW()-2, 8)+1)</f>
        <v>坎</v>
      </c>
      <c r="C2" t="str">
        <f t="shared" ref="C2:C33" si="2">VLOOKUP(A2, 九星五行, 2, FALSE)</f>
        <v>水</v>
      </c>
      <c r="D2" t="str">
        <f t="shared" ref="D2:D33" si="3">VLOOKUP(B2, 九宮五行, 4, FALSE)</f>
        <v>水</v>
      </c>
      <c r="E2" t="str">
        <f t="shared" ref="E2:E33" si="4">C2&amp;D2</f>
        <v>水水</v>
      </c>
      <c r="F2" t="str">
        <f t="shared" ref="F2:F33" si="5">VLOOKUP(E2, 五行生剋關係, 2, FALSE)</f>
        <v>比</v>
      </c>
      <c r="G2" t="str">
        <f t="shared" ref="G2:G33" si="6">VLOOKUP(F2, 生剋旺衰主客, 4, FALSE)</f>
        <v>平</v>
      </c>
      <c r="H2" t="str">
        <f t="shared" ref="H2:H33" si="7">A2&amp;VLOOKUP(B2,宮對應位, 5, FALSE)</f>
        <v>蓬4</v>
      </c>
    </row>
    <row r="3" spans="1:8" x14ac:dyDescent="0.25">
      <c r="A3" t="str">
        <f t="shared" si="0"/>
        <v>蓬</v>
      </c>
      <c r="B3" t="str">
        <f t="shared" si="1"/>
        <v>坤</v>
      </c>
      <c r="C3" t="str">
        <f t="shared" si="2"/>
        <v>水</v>
      </c>
      <c r="D3" t="str">
        <f t="shared" si="3"/>
        <v>土</v>
      </c>
      <c r="E3" t="str">
        <f t="shared" si="4"/>
        <v>水土</v>
      </c>
      <c r="F3" t="str">
        <f t="shared" si="5"/>
        <v>←剋</v>
      </c>
      <c r="G3" t="str">
        <f t="shared" si="6"/>
        <v>利主</v>
      </c>
      <c r="H3" t="str">
        <f t="shared" si="7"/>
        <v>蓬7</v>
      </c>
    </row>
    <row r="4" spans="1:8" x14ac:dyDescent="0.25">
      <c r="A4" t="str">
        <f t="shared" si="0"/>
        <v>蓬</v>
      </c>
      <c r="B4" t="str">
        <f t="shared" si="1"/>
        <v>震</v>
      </c>
      <c r="C4" t="str">
        <f t="shared" si="2"/>
        <v>水</v>
      </c>
      <c r="D4" t="str">
        <f t="shared" si="3"/>
        <v>木</v>
      </c>
      <c r="E4" t="str">
        <f t="shared" si="4"/>
        <v>水木</v>
      </c>
      <c r="F4" t="str">
        <f t="shared" si="5"/>
        <v>生→</v>
      </c>
      <c r="G4" t="str">
        <f t="shared" si="6"/>
        <v>平</v>
      </c>
      <c r="H4" t="str">
        <f t="shared" si="7"/>
        <v>蓬2</v>
      </c>
    </row>
    <row r="5" spans="1:8" x14ac:dyDescent="0.25">
      <c r="A5" t="str">
        <f t="shared" si="0"/>
        <v>蓬</v>
      </c>
      <c r="B5" t="str">
        <f t="shared" si="1"/>
        <v>巽</v>
      </c>
      <c r="C5" t="str">
        <f t="shared" si="2"/>
        <v>水</v>
      </c>
      <c r="D5" t="str">
        <f t="shared" si="3"/>
        <v>木</v>
      </c>
      <c r="E5" t="str">
        <f t="shared" si="4"/>
        <v>水木</v>
      </c>
      <c r="F5" t="str">
        <f t="shared" si="5"/>
        <v>生→</v>
      </c>
      <c r="G5" t="str">
        <f t="shared" si="6"/>
        <v>平</v>
      </c>
      <c r="H5" t="str">
        <f t="shared" si="7"/>
        <v>蓬1</v>
      </c>
    </row>
    <row r="6" spans="1:8" x14ac:dyDescent="0.25">
      <c r="A6" t="str">
        <f t="shared" si="0"/>
        <v>蓬</v>
      </c>
      <c r="B6" t="str">
        <f t="shared" si="1"/>
        <v>乾</v>
      </c>
      <c r="C6" t="str">
        <f t="shared" si="2"/>
        <v>水</v>
      </c>
      <c r="D6" t="str">
        <f t="shared" si="3"/>
        <v>金</v>
      </c>
      <c r="E6" t="str">
        <f t="shared" si="4"/>
        <v>水金</v>
      </c>
      <c r="F6" t="str">
        <f t="shared" si="5"/>
        <v>←生</v>
      </c>
      <c r="G6" t="str">
        <f t="shared" si="6"/>
        <v>平</v>
      </c>
      <c r="H6" t="str">
        <f t="shared" si="7"/>
        <v>蓬5</v>
      </c>
    </row>
    <row r="7" spans="1:8" x14ac:dyDescent="0.25">
      <c r="A7" t="str">
        <f t="shared" si="0"/>
        <v>蓬</v>
      </c>
      <c r="B7" t="str">
        <f t="shared" si="1"/>
        <v>兌</v>
      </c>
      <c r="C7" t="str">
        <f t="shared" si="2"/>
        <v>水</v>
      </c>
      <c r="D7" t="str">
        <f t="shared" si="3"/>
        <v>金</v>
      </c>
      <c r="E7" t="str">
        <f t="shared" si="4"/>
        <v>水金</v>
      </c>
      <c r="F7" t="str">
        <f t="shared" si="5"/>
        <v>←生</v>
      </c>
      <c r="G7" t="str">
        <f t="shared" si="6"/>
        <v>平</v>
      </c>
      <c r="H7" t="str">
        <f t="shared" si="7"/>
        <v>蓬6</v>
      </c>
    </row>
    <row r="8" spans="1:8" x14ac:dyDescent="0.25">
      <c r="A8" t="str">
        <f t="shared" si="0"/>
        <v>蓬</v>
      </c>
      <c r="B8" t="str">
        <f t="shared" si="1"/>
        <v>艮</v>
      </c>
      <c r="C8" t="str">
        <f t="shared" si="2"/>
        <v>水</v>
      </c>
      <c r="D8" t="str">
        <f t="shared" si="3"/>
        <v>土</v>
      </c>
      <c r="E8" t="str">
        <f t="shared" si="4"/>
        <v>水土</v>
      </c>
      <c r="F8" t="str">
        <f t="shared" si="5"/>
        <v>←剋</v>
      </c>
      <c r="G8" t="str">
        <f t="shared" si="6"/>
        <v>利主</v>
      </c>
      <c r="H8" t="str">
        <f t="shared" si="7"/>
        <v>蓬3</v>
      </c>
    </row>
    <row r="9" spans="1:8" x14ac:dyDescent="0.25">
      <c r="A9" t="str">
        <f t="shared" si="0"/>
        <v>蓬</v>
      </c>
      <c r="B9" t="str">
        <f t="shared" si="1"/>
        <v>離</v>
      </c>
      <c r="C9" t="str">
        <f t="shared" si="2"/>
        <v>水</v>
      </c>
      <c r="D9" t="str">
        <f t="shared" si="3"/>
        <v>火</v>
      </c>
      <c r="E9" t="str">
        <f t="shared" si="4"/>
        <v>水火</v>
      </c>
      <c r="F9" t="str">
        <f t="shared" si="5"/>
        <v>剋→</v>
      </c>
      <c r="G9" t="str">
        <f t="shared" si="6"/>
        <v>利客</v>
      </c>
      <c r="H9" t="str">
        <f t="shared" si="7"/>
        <v>蓬8</v>
      </c>
    </row>
    <row r="10" spans="1:8" x14ac:dyDescent="0.25">
      <c r="A10" t="str">
        <f t="shared" si="0"/>
        <v>芮</v>
      </c>
      <c r="B10" t="str">
        <f t="shared" si="1"/>
        <v>坎</v>
      </c>
      <c r="C10" t="str">
        <f t="shared" si="2"/>
        <v>土</v>
      </c>
      <c r="D10" t="str">
        <f t="shared" si="3"/>
        <v>水</v>
      </c>
      <c r="E10" t="str">
        <f t="shared" si="4"/>
        <v>土水</v>
      </c>
      <c r="F10" t="str">
        <f t="shared" si="5"/>
        <v>剋→</v>
      </c>
      <c r="G10" t="str">
        <f t="shared" si="6"/>
        <v>利客</v>
      </c>
      <c r="H10" t="str">
        <f t="shared" si="7"/>
        <v>芮4</v>
      </c>
    </row>
    <row r="11" spans="1:8" x14ac:dyDescent="0.25">
      <c r="A11" t="str">
        <f t="shared" si="0"/>
        <v>芮</v>
      </c>
      <c r="B11" t="str">
        <f t="shared" si="1"/>
        <v>坤</v>
      </c>
      <c r="C11" t="str">
        <f t="shared" si="2"/>
        <v>土</v>
      </c>
      <c r="D11" t="str">
        <f t="shared" si="3"/>
        <v>土</v>
      </c>
      <c r="E11" t="str">
        <f t="shared" si="4"/>
        <v>土土</v>
      </c>
      <c r="F11" t="str">
        <f t="shared" si="5"/>
        <v>比</v>
      </c>
      <c r="G11" t="str">
        <f t="shared" si="6"/>
        <v>平</v>
      </c>
      <c r="H11" t="str">
        <f t="shared" si="7"/>
        <v>芮7</v>
      </c>
    </row>
    <row r="12" spans="1:8" x14ac:dyDescent="0.25">
      <c r="A12" t="str">
        <f t="shared" si="0"/>
        <v>芮</v>
      </c>
      <c r="B12" t="str">
        <f t="shared" si="1"/>
        <v>震</v>
      </c>
      <c r="C12" t="str">
        <f t="shared" si="2"/>
        <v>土</v>
      </c>
      <c r="D12" t="str">
        <f t="shared" si="3"/>
        <v>木</v>
      </c>
      <c r="E12" t="str">
        <f t="shared" si="4"/>
        <v>土木</v>
      </c>
      <c r="F12" t="str">
        <f t="shared" si="5"/>
        <v>←剋</v>
      </c>
      <c r="G12" t="str">
        <f t="shared" si="6"/>
        <v>利主</v>
      </c>
      <c r="H12" t="str">
        <f t="shared" si="7"/>
        <v>芮2</v>
      </c>
    </row>
    <row r="13" spans="1:8" x14ac:dyDescent="0.25">
      <c r="A13" t="str">
        <f t="shared" si="0"/>
        <v>芮</v>
      </c>
      <c r="B13" t="str">
        <f t="shared" si="1"/>
        <v>巽</v>
      </c>
      <c r="C13" t="str">
        <f t="shared" si="2"/>
        <v>土</v>
      </c>
      <c r="D13" t="str">
        <f t="shared" si="3"/>
        <v>木</v>
      </c>
      <c r="E13" t="str">
        <f t="shared" si="4"/>
        <v>土木</v>
      </c>
      <c r="F13" t="str">
        <f t="shared" si="5"/>
        <v>←剋</v>
      </c>
      <c r="G13" t="str">
        <f t="shared" si="6"/>
        <v>利主</v>
      </c>
      <c r="H13" t="str">
        <f t="shared" si="7"/>
        <v>芮1</v>
      </c>
    </row>
    <row r="14" spans="1:8" x14ac:dyDescent="0.25">
      <c r="A14" t="str">
        <f t="shared" si="0"/>
        <v>芮</v>
      </c>
      <c r="B14" t="str">
        <f t="shared" si="1"/>
        <v>乾</v>
      </c>
      <c r="C14" t="str">
        <f t="shared" si="2"/>
        <v>土</v>
      </c>
      <c r="D14" t="str">
        <f t="shared" si="3"/>
        <v>金</v>
      </c>
      <c r="E14" t="str">
        <f t="shared" si="4"/>
        <v>土金</v>
      </c>
      <c r="F14" t="str">
        <f t="shared" si="5"/>
        <v>生→</v>
      </c>
      <c r="G14" t="str">
        <f t="shared" si="6"/>
        <v>平</v>
      </c>
      <c r="H14" t="str">
        <f t="shared" si="7"/>
        <v>芮5</v>
      </c>
    </row>
    <row r="15" spans="1:8" x14ac:dyDescent="0.25">
      <c r="A15" t="str">
        <f t="shared" si="0"/>
        <v>芮</v>
      </c>
      <c r="B15" t="str">
        <f t="shared" si="1"/>
        <v>兌</v>
      </c>
      <c r="C15" t="str">
        <f t="shared" si="2"/>
        <v>土</v>
      </c>
      <c r="D15" t="str">
        <f t="shared" si="3"/>
        <v>金</v>
      </c>
      <c r="E15" t="str">
        <f t="shared" si="4"/>
        <v>土金</v>
      </c>
      <c r="F15" t="str">
        <f t="shared" si="5"/>
        <v>生→</v>
      </c>
      <c r="G15" t="str">
        <f t="shared" si="6"/>
        <v>平</v>
      </c>
      <c r="H15" t="str">
        <f t="shared" si="7"/>
        <v>芮6</v>
      </c>
    </row>
    <row r="16" spans="1:8" x14ac:dyDescent="0.25">
      <c r="A16" t="str">
        <f t="shared" si="0"/>
        <v>芮</v>
      </c>
      <c r="B16" t="str">
        <f t="shared" si="1"/>
        <v>艮</v>
      </c>
      <c r="C16" t="str">
        <f t="shared" si="2"/>
        <v>土</v>
      </c>
      <c r="D16" t="str">
        <f t="shared" si="3"/>
        <v>土</v>
      </c>
      <c r="E16" t="str">
        <f t="shared" si="4"/>
        <v>土土</v>
      </c>
      <c r="F16" t="str">
        <f t="shared" si="5"/>
        <v>比</v>
      </c>
      <c r="G16" t="str">
        <f t="shared" si="6"/>
        <v>平</v>
      </c>
      <c r="H16" t="str">
        <f t="shared" si="7"/>
        <v>芮3</v>
      </c>
    </row>
    <row r="17" spans="1:8" x14ac:dyDescent="0.25">
      <c r="A17" t="str">
        <f t="shared" si="0"/>
        <v>芮</v>
      </c>
      <c r="B17" t="str">
        <f t="shared" si="1"/>
        <v>離</v>
      </c>
      <c r="C17" t="str">
        <f t="shared" si="2"/>
        <v>土</v>
      </c>
      <c r="D17" t="str">
        <f t="shared" si="3"/>
        <v>火</v>
      </c>
      <c r="E17" t="str">
        <f t="shared" si="4"/>
        <v>土火</v>
      </c>
      <c r="F17" t="str">
        <f t="shared" si="5"/>
        <v>←生</v>
      </c>
      <c r="G17" t="str">
        <f t="shared" si="6"/>
        <v>平</v>
      </c>
      <c r="H17" t="str">
        <f t="shared" si="7"/>
        <v>芮8</v>
      </c>
    </row>
    <row r="18" spans="1:8" x14ac:dyDescent="0.25">
      <c r="A18" t="str">
        <f t="shared" si="0"/>
        <v>沖</v>
      </c>
      <c r="B18" t="str">
        <f t="shared" si="1"/>
        <v>坎</v>
      </c>
      <c r="C18" t="str">
        <f t="shared" si="2"/>
        <v>木</v>
      </c>
      <c r="D18" t="str">
        <f t="shared" si="3"/>
        <v>水</v>
      </c>
      <c r="E18" t="str">
        <f t="shared" si="4"/>
        <v>木水</v>
      </c>
      <c r="F18" t="str">
        <f t="shared" si="5"/>
        <v>←生</v>
      </c>
      <c r="G18" t="str">
        <f t="shared" si="6"/>
        <v>平</v>
      </c>
      <c r="H18" t="str">
        <f t="shared" si="7"/>
        <v>沖4</v>
      </c>
    </row>
    <row r="19" spans="1:8" x14ac:dyDescent="0.25">
      <c r="A19" t="str">
        <f t="shared" si="0"/>
        <v>沖</v>
      </c>
      <c r="B19" t="str">
        <f t="shared" si="1"/>
        <v>坤</v>
      </c>
      <c r="C19" t="str">
        <f t="shared" si="2"/>
        <v>木</v>
      </c>
      <c r="D19" t="str">
        <f t="shared" si="3"/>
        <v>土</v>
      </c>
      <c r="E19" t="str">
        <f t="shared" si="4"/>
        <v>木土</v>
      </c>
      <c r="F19" t="str">
        <f t="shared" si="5"/>
        <v>剋→</v>
      </c>
      <c r="G19" t="str">
        <f t="shared" si="6"/>
        <v>利客</v>
      </c>
      <c r="H19" t="str">
        <f t="shared" si="7"/>
        <v>沖7</v>
      </c>
    </row>
    <row r="20" spans="1:8" x14ac:dyDescent="0.25">
      <c r="A20" t="str">
        <f t="shared" si="0"/>
        <v>沖</v>
      </c>
      <c r="B20" t="str">
        <f t="shared" si="1"/>
        <v>震</v>
      </c>
      <c r="C20" t="str">
        <f t="shared" si="2"/>
        <v>木</v>
      </c>
      <c r="D20" t="str">
        <f t="shared" si="3"/>
        <v>木</v>
      </c>
      <c r="E20" t="str">
        <f t="shared" si="4"/>
        <v>木木</v>
      </c>
      <c r="F20" t="str">
        <f t="shared" si="5"/>
        <v>比</v>
      </c>
      <c r="G20" t="str">
        <f t="shared" si="6"/>
        <v>平</v>
      </c>
      <c r="H20" t="str">
        <f t="shared" si="7"/>
        <v>沖2</v>
      </c>
    </row>
    <row r="21" spans="1:8" x14ac:dyDescent="0.25">
      <c r="A21" t="str">
        <f t="shared" si="0"/>
        <v>沖</v>
      </c>
      <c r="B21" t="str">
        <f t="shared" si="1"/>
        <v>巽</v>
      </c>
      <c r="C21" t="str">
        <f t="shared" si="2"/>
        <v>木</v>
      </c>
      <c r="D21" t="str">
        <f t="shared" si="3"/>
        <v>木</v>
      </c>
      <c r="E21" t="str">
        <f t="shared" si="4"/>
        <v>木木</v>
      </c>
      <c r="F21" t="str">
        <f t="shared" si="5"/>
        <v>比</v>
      </c>
      <c r="G21" t="str">
        <f t="shared" si="6"/>
        <v>平</v>
      </c>
      <c r="H21" t="str">
        <f t="shared" si="7"/>
        <v>沖1</v>
      </c>
    </row>
    <row r="22" spans="1:8" x14ac:dyDescent="0.25">
      <c r="A22" t="str">
        <f t="shared" si="0"/>
        <v>沖</v>
      </c>
      <c r="B22" t="str">
        <f t="shared" si="1"/>
        <v>乾</v>
      </c>
      <c r="C22" t="str">
        <f t="shared" si="2"/>
        <v>木</v>
      </c>
      <c r="D22" t="str">
        <f t="shared" si="3"/>
        <v>金</v>
      </c>
      <c r="E22" t="str">
        <f t="shared" si="4"/>
        <v>木金</v>
      </c>
      <c r="F22" t="str">
        <f t="shared" si="5"/>
        <v>←剋</v>
      </c>
      <c r="G22" t="str">
        <f t="shared" si="6"/>
        <v>利主</v>
      </c>
      <c r="H22" t="str">
        <f t="shared" si="7"/>
        <v>沖5</v>
      </c>
    </row>
    <row r="23" spans="1:8" x14ac:dyDescent="0.25">
      <c r="A23" t="str">
        <f t="shared" si="0"/>
        <v>沖</v>
      </c>
      <c r="B23" t="str">
        <f t="shared" si="1"/>
        <v>兌</v>
      </c>
      <c r="C23" t="str">
        <f t="shared" si="2"/>
        <v>木</v>
      </c>
      <c r="D23" t="str">
        <f t="shared" si="3"/>
        <v>金</v>
      </c>
      <c r="E23" t="str">
        <f t="shared" si="4"/>
        <v>木金</v>
      </c>
      <c r="F23" t="str">
        <f t="shared" si="5"/>
        <v>←剋</v>
      </c>
      <c r="G23" t="str">
        <f t="shared" si="6"/>
        <v>利主</v>
      </c>
      <c r="H23" t="str">
        <f t="shared" si="7"/>
        <v>沖6</v>
      </c>
    </row>
    <row r="24" spans="1:8" x14ac:dyDescent="0.25">
      <c r="A24" t="str">
        <f t="shared" si="0"/>
        <v>沖</v>
      </c>
      <c r="B24" t="str">
        <f t="shared" si="1"/>
        <v>艮</v>
      </c>
      <c r="C24" t="str">
        <f t="shared" si="2"/>
        <v>木</v>
      </c>
      <c r="D24" t="str">
        <f t="shared" si="3"/>
        <v>土</v>
      </c>
      <c r="E24" t="str">
        <f t="shared" si="4"/>
        <v>木土</v>
      </c>
      <c r="F24" t="str">
        <f t="shared" si="5"/>
        <v>剋→</v>
      </c>
      <c r="G24" t="str">
        <f t="shared" si="6"/>
        <v>利客</v>
      </c>
      <c r="H24" t="str">
        <f t="shared" si="7"/>
        <v>沖3</v>
      </c>
    </row>
    <row r="25" spans="1:8" x14ac:dyDescent="0.25">
      <c r="A25" t="str">
        <f t="shared" si="0"/>
        <v>沖</v>
      </c>
      <c r="B25" t="str">
        <f t="shared" si="1"/>
        <v>離</v>
      </c>
      <c r="C25" t="str">
        <f t="shared" si="2"/>
        <v>木</v>
      </c>
      <c r="D25" t="str">
        <f t="shared" si="3"/>
        <v>火</v>
      </c>
      <c r="E25" t="str">
        <f t="shared" si="4"/>
        <v>木火</v>
      </c>
      <c r="F25" t="str">
        <f t="shared" si="5"/>
        <v>生→</v>
      </c>
      <c r="G25" t="str">
        <f t="shared" si="6"/>
        <v>平</v>
      </c>
      <c r="H25" t="str">
        <f t="shared" si="7"/>
        <v>沖8</v>
      </c>
    </row>
    <row r="26" spans="1:8" x14ac:dyDescent="0.25">
      <c r="A26" t="str">
        <f t="shared" si="0"/>
        <v>輔</v>
      </c>
      <c r="B26" t="str">
        <f t="shared" si="1"/>
        <v>坎</v>
      </c>
      <c r="C26" t="str">
        <f t="shared" si="2"/>
        <v>木</v>
      </c>
      <c r="D26" t="str">
        <f t="shared" si="3"/>
        <v>水</v>
      </c>
      <c r="E26" t="str">
        <f t="shared" si="4"/>
        <v>木水</v>
      </c>
      <c r="F26" t="str">
        <f t="shared" si="5"/>
        <v>←生</v>
      </c>
      <c r="G26" t="str">
        <f t="shared" si="6"/>
        <v>平</v>
      </c>
      <c r="H26" t="str">
        <f t="shared" si="7"/>
        <v>輔4</v>
      </c>
    </row>
    <row r="27" spans="1:8" x14ac:dyDescent="0.25">
      <c r="A27" t="str">
        <f t="shared" si="0"/>
        <v>輔</v>
      </c>
      <c r="B27" t="str">
        <f t="shared" si="1"/>
        <v>坤</v>
      </c>
      <c r="C27" t="str">
        <f t="shared" si="2"/>
        <v>木</v>
      </c>
      <c r="D27" t="str">
        <f t="shared" si="3"/>
        <v>土</v>
      </c>
      <c r="E27" t="str">
        <f t="shared" si="4"/>
        <v>木土</v>
      </c>
      <c r="F27" t="str">
        <f t="shared" si="5"/>
        <v>剋→</v>
      </c>
      <c r="G27" t="str">
        <f t="shared" si="6"/>
        <v>利客</v>
      </c>
      <c r="H27" t="str">
        <f t="shared" si="7"/>
        <v>輔7</v>
      </c>
    </row>
    <row r="28" spans="1:8" x14ac:dyDescent="0.25">
      <c r="A28" t="str">
        <f t="shared" si="0"/>
        <v>輔</v>
      </c>
      <c r="B28" t="str">
        <f t="shared" si="1"/>
        <v>震</v>
      </c>
      <c r="C28" t="str">
        <f t="shared" si="2"/>
        <v>木</v>
      </c>
      <c r="D28" t="str">
        <f t="shared" si="3"/>
        <v>木</v>
      </c>
      <c r="E28" t="str">
        <f t="shared" si="4"/>
        <v>木木</v>
      </c>
      <c r="F28" t="str">
        <f t="shared" si="5"/>
        <v>比</v>
      </c>
      <c r="G28" t="str">
        <f t="shared" si="6"/>
        <v>平</v>
      </c>
      <c r="H28" t="str">
        <f t="shared" si="7"/>
        <v>輔2</v>
      </c>
    </row>
    <row r="29" spans="1:8" x14ac:dyDescent="0.25">
      <c r="A29" t="str">
        <f t="shared" si="0"/>
        <v>輔</v>
      </c>
      <c r="B29" t="str">
        <f t="shared" si="1"/>
        <v>巽</v>
      </c>
      <c r="C29" t="str">
        <f t="shared" si="2"/>
        <v>木</v>
      </c>
      <c r="D29" t="str">
        <f t="shared" si="3"/>
        <v>木</v>
      </c>
      <c r="E29" t="str">
        <f t="shared" si="4"/>
        <v>木木</v>
      </c>
      <c r="F29" t="str">
        <f t="shared" si="5"/>
        <v>比</v>
      </c>
      <c r="G29" t="str">
        <f t="shared" si="6"/>
        <v>平</v>
      </c>
      <c r="H29" t="str">
        <f t="shared" si="7"/>
        <v>輔1</v>
      </c>
    </row>
    <row r="30" spans="1:8" x14ac:dyDescent="0.25">
      <c r="A30" t="str">
        <f t="shared" si="0"/>
        <v>輔</v>
      </c>
      <c r="B30" t="str">
        <f t="shared" si="1"/>
        <v>乾</v>
      </c>
      <c r="C30" t="str">
        <f t="shared" si="2"/>
        <v>木</v>
      </c>
      <c r="D30" t="str">
        <f t="shared" si="3"/>
        <v>金</v>
      </c>
      <c r="E30" t="str">
        <f t="shared" si="4"/>
        <v>木金</v>
      </c>
      <c r="F30" t="str">
        <f t="shared" si="5"/>
        <v>←剋</v>
      </c>
      <c r="G30" t="str">
        <f t="shared" si="6"/>
        <v>利主</v>
      </c>
      <c r="H30" t="str">
        <f t="shared" si="7"/>
        <v>輔5</v>
      </c>
    </row>
    <row r="31" spans="1:8" x14ac:dyDescent="0.25">
      <c r="A31" t="str">
        <f t="shared" si="0"/>
        <v>輔</v>
      </c>
      <c r="B31" t="str">
        <f t="shared" si="1"/>
        <v>兌</v>
      </c>
      <c r="C31" t="str">
        <f t="shared" si="2"/>
        <v>木</v>
      </c>
      <c r="D31" t="str">
        <f t="shared" si="3"/>
        <v>金</v>
      </c>
      <c r="E31" t="str">
        <f t="shared" si="4"/>
        <v>木金</v>
      </c>
      <c r="F31" t="str">
        <f t="shared" si="5"/>
        <v>←剋</v>
      </c>
      <c r="G31" t="str">
        <f t="shared" si="6"/>
        <v>利主</v>
      </c>
      <c r="H31" t="str">
        <f t="shared" si="7"/>
        <v>輔6</v>
      </c>
    </row>
    <row r="32" spans="1:8" x14ac:dyDescent="0.25">
      <c r="A32" t="str">
        <f t="shared" si="0"/>
        <v>輔</v>
      </c>
      <c r="B32" t="str">
        <f t="shared" si="1"/>
        <v>艮</v>
      </c>
      <c r="C32" t="str">
        <f t="shared" si="2"/>
        <v>木</v>
      </c>
      <c r="D32" t="str">
        <f t="shared" si="3"/>
        <v>土</v>
      </c>
      <c r="E32" t="str">
        <f t="shared" si="4"/>
        <v>木土</v>
      </c>
      <c r="F32" t="str">
        <f t="shared" si="5"/>
        <v>剋→</v>
      </c>
      <c r="G32" t="str">
        <f t="shared" si="6"/>
        <v>利客</v>
      </c>
      <c r="H32" t="str">
        <f t="shared" si="7"/>
        <v>輔3</v>
      </c>
    </row>
    <row r="33" spans="1:8" x14ac:dyDescent="0.25">
      <c r="A33" t="str">
        <f t="shared" si="0"/>
        <v>輔</v>
      </c>
      <c r="B33" t="str">
        <f t="shared" si="1"/>
        <v>離</v>
      </c>
      <c r="C33" t="str">
        <f t="shared" si="2"/>
        <v>木</v>
      </c>
      <c r="D33" t="str">
        <f t="shared" si="3"/>
        <v>火</v>
      </c>
      <c r="E33" t="str">
        <f t="shared" si="4"/>
        <v>木火</v>
      </c>
      <c r="F33" t="str">
        <f t="shared" si="5"/>
        <v>生→</v>
      </c>
      <c r="G33" t="str">
        <f t="shared" si="6"/>
        <v>平</v>
      </c>
      <c r="H33" t="str">
        <f t="shared" si="7"/>
        <v>輔8</v>
      </c>
    </row>
    <row r="34" spans="1:8" x14ac:dyDescent="0.25">
      <c r="A34" t="str">
        <f t="shared" ref="A34:A65" si="8">INDEX(九星, CEILING((ROW()-1)/8, 1))</f>
        <v>心</v>
      </c>
      <c r="B34" t="str">
        <f t="shared" ref="B34:B65" si="9">INDEX(九宮, MOD(ROW()-2, 8)+1)</f>
        <v>坎</v>
      </c>
      <c r="C34" t="str">
        <f t="shared" ref="C34:C65" si="10">VLOOKUP(A34, 九星五行, 2, FALSE)</f>
        <v>金</v>
      </c>
      <c r="D34" t="str">
        <f t="shared" ref="D34:D65" si="11">VLOOKUP(B34, 九宮五行, 4, FALSE)</f>
        <v>水</v>
      </c>
      <c r="E34" t="str">
        <f t="shared" ref="E34:E65" si="12">C34&amp;D34</f>
        <v>金水</v>
      </c>
      <c r="F34" t="str">
        <f t="shared" ref="F34:F65" si="13">VLOOKUP(E34, 五行生剋關係, 2, FALSE)</f>
        <v>生→</v>
      </c>
      <c r="G34" t="str">
        <f t="shared" ref="G34:G65" si="14">VLOOKUP(F34, 生剋旺衰主客, 4, FALSE)</f>
        <v>平</v>
      </c>
      <c r="H34" t="str">
        <f t="shared" ref="H34:H65" si="15">A34&amp;VLOOKUP(B34,宮對應位, 5, FALSE)</f>
        <v>心4</v>
      </c>
    </row>
    <row r="35" spans="1:8" x14ac:dyDescent="0.25">
      <c r="A35" t="str">
        <f t="shared" si="8"/>
        <v>心</v>
      </c>
      <c r="B35" t="str">
        <f t="shared" si="9"/>
        <v>坤</v>
      </c>
      <c r="C35" t="str">
        <f t="shared" si="10"/>
        <v>金</v>
      </c>
      <c r="D35" t="str">
        <f t="shared" si="11"/>
        <v>土</v>
      </c>
      <c r="E35" t="str">
        <f t="shared" si="12"/>
        <v>金土</v>
      </c>
      <c r="F35" t="str">
        <f t="shared" si="13"/>
        <v>←生</v>
      </c>
      <c r="G35" t="str">
        <f t="shared" si="14"/>
        <v>平</v>
      </c>
      <c r="H35" t="str">
        <f t="shared" si="15"/>
        <v>心7</v>
      </c>
    </row>
    <row r="36" spans="1:8" x14ac:dyDescent="0.25">
      <c r="A36" t="str">
        <f t="shared" si="8"/>
        <v>心</v>
      </c>
      <c r="B36" t="str">
        <f t="shared" si="9"/>
        <v>震</v>
      </c>
      <c r="C36" t="str">
        <f t="shared" si="10"/>
        <v>金</v>
      </c>
      <c r="D36" t="str">
        <f t="shared" si="11"/>
        <v>木</v>
      </c>
      <c r="E36" t="str">
        <f t="shared" si="12"/>
        <v>金木</v>
      </c>
      <c r="F36" t="str">
        <f t="shared" si="13"/>
        <v>剋→</v>
      </c>
      <c r="G36" t="str">
        <f t="shared" si="14"/>
        <v>利客</v>
      </c>
      <c r="H36" t="str">
        <f t="shared" si="15"/>
        <v>心2</v>
      </c>
    </row>
    <row r="37" spans="1:8" x14ac:dyDescent="0.25">
      <c r="A37" t="str">
        <f t="shared" si="8"/>
        <v>心</v>
      </c>
      <c r="B37" t="str">
        <f t="shared" si="9"/>
        <v>巽</v>
      </c>
      <c r="C37" t="str">
        <f t="shared" si="10"/>
        <v>金</v>
      </c>
      <c r="D37" t="str">
        <f t="shared" si="11"/>
        <v>木</v>
      </c>
      <c r="E37" t="str">
        <f t="shared" si="12"/>
        <v>金木</v>
      </c>
      <c r="F37" t="str">
        <f t="shared" si="13"/>
        <v>剋→</v>
      </c>
      <c r="G37" t="str">
        <f t="shared" si="14"/>
        <v>利客</v>
      </c>
      <c r="H37" t="str">
        <f t="shared" si="15"/>
        <v>心1</v>
      </c>
    </row>
    <row r="38" spans="1:8" x14ac:dyDescent="0.25">
      <c r="A38" t="str">
        <f t="shared" si="8"/>
        <v>心</v>
      </c>
      <c r="B38" t="str">
        <f t="shared" si="9"/>
        <v>乾</v>
      </c>
      <c r="C38" t="str">
        <f t="shared" si="10"/>
        <v>金</v>
      </c>
      <c r="D38" t="str">
        <f t="shared" si="11"/>
        <v>金</v>
      </c>
      <c r="E38" t="str">
        <f t="shared" si="12"/>
        <v>金金</v>
      </c>
      <c r="F38" t="str">
        <f t="shared" si="13"/>
        <v>比</v>
      </c>
      <c r="G38" t="str">
        <f t="shared" si="14"/>
        <v>平</v>
      </c>
      <c r="H38" t="str">
        <f t="shared" si="15"/>
        <v>心5</v>
      </c>
    </row>
    <row r="39" spans="1:8" x14ac:dyDescent="0.25">
      <c r="A39" t="str">
        <f t="shared" si="8"/>
        <v>心</v>
      </c>
      <c r="B39" t="str">
        <f t="shared" si="9"/>
        <v>兌</v>
      </c>
      <c r="C39" t="str">
        <f t="shared" si="10"/>
        <v>金</v>
      </c>
      <c r="D39" t="str">
        <f t="shared" si="11"/>
        <v>金</v>
      </c>
      <c r="E39" t="str">
        <f t="shared" si="12"/>
        <v>金金</v>
      </c>
      <c r="F39" t="str">
        <f t="shared" si="13"/>
        <v>比</v>
      </c>
      <c r="G39" t="str">
        <f t="shared" si="14"/>
        <v>平</v>
      </c>
      <c r="H39" t="str">
        <f t="shared" si="15"/>
        <v>心6</v>
      </c>
    </row>
    <row r="40" spans="1:8" x14ac:dyDescent="0.25">
      <c r="A40" t="str">
        <f t="shared" si="8"/>
        <v>心</v>
      </c>
      <c r="B40" t="str">
        <f t="shared" si="9"/>
        <v>艮</v>
      </c>
      <c r="C40" t="str">
        <f t="shared" si="10"/>
        <v>金</v>
      </c>
      <c r="D40" t="str">
        <f t="shared" si="11"/>
        <v>土</v>
      </c>
      <c r="E40" t="str">
        <f t="shared" si="12"/>
        <v>金土</v>
      </c>
      <c r="F40" t="str">
        <f t="shared" si="13"/>
        <v>←生</v>
      </c>
      <c r="G40" t="str">
        <f t="shared" si="14"/>
        <v>平</v>
      </c>
      <c r="H40" t="str">
        <f t="shared" si="15"/>
        <v>心3</v>
      </c>
    </row>
    <row r="41" spans="1:8" x14ac:dyDescent="0.25">
      <c r="A41" t="str">
        <f t="shared" si="8"/>
        <v>心</v>
      </c>
      <c r="B41" t="str">
        <f t="shared" si="9"/>
        <v>離</v>
      </c>
      <c r="C41" t="str">
        <f t="shared" si="10"/>
        <v>金</v>
      </c>
      <c r="D41" t="str">
        <f t="shared" si="11"/>
        <v>火</v>
      </c>
      <c r="E41" t="str">
        <f t="shared" si="12"/>
        <v>金火</v>
      </c>
      <c r="F41" t="str">
        <f t="shared" si="13"/>
        <v>←剋</v>
      </c>
      <c r="G41" t="str">
        <f t="shared" si="14"/>
        <v>利主</v>
      </c>
      <c r="H41" t="str">
        <f t="shared" si="15"/>
        <v>心8</v>
      </c>
    </row>
    <row r="42" spans="1:8" x14ac:dyDescent="0.25">
      <c r="A42" t="str">
        <f t="shared" si="8"/>
        <v>柱</v>
      </c>
      <c r="B42" t="str">
        <f t="shared" si="9"/>
        <v>坎</v>
      </c>
      <c r="C42" t="str">
        <f t="shared" si="10"/>
        <v>金</v>
      </c>
      <c r="D42" t="str">
        <f t="shared" si="11"/>
        <v>水</v>
      </c>
      <c r="E42" t="str">
        <f t="shared" si="12"/>
        <v>金水</v>
      </c>
      <c r="F42" t="str">
        <f t="shared" si="13"/>
        <v>生→</v>
      </c>
      <c r="G42" t="str">
        <f t="shared" si="14"/>
        <v>平</v>
      </c>
      <c r="H42" t="str">
        <f t="shared" si="15"/>
        <v>柱4</v>
      </c>
    </row>
    <row r="43" spans="1:8" x14ac:dyDescent="0.25">
      <c r="A43" t="str">
        <f t="shared" si="8"/>
        <v>柱</v>
      </c>
      <c r="B43" t="str">
        <f t="shared" si="9"/>
        <v>坤</v>
      </c>
      <c r="C43" t="str">
        <f t="shared" si="10"/>
        <v>金</v>
      </c>
      <c r="D43" t="str">
        <f t="shared" si="11"/>
        <v>土</v>
      </c>
      <c r="E43" t="str">
        <f t="shared" si="12"/>
        <v>金土</v>
      </c>
      <c r="F43" t="str">
        <f t="shared" si="13"/>
        <v>←生</v>
      </c>
      <c r="G43" t="str">
        <f t="shared" si="14"/>
        <v>平</v>
      </c>
      <c r="H43" t="str">
        <f t="shared" si="15"/>
        <v>柱7</v>
      </c>
    </row>
    <row r="44" spans="1:8" x14ac:dyDescent="0.25">
      <c r="A44" t="str">
        <f t="shared" si="8"/>
        <v>柱</v>
      </c>
      <c r="B44" t="str">
        <f t="shared" si="9"/>
        <v>震</v>
      </c>
      <c r="C44" t="str">
        <f t="shared" si="10"/>
        <v>金</v>
      </c>
      <c r="D44" t="str">
        <f t="shared" si="11"/>
        <v>木</v>
      </c>
      <c r="E44" t="str">
        <f t="shared" si="12"/>
        <v>金木</v>
      </c>
      <c r="F44" t="str">
        <f t="shared" si="13"/>
        <v>剋→</v>
      </c>
      <c r="G44" t="str">
        <f t="shared" si="14"/>
        <v>利客</v>
      </c>
      <c r="H44" t="str">
        <f t="shared" si="15"/>
        <v>柱2</v>
      </c>
    </row>
    <row r="45" spans="1:8" x14ac:dyDescent="0.25">
      <c r="A45" t="str">
        <f t="shared" si="8"/>
        <v>柱</v>
      </c>
      <c r="B45" t="str">
        <f t="shared" si="9"/>
        <v>巽</v>
      </c>
      <c r="C45" t="str">
        <f t="shared" si="10"/>
        <v>金</v>
      </c>
      <c r="D45" t="str">
        <f t="shared" si="11"/>
        <v>木</v>
      </c>
      <c r="E45" t="str">
        <f t="shared" si="12"/>
        <v>金木</v>
      </c>
      <c r="F45" t="str">
        <f t="shared" si="13"/>
        <v>剋→</v>
      </c>
      <c r="G45" t="str">
        <f t="shared" si="14"/>
        <v>利客</v>
      </c>
      <c r="H45" t="str">
        <f t="shared" si="15"/>
        <v>柱1</v>
      </c>
    </row>
    <row r="46" spans="1:8" x14ac:dyDescent="0.25">
      <c r="A46" t="str">
        <f t="shared" si="8"/>
        <v>柱</v>
      </c>
      <c r="B46" t="str">
        <f t="shared" si="9"/>
        <v>乾</v>
      </c>
      <c r="C46" t="str">
        <f t="shared" si="10"/>
        <v>金</v>
      </c>
      <c r="D46" t="str">
        <f t="shared" si="11"/>
        <v>金</v>
      </c>
      <c r="E46" t="str">
        <f t="shared" si="12"/>
        <v>金金</v>
      </c>
      <c r="F46" t="str">
        <f t="shared" si="13"/>
        <v>比</v>
      </c>
      <c r="G46" t="str">
        <f t="shared" si="14"/>
        <v>平</v>
      </c>
      <c r="H46" t="str">
        <f t="shared" si="15"/>
        <v>柱5</v>
      </c>
    </row>
    <row r="47" spans="1:8" x14ac:dyDescent="0.25">
      <c r="A47" t="str">
        <f t="shared" si="8"/>
        <v>柱</v>
      </c>
      <c r="B47" t="str">
        <f t="shared" si="9"/>
        <v>兌</v>
      </c>
      <c r="C47" t="str">
        <f t="shared" si="10"/>
        <v>金</v>
      </c>
      <c r="D47" t="str">
        <f t="shared" si="11"/>
        <v>金</v>
      </c>
      <c r="E47" t="str">
        <f t="shared" si="12"/>
        <v>金金</v>
      </c>
      <c r="F47" t="str">
        <f t="shared" si="13"/>
        <v>比</v>
      </c>
      <c r="G47" t="str">
        <f t="shared" si="14"/>
        <v>平</v>
      </c>
      <c r="H47" t="str">
        <f t="shared" si="15"/>
        <v>柱6</v>
      </c>
    </row>
    <row r="48" spans="1:8" x14ac:dyDescent="0.25">
      <c r="A48" t="str">
        <f t="shared" si="8"/>
        <v>柱</v>
      </c>
      <c r="B48" t="str">
        <f t="shared" si="9"/>
        <v>艮</v>
      </c>
      <c r="C48" t="str">
        <f t="shared" si="10"/>
        <v>金</v>
      </c>
      <c r="D48" t="str">
        <f t="shared" si="11"/>
        <v>土</v>
      </c>
      <c r="E48" t="str">
        <f t="shared" si="12"/>
        <v>金土</v>
      </c>
      <c r="F48" t="str">
        <f t="shared" si="13"/>
        <v>←生</v>
      </c>
      <c r="G48" t="str">
        <f t="shared" si="14"/>
        <v>平</v>
      </c>
      <c r="H48" t="str">
        <f t="shared" si="15"/>
        <v>柱3</v>
      </c>
    </row>
    <row r="49" spans="1:8" x14ac:dyDescent="0.25">
      <c r="A49" t="str">
        <f t="shared" si="8"/>
        <v>柱</v>
      </c>
      <c r="B49" t="str">
        <f t="shared" si="9"/>
        <v>離</v>
      </c>
      <c r="C49" t="str">
        <f t="shared" si="10"/>
        <v>金</v>
      </c>
      <c r="D49" t="str">
        <f t="shared" si="11"/>
        <v>火</v>
      </c>
      <c r="E49" t="str">
        <f t="shared" si="12"/>
        <v>金火</v>
      </c>
      <c r="F49" t="str">
        <f t="shared" si="13"/>
        <v>←剋</v>
      </c>
      <c r="G49" t="str">
        <f t="shared" si="14"/>
        <v>利主</v>
      </c>
      <c r="H49" t="str">
        <f t="shared" si="15"/>
        <v>柱8</v>
      </c>
    </row>
    <row r="50" spans="1:8" x14ac:dyDescent="0.25">
      <c r="A50" t="str">
        <f t="shared" si="8"/>
        <v>任</v>
      </c>
      <c r="B50" t="str">
        <f t="shared" si="9"/>
        <v>坎</v>
      </c>
      <c r="C50" t="str">
        <f t="shared" si="10"/>
        <v>土</v>
      </c>
      <c r="D50" t="str">
        <f t="shared" si="11"/>
        <v>水</v>
      </c>
      <c r="E50" t="str">
        <f t="shared" si="12"/>
        <v>土水</v>
      </c>
      <c r="F50" t="str">
        <f t="shared" si="13"/>
        <v>剋→</v>
      </c>
      <c r="G50" t="str">
        <f t="shared" si="14"/>
        <v>利客</v>
      </c>
      <c r="H50" t="str">
        <f t="shared" si="15"/>
        <v>任4</v>
      </c>
    </row>
    <row r="51" spans="1:8" x14ac:dyDescent="0.25">
      <c r="A51" t="str">
        <f t="shared" si="8"/>
        <v>任</v>
      </c>
      <c r="B51" t="str">
        <f t="shared" si="9"/>
        <v>坤</v>
      </c>
      <c r="C51" t="str">
        <f t="shared" si="10"/>
        <v>土</v>
      </c>
      <c r="D51" t="str">
        <f t="shared" si="11"/>
        <v>土</v>
      </c>
      <c r="E51" t="str">
        <f t="shared" si="12"/>
        <v>土土</v>
      </c>
      <c r="F51" t="str">
        <f t="shared" si="13"/>
        <v>比</v>
      </c>
      <c r="G51" t="str">
        <f t="shared" si="14"/>
        <v>平</v>
      </c>
      <c r="H51" t="str">
        <f t="shared" si="15"/>
        <v>任7</v>
      </c>
    </row>
    <row r="52" spans="1:8" x14ac:dyDescent="0.25">
      <c r="A52" t="str">
        <f t="shared" si="8"/>
        <v>任</v>
      </c>
      <c r="B52" t="str">
        <f t="shared" si="9"/>
        <v>震</v>
      </c>
      <c r="C52" t="str">
        <f t="shared" si="10"/>
        <v>土</v>
      </c>
      <c r="D52" t="str">
        <f t="shared" si="11"/>
        <v>木</v>
      </c>
      <c r="E52" t="str">
        <f t="shared" si="12"/>
        <v>土木</v>
      </c>
      <c r="F52" t="str">
        <f t="shared" si="13"/>
        <v>←剋</v>
      </c>
      <c r="G52" t="str">
        <f t="shared" si="14"/>
        <v>利主</v>
      </c>
      <c r="H52" t="str">
        <f t="shared" si="15"/>
        <v>任2</v>
      </c>
    </row>
    <row r="53" spans="1:8" x14ac:dyDescent="0.25">
      <c r="A53" t="str">
        <f t="shared" si="8"/>
        <v>任</v>
      </c>
      <c r="B53" t="str">
        <f t="shared" si="9"/>
        <v>巽</v>
      </c>
      <c r="C53" t="str">
        <f t="shared" si="10"/>
        <v>土</v>
      </c>
      <c r="D53" t="str">
        <f t="shared" si="11"/>
        <v>木</v>
      </c>
      <c r="E53" t="str">
        <f t="shared" si="12"/>
        <v>土木</v>
      </c>
      <c r="F53" t="str">
        <f t="shared" si="13"/>
        <v>←剋</v>
      </c>
      <c r="G53" t="str">
        <f t="shared" si="14"/>
        <v>利主</v>
      </c>
      <c r="H53" t="str">
        <f t="shared" si="15"/>
        <v>任1</v>
      </c>
    </row>
    <row r="54" spans="1:8" x14ac:dyDescent="0.25">
      <c r="A54" t="str">
        <f t="shared" si="8"/>
        <v>任</v>
      </c>
      <c r="B54" t="str">
        <f t="shared" si="9"/>
        <v>乾</v>
      </c>
      <c r="C54" t="str">
        <f t="shared" si="10"/>
        <v>土</v>
      </c>
      <c r="D54" t="str">
        <f t="shared" si="11"/>
        <v>金</v>
      </c>
      <c r="E54" t="str">
        <f t="shared" si="12"/>
        <v>土金</v>
      </c>
      <c r="F54" t="str">
        <f t="shared" si="13"/>
        <v>生→</v>
      </c>
      <c r="G54" t="str">
        <f t="shared" si="14"/>
        <v>平</v>
      </c>
      <c r="H54" t="str">
        <f t="shared" si="15"/>
        <v>任5</v>
      </c>
    </row>
    <row r="55" spans="1:8" x14ac:dyDescent="0.25">
      <c r="A55" t="str">
        <f t="shared" si="8"/>
        <v>任</v>
      </c>
      <c r="B55" t="str">
        <f t="shared" si="9"/>
        <v>兌</v>
      </c>
      <c r="C55" t="str">
        <f t="shared" si="10"/>
        <v>土</v>
      </c>
      <c r="D55" t="str">
        <f t="shared" si="11"/>
        <v>金</v>
      </c>
      <c r="E55" t="str">
        <f t="shared" si="12"/>
        <v>土金</v>
      </c>
      <c r="F55" t="str">
        <f t="shared" si="13"/>
        <v>生→</v>
      </c>
      <c r="G55" t="str">
        <f t="shared" si="14"/>
        <v>平</v>
      </c>
      <c r="H55" t="str">
        <f t="shared" si="15"/>
        <v>任6</v>
      </c>
    </row>
    <row r="56" spans="1:8" x14ac:dyDescent="0.25">
      <c r="A56" t="str">
        <f t="shared" si="8"/>
        <v>任</v>
      </c>
      <c r="B56" t="str">
        <f t="shared" si="9"/>
        <v>艮</v>
      </c>
      <c r="C56" t="str">
        <f t="shared" si="10"/>
        <v>土</v>
      </c>
      <c r="D56" t="str">
        <f t="shared" si="11"/>
        <v>土</v>
      </c>
      <c r="E56" t="str">
        <f t="shared" si="12"/>
        <v>土土</v>
      </c>
      <c r="F56" t="str">
        <f t="shared" si="13"/>
        <v>比</v>
      </c>
      <c r="G56" t="str">
        <f t="shared" si="14"/>
        <v>平</v>
      </c>
      <c r="H56" t="str">
        <f t="shared" si="15"/>
        <v>任3</v>
      </c>
    </row>
    <row r="57" spans="1:8" x14ac:dyDescent="0.25">
      <c r="A57" t="str">
        <f t="shared" si="8"/>
        <v>任</v>
      </c>
      <c r="B57" t="str">
        <f t="shared" si="9"/>
        <v>離</v>
      </c>
      <c r="C57" t="str">
        <f t="shared" si="10"/>
        <v>土</v>
      </c>
      <c r="D57" t="str">
        <f t="shared" si="11"/>
        <v>火</v>
      </c>
      <c r="E57" t="str">
        <f t="shared" si="12"/>
        <v>土火</v>
      </c>
      <c r="F57" t="str">
        <f t="shared" si="13"/>
        <v>←生</v>
      </c>
      <c r="G57" t="str">
        <f t="shared" si="14"/>
        <v>平</v>
      </c>
      <c r="H57" t="str">
        <f t="shared" si="15"/>
        <v>任8</v>
      </c>
    </row>
    <row r="58" spans="1:8" x14ac:dyDescent="0.25">
      <c r="A58" t="str">
        <f t="shared" si="8"/>
        <v>英</v>
      </c>
      <c r="B58" t="str">
        <f t="shared" si="9"/>
        <v>坎</v>
      </c>
      <c r="C58" t="str">
        <f t="shared" si="10"/>
        <v>火</v>
      </c>
      <c r="D58" t="str">
        <f t="shared" si="11"/>
        <v>水</v>
      </c>
      <c r="E58" t="str">
        <f t="shared" si="12"/>
        <v>火水</v>
      </c>
      <c r="F58" t="str">
        <f t="shared" si="13"/>
        <v>←剋</v>
      </c>
      <c r="G58" t="str">
        <f t="shared" si="14"/>
        <v>利主</v>
      </c>
      <c r="H58" t="str">
        <f t="shared" si="15"/>
        <v>英4</v>
      </c>
    </row>
    <row r="59" spans="1:8" x14ac:dyDescent="0.25">
      <c r="A59" t="str">
        <f t="shared" si="8"/>
        <v>英</v>
      </c>
      <c r="B59" t="str">
        <f t="shared" si="9"/>
        <v>坤</v>
      </c>
      <c r="C59" t="str">
        <f t="shared" si="10"/>
        <v>火</v>
      </c>
      <c r="D59" t="str">
        <f t="shared" si="11"/>
        <v>土</v>
      </c>
      <c r="E59" t="str">
        <f t="shared" si="12"/>
        <v>火土</v>
      </c>
      <c r="F59" t="str">
        <f t="shared" si="13"/>
        <v>生→</v>
      </c>
      <c r="G59" t="str">
        <f t="shared" si="14"/>
        <v>平</v>
      </c>
      <c r="H59" t="str">
        <f t="shared" si="15"/>
        <v>英7</v>
      </c>
    </row>
    <row r="60" spans="1:8" x14ac:dyDescent="0.25">
      <c r="A60" t="str">
        <f t="shared" si="8"/>
        <v>英</v>
      </c>
      <c r="B60" t="str">
        <f t="shared" si="9"/>
        <v>震</v>
      </c>
      <c r="C60" t="str">
        <f t="shared" si="10"/>
        <v>火</v>
      </c>
      <c r="D60" t="str">
        <f t="shared" si="11"/>
        <v>木</v>
      </c>
      <c r="E60" t="str">
        <f t="shared" si="12"/>
        <v>火木</v>
      </c>
      <c r="F60" t="str">
        <f t="shared" si="13"/>
        <v>←生</v>
      </c>
      <c r="G60" t="str">
        <f t="shared" si="14"/>
        <v>平</v>
      </c>
      <c r="H60" t="str">
        <f t="shared" si="15"/>
        <v>英2</v>
      </c>
    </row>
    <row r="61" spans="1:8" x14ac:dyDescent="0.25">
      <c r="A61" t="str">
        <f t="shared" si="8"/>
        <v>英</v>
      </c>
      <c r="B61" t="str">
        <f t="shared" si="9"/>
        <v>巽</v>
      </c>
      <c r="C61" t="str">
        <f t="shared" si="10"/>
        <v>火</v>
      </c>
      <c r="D61" t="str">
        <f t="shared" si="11"/>
        <v>木</v>
      </c>
      <c r="E61" t="str">
        <f t="shared" si="12"/>
        <v>火木</v>
      </c>
      <c r="F61" t="str">
        <f t="shared" si="13"/>
        <v>←生</v>
      </c>
      <c r="G61" t="str">
        <f t="shared" si="14"/>
        <v>平</v>
      </c>
      <c r="H61" t="str">
        <f t="shared" si="15"/>
        <v>英1</v>
      </c>
    </row>
    <row r="62" spans="1:8" x14ac:dyDescent="0.25">
      <c r="A62" t="str">
        <f t="shared" si="8"/>
        <v>英</v>
      </c>
      <c r="B62" t="str">
        <f t="shared" si="9"/>
        <v>乾</v>
      </c>
      <c r="C62" t="str">
        <f t="shared" si="10"/>
        <v>火</v>
      </c>
      <c r="D62" t="str">
        <f t="shared" si="11"/>
        <v>金</v>
      </c>
      <c r="E62" t="str">
        <f t="shared" si="12"/>
        <v>火金</v>
      </c>
      <c r="F62" t="str">
        <f t="shared" si="13"/>
        <v>剋→</v>
      </c>
      <c r="G62" t="str">
        <f t="shared" si="14"/>
        <v>利客</v>
      </c>
      <c r="H62" t="str">
        <f t="shared" si="15"/>
        <v>英5</v>
      </c>
    </row>
    <row r="63" spans="1:8" x14ac:dyDescent="0.25">
      <c r="A63" t="str">
        <f t="shared" si="8"/>
        <v>英</v>
      </c>
      <c r="B63" t="str">
        <f t="shared" si="9"/>
        <v>兌</v>
      </c>
      <c r="C63" t="str">
        <f t="shared" si="10"/>
        <v>火</v>
      </c>
      <c r="D63" t="str">
        <f t="shared" si="11"/>
        <v>金</v>
      </c>
      <c r="E63" t="str">
        <f t="shared" si="12"/>
        <v>火金</v>
      </c>
      <c r="F63" t="str">
        <f t="shared" si="13"/>
        <v>剋→</v>
      </c>
      <c r="G63" t="str">
        <f t="shared" si="14"/>
        <v>利客</v>
      </c>
      <c r="H63" t="str">
        <f t="shared" si="15"/>
        <v>英6</v>
      </c>
    </row>
    <row r="64" spans="1:8" x14ac:dyDescent="0.25">
      <c r="A64" t="str">
        <f t="shared" si="8"/>
        <v>英</v>
      </c>
      <c r="B64" t="str">
        <f t="shared" si="9"/>
        <v>艮</v>
      </c>
      <c r="C64" t="str">
        <f t="shared" si="10"/>
        <v>火</v>
      </c>
      <c r="D64" t="str">
        <f t="shared" si="11"/>
        <v>土</v>
      </c>
      <c r="E64" t="str">
        <f t="shared" si="12"/>
        <v>火土</v>
      </c>
      <c r="F64" t="str">
        <f t="shared" si="13"/>
        <v>生→</v>
      </c>
      <c r="G64" t="str">
        <f t="shared" si="14"/>
        <v>平</v>
      </c>
      <c r="H64" t="str">
        <f t="shared" si="15"/>
        <v>英3</v>
      </c>
    </row>
    <row r="65" spans="1:8" x14ac:dyDescent="0.25">
      <c r="A65" t="str">
        <f t="shared" si="8"/>
        <v>英</v>
      </c>
      <c r="B65" t="str">
        <f t="shared" si="9"/>
        <v>離</v>
      </c>
      <c r="C65" t="str">
        <f t="shared" si="10"/>
        <v>火</v>
      </c>
      <c r="D65" t="str">
        <f t="shared" si="11"/>
        <v>火</v>
      </c>
      <c r="E65" t="str">
        <f t="shared" si="12"/>
        <v>火火</v>
      </c>
      <c r="F65" t="str">
        <f t="shared" si="13"/>
        <v>比</v>
      </c>
      <c r="G65" t="str">
        <f t="shared" si="14"/>
        <v>平</v>
      </c>
      <c r="H65" t="str">
        <f t="shared" si="15"/>
        <v>英8</v>
      </c>
    </row>
    <row r="66" spans="1:8" x14ac:dyDescent="0.25">
      <c r="A66" t="str">
        <f t="shared" ref="A66:A73" si="16">INDEX(九星, CEILING((ROW()-1)/8, 1))</f>
        <v>禽</v>
      </c>
      <c r="B66" t="str">
        <f t="shared" ref="B66:B73" si="17">INDEX(九宮, MOD(ROW()-2, 8)+1)</f>
        <v>坎</v>
      </c>
      <c r="C66" t="str">
        <f t="shared" ref="C66:C73" si="18">VLOOKUP(A66, 九星五行, 2, FALSE)</f>
        <v>土</v>
      </c>
      <c r="D66" t="str">
        <f t="shared" ref="D66:D73" si="19">VLOOKUP(B66, 九宮五行, 4, FALSE)</f>
        <v>水</v>
      </c>
      <c r="E66" t="str">
        <f t="shared" ref="E66:E73" si="20">C66&amp;D66</f>
        <v>土水</v>
      </c>
      <c r="F66" t="str">
        <f t="shared" ref="F66:F73" si="21">VLOOKUP(E66, 五行生剋關係, 2, FALSE)</f>
        <v>剋→</v>
      </c>
      <c r="G66" t="str">
        <f t="shared" ref="G66:G73" si="22">VLOOKUP(F66, 生剋旺衰主客, 4, FALSE)</f>
        <v>利客</v>
      </c>
      <c r="H66" t="str">
        <f t="shared" ref="H66:H73" si="23">A66&amp;VLOOKUP(B66,宮對應位, 5, FALSE)</f>
        <v>禽4</v>
      </c>
    </row>
    <row r="67" spans="1:8" x14ac:dyDescent="0.25">
      <c r="A67" t="str">
        <f t="shared" si="16"/>
        <v>禽</v>
      </c>
      <c r="B67" t="str">
        <f t="shared" si="17"/>
        <v>坤</v>
      </c>
      <c r="C67" t="str">
        <f t="shared" si="18"/>
        <v>土</v>
      </c>
      <c r="D67" t="str">
        <f t="shared" si="19"/>
        <v>土</v>
      </c>
      <c r="E67" t="str">
        <f t="shared" si="20"/>
        <v>土土</v>
      </c>
      <c r="F67" t="str">
        <f t="shared" si="21"/>
        <v>比</v>
      </c>
      <c r="G67" t="str">
        <f t="shared" si="22"/>
        <v>平</v>
      </c>
      <c r="H67" t="str">
        <f t="shared" si="23"/>
        <v>禽7</v>
      </c>
    </row>
    <row r="68" spans="1:8" x14ac:dyDescent="0.25">
      <c r="A68" t="str">
        <f t="shared" si="16"/>
        <v>禽</v>
      </c>
      <c r="B68" t="str">
        <f t="shared" si="17"/>
        <v>震</v>
      </c>
      <c r="C68" t="str">
        <f t="shared" si="18"/>
        <v>土</v>
      </c>
      <c r="D68" t="str">
        <f t="shared" si="19"/>
        <v>木</v>
      </c>
      <c r="E68" t="str">
        <f t="shared" si="20"/>
        <v>土木</v>
      </c>
      <c r="F68" t="str">
        <f t="shared" si="21"/>
        <v>←剋</v>
      </c>
      <c r="G68" t="str">
        <f t="shared" si="22"/>
        <v>利主</v>
      </c>
      <c r="H68" t="str">
        <f t="shared" si="23"/>
        <v>禽2</v>
      </c>
    </row>
    <row r="69" spans="1:8" x14ac:dyDescent="0.25">
      <c r="A69" t="str">
        <f t="shared" si="16"/>
        <v>禽</v>
      </c>
      <c r="B69" t="str">
        <f t="shared" si="17"/>
        <v>巽</v>
      </c>
      <c r="C69" t="str">
        <f t="shared" si="18"/>
        <v>土</v>
      </c>
      <c r="D69" t="str">
        <f t="shared" si="19"/>
        <v>木</v>
      </c>
      <c r="E69" t="str">
        <f t="shared" si="20"/>
        <v>土木</v>
      </c>
      <c r="F69" t="str">
        <f t="shared" si="21"/>
        <v>←剋</v>
      </c>
      <c r="G69" t="str">
        <f t="shared" si="22"/>
        <v>利主</v>
      </c>
      <c r="H69" t="str">
        <f t="shared" si="23"/>
        <v>禽1</v>
      </c>
    </row>
    <row r="70" spans="1:8" x14ac:dyDescent="0.25">
      <c r="A70" t="str">
        <f t="shared" si="16"/>
        <v>禽</v>
      </c>
      <c r="B70" t="str">
        <f t="shared" si="17"/>
        <v>乾</v>
      </c>
      <c r="C70" t="str">
        <f t="shared" si="18"/>
        <v>土</v>
      </c>
      <c r="D70" t="str">
        <f t="shared" si="19"/>
        <v>金</v>
      </c>
      <c r="E70" t="str">
        <f t="shared" si="20"/>
        <v>土金</v>
      </c>
      <c r="F70" t="str">
        <f t="shared" si="21"/>
        <v>生→</v>
      </c>
      <c r="G70" t="str">
        <f t="shared" si="22"/>
        <v>平</v>
      </c>
      <c r="H70" t="str">
        <f t="shared" si="23"/>
        <v>禽5</v>
      </c>
    </row>
    <row r="71" spans="1:8" x14ac:dyDescent="0.25">
      <c r="A71" t="str">
        <f t="shared" si="16"/>
        <v>禽</v>
      </c>
      <c r="B71" t="str">
        <f t="shared" si="17"/>
        <v>兌</v>
      </c>
      <c r="C71" t="str">
        <f t="shared" si="18"/>
        <v>土</v>
      </c>
      <c r="D71" t="str">
        <f t="shared" si="19"/>
        <v>金</v>
      </c>
      <c r="E71" t="str">
        <f t="shared" si="20"/>
        <v>土金</v>
      </c>
      <c r="F71" t="str">
        <f t="shared" si="21"/>
        <v>生→</v>
      </c>
      <c r="G71" t="str">
        <f t="shared" si="22"/>
        <v>平</v>
      </c>
      <c r="H71" t="str">
        <f t="shared" si="23"/>
        <v>禽6</v>
      </c>
    </row>
    <row r="72" spans="1:8" x14ac:dyDescent="0.25">
      <c r="A72" t="str">
        <f t="shared" si="16"/>
        <v>禽</v>
      </c>
      <c r="B72" t="str">
        <f t="shared" si="17"/>
        <v>艮</v>
      </c>
      <c r="C72" t="str">
        <f t="shared" si="18"/>
        <v>土</v>
      </c>
      <c r="D72" t="str">
        <f t="shared" si="19"/>
        <v>土</v>
      </c>
      <c r="E72" t="str">
        <f t="shared" si="20"/>
        <v>土土</v>
      </c>
      <c r="F72" t="str">
        <f t="shared" si="21"/>
        <v>比</v>
      </c>
      <c r="G72" t="str">
        <f t="shared" si="22"/>
        <v>平</v>
      </c>
      <c r="H72" t="str">
        <f t="shared" si="23"/>
        <v>禽3</v>
      </c>
    </row>
    <row r="73" spans="1:8" x14ac:dyDescent="0.25">
      <c r="A73" t="str">
        <f t="shared" si="16"/>
        <v>禽</v>
      </c>
      <c r="B73" t="str">
        <f t="shared" si="17"/>
        <v>離</v>
      </c>
      <c r="C73" t="str">
        <f t="shared" si="18"/>
        <v>土</v>
      </c>
      <c r="D73" t="str">
        <f t="shared" si="19"/>
        <v>火</v>
      </c>
      <c r="E73" t="str">
        <f t="shared" si="20"/>
        <v>土火</v>
      </c>
      <c r="F73" t="str">
        <f t="shared" si="21"/>
        <v>←生</v>
      </c>
      <c r="G73" t="str">
        <f t="shared" si="22"/>
        <v>平</v>
      </c>
      <c r="H73" t="str">
        <f t="shared" si="23"/>
        <v>禽8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ED69-C461-4847-91F6-4128AA51A49C}">
  <dimension ref="A1:K82"/>
  <sheetViews>
    <sheetView workbookViewId="0">
      <selection activeCell="B2" sqref="B2"/>
    </sheetView>
    <sheetView workbookViewId="1"/>
  </sheetViews>
  <sheetFormatPr defaultRowHeight="15" x14ac:dyDescent="0.25"/>
  <cols>
    <col min="9" max="9" width="42.85546875" bestFit="1" customWidth="1"/>
  </cols>
  <sheetData>
    <row r="1" spans="1:11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36</v>
      </c>
      <c r="H1" t="s">
        <v>37</v>
      </c>
      <c r="I1" t="s">
        <v>38</v>
      </c>
      <c r="J1" t="s">
        <v>63</v>
      </c>
      <c r="K1" t="s">
        <v>64</v>
      </c>
    </row>
    <row r="2" spans="1:11" x14ac:dyDescent="0.25">
      <c r="A2">
        <f>CEILING((ROW()-1)/9, 1)</f>
        <v>1</v>
      </c>
      <c r="B2">
        <f>MOD(ROW()-2, 9)+1</f>
        <v>1</v>
      </c>
      <c r="C2" t="str">
        <f t="shared" ref="C2:C33" si="0">VLOOKUP(A2, 九宮關係,2, FALSE)</f>
        <v>坎</v>
      </c>
      <c r="D2" t="str">
        <f t="shared" ref="D2:D33" si="1">VLOOKUP(B2, 九宮關係,2, FALSE)</f>
        <v>坎</v>
      </c>
      <c r="E2" t="str">
        <f t="shared" ref="E2:E33" si="2">VLOOKUP(A2, 九宮關係, 5, FALSE)</f>
        <v>水</v>
      </c>
      <c r="F2" t="str">
        <f t="shared" ref="F2:F33" si="3">VLOOKUP(B2, 九宮關係, 5, FALSE)</f>
        <v>水</v>
      </c>
      <c r="G2" t="str">
        <f>E2&amp;F2</f>
        <v>水水</v>
      </c>
      <c r="H2" t="str">
        <f t="shared" ref="H2:H33" si="4">VLOOKUP(G2, 五行生剋關係, 2, FALSE)</f>
        <v>比</v>
      </c>
      <c r="I2" t="str">
        <f t="shared" ref="I2:I33" si="5">VLOOKUP(H2, 生剋旺衰主客, 2, FALSE)</f>
        <v>事情發展較快，容易辦</v>
      </c>
      <c r="J2">
        <f t="shared" ref="J2:J33" si="6">VLOOKUP(C2, 宮對應位, 5,FALSE)</f>
        <v>4</v>
      </c>
      <c r="K2">
        <f t="shared" ref="K2:K33" si="7">VLOOKUP(D2, 宮對應位, 5,FALSE)</f>
        <v>4</v>
      </c>
    </row>
    <row r="3" spans="1:11" x14ac:dyDescent="0.25">
      <c r="A3">
        <f t="shared" ref="A3:A66" si="8">CEILING((ROW()-1)/9, 1)</f>
        <v>1</v>
      </c>
      <c r="B3">
        <f t="shared" ref="B3:B66" si="9">MOD(ROW()-2, 9)+1</f>
        <v>2</v>
      </c>
      <c r="C3" t="str">
        <f t="shared" si="0"/>
        <v>坎</v>
      </c>
      <c r="D3" t="str">
        <f t="shared" si="1"/>
        <v>坤</v>
      </c>
      <c r="E3" t="str">
        <f t="shared" si="2"/>
        <v>水</v>
      </c>
      <c r="F3" t="str">
        <f t="shared" si="3"/>
        <v>土</v>
      </c>
      <c r="G3" t="str">
        <f t="shared" ref="G3:G66" si="10">E3&amp;F3</f>
        <v>水土</v>
      </c>
      <c r="H3" t="str">
        <f t="shared" si="4"/>
        <v>←剋</v>
      </c>
      <c r="I3" t="str">
        <f t="shared" si="5"/>
        <v>事情對求測人不利，麻煩不好辦，有阻礙。</v>
      </c>
      <c r="J3">
        <f t="shared" si="6"/>
        <v>4</v>
      </c>
      <c r="K3">
        <f t="shared" si="7"/>
        <v>7</v>
      </c>
    </row>
    <row r="4" spans="1:11" x14ac:dyDescent="0.25">
      <c r="A4">
        <f t="shared" si="8"/>
        <v>1</v>
      </c>
      <c r="B4">
        <f t="shared" si="9"/>
        <v>3</v>
      </c>
      <c r="C4" t="str">
        <f t="shared" si="0"/>
        <v>坎</v>
      </c>
      <c r="D4" t="str">
        <f t="shared" si="1"/>
        <v>震</v>
      </c>
      <c r="E4" t="str">
        <f t="shared" si="2"/>
        <v>水</v>
      </c>
      <c r="F4" t="str">
        <f t="shared" si="3"/>
        <v>木</v>
      </c>
      <c r="G4" t="str">
        <f t="shared" si="10"/>
        <v>水木</v>
      </c>
      <c r="H4" t="str">
        <f t="shared" si="4"/>
        <v>生→</v>
      </c>
      <c r="I4" t="str">
        <f t="shared" si="5"/>
        <v>事情辦起來耗費大，需要自己付出。</v>
      </c>
      <c r="J4">
        <f t="shared" si="6"/>
        <v>4</v>
      </c>
      <c r="K4">
        <f t="shared" si="7"/>
        <v>2</v>
      </c>
    </row>
    <row r="5" spans="1:11" x14ac:dyDescent="0.25">
      <c r="A5">
        <f t="shared" si="8"/>
        <v>1</v>
      </c>
      <c r="B5">
        <f t="shared" si="9"/>
        <v>4</v>
      </c>
      <c r="C5" t="str">
        <f t="shared" si="0"/>
        <v>坎</v>
      </c>
      <c r="D5" t="str">
        <f t="shared" si="1"/>
        <v>巽</v>
      </c>
      <c r="E5" t="str">
        <f t="shared" si="2"/>
        <v>水</v>
      </c>
      <c r="F5" t="str">
        <f t="shared" si="3"/>
        <v>木</v>
      </c>
      <c r="G5" t="str">
        <f t="shared" si="10"/>
        <v>水木</v>
      </c>
      <c r="H5" t="str">
        <f t="shared" si="4"/>
        <v>生→</v>
      </c>
      <c r="I5" t="str">
        <f t="shared" si="5"/>
        <v>事情辦起來耗費大，需要自己付出。</v>
      </c>
      <c r="J5">
        <f t="shared" si="6"/>
        <v>4</v>
      </c>
      <c r="K5">
        <f t="shared" si="7"/>
        <v>1</v>
      </c>
    </row>
    <row r="6" spans="1:11" x14ac:dyDescent="0.25">
      <c r="A6">
        <f t="shared" si="8"/>
        <v>1</v>
      </c>
      <c r="B6">
        <f t="shared" si="9"/>
        <v>5</v>
      </c>
      <c r="C6" t="str">
        <f t="shared" si="0"/>
        <v>坎</v>
      </c>
      <c r="D6" t="str">
        <f t="shared" si="1"/>
        <v>中</v>
      </c>
      <c r="E6" t="str">
        <f t="shared" si="2"/>
        <v>水</v>
      </c>
      <c r="F6" t="str">
        <f t="shared" si="3"/>
        <v>土</v>
      </c>
      <c r="G6" t="str">
        <f t="shared" si="10"/>
        <v>水土</v>
      </c>
      <c r="H6" t="str">
        <f t="shared" si="4"/>
        <v>←剋</v>
      </c>
      <c r="I6" t="str">
        <f t="shared" si="5"/>
        <v>事情對求測人不利，麻煩不好辦，有阻礙。</v>
      </c>
      <c r="J6">
        <f t="shared" si="6"/>
        <v>4</v>
      </c>
      <c r="K6">
        <f t="shared" si="7"/>
        <v>-1</v>
      </c>
    </row>
    <row r="7" spans="1:11" x14ac:dyDescent="0.25">
      <c r="A7">
        <f t="shared" si="8"/>
        <v>1</v>
      </c>
      <c r="B7">
        <f t="shared" si="9"/>
        <v>6</v>
      </c>
      <c r="C7" t="str">
        <f t="shared" si="0"/>
        <v>坎</v>
      </c>
      <c r="D7" t="str">
        <f t="shared" si="1"/>
        <v>乾</v>
      </c>
      <c r="E7" t="str">
        <f t="shared" si="2"/>
        <v>水</v>
      </c>
      <c r="F7" t="str">
        <f t="shared" si="3"/>
        <v>金</v>
      </c>
      <c r="G7" t="str">
        <f t="shared" si="10"/>
        <v>水金</v>
      </c>
      <c r="H7" t="str">
        <f t="shared" si="4"/>
        <v>←生</v>
      </c>
      <c r="I7" t="str">
        <f t="shared" si="5"/>
        <v>事情對求測人有利，容易辦</v>
      </c>
      <c r="J7">
        <f t="shared" si="6"/>
        <v>4</v>
      </c>
      <c r="K7">
        <f t="shared" si="7"/>
        <v>5</v>
      </c>
    </row>
    <row r="8" spans="1:11" x14ac:dyDescent="0.25">
      <c r="A8">
        <f t="shared" si="8"/>
        <v>1</v>
      </c>
      <c r="B8">
        <f t="shared" si="9"/>
        <v>7</v>
      </c>
      <c r="C8" t="str">
        <f t="shared" si="0"/>
        <v>坎</v>
      </c>
      <c r="D8" t="str">
        <f t="shared" si="1"/>
        <v>兌</v>
      </c>
      <c r="E8" t="str">
        <f t="shared" si="2"/>
        <v>水</v>
      </c>
      <c r="F8" t="str">
        <f t="shared" si="3"/>
        <v>金</v>
      </c>
      <c r="G8" t="str">
        <f t="shared" si="10"/>
        <v>水金</v>
      </c>
      <c r="H8" t="str">
        <f t="shared" si="4"/>
        <v>←生</v>
      </c>
      <c r="I8" t="str">
        <f t="shared" si="5"/>
        <v>事情對求測人有利，容易辦</v>
      </c>
      <c r="J8">
        <f t="shared" si="6"/>
        <v>4</v>
      </c>
      <c r="K8">
        <f t="shared" si="7"/>
        <v>6</v>
      </c>
    </row>
    <row r="9" spans="1:11" x14ac:dyDescent="0.25">
      <c r="A9">
        <f t="shared" si="8"/>
        <v>1</v>
      </c>
      <c r="B9">
        <f t="shared" si="9"/>
        <v>8</v>
      </c>
      <c r="C9" t="str">
        <f t="shared" si="0"/>
        <v>坎</v>
      </c>
      <c r="D9" t="str">
        <f t="shared" si="1"/>
        <v>艮</v>
      </c>
      <c r="E9" t="str">
        <f t="shared" si="2"/>
        <v>水</v>
      </c>
      <c r="F9" t="str">
        <f t="shared" si="3"/>
        <v>土</v>
      </c>
      <c r="G9" t="str">
        <f t="shared" si="10"/>
        <v>水土</v>
      </c>
      <c r="H9" t="str">
        <f t="shared" si="4"/>
        <v>←剋</v>
      </c>
      <c r="I9" t="str">
        <f t="shared" si="5"/>
        <v>事情對求測人不利，麻煩不好辦，有阻礙。</v>
      </c>
      <c r="J9">
        <f t="shared" si="6"/>
        <v>4</v>
      </c>
      <c r="K9">
        <f t="shared" si="7"/>
        <v>3</v>
      </c>
    </row>
    <row r="10" spans="1:11" x14ac:dyDescent="0.25">
      <c r="A10">
        <f t="shared" si="8"/>
        <v>1</v>
      </c>
      <c r="B10">
        <f t="shared" si="9"/>
        <v>9</v>
      </c>
      <c r="C10" t="str">
        <f t="shared" si="0"/>
        <v>坎</v>
      </c>
      <c r="D10" t="str">
        <f t="shared" si="1"/>
        <v>離</v>
      </c>
      <c r="E10" t="str">
        <f t="shared" si="2"/>
        <v>水</v>
      </c>
      <c r="F10" t="str">
        <f t="shared" si="3"/>
        <v>火</v>
      </c>
      <c r="G10" t="str">
        <f t="shared" si="10"/>
        <v>水火</v>
      </c>
      <c r="H10" t="str">
        <f t="shared" si="4"/>
        <v>剋→</v>
      </c>
      <c r="I10" t="str">
        <f t="shared" si="5"/>
        <v>事情在掌握之中，需要自己操控。</v>
      </c>
      <c r="J10">
        <f t="shared" si="6"/>
        <v>4</v>
      </c>
      <c r="K10">
        <f t="shared" si="7"/>
        <v>8</v>
      </c>
    </row>
    <row r="11" spans="1:11" x14ac:dyDescent="0.25">
      <c r="A11">
        <f t="shared" si="8"/>
        <v>2</v>
      </c>
      <c r="B11">
        <f t="shared" si="9"/>
        <v>1</v>
      </c>
      <c r="C11" t="str">
        <f t="shared" si="0"/>
        <v>坤</v>
      </c>
      <c r="D11" t="str">
        <f t="shared" si="1"/>
        <v>坎</v>
      </c>
      <c r="E11" t="str">
        <f t="shared" si="2"/>
        <v>土</v>
      </c>
      <c r="F11" t="str">
        <f t="shared" si="3"/>
        <v>水</v>
      </c>
      <c r="G11" t="str">
        <f t="shared" si="10"/>
        <v>土水</v>
      </c>
      <c r="H11" t="str">
        <f t="shared" si="4"/>
        <v>剋→</v>
      </c>
      <c r="I11" t="str">
        <f t="shared" si="5"/>
        <v>事情在掌握之中，需要自己操控。</v>
      </c>
      <c r="J11">
        <f t="shared" si="6"/>
        <v>7</v>
      </c>
      <c r="K11">
        <f t="shared" si="7"/>
        <v>4</v>
      </c>
    </row>
    <row r="12" spans="1:11" x14ac:dyDescent="0.25">
      <c r="A12">
        <f t="shared" si="8"/>
        <v>2</v>
      </c>
      <c r="B12">
        <f t="shared" si="9"/>
        <v>2</v>
      </c>
      <c r="C12" t="str">
        <f t="shared" si="0"/>
        <v>坤</v>
      </c>
      <c r="D12" t="str">
        <f t="shared" si="1"/>
        <v>坤</v>
      </c>
      <c r="E12" t="str">
        <f t="shared" si="2"/>
        <v>土</v>
      </c>
      <c r="F12" t="str">
        <f t="shared" si="3"/>
        <v>土</v>
      </c>
      <c r="G12" t="str">
        <f t="shared" si="10"/>
        <v>土土</v>
      </c>
      <c r="H12" t="str">
        <f t="shared" si="4"/>
        <v>比</v>
      </c>
      <c r="I12" t="str">
        <f t="shared" si="5"/>
        <v>事情發展較快，容易辦</v>
      </c>
      <c r="J12">
        <f t="shared" si="6"/>
        <v>7</v>
      </c>
      <c r="K12">
        <f t="shared" si="7"/>
        <v>7</v>
      </c>
    </row>
    <row r="13" spans="1:11" x14ac:dyDescent="0.25">
      <c r="A13">
        <f t="shared" si="8"/>
        <v>2</v>
      </c>
      <c r="B13">
        <f t="shared" si="9"/>
        <v>3</v>
      </c>
      <c r="C13" t="str">
        <f t="shared" si="0"/>
        <v>坤</v>
      </c>
      <c r="D13" t="str">
        <f t="shared" si="1"/>
        <v>震</v>
      </c>
      <c r="E13" t="str">
        <f t="shared" si="2"/>
        <v>土</v>
      </c>
      <c r="F13" t="str">
        <f t="shared" si="3"/>
        <v>木</v>
      </c>
      <c r="G13" t="str">
        <f t="shared" si="10"/>
        <v>土木</v>
      </c>
      <c r="H13" t="str">
        <f t="shared" si="4"/>
        <v>←剋</v>
      </c>
      <c r="I13" t="str">
        <f t="shared" si="5"/>
        <v>事情對求測人不利，麻煩不好辦，有阻礙。</v>
      </c>
      <c r="J13">
        <f t="shared" si="6"/>
        <v>7</v>
      </c>
      <c r="K13">
        <f t="shared" si="7"/>
        <v>2</v>
      </c>
    </row>
    <row r="14" spans="1:11" x14ac:dyDescent="0.25">
      <c r="A14">
        <f t="shared" si="8"/>
        <v>2</v>
      </c>
      <c r="B14">
        <f t="shared" si="9"/>
        <v>4</v>
      </c>
      <c r="C14" t="str">
        <f t="shared" si="0"/>
        <v>坤</v>
      </c>
      <c r="D14" t="str">
        <f t="shared" si="1"/>
        <v>巽</v>
      </c>
      <c r="E14" t="str">
        <f t="shared" si="2"/>
        <v>土</v>
      </c>
      <c r="F14" t="str">
        <f t="shared" si="3"/>
        <v>木</v>
      </c>
      <c r="G14" t="str">
        <f t="shared" si="10"/>
        <v>土木</v>
      </c>
      <c r="H14" t="str">
        <f t="shared" si="4"/>
        <v>←剋</v>
      </c>
      <c r="I14" t="str">
        <f t="shared" si="5"/>
        <v>事情對求測人不利，麻煩不好辦，有阻礙。</v>
      </c>
      <c r="J14">
        <f t="shared" si="6"/>
        <v>7</v>
      </c>
      <c r="K14">
        <f t="shared" si="7"/>
        <v>1</v>
      </c>
    </row>
    <row r="15" spans="1:11" x14ac:dyDescent="0.25">
      <c r="A15">
        <f t="shared" si="8"/>
        <v>2</v>
      </c>
      <c r="B15">
        <f t="shared" si="9"/>
        <v>5</v>
      </c>
      <c r="C15" t="str">
        <f t="shared" si="0"/>
        <v>坤</v>
      </c>
      <c r="D15" t="str">
        <f t="shared" si="1"/>
        <v>中</v>
      </c>
      <c r="E15" t="str">
        <f t="shared" si="2"/>
        <v>土</v>
      </c>
      <c r="F15" t="str">
        <f t="shared" si="3"/>
        <v>土</v>
      </c>
      <c r="G15" t="str">
        <f t="shared" si="10"/>
        <v>土土</v>
      </c>
      <c r="H15" t="str">
        <f t="shared" si="4"/>
        <v>比</v>
      </c>
      <c r="I15" t="str">
        <f t="shared" si="5"/>
        <v>事情發展較快，容易辦</v>
      </c>
      <c r="J15">
        <f t="shared" si="6"/>
        <v>7</v>
      </c>
      <c r="K15">
        <f t="shared" si="7"/>
        <v>-1</v>
      </c>
    </row>
    <row r="16" spans="1:11" x14ac:dyDescent="0.25">
      <c r="A16">
        <f t="shared" si="8"/>
        <v>2</v>
      </c>
      <c r="B16">
        <f t="shared" si="9"/>
        <v>6</v>
      </c>
      <c r="C16" t="str">
        <f t="shared" si="0"/>
        <v>坤</v>
      </c>
      <c r="D16" t="str">
        <f t="shared" si="1"/>
        <v>乾</v>
      </c>
      <c r="E16" t="str">
        <f t="shared" si="2"/>
        <v>土</v>
      </c>
      <c r="F16" t="str">
        <f t="shared" si="3"/>
        <v>金</v>
      </c>
      <c r="G16" t="str">
        <f t="shared" si="10"/>
        <v>土金</v>
      </c>
      <c r="H16" t="str">
        <f t="shared" si="4"/>
        <v>生→</v>
      </c>
      <c r="I16" t="str">
        <f t="shared" si="5"/>
        <v>事情辦起來耗費大，需要自己付出。</v>
      </c>
      <c r="J16">
        <f t="shared" si="6"/>
        <v>7</v>
      </c>
      <c r="K16">
        <f t="shared" si="7"/>
        <v>5</v>
      </c>
    </row>
    <row r="17" spans="1:11" x14ac:dyDescent="0.25">
      <c r="A17">
        <f t="shared" si="8"/>
        <v>2</v>
      </c>
      <c r="B17">
        <f t="shared" si="9"/>
        <v>7</v>
      </c>
      <c r="C17" t="str">
        <f t="shared" si="0"/>
        <v>坤</v>
      </c>
      <c r="D17" t="str">
        <f t="shared" si="1"/>
        <v>兌</v>
      </c>
      <c r="E17" t="str">
        <f t="shared" si="2"/>
        <v>土</v>
      </c>
      <c r="F17" t="str">
        <f t="shared" si="3"/>
        <v>金</v>
      </c>
      <c r="G17" t="str">
        <f t="shared" si="10"/>
        <v>土金</v>
      </c>
      <c r="H17" t="str">
        <f t="shared" si="4"/>
        <v>生→</v>
      </c>
      <c r="I17" t="str">
        <f t="shared" si="5"/>
        <v>事情辦起來耗費大，需要自己付出。</v>
      </c>
      <c r="J17">
        <f t="shared" si="6"/>
        <v>7</v>
      </c>
      <c r="K17">
        <f t="shared" si="7"/>
        <v>6</v>
      </c>
    </row>
    <row r="18" spans="1:11" x14ac:dyDescent="0.25">
      <c r="A18">
        <f t="shared" si="8"/>
        <v>2</v>
      </c>
      <c r="B18">
        <f t="shared" si="9"/>
        <v>8</v>
      </c>
      <c r="C18" t="str">
        <f t="shared" si="0"/>
        <v>坤</v>
      </c>
      <c r="D18" t="str">
        <f t="shared" si="1"/>
        <v>艮</v>
      </c>
      <c r="E18" t="str">
        <f t="shared" si="2"/>
        <v>土</v>
      </c>
      <c r="F18" t="str">
        <f t="shared" si="3"/>
        <v>土</v>
      </c>
      <c r="G18" t="str">
        <f t="shared" si="10"/>
        <v>土土</v>
      </c>
      <c r="H18" t="str">
        <f t="shared" si="4"/>
        <v>比</v>
      </c>
      <c r="I18" t="str">
        <f t="shared" si="5"/>
        <v>事情發展較快，容易辦</v>
      </c>
      <c r="J18">
        <f t="shared" si="6"/>
        <v>7</v>
      </c>
      <c r="K18">
        <f t="shared" si="7"/>
        <v>3</v>
      </c>
    </row>
    <row r="19" spans="1:11" x14ac:dyDescent="0.25">
      <c r="A19">
        <f t="shared" si="8"/>
        <v>2</v>
      </c>
      <c r="B19">
        <f t="shared" si="9"/>
        <v>9</v>
      </c>
      <c r="C19" t="str">
        <f t="shared" si="0"/>
        <v>坤</v>
      </c>
      <c r="D19" t="str">
        <f t="shared" si="1"/>
        <v>離</v>
      </c>
      <c r="E19" t="str">
        <f t="shared" si="2"/>
        <v>土</v>
      </c>
      <c r="F19" t="str">
        <f t="shared" si="3"/>
        <v>火</v>
      </c>
      <c r="G19" t="str">
        <f t="shared" si="10"/>
        <v>土火</v>
      </c>
      <c r="H19" t="str">
        <f t="shared" si="4"/>
        <v>←生</v>
      </c>
      <c r="I19" t="str">
        <f t="shared" si="5"/>
        <v>事情對求測人有利，容易辦</v>
      </c>
      <c r="J19">
        <f t="shared" si="6"/>
        <v>7</v>
      </c>
      <c r="K19">
        <f t="shared" si="7"/>
        <v>8</v>
      </c>
    </row>
    <row r="20" spans="1:11" x14ac:dyDescent="0.25">
      <c r="A20">
        <f t="shared" si="8"/>
        <v>3</v>
      </c>
      <c r="B20">
        <f t="shared" si="9"/>
        <v>1</v>
      </c>
      <c r="C20" t="str">
        <f t="shared" si="0"/>
        <v>震</v>
      </c>
      <c r="D20" t="str">
        <f t="shared" si="1"/>
        <v>坎</v>
      </c>
      <c r="E20" t="str">
        <f t="shared" si="2"/>
        <v>木</v>
      </c>
      <c r="F20" t="str">
        <f t="shared" si="3"/>
        <v>水</v>
      </c>
      <c r="G20" t="str">
        <f t="shared" si="10"/>
        <v>木水</v>
      </c>
      <c r="H20" t="str">
        <f t="shared" si="4"/>
        <v>←生</v>
      </c>
      <c r="I20" t="str">
        <f t="shared" si="5"/>
        <v>事情對求測人有利，容易辦</v>
      </c>
      <c r="J20">
        <f t="shared" si="6"/>
        <v>2</v>
      </c>
      <c r="K20">
        <f t="shared" si="7"/>
        <v>4</v>
      </c>
    </row>
    <row r="21" spans="1:11" x14ac:dyDescent="0.25">
      <c r="A21">
        <f t="shared" si="8"/>
        <v>3</v>
      </c>
      <c r="B21">
        <f t="shared" si="9"/>
        <v>2</v>
      </c>
      <c r="C21" t="str">
        <f t="shared" si="0"/>
        <v>震</v>
      </c>
      <c r="D21" t="str">
        <f t="shared" si="1"/>
        <v>坤</v>
      </c>
      <c r="E21" t="str">
        <f t="shared" si="2"/>
        <v>木</v>
      </c>
      <c r="F21" t="str">
        <f t="shared" si="3"/>
        <v>土</v>
      </c>
      <c r="G21" t="str">
        <f t="shared" si="10"/>
        <v>木土</v>
      </c>
      <c r="H21" t="str">
        <f t="shared" si="4"/>
        <v>剋→</v>
      </c>
      <c r="I21" t="str">
        <f t="shared" si="5"/>
        <v>事情在掌握之中，需要自己操控。</v>
      </c>
      <c r="J21">
        <f t="shared" si="6"/>
        <v>2</v>
      </c>
      <c r="K21">
        <f t="shared" si="7"/>
        <v>7</v>
      </c>
    </row>
    <row r="22" spans="1:11" x14ac:dyDescent="0.25">
      <c r="A22">
        <f t="shared" si="8"/>
        <v>3</v>
      </c>
      <c r="B22">
        <f t="shared" si="9"/>
        <v>3</v>
      </c>
      <c r="C22" t="str">
        <f t="shared" si="0"/>
        <v>震</v>
      </c>
      <c r="D22" t="str">
        <f t="shared" si="1"/>
        <v>震</v>
      </c>
      <c r="E22" t="str">
        <f t="shared" si="2"/>
        <v>木</v>
      </c>
      <c r="F22" t="str">
        <f t="shared" si="3"/>
        <v>木</v>
      </c>
      <c r="G22" t="str">
        <f t="shared" si="10"/>
        <v>木木</v>
      </c>
      <c r="H22" t="str">
        <f t="shared" si="4"/>
        <v>比</v>
      </c>
      <c r="I22" t="str">
        <f t="shared" si="5"/>
        <v>事情發展較快，容易辦</v>
      </c>
      <c r="J22">
        <f t="shared" si="6"/>
        <v>2</v>
      </c>
      <c r="K22">
        <f t="shared" si="7"/>
        <v>2</v>
      </c>
    </row>
    <row r="23" spans="1:11" x14ac:dyDescent="0.25">
      <c r="A23">
        <f t="shared" si="8"/>
        <v>3</v>
      </c>
      <c r="B23">
        <f t="shared" si="9"/>
        <v>4</v>
      </c>
      <c r="C23" t="str">
        <f t="shared" si="0"/>
        <v>震</v>
      </c>
      <c r="D23" t="str">
        <f t="shared" si="1"/>
        <v>巽</v>
      </c>
      <c r="E23" t="str">
        <f t="shared" si="2"/>
        <v>木</v>
      </c>
      <c r="F23" t="str">
        <f t="shared" si="3"/>
        <v>木</v>
      </c>
      <c r="G23" t="str">
        <f t="shared" si="10"/>
        <v>木木</v>
      </c>
      <c r="H23" t="str">
        <f t="shared" si="4"/>
        <v>比</v>
      </c>
      <c r="I23" t="str">
        <f t="shared" si="5"/>
        <v>事情發展較快，容易辦</v>
      </c>
      <c r="J23">
        <f t="shared" si="6"/>
        <v>2</v>
      </c>
      <c r="K23">
        <f t="shared" si="7"/>
        <v>1</v>
      </c>
    </row>
    <row r="24" spans="1:11" x14ac:dyDescent="0.25">
      <c r="A24">
        <f t="shared" si="8"/>
        <v>3</v>
      </c>
      <c r="B24">
        <f t="shared" si="9"/>
        <v>5</v>
      </c>
      <c r="C24" t="str">
        <f t="shared" si="0"/>
        <v>震</v>
      </c>
      <c r="D24" t="str">
        <f t="shared" si="1"/>
        <v>中</v>
      </c>
      <c r="E24" t="str">
        <f t="shared" si="2"/>
        <v>木</v>
      </c>
      <c r="F24" t="str">
        <f t="shared" si="3"/>
        <v>土</v>
      </c>
      <c r="G24" t="str">
        <f t="shared" si="10"/>
        <v>木土</v>
      </c>
      <c r="H24" t="str">
        <f t="shared" si="4"/>
        <v>剋→</v>
      </c>
      <c r="I24" t="str">
        <f t="shared" si="5"/>
        <v>事情在掌握之中，需要自己操控。</v>
      </c>
      <c r="J24">
        <f t="shared" si="6"/>
        <v>2</v>
      </c>
      <c r="K24">
        <f t="shared" si="7"/>
        <v>-1</v>
      </c>
    </row>
    <row r="25" spans="1:11" x14ac:dyDescent="0.25">
      <c r="A25">
        <f t="shared" si="8"/>
        <v>3</v>
      </c>
      <c r="B25">
        <f t="shared" si="9"/>
        <v>6</v>
      </c>
      <c r="C25" t="str">
        <f t="shared" si="0"/>
        <v>震</v>
      </c>
      <c r="D25" t="str">
        <f t="shared" si="1"/>
        <v>乾</v>
      </c>
      <c r="E25" t="str">
        <f t="shared" si="2"/>
        <v>木</v>
      </c>
      <c r="F25" t="str">
        <f t="shared" si="3"/>
        <v>金</v>
      </c>
      <c r="G25" t="str">
        <f t="shared" si="10"/>
        <v>木金</v>
      </c>
      <c r="H25" t="str">
        <f t="shared" si="4"/>
        <v>←剋</v>
      </c>
      <c r="I25" t="str">
        <f t="shared" si="5"/>
        <v>事情對求測人不利，麻煩不好辦，有阻礙。</v>
      </c>
      <c r="J25">
        <f t="shared" si="6"/>
        <v>2</v>
      </c>
      <c r="K25">
        <f t="shared" si="7"/>
        <v>5</v>
      </c>
    </row>
    <row r="26" spans="1:11" x14ac:dyDescent="0.25">
      <c r="A26">
        <f t="shared" si="8"/>
        <v>3</v>
      </c>
      <c r="B26">
        <f t="shared" si="9"/>
        <v>7</v>
      </c>
      <c r="C26" t="str">
        <f t="shared" si="0"/>
        <v>震</v>
      </c>
      <c r="D26" t="str">
        <f t="shared" si="1"/>
        <v>兌</v>
      </c>
      <c r="E26" t="str">
        <f t="shared" si="2"/>
        <v>木</v>
      </c>
      <c r="F26" t="str">
        <f t="shared" si="3"/>
        <v>金</v>
      </c>
      <c r="G26" t="str">
        <f t="shared" si="10"/>
        <v>木金</v>
      </c>
      <c r="H26" t="str">
        <f t="shared" si="4"/>
        <v>←剋</v>
      </c>
      <c r="I26" t="str">
        <f t="shared" si="5"/>
        <v>事情對求測人不利，麻煩不好辦，有阻礙。</v>
      </c>
      <c r="J26">
        <f t="shared" si="6"/>
        <v>2</v>
      </c>
      <c r="K26">
        <f t="shared" si="7"/>
        <v>6</v>
      </c>
    </row>
    <row r="27" spans="1:11" x14ac:dyDescent="0.25">
      <c r="A27">
        <f t="shared" si="8"/>
        <v>3</v>
      </c>
      <c r="B27">
        <f t="shared" si="9"/>
        <v>8</v>
      </c>
      <c r="C27" t="str">
        <f t="shared" si="0"/>
        <v>震</v>
      </c>
      <c r="D27" t="str">
        <f t="shared" si="1"/>
        <v>艮</v>
      </c>
      <c r="E27" t="str">
        <f t="shared" si="2"/>
        <v>木</v>
      </c>
      <c r="F27" t="str">
        <f t="shared" si="3"/>
        <v>土</v>
      </c>
      <c r="G27" t="str">
        <f t="shared" si="10"/>
        <v>木土</v>
      </c>
      <c r="H27" t="str">
        <f t="shared" si="4"/>
        <v>剋→</v>
      </c>
      <c r="I27" t="str">
        <f t="shared" si="5"/>
        <v>事情在掌握之中，需要自己操控。</v>
      </c>
      <c r="J27">
        <f t="shared" si="6"/>
        <v>2</v>
      </c>
      <c r="K27">
        <f t="shared" si="7"/>
        <v>3</v>
      </c>
    </row>
    <row r="28" spans="1:11" x14ac:dyDescent="0.25">
      <c r="A28">
        <f t="shared" si="8"/>
        <v>3</v>
      </c>
      <c r="B28">
        <f t="shared" si="9"/>
        <v>9</v>
      </c>
      <c r="C28" t="str">
        <f t="shared" si="0"/>
        <v>震</v>
      </c>
      <c r="D28" t="str">
        <f t="shared" si="1"/>
        <v>離</v>
      </c>
      <c r="E28" t="str">
        <f t="shared" si="2"/>
        <v>木</v>
      </c>
      <c r="F28" t="str">
        <f t="shared" si="3"/>
        <v>火</v>
      </c>
      <c r="G28" t="str">
        <f t="shared" si="10"/>
        <v>木火</v>
      </c>
      <c r="H28" t="str">
        <f t="shared" si="4"/>
        <v>生→</v>
      </c>
      <c r="I28" t="str">
        <f t="shared" si="5"/>
        <v>事情辦起來耗費大，需要自己付出。</v>
      </c>
      <c r="J28">
        <f t="shared" si="6"/>
        <v>2</v>
      </c>
      <c r="K28">
        <f t="shared" si="7"/>
        <v>8</v>
      </c>
    </row>
    <row r="29" spans="1:11" x14ac:dyDescent="0.25">
      <c r="A29">
        <f t="shared" si="8"/>
        <v>4</v>
      </c>
      <c r="B29">
        <f t="shared" si="9"/>
        <v>1</v>
      </c>
      <c r="C29" t="str">
        <f t="shared" si="0"/>
        <v>巽</v>
      </c>
      <c r="D29" t="str">
        <f t="shared" si="1"/>
        <v>坎</v>
      </c>
      <c r="E29" t="str">
        <f t="shared" si="2"/>
        <v>木</v>
      </c>
      <c r="F29" t="str">
        <f t="shared" si="3"/>
        <v>水</v>
      </c>
      <c r="G29" t="str">
        <f t="shared" si="10"/>
        <v>木水</v>
      </c>
      <c r="H29" t="str">
        <f t="shared" si="4"/>
        <v>←生</v>
      </c>
      <c r="I29" t="str">
        <f t="shared" si="5"/>
        <v>事情對求測人有利，容易辦</v>
      </c>
      <c r="J29">
        <f t="shared" si="6"/>
        <v>1</v>
      </c>
      <c r="K29">
        <f t="shared" si="7"/>
        <v>4</v>
      </c>
    </row>
    <row r="30" spans="1:11" x14ac:dyDescent="0.25">
      <c r="A30">
        <f t="shared" si="8"/>
        <v>4</v>
      </c>
      <c r="B30">
        <f t="shared" si="9"/>
        <v>2</v>
      </c>
      <c r="C30" t="str">
        <f t="shared" si="0"/>
        <v>巽</v>
      </c>
      <c r="D30" t="str">
        <f t="shared" si="1"/>
        <v>坤</v>
      </c>
      <c r="E30" t="str">
        <f t="shared" si="2"/>
        <v>木</v>
      </c>
      <c r="F30" t="str">
        <f t="shared" si="3"/>
        <v>土</v>
      </c>
      <c r="G30" t="str">
        <f t="shared" si="10"/>
        <v>木土</v>
      </c>
      <c r="H30" t="str">
        <f t="shared" si="4"/>
        <v>剋→</v>
      </c>
      <c r="I30" t="str">
        <f t="shared" si="5"/>
        <v>事情在掌握之中，需要自己操控。</v>
      </c>
      <c r="J30">
        <f t="shared" si="6"/>
        <v>1</v>
      </c>
      <c r="K30">
        <f t="shared" si="7"/>
        <v>7</v>
      </c>
    </row>
    <row r="31" spans="1:11" x14ac:dyDescent="0.25">
      <c r="A31">
        <f t="shared" si="8"/>
        <v>4</v>
      </c>
      <c r="B31">
        <f t="shared" si="9"/>
        <v>3</v>
      </c>
      <c r="C31" t="str">
        <f t="shared" si="0"/>
        <v>巽</v>
      </c>
      <c r="D31" t="str">
        <f t="shared" si="1"/>
        <v>震</v>
      </c>
      <c r="E31" t="str">
        <f t="shared" si="2"/>
        <v>木</v>
      </c>
      <c r="F31" t="str">
        <f t="shared" si="3"/>
        <v>木</v>
      </c>
      <c r="G31" t="str">
        <f t="shared" si="10"/>
        <v>木木</v>
      </c>
      <c r="H31" t="str">
        <f t="shared" si="4"/>
        <v>比</v>
      </c>
      <c r="I31" t="str">
        <f t="shared" si="5"/>
        <v>事情發展較快，容易辦</v>
      </c>
      <c r="J31">
        <f t="shared" si="6"/>
        <v>1</v>
      </c>
      <c r="K31">
        <f t="shared" si="7"/>
        <v>2</v>
      </c>
    </row>
    <row r="32" spans="1:11" x14ac:dyDescent="0.25">
      <c r="A32">
        <f t="shared" si="8"/>
        <v>4</v>
      </c>
      <c r="B32">
        <f t="shared" si="9"/>
        <v>4</v>
      </c>
      <c r="C32" t="str">
        <f t="shared" si="0"/>
        <v>巽</v>
      </c>
      <c r="D32" t="str">
        <f t="shared" si="1"/>
        <v>巽</v>
      </c>
      <c r="E32" t="str">
        <f t="shared" si="2"/>
        <v>木</v>
      </c>
      <c r="F32" t="str">
        <f t="shared" si="3"/>
        <v>木</v>
      </c>
      <c r="G32" t="str">
        <f t="shared" si="10"/>
        <v>木木</v>
      </c>
      <c r="H32" t="str">
        <f t="shared" si="4"/>
        <v>比</v>
      </c>
      <c r="I32" t="str">
        <f t="shared" si="5"/>
        <v>事情發展較快，容易辦</v>
      </c>
      <c r="J32">
        <f t="shared" si="6"/>
        <v>1</v>
      </c>
      <c r="K32">
        <f t="shared" si="7"/>
        <v>1</v>
      </c>
    </row>
    <row r="33" spans="1:11" x14ac:dyDescent="0.25">
      <c r="A33">
        <f t="shared" si="8"/>
        <v>4</v>
      </c>
      <c r="B33">
        <f t="shared" si="9"/>
        <v>5</v>
      </c>
      <c r="C33" t="str">
        <f t="shared" si="0"/>
        <v>巽</v>
      </c>
      <c r="D33" t="str">
        <f t="shared" si="1"/>
        <v>中</v>
      </c>
      <c r="E33" t="str">
        <f t="shared" si="2"/>
        <v>木</v>
      </c>
      <c r="F33" t="str">
        <f t="shared" si="3"/>
        <v>土</v>
      </c>
      <c r="G33" t="str">
        <f t="shared" si="10"/>
        <v>木土</v>
      </c>
      <c r="H33" t="str">
        <f t="shared" si="4"/>
        <v>剋→</v>
      </c>
      <c r="I33" t="str">
        <f t="shared" si="5"/>
        <v>事情在掌握之中，需要自己操控。</v>
      </c>
      <c r="J33">
        <f t="shared" si="6"/>
        <v>1</v>
      </c>
      <c r="K33">
        <f t="shared" si="7"/>
        <v>-1</v>
      </c>
    </row>
    <row r="34" spans="1:11" x14ac:dyDescent="0.25">
      <c r="A34">
        <f t="shared" si="8"/>
        <v>4</v>
      </c>
      <c r="B34">
        <f t="shared" si="9"/>
        <v>6</v>
      </c>
      <c r="C34" t="str">
        <f t="shared" ref="C34:C65" si="11">VLOOKUP(A34, 九宮關係,2, FALSE)</f>
        <v>巽</v>
      </c>
      <c r="D34" t="str">
        <f t="shared" ref="D34:D65" si="12">VLOOKUP(B34, 九宮關係,2, FALSE)</f>
        <v>乾</v>
      </c>
      <c r="E34" t="str">
        <f t="shared" ref="E34:E65" si="13">VLOOKUP(A34, 九宮關係, 5, FALSE)</f>
        <v>木</v>
      </c>
      <c r="F34" t="str">
        <f t="shared" ref="F34:F65" si="14">VLOOKUP(B34, 九宮關係, 5, FALSE)</f>
        <v>金</v>
      </c>
      <c r="G34" t="str">
        <f t="shared" si="10"/>
        <v>木金</v>
      </c>
      <c r="H34" t="str">
        <f t="shared" ref="H34:H65" si="15">VLOOKUP(G34, 五行生剋關係, 2, FALSE)</f>
        <v>←剋</v>
      </c>
      <c r="I34" t="str">
        <f t="shared" ref="I34:I65" si="16">VLOOKUP(H34, 生剋旺衰主客, 2, FALSE)</f>
        <v>事情對求測人不利，麻煩不好辦，有阻礙。</v>
      </c>
      <c r="J34">
        <f t="shared" ref="J34:J65" si="17">VLOOKUP(C34, 宮對應位, 5,FALSE)</f>
        <v>1</v>
      </c>
      <c r="K34">
        <f t="shared" ref="K34:K65" si="18">VLOOKUP(D34, 宮對應位, 5,FALSE)</f>
        <v>5</v>
      </c>
    </row>
    <row r="35" spans="1:11" x14ac:dyDescent="0.25">
      <c r="A35">
        <f t="shared" si="8"/>
        <v>4</v>
      </c>
      <c r="B35">
        <f t="shared" si="9"/>
        <v>7</v>
      </c>
      <c r="C35" t="str">
        <f t="shared" si="11"/>
        <v>巽</v>
      </c>
      <c r="D35" t="str">
        <f t="shared" si="12"/>
        <v>兌</v>
      </c>
      <c r="E35" t="str">
        <f t="shared" si="13"/>
        <v>木</v>
      </c>
      <c r="F35" t="str">
        <f t="shared" si="14"/>
        <v>金</v>
      </c>
      <c r="G35" t="str">
        <f t="shared" si="10"/>
        <v>木金</v>
      </c>
      <c r="H35" t="str">
        <f t="shared" si="15"/>
        <v>←剋</v>
      </c>
      <c r="I35" t="str">
        <f t="shared" si="16"/>
        <v>事情對求測人不利，麻煩不好辦，有阻礙。</v>
      </c>
      <c r="J35">
        <f t="shared" si="17"/>
        <v>1</v>
      </c>
      <c r="K35">
        <f t="shared" si="18"/>
        <v>6</v>
      </c>
    </row>
    <row r="36" spans="1:11" x14ac:dyDescent="0.25">
      <c r="A36">
        <f t="shared" si="8"/>
        <v>4</v>
      </c>
      <c r="B36">
        <f t="shared" si="9"/>
        <v>8</v>
      </c>
      <c r="C36" t="str">
        <f t="shared" si="11"/>
        <v>巽</v>
      </c>
      <c r="D36" t="str">
        <f t="shared" si="12"/>
        <v>艮</v>
      </c>
      <c r="E36" t="str">
        <f t="shared" si="13"/>
        <v>木</v>
      </c>
      <c r="F36" t="str">
        <f t="shared" si="14"/>
        <v>土</v>
      </c>
      <c r="G36" t="str">
        <f t="shared" si="10"/>
        <v>木土</v>
      </c>
      <c r="H36" t="str">
        <f t="shared" si="15"/>
        <v>剋→</v>
      </c>
      <c r="I36" t="str">
        <f t="shared" si="16"/>
        <v>事情在掌握之中，需要自己操控。</v>
      </c>
      <c r="J36">
        <f t="shared" si="17"/>
        <v>1</v>
      </c>
      <c r="K36">
        <f t="shared" si="18"/>
        <v>3</v>
      </c>
    </row>
    <row r="37" spans="1:11" x14ac:dyDescent="0.25">
      <c r="A37">
        <f t="shared" si="8"/>
        <v>4</v>
      </c>
      <c r="B37">
        <f t="shared" si="9"/>
        <v>9</v>
      </c>
      <c r="C37" t="str">
        <f t="shared" si="11"/>
        <v>巽</v>
      </c>
      <c r="D37" t="str">
        <f t="shared" si="12"/>
        <v>離</v>
      </c>
      <c r="E37" t="str">
        <f t="shared" si="13"/>
        <v>木</v>
      </c>
      <c r="F37" t="str">
        <f t="shared" si="14"/>
        <v>火</v>
      </c>
      <c r="G37" t="str">
        <f t="shared" si="10"/>
        <v>木火</v>
      </c>
      <c r="H37" t="str">
        <f t="shared" si="15"/>
        <v>生→</v>
      </c>
      <c r="I37" t="str">
        <f t="shared" si="16"/>
        <v>事情辦起來耗費大，需要自己付出。</v>
      </c>
      <c r="J37">
        <f t="shared" si="17"/>
        <v>1</v>
      </c>
      <c r="K37">
        <f t="shared" si="18"/>
        <v>8</v>
      </c>
    </row>
    <row r="38" spans="1:11" x14ac:dyDescent="0.25">
      <c r="A38">
        <f t="shared" si="8"/>
        <v>5</v>
      </c>
      <c r="B38">
        <f t="shared" si="9"/>
        <v>1</v>
      </c>
      <c r="C38" t="str">
        <f t="shared" si="11"/>
        <v>中</v>
      </c>
      <c r="D38" t="str">
        <f t="shared" si="12"/>
        <v>坎</v>
      </c>
      <c r="E38" t="str">
        <f t="shared" si="13"/>
        <v>土</v>
      </c>
      <c r="F38" t="str">
        <f t="shared" si="14"/>
        <v>水</v>
      </c>
      <c r="G38" t="str">
        <f t="shared" si="10"/>
        <v>土水</v>
      </c>
      <c r="H38" t="str">
        <f t="shared" si="15"/>
        <v>剋→</v>
      </c>
      <c r="I38" t="str">
        <f t="shared" si="16"/>
        <v>事情在掌握之中，需要自己操控。</v>
      </c>
      <c r="J38">
        <f t="shared" si="17"/>
        <v>-1</v>
      </c>
      <c r="K38">
        <f t="shared" si="18"/>
        <v>4</v>
      </c>
    </row>
    <row r="39" spans="1:11" x14ac:dyDescent="0.25">
      <c r="A39">
        <f t="shared" si="8"/>
        <v>5</v>
      </c>
      <c r="B39">
        <f t="shared" si="9"/>
        <v>2</v>
      </c>
      <c r="C39" t="str">
        <f t="shared" si="11"/>
        <v>中</v>
      </c>
      <c r="D39" t="str">
        <f t="shared" si="12"/>
        <v>坤</v>
      </c>
      <c r="E39" t="str">
        <f t="shared" si="13"/>
        <v>土</v>
      </c>
      <c r="F39" t="str">
        <f t="shared" si="14"/>
        <v>土</v>
      </c>
      <c r="G39" t="str">
        <f t="shared" si="10"/>
        <v>土土</v>
      </c>
      <c r="H39" t="str">
        <f t="shared" si="15"/>
        <v>比</v>
      </c>
      <c r="I39" t="str">
        <f t="shared" si="16"/>
        <v>事情發展較快，容易辦</v>
      </c>
      <c r="J39">
        <f t="shared" si="17"/>
        <v>-1</v>
      </c>
      <c r="K39">
        <f t="shared" si="18"/>
        <v>7</v>
      </c>
    </row>
    <row r="40" spans="1:11" x14ac:dyDescent="0.25">
      <c r="A40">
        <f t="shared" si="8"/>
        <v>5</v>
      </c>
      <c r="B40">
        <f t="shared" si="9"/>
        <v>3</v>
      </c>
      <c r="C40" t="str">
        <f t="shared" si="11"/>
        <v>中</v>
      </c>
      <c r="D40" t="str">
        <f t="shared" si="12"/>
        <v>震</v>
      </c>
      <c r="E40" t="str">
        <f t="shared" si="13"/>
        <v>土</v>
      </c>
      <c r="F40" t="str">
        <f t="shared" si="14"/>
        <v>木</v>
      </c>
      <c r="G40" t="str">
        <f t="shared" si="10"/>
        <v>土木</v>
      </c>
      <c r="H40" t="str">
        <f t="shared" si="15"/>
        <v>←剋</v>
      </c>
      <c r="I40" t="str">
        <f t="shared" si="16"/>
        <v>事情對求測人不利，麻煩不好辦，有阻礙。</v>
      </c>
      <c r="J40">
        <f t="shared" si="17"/>
        <v>-1</v>
      </c>
      <c r="K40">
        <f t="shared" si="18"/>
        <v>2</v>
      </c>
    </row>
    <row r="41" spans="1:11" x14ac:dyDescent="0.25">
      <c r="A41">
        <f t="shared" si="8"/>
        <v>5</v>
      </c>
      <c r="B41">
        <f t="shared" si="9"/>
        <v>4</v>
      </c>
      <c r="C41" t="str">
        <f t="shared" si="11"/>
        <v>中</v>
      </c>
      <c r="D41" t="str">
        <f t="shared" si="12"/>
        <v>巽</v>
      </c>
      <c r="E41" t="str">
        <f t="shared" si="13"/>
        <v>土</v>
      </c>
      <c r="F41" t="str">
        <f t="shared" si="14"/>
        <v>木</v>
      </c>
      <c r="G41" t="str">
        <f t="shared" si="10"/>
        <v>土木</v>
      </c>
      <c r="H41" t="str">
        <f t="shared" si="15"/>
        <v>←剋</v>
      </c>
      <c r="I41" t="str">
        <f t="shared" si="16"/>
        <v>事情對求測人不利，麻煩不好辦，有阻礙。</v>
      </c>
      <c r="J41">
        <f t="shared" si="17"/>
        <v>-1</v>
      </c>
      <c r="K41">
        <f t="shared" si="18"/>
        <v>1</v>
      </c>
    </row>
    <row r="42" spans="1:11" x14ac:dyDescent="0.25">
      <c r="A42">
        <f t="shared" si="8"/>
        <v>5</v>
      </c>
      <c r="B42">
        <f t="shared" si="9"/>
        <v>5</v>
      </c>
      <c r="C42" t="str">
        <f t="shared" si="11"/>
        <v>中</v>
      </c>
      <c r="D42" t="str">
        <f t="shared" si="12"/>
        <v>中</v>
      </c>
      <c r="E42" t="str">
        <f t="shared" si="13"/>
        <v>土</v>
      </c>
      <c r="F42" t="str">
        <f t="shared" si="14"/>
        <v>土</v>
      </c>
      <c r="G42" t="str">
        <f t="shared" si="10"/>
        <v>土土</v>
      </c>
      <c r="H42" t="str">
        <f t="shared" si="15"/>
        <v>比</v>
      </c>
      <c r="I42" t="str">
        <f t="shared" si="16"/>
        <v>事情發展較快，容易辦</v>
      </c>
      <c r="J42">
        <f t="shared" si="17"/>
        <v>-1</v>
      </c>
      <c r="K42">
        <f t="shared" si="18"/>
        <v>-1</v>
      </c>
    </row>
    <row r="43" spans="1:11" x14ac:dyDescent="0.25">
      <c r="A43">
        <f t="shared" si="8"/>
        <v>5</v>
      </c>
      <c r="B43">
        <f t="shared" si="9"/>
        <v>6</v>
      </c>
      <c r="C43" t="str">
        <f t="shared" si="11"/>
        <v>中</v>
      </c>
      <c r="D43" t="str">
        <f t="shared" si="12"/>
        <v>乾</v>
      </c>
      <c r="E43" t="str">
        <f t="shared" si="13"/>
        <v>土</v>
      </c>
      <c r="F43" t="str">
        <f t="shared" si="14"/>
        <v>金</v>
      </c>
      <c r="G43" t="str">
        <f t="shared" si="10"/>
        <v>土金</v>
      </c>
      <c r="H43" t="str">
        <f t="shared" si="15"/>
        <v>生→</v>
      </c>
      <c r="I43" t="str">
        <f t="shared" si="16"/>
        <v>事情辦起來耗費大，需要自己付出。</v>
      </c>
      <c r="J43">
        <f t="shared" si="17"/>
        <v>-1</v>
      </c>
      <c r="K43">
        <f t="shared" si="18"/>
        <v>5</v>
      </c>
    </row>
    <row r="44" spans="1:11" x14ac:dyDescent="0.25">
      <c r="A44">
        <f t="shared" si="8"/>
        <v>5</v>
      </c>
      <c r="B44">
        <f t="shared" si="9"/>
        <v>7</v>
      </c>
      <c r="C44" t="str">
        <f t="shared" si="11"/>
        <v>中</v>
      </c>
      <c r="D44" t="str">
        <f t="shared" si="12"/>
        <v>兌</v>
      </c>
      <c r="E44" t="str">
        <f t="shared" si="13"/>
        <v>土</v>
      </c>
      <c r="F44" t="str">
        <f t="shared" si="14"/>
        <v>金</v>
      </c>
      <c r="G44" t="str">
        <f t="shared" si="10"/>
        <v>土金</v>
      </c>
      <c r="H44" t="str">
        <f t="shared" si="15"/>
        <v>生→</v>
      </c>
      <c r="I44" t="str">
        <f t="shared" si="16"/>
        <v>事情辦起來耗費大，需要自己付出。</v>
      </c>
      <c r="J44">
        <f t="shared" si="17"/>
        <v>-1</v>
      </c>
      <c r="K44">
        <f t="shared" si="18"/>
        <v>6</v>
      </c>
    </row>
    <row r="45" spans="1:11" x14ac:dyDescent="0.25">
      <c r="A45">
        <f t="shared" si="8"/>
        <v>5</v>
      </c>
      <c r="B45">
        <f t="shared" si="9"/>
        <v>8</v>
      </c>
      <c r="C45" t="str">
        <f t="shared" si="11"/>
        <v>中</v>
      </c>
      <c r="D45" t="str">
        <f t="shared" si="12"/>
        <v>艮</v>
      </c>
      <c r="E45" t="str">
        <f t="shared" si="13"/>
        <v>土</v>
      </c>
      <c r="F45" t="str">
        <f t="shared" si="14"/>
        <v>土</v>
      </c>
      <c r="G45" t="str">
        <f t="shared" si="10"/>
        <v>土土</v>
      </c>
      <c r="H45" t="str">
        <f t="shared" si="15"/>
        <v>比</v>
      </c>
      <c r="I45" t="str">
        <f t="shared" si="16"/>
        <v>事情發展較快，容易辦</v>
      </c>
      <c r="J45">
        <f t="shared" si="17"/>
        <v>-1</v>
      </c>
      <c r="K45">
        <f t="shared" si="18"/>
        <v>3</v>
      </c>
    </row>
    <row r="46" spans="1:11" x14ac:dyDescent="0.25">
      <c r="A46">
        <f t="shared" si="8"/>
        <v>5</v>
      </c>
      <c r="B46">
        <f t="shared" si="9"/>
        <v>9</v>
      </c>
      <c r="C46" t="str">
        <f t="shared" si="11"/>
        <v>中</v>
      </c>
      <c r="D46" t="str">
        <f t="shared" si="12"/>
        <v>離</v>
      </c>
      <c r="E46" t="str">
        <f t="shared" si="13"/>
        <v>土</v>
      </c>
      <c r="F46" t="str">
        <f t="shared" si="14"/>
        <v>火</v>
      </c>
      <c r="G46" t="str">
        <f t="shared" si="10"/>
        <v>土火</v>
      </c>
      <c r="H46" t="str">
        <f t="shared" si="15"/>
        <v>←生</v>
      </c>
      <c r="I46" t="str">
        <f t="shared" si="16"/>
        <v>事情對求測人有利，容易辦</v>
      </c>
      <c r="J46">
        <f t="shared" si="17"/>
        <v>-1</v>
      </c>
      <c r="K46">
        <f t="shared" si="18"/>
        <v>8</v>
      </c>
    </row>
    <row r="47" spans="1:11" x14ac:dyDescent="0.25">
      <c r="A47">
        <f t="shared" si="8"/>
        <v>6</v>
      </c>
      <c r="B47">
        <f t="shared" si="9"/>
        <v>1</v>
      </c>
      <c r="C47" t="str">
        <f t="shared" si="11"/>
        <v>乾</v>
      </c>
      <c r="D47" t="str">
        <f t="shared" si="12"/>
        <v>坎</v>
      </c>
      <c r="E47" t="str">
        <f t="shared" si="13"/>
        <v>金</v>
      </c>
      <c r="F47" t="str">
        <f t="shared" si="14"/>
        <v>水</v>
      </c>
      <c r="G47" t="str">
        <f t="shared" si="10"/>
        <v>金水</v>
      </c>
      <c r="H47" t="str">
        <f t="shared" si="15"/>
        <v>生→</v>
      </c>
      <c r="I47" t="str">
        <f t="shared" si="16"/>
        <v>事情辦起來耗費大，需要自己付出。</v>
      </c>
      <c r="J47">
        <f t="shared" si="17"/>
        <v>5</v>
      </c>
      <c r="K47">
        <f t="shared" si="18"/>
        <v>4</v>
      </c>
    </row>
    <row r="48" spans="1:11" x14ac:dyDescent="0.25">
      <c r="A48">
        <f t="shared" si="8"/>
        <v>6</v>
      </c>
      <c r="B48">
        <f t="shared" si="9"/>
        <v>2</v>
      </c>
      <c r="C48" t="str">
        <f t="shared" si="11"/>
        <v>乾</v>
      </c>
      <c r="D48" t="str">
        <f t="shared" si="12"/>
        <v>坤</v>
      </c>
      <c r="E48" t="str">
        <f t="shared" si="13"/>
        <v>金</v>
      </c>
      <c r="F48" t="str">
        <f t="shared" si="14"/>
        <v>土</v>
      </c>
      <c r="G48" t="str">
        <f t="shared" si="10"/>
        <v>金土</v>
      </c>
      <c r="H48" t="str">
        <f t="shared" si="15"/>
        <v>←生</v>
      </c>
      <c r="I48" t="str">
        <f t="shared" si="16"/>
        <v>事情對求測人有利，容易辦</v>
      </c>
      <c r="J48">
        <f t="shared" si="17"/>
        <v>5</v>
      </c>
      <c r="K48">
        <f t="shared" si="18"/>
        <v>7</v>
      </c>
    </row>
    <row r="49" spans="1:11" x14ac:dyDescent="0.25">
      <c r="A49">
        <f t="shared" si="8"/>
        <v>6</v>
      </c>
      <c r="B49">
        <f t="shared" si="9"/>
        <v>3</v>
      </c>
      <c r="C49" t="str">
        <f t="shared" si="11"/>
        <v>乾</v>
      </c>
      <c r="D49" t="str">
        <f t="shared" si="12"/>
        <v>震</v>
      </c>
      <c r="E49" t="str">
        <f t="shared" si="13"/>
        <v>金</v>
      </c>
      <c r="F49" t="str">
        <f t="shared" si="14"/>
        <v>木</v>
      </c>
      <c r="G49" t="str">
        <f t="shared" si="10"/>
        <v>金木</v>
      </c>
      <c r="H49" t="str">
        <f t="shared" si="15"/>
        <v>剋→</v>
      </c>
      <c r="I49" t="str">
        <f t="shared" si="16"/>
        <v>事情在掌握之中，需要自己操控。</v>
      </c>
      <c r="J49">
        <f t="shared" si="17"/>
        <v>5</v>
      </c>
      <c r="K49">
        <f t="shared" si="18"/>
        <v>2</v>
      </c>
    </row>
    <row r="50" spans="1:11" x14ac:dyDescent="0.25">
      <c r="A50">
        <f t="shared" si="8"/>
        <v>6</v>
      </c>
      <c r="B50">
        <f t="shared" si="9"/>
        <v>4</v>
      </c>
      <c r="C50" t="str">
        <f t="shared" si="11"/>
        <v>乾</v>
      </c>
      <c r="D50" t="str">
        <f t="shared" si="12"/>
        <v>巽</v>
      </c>
      <c r="E50" t="str">
        <f t="shared" si="13"/>
        <v>金</v>
      </c>
      <c r="F50" t="str">
        <f t="shared" si="14"/>
        <v>木</v>
      </c>
      <c r="G50" t="str">
        <f t="shared" si="10"/>
        <v>金木</v>
      </c>
      <c r="H50" t="str">
        <f t="shared" si="15"/>
        <v>剋→</v>
      </c>
      <c r="I50" t="str">
        <f t="shared" si="16"/>
        <v>事情在掌握之中，需要自己操控。</v>
      </c>
      <c r="J50">
        <f t="shared" si="17"/>
        <v>5</v>
      </c>
      <c r="K50">
        <f t="shared" si="18"/>
        <v>1</v>
      </c>
    </row>
    <row r="51" spans="1:11" x14ac:dyDescent="0.25">
      <c r="A51">
        <f t="shared" si="8"/>
        <v>6</v>
      </c>
      <c r="B51">
        <f t="shared" si="9"/>
        <v>5</v>
      </c>
      <c r="C51" t="str">
        <f t="shared" si="11"/>
        <v>乾</v>
      </c>
      <c r="D51" t="str">
        <f t="shared" si="12"/>
        <v>中</v>
      </c>
      <c r="E51" t="str">
        <f t="shared" si="13"/>
        <v>金</v>
      </c>
      <c r="F51" t="str">
        <f t="shared" si="14"/>
        <v>土</v>
      </c>
      <c r="G51" t="str">
        <f t="shared" si="10"/>
        <v>金土</v>
      </c>
      <c r="H51" t="str">
        <f t="shared" si="15"/>
        <v>←生</v>
      </c>
      <c r="I51" t="str">
        <f t="shared" si="16"/>
        <v>事情對求測人有利，容易辦</v>
      </c>
      <c r="J51">
        <f t="shared" si="17"/>
        <v>5</v>
      </c>
      <c r="K51">
        <f t="shared" si="18"/>
        <v>-1</v>
      </c>
    </row>
    <row r="52" spans="1:11" x14ac:dyDescent="0.25">
      <c r="A52">
        <f t="shared" si="8"/>
        <v>6</v>
      </c>
      <c r="B52">
        <f t="shared" si="9"/>
        <v>6</v>
      </c>
      <c r="C52" t="str">
        <f t="shared" si="11"/>
        <v>乾</v>
      </c>
      <c r="D52" t="str">
        <f t="shared" si="12"/>
        <v>乾</v>
      </c>
      <c r="E52" t="str">
        <f t="shared" si="13"/>
        <v>金</v>
      </c>
      <c r="F52" t="str">
        <f t="shared" si="14"/>
        <v>金</v>
      </c>
      <c r="G52" t="str">
        <f t="shared" si="10"/>
        <v>金金</v>
      </c>
      <c r="H52" t="str">
        <f t="shared" si="15"/>
        <v>比</v>
      </c>
      <c r="I52" t="str">
        <f t="shared" si="16"/>
        <v>事情發展較快，容易辦</v>
      </c>
      <c r="J52">
        <f t="shared" si="17"/>
        <v>5</v>
      </c>
      <c r="K52">
        <f t="shared" si="18"/>
        <v>5</v>
      </c>
    </row>
    <row r="53" spans="1:11" x14ac:dyDescent="0.25">
      <c r="A53">
        <f t="shared" si="8"/>
        <v>6</v>
      </c>
      <c r="B53">
        <f t="shared" si="9"/>
        <v>7</v>
      </c>
      <c r="C53" t="str">
        <f t="shared" si="11"/>
        <v>乾</v>
      </c>
      <c r="D53" t="str">
        <f t="shared" si="12"/>
        <v>兌</v>
      </c>
      <c r="E53" t="str">
        <f t="shared" si="13"/>
        <v>金</v>
      </c>
      <c r="F53" t="str">
        <f t="shared" si="14"/>
        <v>金</v>
      </c>
      <c r="G53" t="str">
        <f t="shared" si="10"/>
        <v>金金</v>
      </c>
      <c r="H53" t="str">
        <f t="shared" si="15"/>
        <v>比</v>
      </c>
      <c r="I53" t="str">
        <f t="shared" si="16"/>
        <v>事情發展較快，容易辦</v>
      </c>
      <c r="J53">
        <f t="shared" si="17"/>
        <v>5</v>
      </c>
      <c r="K53">
        <f t="shared" si="18"/>
        <v>6</v>
      </c>
    </row>
    <row r="54" spans="1:11" x14ac:dyDescent="0.25">
      <c r="A54">
        <f t="shared" si="8"/>
        <v>6</v>
      </c>
      <c r="B54">
        <f t="shared" si="9"/>
        <v>8</v>
      </c>
      <c r="C54" t="str">
        <f t="shared" si="11"/>
        <v>乾</v>
      </c>
      <c r="D54" t="str">
        <f t="shared" si="12"/>
        <v>艮</v>
      </c>
      <c r="E54" t="str">
        <f t="shared" si="13"/>
        <v>金</v>
      </c>
      <c r="F54" t="str">
        <f t="shared" si="14"/>
        <v>土</v>
      </c>
      <c r="G54" t="str">
        <f t="shared" si="10"/>
        <v>金土</v>
      </c>
      <c r="H54" t="str">
        <f t="shared" si="15"/>
        <v>←生</v>
      </c>
      <c r="I54" t="str">
        <f t="shared" si="16"/>
        <v>事情對求測人有利，容易辦</v>
      </c>
      <c r="J54">
        <f t="shared" si="17"/>
        <v>5</v>
      </c>
      <c r="K54">
        <f t="shared" si="18"/>
        <v>3</v>
      </c>
    </row>
    <row r="55" spans="1:11" x14ac:dyDescent="0.25">
      <c r="A55">
        <f t="shared" si="8"/>
        <v>6</v>
      </c>
      <c r="B55">
        <f t="shared" si="9"/>
        <v>9</v>
      </c>
      <c r="C55" t="str">
        <f t="shared" si="11"/>
        <v>乾</v>
      </c>
      <c r="D55" t="str">
        <f t="shared" si="12"/>
        <v>離</v>
      </c>
      <c r="E55" t="str">
        <f t="shared" si="13"/>
        <v>金</v>
      </c>
      <c r="F55" t="str">
        <f t="shared" si="14"/>
        <v>火</v>
      </c>
      <c r="G55" t="str">
        <f t="shared" si="10"/>
        <v>金火</v>
      </c>
      <c r="H55" t="str">
        <f t="shared" si="15"/>
        <v>←剋</v>
      </c>
      <c r="I55" t="str">
        <f t="shared" si="16"/>
        <v>事情對求測人不利，麻煩不好辦，有阻礙。</v>
      </c>
      <c r="J55">
        <f t="shared" si="17"/>
        <v>5</v>
      </c>
      <c r="K55">
        <f t="shared" si="18"/>
        <v>8</v>
      </c>
    </row>
    <row r="56" spans="1:11" x14ac:dyDescent="0.25">
      <c r="A56">
        <f t="shared" si="8"/>
        <v>7</v>
      </c>
      <c r="B56">
        <f t="shared" si="9"/>
        <v>1</v>
      </c>
      <c r="C56" t="str">
        <f t="shared" si="11"/>
        <v>兌</v>
      </c>
      <c r="D56" t="str">
        <f t="shared" si="12"/>
        <v>坎</v>
      </c>
      <c r="E56" t="str">
        <f t="shared" si="13"/>
        <v>金</v>
      </c>
      <c r="F56" t="str">
        <f t="shared" si="14"/>
        <v>水</v>
      </c>
      <c r="G56" t="str">
        <f t="shared" si="10"/>
        <v>金水</v>
      </c>
      <c r="H56" t="str">
        <f t="shared" si="15"/>
        <v>生→</v>
      </c>
      <c r="I56" t="str">
        <f t="shared" si="16"/>
        <v>事情辦起來耗費大，需要自己付出。</v>
      </c>
      <c r="J56">
        <f t="shared" si="17"/>
        <v>6</v>
      </c>
      <c r="K56">
        <f t="shared" si="18"/>
        <v>4</v>
      </c>
    </row>
    <row r="57" spans="1:11" x14ac:dyDescent="0.25">
      <c r="A57">
        <f t="shared" si="8"/>
        <v>7</v>
      </c>
      <c r="B57">
        <f t="shared" si="9"/>
        <v>2</v>
      </c>
      <c r="C57" t="str">
        <f t="shared" si="11"/>
        <v>兌</v>
      </c>
      <c r="D57" t="str">
        <f t="shared" si="12"/>
        <v>坤</v>
      </c>
      <c r="E57" t="str">
        <f t="shared" si="13"/>
        <v>金</v>
      </c>
      <c r="F57" t="str">
        <f t="shared" si="14"/>
        <v>土</v>
      </c>
      <c r="G57" t="str">
        <f t="shared" si="10"/>
        <v>金土</v>
      </c>
      <c r="H57" t="str">
        <f t="shared" si="15"/>
        <v>←生</v>
      </c>
      <c r="I57" t="str">
        <f t="shared" si="16"/>
        <v>事情對求測人有利，容易辦</v>
      </c>
      <c r="J57">
        <f t="shared" si="17"/>
        <v>6</v>
      </c>
      <c r="K57">
        <f t="shared" si="18"/>
        <v>7</v>
      </c>
    </row>
    <row r="58" spans="1:11" x14ac:dyDescent="0.25">
      <c r="A58">
        <f t="shared" si="8"/>
        <v>7</v>
      </c>
      <c r="B58">
        <f t="shared" si="9"/>
        <v>3</v>
      </c>
      <c r="C58" t="str">
        <f t="shared" si="11"/>
        <v>兌</v>
      </c>
      <c r="D58" t="str">
        <f t="shared" si="12"/>
        <v>震</v>
      </c>
      <c r="E58" t="str">
        <f t="shared" si="13"/>
        <v>金</v>
      </c>
      <c r="F58" t="str">
        <f t="shared" si="14"/>
        <v>木</v>
      </c>
      <c r="G58" t="str">
        <f t="shared" si="10"/>
        <v>金木</v>
      </c>
      <c r="H58" t="str">
        <f t="shared" si="15"/>
        <v>剋→</v>
      </c>
      <c r="I58" t="str">
        <f t="shared" si="16"/>
        <v>事情在掌握之中，需要自己操控。</v>
      </c>
      <c r="J58">
        <f t="shared" si="17"/>
        <v>6</v>
      </c>
      <c r="K58">
        <f t="shared" si="18"/>
        <v>2</v>
      </c>
    </row>
    <row r="59" spans="1:11" x14ac:dyDescent="0.25">
      <c r="A59">
        <f t="shared" si="8"/>
        <v>7</v>
      </c>
      <c r="B59">
        <f t="shared" si="9"/>
        <v>4</v>
      </c>
      <c r="C59" t="str">
        <f t="shared" si="11"/>
        <v>兌</v>
      </c>
      <c r="D59" t="str">
        <f t="shared" si="12"/>
        <v>巽</v>
      </c>
      <c r="E59" t="str">
        <f t="shared" si="13"/>
        <v>金</v>
      </c>
      <c r="F59" t="str">
        <f t="shared" si="14"/>
        <v>木</v>
      </c>
      <c r="G59" t="str">
        <f t="shared" si="10"/>
        <v>金木</v>
      </c>
      <c r="H59" t="str">
        <f t="shared" si="15"/>
        <v>剋→</v>
      </c>
      <c r="I59" t="str">
        <f t="shared" si="16"/>
        <v>事情在掌握之中，需要自己操控。</v>
      </c>
      <c r="J59">
        <f t="shared" si="17"/>
        <v>6</v>
      </c>
      <c r="K59">
        <f t="shared" si="18"/>
        <v>1</v>
      </c>
    </row>
    <row r="60" spans="1:11" x14ac:dyDescent="0.25">
      <c r="A60">
        <f t="shared" si="8"/>
        <v>7</v>
      </c>
      <c r="B60">
        <f t="shared" si="9"/>
        <v>5</v>
      </c>
      <c r="C60" t="str">
        <f t="shared" si="11"/>
        <v>兌</v>
      </c>
      <c r="D60" t="str">
        <f t="shared" si="12"/>
        <v>中</v>
      </c>
      <c r="E60" t="str">
        <f t="shared" si="13"/>
        <v>金</v>
      </c>
      <c r="F60" t="str">
        <f t="shared" si="14"/>
        <v>土</v>
      </c>
      <c r="G60" t="str">
        <f t="shared" si="10"/>
        <v>金土</v>
      </c>
      <c r="H60" t="str">
        <f t="shared" si="15"/>
        <v>←生</v>
      </c>
      <c r="I60" t="str">
        <f t="shared" si="16"/>
        <v>事情對求測人有利，容易辦</v>
      </c>
      <c r="J60">
        <f t="shared" si="17"/>
        <v>6</v>
      </c>
      <c r="K60">
        <f t="shared" si="18"/>
        <v>-1</v>
      </c>
    </row>
    <row r="61" spans="1:11" x14ac:dyDescent="0.25">
      <c r="A61">
        <f t="shared" si="8"/>
        <v>7</v>
      </c>
      <c r="B61">
        <f t="shared" si="9"/>
        <v>6</v>
      </c>
      <c r="C61" t="str">
        <f t="shared" si="11"/>
        <v>兌</v>
      </c>
      <c r="D61" t="str">
        <f t="shared" si="12"/>
        <v>乾</v>
      </c>
      <c r="E61" t="str">
        <f t="shared" si="13"/>
        <v>金</v>
      </c>
      <c r="F61" t="str">
        <f t="shared" si="14"/>
        <v>金</v>
      </c>
      <c r="G61" t="str">
        <f t="shared" si="10"/>
        <v>金金</v>
      </c>
      <c r="H61" t="str">
        <f t="shared" si="15"/>
        <v>比</v>
      </c>
      <c r="I61" t="str">
        <f t="shared" si="16"/>
        <v>事情發展較快，容易辦</v>
      </c>
      <c r="J61">
        <f t="shared" si="17"/>
        <v>6</v>
      </c>
      <c r="K61">
        <f t="shared" si="18"/>
        <v>5</v>
      </c>
    </row>
    <row r="62" spans="1:11" x14ac:dyDescent="0.25">
      <c r="A62">
        <f t="shared" si="8"/>
        <v>7</v>
      </c>
      <c r="B62">
        <f t="shared" si="9"/>
        <v>7</v>
      </c>
      <c r="C62" t="str">
        <f t="shared" si="11"/>
        <v>兌</v>
      </c>
      <c r="D62" t="str">
        <f t="shared" si="12"/>
        <v>兌</v>
      </c>
      <c r="E62" t="str">
        <f t="shared" si="13"/>
        <v>金</v>
      </c>
      <c r="F62" t="str">
        <f t="shared" si="14"/>
        <v>金</v>
      </c>
      <c r="G62" t="str">
        <f t="shared" si="10"/>
        <v>金金</v>
      </c>
      <c r="H62" t="str">
        <f t="shared" si="15"/>
        <v>比</v>
      </c>
      <c r="I62" t="str">
        <f t="shared" si="16"/>
        <v>事情發展較快，容易辦</v>
      </c>
      <c r="J62">
        <f t="shared" si="17"/>
        <v>6</v>
      </c>
      <c r="K62">
        <f t="shared" si="18"/>
        <v>6</v>
      </c>
    </row>
    <row r="63" spans="1:11" x14ac:dyDescent="0.25">
      <c r="A63">
        <f t="shared" si="8"/>
        <v>7</v>
      </c>
      <c r="B63">
        <f t="shared" si="9"/>
        <v>8</v>
      </c>
      <c r="C63" t="str">
        <f t="shared" si="11"/>
        <v>兌</v>
      </c>
      <c r="D63" t="str">
        <f t="shared" si="12"/>
        <v>艮</v>
      </c>
      <c r="E63" t="str">
        <f t="shared" si="13"/>
        <v>金</v>
      </c>
      <c r="F63" t="str">
        <f t="shared" si="14"/>
        <v>土</v>
      </c>
      <c r="G63" t="str">
        <f t="shared" si="10"/>
        <v>金土</v>
      </c>
      <c r="H63" t="str">
        <f t="shared" si="15"/>
        <v>←生</v>
      </c>
      <c r="I63" t="str">
        <f t="shared" si="16"/>
        <v>事情對求測人有利，容易辦</v>
      </c>
      <c r="J63">
        <f t="shared" si="17"/>
        <v>6</v>
      </c>
      <c r="K63">
        <f t="shared" si="18"/>
        <v>3</v>
      </c>
    </row>
    <row r="64" spans="1:11" x14ac:dyDescent="0.25">
      <c r="A64">
        <f t="shared" si="8"/>
        <v>7</v>
      </c>
      <c r="B64">
        <f t="shared" si="9"/>
        <v>9</v>
      </c>
      <c r="C64" t="str">
        <f t="shared" si="11"/>
        <v>兌</v>
      </c>
      <c r="D64" t="str">
        <f t="shared" si="12"/>
        <v>離</v>
      </c>
      <c r="E64" t="str">
        <f t="shared" si="13"/>
        <v>金</v>
      </c>
      <c r="F64" t="str">
        <f t="shared" si="14"/>
        <v>火</v>
      </c>
      <c r="G64" t="str">
        <f t="shared" si="10"/>
        <v>金火</v>
      </c>
      <c r="H64" t="str">
        <f t="shared" si="15"/>
        <v>←剋</v>
      </c>
      <c r="I64" t="str">
        <f t="shared" si="16"/>
        <v>事情對求測人不利，麻煩不好辦，有阻礙。</v>
      </c>
      <c r="J64">
        <f t="shared" si="17"/>
        <v>6</v>
      </c>
      <c r="K64">
        <f t="shared" si="18"/>
        <v>8</v>
      </c>
    </row>
    <row r="65" spans="1:11" x14ac:dyDescent="0.25">
      <c r="A65">
        <f t="shared" si="8"/>
        <v>8</v>
      </c>
      <c r="B65">
        <f t="shared" si="9"/>
        <v>1</v>
      </c>
      <c r="C65" t="str">
        <f t="shared" si="11"/>
        <v>艮</v>
      </c>
      <c r="D65" t="str">
        <f t="shared" si="12"/>
        <v>坎</v>
      </c>
      <c r="E65" t="str">
        <f t="shared" si="13"/>
        <v>土</v>
      </c>
      <c r="F65" t="str">
        <f t="shared" si="14"/>
        <v>水</v>
      </c>
      <c r="G65" t="str">
        <f t="shared" si="10"/>
        <v>土水</v>
      </c>
      <c r="H65" t="str">
        <f t="shared" si="15"/>
        <v>剋→</v>
      </c>
      <c r="I65" t="str">
        <f t="shared" si="16"/>
        <v>事情在掌握之中，需要自己操控。</v>
      </c>
      <c r="J65">
        <f t="shared" si="17"/>
        <v>3</v>
      </c>
      <c r="K65">
        <f t="shared" si="18"/>
        <v>4</v>
      </c>
    </row>
    <row r="66" spans="1:11" x14ac:dyDescent="0.25">
      <c r="A66">
        <f t="shared" si="8"/>
        <v>8</v>
      </c>
      <c r="B66">
        <f t="shared" si="9"/>
        <v>2</v>
      </c>
      <c r="C66" t="str">
        <f t="shared" ref="C66:C82" si="19">VLOOKUP(A66, 九宮關係,2, FALSE)</f>
        <v>艮</v>
      </c>
      <c r="D66" t="str">
        <f t="shared" ref="D66:D82" si="20">VLOOKUP(B66, 九宮關係,2, FALSE)</f>
        <v>坤</v>
      </c>
      <c r="E66" t="str">
        <f t="shared" ref="E66:E82" si="21">VLOOKUP(A66, 九宮關係, 5, FALSE)</f>
        <v>土</v>
      </c>
      <c r="F66" t="str">
        <f t="shared" ref="F66:F82" si="22">VLOOKUP(B66, 九宮關係, 5, FALSE)</f>
        <v>土</v>
      </c>
      <c r="G66" t="str">
        <f t="shared" si="10"/>
        <v>土土</v>
      </c>
      <c r="H66" t="str">
        <f t="shared" ref="H66:H82" si="23">VLOOKUP(G66, 五行生剋關係, 2, FALSE)</f>
        <v>比</v>
      </c>
      <c r="I66" t="str">
        <f t="shared" ref="I66:I82" si="24">VLOOKUP(H66, 生剋旺衰主客, 2, FALSE)</f>
        <v>事情發展較快，容易辦</v>
      </c>
      <c r="J66">
        <f t="shared" ref="J66:J82" si="25">VLOOKUP(C66, 宮對應位, 5,FALSE)</f>
        <v>3</v>
      </c>
      <c r="K66">
        <f t="shared" ref="K66:K82" si="26">VLOOKUP(D66, 宮對應位, 5,FALSE)</f>
        <v>7</v>
      </c>
    </row>
    <row r="67" spans="1:11" x14ac:dyDescent="0.25">
      <c r="A67">
        <f t="shared" ref="A67:A82" si="27">CEILING((ROW()-1)/9, 1)</f>
        <v>8</v>
      </c>
      <c r="B67">
        <f t="shared" ref="B67:B82" si="28">MOD(ROW()-2, 9)+1</f>
        <v>3</v>
      </c>
      <c r="C67" t="str">
        <f t="shared" si="19"/>
        <v>艮</v>
      </c>
      <c r="D67" t="str">
        <f t="shared" si="20"/>
        <v>震</v>
      </c>
      <c r="E67" t="str">
        <f t="shared" si="21"/>
        <v>土</v>
      </c>
      <c r="F67" t="str">
        <f t="shared" si="22"/>
        <v>木</v>
      </c>
      <c r="G67" t="str">
        <f t="shared" ref="G67:G82" si="29">E67&amp;F67</f>
        <v>土木</v>
      </c>
      <c r="H67" t="str">
        <f t="shared" si="23"/>
        <v>←剋</v>
      </c>
      <c r="I67" t="str">
        <f t="shared" si="24"/>
        <v>事情對求測人不利，麻煩不好辦，有阻礙。</v>
      </c>
      <c r="J67">
        <f t="shared" si="25"/>
        <v>3</v>
      </c>
      <c r="K67">
        <f t="shared" si="26"/>
        <v>2</v>
      </c>
    </row>
    <row r="68" spans="1:11" x14ac:dyDescent="0.25">
      <c r="A68">
        <f t="shared" si="27"/>
        <v>8</v>
      </c>
      <c r="B68">
        <f t="shared" si="28"/>
        <v>4</v>
      </c>
      <c r="C68" t="str">
        <f t="shared" si="19"/>
        <v>艮</v>
      </c>
      <c r="D68" t="str">
        <f t="shared" si="20"/>
        <v>巽</v>
      </c>
      <c r="E68" t="str">
        <f t="shared" si="21"/>
        <v>土</v>
      </c>
      <c r="F68" t="str">
        <f t="shared" si="22"/>
        <v>木</v>
      </c>
      <c r="G68" t="str">
        <f t="shared" si="29"/>
        <v>土木</v>
      </c>
      <c r="H68" t="str">
        <f t="shared" si="23"/>
        <v>←剋</v>
      </c>
      <c r="I68" t="str">
        <f t="shared" si="24"/>
        <v>事情對求測人不利，麻煩不好辦，有阻礙。</v>
      </c>
      <c r="J68">
        <f t="shared" si="25"/>
        <v>3</v>
      </c>
      <c r="K68">
        <f t="shared" si="26"/>
        <v>1</v>
      </c>
    </row>
    <row r="69" spans="1:11" x14ac:dyDescent="0.25">
      <c r="A69">
        <f t="shared" si="27"/>
        <v>8</v>
      </c>
      <c r="B69">
        <f t="shared" si="28"/>
        <v>5</v>
      </c>
      <c r="C69" t="str">
        <f t="shared" si="19"/>
        <v>艮</v>
      </c>
      <c r="D69" t="str">
        <f t="shared" si="20"/>
        <v>中</v>
      </c>
      <c r="E69" t="str">
        <f t="shared" si="21"/>
        <v>土</v>
      </c>
      <c r="F69" t="str">
        <f t="shared" si="22"/>
        <v>土</v>
      </c>
      <c r="G69" t="str">
        <f t="shared" si="29"/>
        <v>土土</v>
      </c>
      <c r="H69" t="str">
        <f t="shared" si="23"/>
        <v>比</v>
      </c>
      <c r="I69" t="str">
        <f t="shared" si="24"/>
        <v>事情發展較快，容易辦</v>
      </c>
      <c r="J69">
        <f t="shared" si="25"/>
        <v>3</v>
      </c>
      <c r="K69">
        <f t="shared" si="26"/>
        <v>-1</v>
      </c>
    </row>
    <row r="70" spans="1:11" x14ac:dyDescent="0.25">
      <c r="A70">
        <f t="shared" si="27"/>
        <v>8</v>
      </c>
      <c r="B70">
        <f t="shared" si="28"/>
        <v>6</v>
      </c>
      <c r="C70" t="str">
        <f t="shared" si="19"/>
        <v>艮</v>
      </c>
      <c r="D70" t="str">
        <f t="shared" si="20"/>
        <v>乾</v>
      </c>
      <c r="E70" t="str">
        <f t="shared" si="21"/>
        <v>土</v>
      </c>
      <c r="F70" t="str">
        <f t="shared" si="22"/>
        <v>金</v>
      </c>
      <c r="G70" t="str">
        <f t="shared" si="29"/>
        <v>土金</v>
      </c>
      <c r="H70" t="str">
        <f t="shared" si="23"/>
        <v>生→</v>
      </c>
      <c r="I70" t="str">
        <f t="shared" si="24"/>
        <v>事情辦起來耗費大，需要自己付出。</v>
      </c>
      <c r="J70">
        <f t="shared" si="25"/>
        <v>3</v>
      </c>
      <c r="K70">
        <f t="shared" si="26"/>
        <v>5</v>
      </c>
    </row>
    <row r="71" spans="1:11" x14ac:dyDescent="0.25">
      <c r="A71">
        <f t="shared" si="27"/>
        <v>8</v>
      </c>
      <c r="B71">
        <f t="shared" si="28"/>
        <v>7</v>
      </c>
      <c r="C71" t="str">
        <f t="shared" si="19"/>
        <v>艮</v>
      </c>
      <c r="D71" t="str">
        <f t="shared" si="20"/>
        <v>兌</v>
      </c>
      <c r="E71" t="str">
        <f t="shared" si="21"/>
        <v>土</v>
      </c>
      <c r="F71" t="str">
        <f t="shared" si="22"/>
        <v>金</v>
      </c>
      <c r="G71" t="str">
        <f t="shared" si="29"/>
        <v>土金</v>
      </c>
      <c r="H71" t="str">
        <f t="shared" si="23"/>
        <v>生→</v>
      </c>
      <c r="I71" t="str">
        <f t="shared" si="24"/>
        <v>事情辦起來耗費大，需要自己付出。</v>
      </c>
      <c r="J71">
        <f t="shared" si="25"/>
        <v>3</v>
      </c>
      <c r="K71">
        <f t="shared" si="26"/>
        <v>6</v>
      </c>
    </row>
    <row r="72" spans="1:11" x14ac:dyDescent="0.25">
      <c r="A72">
        <f t="shared" si="27"/>
        <v>8</v>
      </c>
      <c r="B72">
        <f t="shared" si="28"/>
        <v>8</v>
      </c>
      <c r="C72" t="str">
        <f t="shared" si="19"/>
        <v>艮</v>
      </c>
      <c r="D72" t="str">
        <f t="shared" si="20"/>
        <v>艮</v>
      </c>
      <c r="E72" t="str">
        <f t="shared" si="21"/>
        <v>土</v>
      </c>
      <c r="F72" t="str">
        <f t="shared" si="22"/>
        <v>土</v>
      </c>
      <c r="G72" t="str">
        <f t="shared" si="29"/>
        <v>土土</v>
      </c>
      <c r="H72" t="str">
        <f t="shared" si="23"/>
        <v>比</v>
      </c>
      <c r="I72" t="str">
        <f t="shared" si="24"/>
        <v>事情發展較快，容易辦</v>
      </c>
      <c r="J72">
        <f t="shared" si="25"/>
        <v>3</v>
      </c>
      <c r="K72">
        <f t="shared" si="26"/>
        <v>3</v>
      </c>
    </row>
    <row r="73" spans="1:11" x14ac:dyDescent="0.25">
      <c r="A73">
        <f t="shared" si="27"/>
        <v>8</v>
      </c>
      <c r="B73">
        <f t="shared" si="28"/>
        <v>9</v>
      </c>
      <c r="C73" t="str">
        <f t="shared" si="19"/>
        <v>艮</v>
      </c>
      <c r="D73" t="str">
        <f t="shared" si="20"/>
        <v>離</v>
      </c>
      <c r="E73" t="str">
        <f t="shared" si="21"/>
        <v>土</v>
      </c>
      <c r="F73" t="str">
        <f t="shared" si="22"/>
        <v>火</v>
      </c>
      <c r="G73" t="str">
        <f t="shared" si="29"/>
        <v>土火</v>
      </c>
      <c r="H73" t="str">
        <f t="shared" si="23"/>
        <v>←生</v>
      </c>
      <c r="I73" t="str">
        <f t="shared" si="24"/>
        <v>事情對求測人有利，容易辦</v>
      </c>
      <c r="J73">
        <f t="shared" si="25"/>
        <v>3</v>
      </c>
      <c r="K73">
        <f t="shared" si="26"/>
        <v>8</v>
      </c>
    </row>
    <row r="74" spans="1:11" x14ac:dyDescent="0.25">
      <c r="A74">
        <f t="shared" si="27"/>
        <v>9</v>
      </c>
      <c r="B74">
        <f t="shared" si="28"/>
        <v>1</v>
      </c>
      <c r="C74" t="str">
        <f t="shared" si="19"/>
        <v>離</v>
      </c>
      <c r="D74" t="str">
        <f t="shared" si="20"/>
        <v>坎</v>
      </c>
      <c r="E74" t="str">
        <f t="shared" si="21"/>
        <v>火</v>
      </c>
      <c r="F74" t="str">
        <f t="shared" si="22"/>
        <v>水</v>
      </c>
      <c r="G74" t="str">
        <f t="shared" si="29"/>
        <v>火水</v>
      </c>
      <c r="H74" t="str">
        <f t="shared" si="23"/>
        <v>←剋</v>
      </c>
      <c r="I74" t="str">
        <f t="shared" si="24"/>
        <v>事情對求測人不利，麻煩不好辦，有阻礙。</v>
      </c>
      <c r="J74">
        <f t="shared" si="25"/>
        <v>8</v>
      </c>
      <c r="K74">
        <f t="shared" si="26"/>
        <v>4</v>
      </c>
    </row>
    <row r="75" spans="1:11" x14ac:dyDescent="0.25">
      <c r="A75">
        <f t="shared" si="27"/>
        <v>9</v>
      </c>
      <c r="B75">
        <f t="shared" si="28"/>
        <v>2</v>
      </c>
      <c r="C75" t="str">
        <f t="shared" si="19"/>
        <v>離</v>
      </c>
      <c r="D75" t="str">
        <f t="shared" si="20"/>
        <v>坤</v>
      </c>
      <c r="E75" t="str">
        <f t="shared" si="21"/>
        <v>火</v>
      </c>
      <c r="F75" t="str">
        <f t="shared" si="22"/>
        <v>土</v>
      </c>
      <c r="G75" t="str">
        <f t="shared" si="29"/>
        <v>火土</v>
      </c>
      <c r="H75" t="str">
        <f t="shared" si="23"/>
        <v>生→</v>
      </c>
      <c r="I75" t="str">
        <f t="shared" si="24"/>
        <v>事情辦起來耗費大，需要自己付出。</v>
      </c>
      <c r="J75">
        <f t="shared" si="25"/>
        <v>8</v>
      </c>
      <c r="K75">
        <f t="shared" si="26"/>
        <v>7</v>
      </c>
    </row>
    <row r="76" spans="1:11" x14ac:dyDescent="0.25">
      <c r="A76">
        <f t="shared" si="27"/>
        <v>9</v>
      </c>
      <c r="B76">
        <f t="shared" si="28"/>
        <v>3</v>
      </c>
      <c r="C76" t="str">
        <f t="shared" si="19"/>
        <v>離</v>
      </c>
      <c r="D76" t="str">
        <f t="shared" si="20"/>
        <v>震</v>
      </c>
      <c r="E76" t="str">
        <f t="shared" si="21"/>
        <v>火</v>
      </c>
      <c r="F76" t="str">
        <f t="shared" si="22"/>
        <v>木</v>
      </c>
      <c r="G76" t="str">
        <f t="shared" si="29"/>
        <v>火木</v>
      </c>
      <c r="H76" t="str">
        <f t="shared" si="23"/>
        <v>←生</v>
      </c>
      <c r="I76" t="str">
        <f t="shared" si="24"/>
        <v>事情對求測人有利，容易辦</v>
      </c>
      <c r="J76">
        <f t="shared" si="25"/>
        <v>8</v>
      </c>
      <c r="K76">
        <f t="shared" si="26"/>
        <v>2</v>
      </c>
    </row>
    <row r="77" spans="1:11" x14ac:dyDescent="0.25">
      <c r="A77">
        <f t="shared" si="27"/>
        <v>9</v>
      </c>
      <c r="B77">
        <f t="shared" si="28"/>
        <v>4</v>
      </c>
      <c r="C77" t="str">
        <f t="shared" si="19"/>
        <v>離</v>
      </c>
      <c r="D77" t="str">
        <f t="shared" si="20"/>
        <v>巽</v>
      </c>
      <c r="E77" t="str">
        <f t="shared" si="21"/>
        <v>火</v>
      </c>
      <c r="F77" t="str">
        <f t="shared" si="22"/>
        <v>木</v>
      </c>
      <c r="G77" t="str">
        <f t="shared" si="29"/>
        <v>火木</v>
      </c>
      <c r="H77" t="str">
        <f t="shared" si="23"/>
        <v>←生</v>
      </c>
      <c r="I77" t="str">
        <f t="shared" si="24"/>
        <v>事情對求測人有利，容易辦</v>
      </c>
      <c r="J77">
        <f t="shared" si="25"/>
        <v>8</v>
      </c>
      <c r="K77">
        <f t="shared" si="26"/>
        <v>1</v>
      </c>
    </row>
    <row r="78" spans="1:11" x14ac:dyDescent="0.25">
      <c r="A78">
        <f t="shared" si="27"/>
        <v>9</v>
      </c>
      <c r="B78">
        <f t="shared" si="28"/>
        <v>5</v>
      </c>
      <c r="C78" t="str">
        <f t="shared" si="19"/>
        <v>離</v>
      </c>
      <c r="D78" t="str">
        <f t="shared" si="20"/>
        <v>中</v>
      </c>
      <c r="E78" t="str">
        <f t="shared" si="21"/>
        <v>火</v>
      </c>
      <c r="F78" t="str">
        <f t="shared" si="22"/>
        <v>土</v>
      </c>
      <c r="G78" t="str">
        <f t="shared" si="29"/>
        <v>火土</v>
      </c>
      <c r="H78" t="str">
        <f t="shared" si="23"/>
        <v>生→</v>
      </c>
      <c r="I78" t="str">
        <f t="shared" si="24"/>
        <v>事情辦起來耗費大，需要自己付出。</v>
      </c>
      <c r="J78">
        <f t="shared" si="25"/>
        <v>8</v>
      </c>
      <c r="K78">
        <f t="shared" si="26"/>
        <v>-1</v>
      </c>
    </row>
    <row r="79" spans="1:11" x14ac:dyDescent="0.25">
      <c r="A79">
        <f t="shared" si="27"/>
        <v>9</v>
      </c>
      <c r="B79">
        <f t="shared" si="28"/>
        <v>6</v>
      </c>
      <c r="C79" t="str">
        <f t="shared" si="19"/>
        <v>離</v>
      </c>
      <c r="D79" t="str">
        <f t="shared" si="20"/>
        <v>乾</v>
      </c>
      <c r="E79" t="str">
        <f t="shared" si="21"/>
        <v>火</v>
      </c>
      <c r="F79" t="str">
        <f t="shared" si="22"/>
        <v>金</v>
      </c>
      <c r="G79" t="str">
        <f t="shared" si="29"/>
        <v>火金</v>
      </c>
      <c r="H79" t="str">
        <f t="shared" si="23"/>
        <v>剋→</v>
      </c>
      <c r="I79" t="str">
        <f t="shared" si="24"/>
        <v>事情在掌握之中，需要自己操控。</v>
      </c>
      <c r="J79">
        <f t="shared" si="25"/>
        <v>8</v>
      </c>
      <c r="K79">
        <f t="shared" si="26"/>
        <v>5</v>
      </c>
    </row>
    <row r="80" spans="1:11" x14ac:dyDescent="0.25">
      <c r="A80">
        <f t="shared" si="27"/>
        <v>9</v>
      </c>
      <c r="B80">
        <f t="shared" si="28"/>
        <v>7</v>
      </c>
      <c r="C80" t="str">
        <f t="shared" si="19"/>
        <v>離</v>
      </c>
      <c r="D80" t="str">
        <f t="shared" si="20"/>
        <v>兌</v>
      </c>
      <c r="E80" t="str">
        <f t="shared" si="21"/>
        <v>火</v>
      </c>
      <c r="F80" t="str">
        <f t="shared" si="22"/>
        <v>金</v>
      </c>
      <c r="G80" t="str">
        <f t="shared" si="29"/>
        <v>火金</v>
      </c>
      <c r="H80" t="str">
        <f t="shared" si="23"/>
        <v>剋→</v>
      </c>
      <c r="I80" t="str">
        <f t="shared" si="24"/>
        <v>事情在掌握之中，需要自己操控。</v>
      </c>
      <c r="J80">
        <f t="shared" si="25"/>
        <v>8</v>
      </c>
      <c r="K80">
        <f t="shared" si="26"/>
        <v>6</v>
      </c>
    </row>
    <row r="81" spans="1:11" x14ac:dyDescent="0.25">
      <c r="A81">
        <f t="shared" si="27"/>
        <v>9</v>
      </c>
      <c r="B81">
        <f t="shared" si="28"/>
        <v>8</v>
      </c>
      <c r="C81" t="str">
        <f t="shared" si="19"/>
        <v>離</v>
      </c>
      <c r="D81" t="str">
        <f t="shared" si="20"/>
        <v>艮</v>
      </c>
      <c r="E81" t="str">
        <f t="shared" si="21"/>
        <v>火</v>
      </c>
      <c r="F81" t="str">
        <f t="shared" si="22"/>
        <v>土</v>
      </c>
      <c r="G81" t="str">
        <f t="shared" si="29"/>
        <v>火土</v>
      </c>
      <c r="H81" t="str">
        <f t="shared" si="23"/>
        <v>生→</v>
      </c>
      <c r="I81" t="str">
        <f t="shared" si="24"/>
        <v>事情辦起來耗費大，需要自己付出。</v>
      </c>
      <c r="J81">
        <f t="shared" si="25"/>
        <v>8</v>
      </c>
      <c r="K81">
        <f t="shared" si="26"/>
        <v>3</v>
      </c>
    </row>
    <row r="82" spans="1:11" x14ac:dyDescent="0.25">
      <c r="A82">
        <f t="shared" si="27"/>
        <v>9</v>
      </c>
      <c r="B82">
        <f t="shared" si="28"/>
        <v>9</v>
      </c>
      <c r="C82" t="str">
        <f t="shared" si="19"/>
        <v>離</v>
      </c>
      <c r="D82" t="str">
        <f t="shared" si="20"/>
        <v>離</v>
      </c>
      <c r="E82" t="str">
        <f t="shared" si="21"/>
        <v>火</v>
      </c>
      <c r="F82" t="str">
        <f t="shared" si="22"/>
        <v>火</v>
      </c>
      <c r="G82" t="str">
        <f t="shared" si="29"/>
        <v>火火</v>
      </c>
      <c r="H82" t="str">
        <f t="shared" si="23"/>
        <v>比</v>
      </c>
      <c r="I82" t="str">
        <f t="shared" si="24"/>
        <v>事情發展較快，容易辦</v>
      </c>
      <c r="J82">
        <f t="shared" si="25"/>
        <v>8</v>
      </c>
      <c r="K82">
        <f t="shared" si="26"/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9872-F128-494F-960C-F9C6D489D530}">
  <dimension ref="A1:H109"/>
  <sheetViews>
    <sheetView workbookViewId="0">
      <selection activeCell="D2" sqref="D2"/>
    </sheetView>
    <sheetView workbookViewId="1"/>
  </sheetViews>
  <sheetFormatPr defaultRowHeight="15" x14ac:dyDescent="0.25"/>
  <cols>
    <col min="1" max="1" width="5.28515625" bestFit="1" customWidth="1"/>
    <col min="2" max="2" width="5.28515625" customWidth="1"/>
    <col min="3" max="3" width="3.140625" bestFit="1" customWidth="1"/>
    <col min="4" max="4" width="7.42578125" bestFit="1" customWidth="1"/>
    <col min="5" max="5" width="8.28515625" bestFit="1" customWidth="1"/>
    <col min="6" max="6" width="8.28515625" customWidth="1"/>
    <col min="7" max="7" width="5.28515625" bestFit="1" customWidth="1"/>
    <col min="8" max="8" width="7.85546875" customWidth="1"/>
  </cols>
  <sheetData>
    <row r="1" spans="1:8" x14ac:dyDescent="0.25">
      <c r="A1" t="s">
        <v>53</v>
      </c>
      <c r="B1" t="s">
        <v>34</v>
      </c>
      <c r="C1" t="s">
        <v>65</v>
      </c>
      <c r="D1" t="s">
        <v>66</v>
      </c>
      <c r="E1" t="s">
        <v>36</v>
      </c>
      <c r="F1" t="s">
        <v>37</v>
      </c>
      <c r="G1" t="s">
        <v>39</v>
      </c>
      <c r="H1" t="s">
        <v>35</v>
      </c>
    </row>
    <row r="2" spans="1:8" x14ac:dyDescent="0.25">
      <c r="A2" t="str">
        <f t="shared" ref="A2:A33" si="0">INDEX(地支, CEILING((ROW()-1)/9, 1))</f>
        <v>子</v>
      </c>
      <c r="B2" t="str">
        <f t="shared" ref="B2:B33" si="1">VLOOKUP(A2, 月五行, 2, FALSE)</f>
        <v>水</v>
      </c>
      <c r="C2" t="str">
        <f t="shared" ref="C2:C33" si="2">INDEX(九宮關係, MOD(ROW()-2, 9)+1, 2)</f>
        <v>坎</v>
      </c>
      <c r="D2" t="str">
        <f t="shared" ref="D2:D33" si="3">INDEX(九宮關係, MOD(ROW()-2, 9)+1, 5)</f>
        <v>水</v>
      </c>
      <c r="E2" t="str">
        <f>B2&amp;D2</f>
        <v>水水</v>
      </c>
      <c r="F2" t="str">
        <f t="shared" ref="F2:F33" si="4">VLOOKUP(E2, 五行生剋關係, 2, FALSE)</f>
        <v>比</v>
      </c>
      <c r="G2" t="str">
        <f t="shared" ref="G2:G33" si="5">VLOOKUP(F2,生剋旺衰主客, 3, FALSE)</f>
        <v>旺</v>
      </c>
      <c r="H2">
        <f t="shared" ref="H2:H33" si="6">VLOOKUP(C2, 宮對應位, 5,FALSE)</f>
        <v>4</v>
      </c>
    </row>
    <row r="3" spans="1:8" x14ac:dyDescent="0.25">
      <c r="A3" t="str">
        <f t="shared" si="0"/>
        <v>子</v>
      </c>
      <c r="B3" t="str">
        <f t="shared" si="1"/>
        <v>水</v>
      </c>
      <c r="C3" t="str">
        <f t="shared" si="2"/>
        <v>坤</v>
      </c>
      <c r="D3" t="str">
        <f t="shared" si="3"/>
        <v>土</v>
      </c>
      <c r="E3" t="str">
        <f t="shared" ref="E3:E66" si="7">B3&amp;D3</f>
        <v>水土</v>
      </c>
      <c r="F3" t="str">
        <f t="shared" si="4"/>
        <v>←剋</v>
      </c>
      <c r="G3" t="str">
        <f t="shared" si="5"/>
        <v>囚</v>
      </c>
      <c r="H3">
        <f t="shared" si="6"/>
        <v>7</v>
      </c>
    </row>
    <row r="4" spans="1:8" x14ac:dyDescent="0.25">
      <c r="A4" t="str">
        <f t="shared" si="0"/>
        <v>子</v>
      </c>
      <c r="B4" t="str">
        <f t="shared" si="1"/>
        <v>水</v>
      </c>
      <c r="C4" t="str">
        <f t="shared" si="2"/>
        <v>震</v>
      </c>
      <c r="D4" t="str">
        <f t="shared" si="3"/>
        <v>木</v>
      </c>
      <c r="E4" t="str">
        <f t="shared" si="7"/>
        <v>水木</v>
      </c>
      <c r="F4" t="str">
        <f t="shared" si="4"/>
        <v>生→</v>
      </c>
      <c r="G4" t="str">
        <f t="shared" si="5"/>
        <v>相</v>
      </c>
      <c r="H4">
        <f t="shared" si="6"/>
        <v>2</v>
      </c>
    </row>
    <row r="5" spans="1:8" x14ac:dyDescent="0.25">
      <c r="A5" t="str">
        <f t="shared" si="0"/>
        <v>子</v>
      </c>
      <c r="B5" t="str">
        <f t="shared" si="1"/>
        <v>水</v>
      </c>
      <c r="C5" t="str">
        <f t="shared" si="2"/>
        <v>巽</v>
      </c>
      <c r="D5" t="str">
        <f t="shared" si="3"/>
        <v>木</v>
      </c>
      <c r="E5" t="str">
        <f t="shared" si="7"/>
        <v>水木</v>
      </c>
      <c r="F5" t="str">
        <f t="shared" si="4"/>
        <v>生→</v>
      </c>
      <c r="G5" t="str">
        <f t="shared" si="5"/>
        <v>相</v>
      </c>
      <c r="H5">
        <f t="shared" si="6"/>
        <v>1</v>
      </c>
    </row>
    <row r="6" spans="1:8" x14ac:dyDescent="0.25">
      <c r="A6" t="str">
        <f t="shared" si="0"/>
        <v>子</v>
      </c>
      <c r="B6" t="str">
        <f t="shared" si="1"/>
        <v>水</v>
      </c>
      <c r="C6" t="str">
        <f t="shared" si="2"/>
        <v>乾</v>
      </c>
      <c r="D6" t="str">
        <f t="shared" si="3"/>
        <v>金</v>
      </c>
      <c r="E6" t="str">
        <f t="shared" si="7"/>
        <v>水金</v>
      </c>
      <c r="F6" t="str">
        <f t="shared" si="4"/>
        <v>←生</v>
      </c>
      <c r="G6" t="str">
        <f t="shared" si="5"/>
        <v>休</v>
      </c>
      <c r="H6">
        <f t="shared" si="6"/>
        <v>5</v>
      </c>
    </row>
    <row r="7" spans="1:8" x14ac:dyDescent="0.25">
      <c r="A7" t="str">
        <f t="shared" si="0"/>
        <v>子</v>
      </c>
      <c r="B7" t="str">
        <f t="shared" si="1"/>
        <v>水</v>
      </c>
      <c r="C7" t="str">
        <f t="shared" si="2"/>
        <v>兌</v>
      </c>
      <c r="D7" t="str">
        <f t="shared" si="3"/>
        <v>金</v>
      </c>
      <c r="E7" t="str">
        <f t="shared" si="7"/>
        <v>水金</v>
      </c>
      <c r="F7" t="str">
        <f t="shared" si="4"/>
        <v>←生</v>
      </c>
      <c r="G7" t="str">
        <f t="shared" si="5"/>
        <v>休</v>
      </c>
      <c r="H7">
        <f t="shared" si="6"/>
        <v>6</v>
      </c>
    </row>
    <row r="8" spans="1:8" x14ac:dyDescent="0.25">
      <c r="A8" t="str">
        <f t="shared" si="0"/>
        <v>子</v>
      </c>
      <c r="B8" t="str">
        <f t="shared" si="1"/>
        <v>水</v>
      </c>
      <c r="C8" t="str">
        <f t="shared" si="2"/>
        <v>艮</v>
      </c>
      <c r="D8" t="str">
        <f t="shared" si="3"/>
        <v>土</v>
      </c>
      <c r="E8" t="str">
        <f t="shared" si="7"/>
        <v>水土</v>
      </c>
      <c r="F8" t="str">
        <f t="shared" si="4"/>
        <v>←剋</v>
      </c>
      <c r="G8" t="str">
        <f t="shared" si="5"/>
        <v>囚</v>
      </c>
      <c r="H8">
        <f t="shared" si="6"/>
        <v>3</v>
      </c>
    </row>
    <row r="9" spans="1:8" x14ac:dyDescent="0.25">
      <c r="A9" t="str">
        <f t="shared" si="0"/>
        <v>子</v>
      </c>
      <c r="B9" t="str">
        <f t="shared" si="1"/>
        <v>水</v>
      </c>
      <c r="C9" t="str">
        <f t="shared" si="2"/>
        <v>離</v>
      </c>
      <c r="D9" t="str">
        <f t="shared" si="3"/>
        <v>火</v>
      </c>
      <c r="E9" t="str">
        <f t="shared" si="7"/>
        <v>水火</v>
      </c>
      <c r="F9" t="str">
        <f t="shared" si="4"/>
        <v>剋→</v>
      </c>
      <c r="G9" t="str">
        <f t="shared" si="5"/>
        <v>死</v>
      </c>
      <c r="H9">
        <f t="shared" si="6"/>
        <v>8</v>
      </c>
    </row>
    <row r="10" spans="1:8" x14ac:dyDescent="0.25">
      <c r="A10" t="str">
        <f t="shared" si="0"/>
        <v>子</v>
      </c>
      <c r="B10" t="str">
        <f t="shared" si="1"/>
        <v>水</v>
      </c>
      <c r="C10" t="str">
        <f t="shared" si="2"/>
        <v>中</v>
      </c>
      <c r="D10" t="str">
        <f t="shared" si="3"/>
        <v>土</v>
      </c>
      <c r="E10" t="str">
        <f t="shared" si="7"/>
        <v>水土</v>
      </c>
      <c r="F10" t="str">
        <f t="shared" si="4"/>
        <v>←剋</v>
      </c>
      <c r="G10" t="str">
        <f t="shared" si="5"/>
        <v>囚</v>
      </c>
      <c r="H10">
        <f t="shared" si="6"/>
        <v>-1</v>
      </c>
    </row>
    <row r="11" spans="1:8" x14ac:dyDescent="0.25">
      <c r="A11" t="str">
        <f t="shared" si="0"/>
        <v>丑</v>
      </c>
      <c r="B11" t="str">
        <f t="shared" si="1"/>
        <v>土</v>
      </c>
      <c r="C11" t="str">
        <f t="shared" si="2"/>
        <v>坎</v>
      </c>
      <c r="D11" t="str">
        <f t="shared" si="3"/>
        <v>水</v>
      </c>
      <c r="E11" t="str">
        <f t="shared" si="7"/>
        <v>土水</v>
      </c>
      <c r="F11" t="str">
        <f t="shared" si="4"/>
        <v>剋→</v>
      </c>
      <c r="G11" t="str">
        <f t="shared" si="5"/>
        <v>死</v>
      </c>
      <c r="H11">
        <f t="shared" si="6"/>
        <v>4</v>
      </c>
    </row>
    <row r="12" spans="1:8" x14ac:dyDescent="0.25">
      <c r="A12" t="str">
        <f t="shared" si="0"/>
        <v>丑</v>
      </c>
      <c r="B12" t="str">
        <f t="shared" si="1"/>
        <v>土</v>
      </c>
      <c r="C12" t="str">
        <f t="shared" si="2"/>
        <v>坤</v>
      </c>
      <c r="D12" t="str">
        <f t="shared" si="3"/>
        <v>土</v>
      </c>
      <c r="E12" t="str">
        <f t="shared" si="7"/>
        <v>土土</v>
      </c>
      <c r="F12" t="str">
        <f t="shared" si="4"/>
        <v>比</v>
      </c>
      <c r="G12" t="str">
        <f t="shared" si="5"/>
        <v>旺</v>
      </c>
      <c r="H12">
        <f t="shared" si="6"/>
        <v>7</v>
      </c>
    </row>
    <row r="13" spans="1:8" x14ac:dyDescent="0.25">
      <c r="A13" t="str">
        <f t="shared" si="0"/>
        <v>丑</v>
      </c>
      <c r="B13" t="str">
        <f t="shared" si="1"/>
        <v>土</v>
      </c>
      <c r="C13" t="str">
        <f t="shared" si="2"/>
        <v>震</v>
      </c>
      <c r="D13" t="str">
        <f t="shared" si="3"/>
        <v>木</v>
      </c>
      <c r="E13" t="str">
        <f t="shared" si="7"/>
        <v>土木</v>
      </c>
      <c r="F13" t="str">
        <f t="shared" si="4"/>
        <v>←剋</v>
      </c>
      <c r="G13" t="str">
        <f t="shared" si="5"/>
        <v>囚</v>
      </c>
      <c r="H13">
        <f t="shared" si="6"/>
        <v>2</v>
      </c>
    </row>
    <row r="14" spans="1:8" x14ac:dyDescent="0.25">
      <c r="A14" t="str">
        <f t="shared" si="0"/>
        <v>丑</v>
      </c>
      <c r="B14" t="str">
        <f t="shared" si="1"/>
        <v>土</v>
      </c>
      <c r="C14" t="str">
        <f t="shared" si="2"/>
        <v>巽</v>
      </c>
      <c r="D14" t="str">
        <f t="shared" si="3"/>
        <v>木</v>
      </c>
      <c r="E14" t="str">
        <f t="shared" si="7"/>
        <v>土木</v>
      </c>
      <c r="F14" t="str">
        <f t="shared" si="4"/>
        <v>←剋</v>
      </c>
      <c r="G14" t="str">
        <f t="shared" si="5"/>
        <v>囚</v>
      </c>
      <c r="H14">
        <f t="shared" si="6"/>
        <v>1</v>
      </c>
    </row>
    <row r="15" spans="1:8" x14ac:dyDescent="0.25">
      <c r="A15" t="str">
        <f t="shared" si="0"/>
        <v>丑</v>
      </c>
      <c r="B15" t="str">
        <f t="shared" si="1"/>
        <v>土</v>
      </c>
      <c r="C15" t="str">
        <f t="shared" si="2"/>
        <v>乾</v>
      </c>
      <c r="D15" t="str">
        <f t="shared" si="3"/>
        <v>金</v>
      </c>
      <c r="E15" t="str">
        <f t="shared" si="7"/>
        <v>土金</v>
      </c>
      <c r="F15" t="str">
        <f t="shared" si="4"/>
        <v>生→</v>
      </c>
      <c r="G15" t="str">
        <f t="shared" si="5"/>
        <v>相</v>
      </c>
      <c r="H15">
        <f t="shared" si="6"/>
        <v>5</v>
      </c>
    </row>
    <row r="16" spans="1:8" x14ac:dyDescent="0.25">
      <c r="A16" t="str">
        <f t="shared" si="0"/>
        <v>丑</v>
      </c>
      <c r="B16" t="str">
        <f t="shared" si="1"/>
        <v>土</v>
      </c>
      <c r="C16" t="str">
        <f t="shared" si="2"/>
        <v>兌</v>
      </c>
      <c r="D16" t="str">
        <f t="shared" si="3"/>
        <v>金</v>
      </c>
      <c r="E16" t="str">
        <f t="shared" si="7"/>
        <v>土金</v>
      </c>
      <c r="F16" t="str">
        <f t="shared" si="4"/>
        <v>生→</v>
      </c>
      <c r="G16" t="str">
        <f t="shared" si="5"/>
        <v>相</v>
      </c>
      <c r="H16">
        <f t="shared" si="6"/>
        <v>6</v>
      </c>
    </row>
    <row r="17" spans="1:8" x14ac:dyDescent="0.25">
      <c r="A17" t="str">
        <f t="shared" si="0"/>
        <v>丑</v>
      </c>
      <c r="B17" t="str">
        <f t="shared" si="1"/>
        <v>土</v>
      </c>
      <c r="C17" t="str">
        <f t="shared" si="2"/>
        <v>艮</v>
      </c>
      <c r="D17" t="str">
        <f t="shared" si="3"/>
        <v>土</v>
      </c>
      <c r="E17" t="str">
        <f t="shared" si="7"/>
        <v>土土</v>
      </c>
      <c r="F17" t="str">
        <f t="shared" si="4"/>
        <v>比</v>
      </c>
      <c r="G17" t="str">
        <f t="shared" si="5"/>
        <v>旺</v>
      </c>
      <c r="H17">
        <f t="shared" si="6"/>
        <v>3</v>
      </c>
    </row>
    <row r="18" spans="1:8" x14ac:dyDescent="0.25">
      <c r="A18" t="str">
        <f t="shared" si="0"/>
        <v>丑</v>
      </c>
      <c r="B18" t="str">
        <f t="shared" si="1"/>
        <v>土</v>
      </c>
      <c r="C18" t="str">
        <f t="shared" si="2"/>
        <v>離</v>
      </c>
      <c r="D18" t="str">
        <f t="shared" si="3"/>
        <v>火</v>
      </c>
      <c r="E18" t="str">
        <f t="shared" si="7"/>
        <v>土火</v>
      </c>
      <c r="F18" t="str">
        <f t="shared" si="4"/>
        <v>←生</v>
      </c>
      <c r="G18" t="str">
        <f t="shared" si="5"/>
        <v>休</v>
      </c>
      <c r="H18">
        <f t="shared" si="6"/>
        <v>8</v>
      </c>
    </row>
    <row r="19" spans="1:8" x14ac:dyDescent="0.25">
      <c r="A19" t="str">
        <f t="shared" si="0"/>
        <v>丑</v>
      </c>
      <c r="B19" t="str">
        <f t="shared" si="1"/>
        <v>土</v>
      </c>
      <c r="C19" t="str">
        <f t="shared" si="2"/>
        <v>中</v>
      </c>
      <c r="D19" t="str">
        <f t="shared" si="3"/>
        <v>土</v>
      </c>
      <c r="E19" t="str">
        <f t="shared" si="7"/>
        <v>土土</v>
      </c>
      <c r="F19" t="str">
        <f t="shared" si="4"/>
        <v>比</v>
      </c>
      <c r="G19" t="str">
        <f t="shared" si="5"/>
        <v>旺</v>
      </c>
      <c r="H19">
        <f t="shared" si="6"/>
        <v>-1</v>
      </c>
    </row>
    <row r="20" spans="1:8" x14ac:dyDescent="0.25">
      <c r="A20" t="str">
        <f t="shared" si="0"/>
        <v>寅</v>
      </c>
      <c r="B20" t="str">
        <f t="shared" si="1"/>
        <v>木</v>
      </c>
      <c r="C20" t="str">
        <f t="shared" si="2"/>
        <v>坎</v>
      </c>
      <c r="D20" t="str">
        <f t="shared" si="3"/>
        <v>水</v>
      </c>
      <c r="E20" t="str">
        <f t="shared" si="7"/>
        <v>木水</v>
      </c>
      <c r="F20" t="str">
        <f t="shared" si="4"/>
        <v>←生</v>
      </c>
      <c r="G20" t="str">
        <f t="shared" si="5"/>
        <v>休</v>
      </c>
      <c r="H20">
        <f t="shared" si="6"/>
        <v>4</v>
      </c>
    </row>
    <row r="21" spans="1:8" x14ac:dyDescent="0.25">
      <c r="A21" t="str">
        <f t="shared" si="0"/>
        <v>寅</v>
      </c>
      <c r="B21" t="str">
        <f t="shared" si="1"/>
        <v>木</v>
      </c>
      <c r="C21" t="str">
        <f t="shared" si="2"/>
        <v>坤</v>
      </c>
      <c r="D21" t="str">
        <f t="shared" si="3"/>
        <v>土</v>
      </c>
      <c r="E21" t="str">
        <f t="shared" si="7"/>
        <v>木土</v>
      </c>
      <c r="F21" t="str">
        <f t="shared" si="4"/>
        <v>剋→</v>
      </c>
      <c r="G21" t="str">
        <f t="shared" si="5"/>
        <v>死</v>
      </c>
      <c r="H21">
        <f t="shared" si="6"/>
        <v>7</v>
      </c>
    </row>
    <row r="22" spans="1:8" x14ac:dyDescent="0.25">
      <c r="A22" t="str">
        <f t="shared" si="0"/>
        <v>寅</v>
      </c>
      <c r="B22" t="str">
        <f t="shared" si="1"/>
        <v>木</v>
      </c>
      <c r="C22" t="str">
        <f t="shared" si="2"/>
        <v>震</v>
      </c>
      <c r="D22" t="str">
        <f t="shared" si="3"/>
        <v>木</v>
      </c>
      <c r="E22" t="str">
        <f t="shared" si="7"/>
        <v>木木</v>
      </c>
      <c r="F22" t="str">
        <f t="shared" si="4"/>
        <v>比</v>
      </c>
      <c r="G22" t="str">
        <f t="shared" si="5"/>
        <v>旺</v>
      </c>
      <c r="H22">
        <f t="shared" si="6"/>
        <v>2</v>
      </c>
    </row>
    <row r="23" spans="1:8" x14ac:dyDescent="0.25">
      <c r="A23" t="str">
        <f t="shared" si="0"/>
        <v>寅</v>
      </c>
      <c r="B23" t="str">
        <f t="shared" si="1"/>
        <v>木</v>
      </c>
      <c r="C23" t="str">
        <f t="shared" si="2"/>
        <v>巽</v>
      </c>
      <c r="D23" t="str">
        <f t="shared" si="3"/>
        <v>木</v>
      </c>
      <c r="E23" t="str">
        <f t="shared" si="7"/>
        <v>木木</v>
      </c>
      <c r="F23" t="str">
        <f t="shared" si="4"/>
        <v>比</v>
      </c>
      <c r="G23" t="str">
        <f t="shared" si="5"/>
        <v>旺</v>
      </c>
      <c r="H23">
        <f t="shared" si="6"/>
        <v>1</v>
      </c>
    </row>
    <row r="24" spans="1:8" x14ac:dyDescent="0.25">
      <c r="A24" t="str">
        <f t="shared" si="0"/>
        <v>寅</v>
      </c>
      <c r="B24" t="str">
        <f t="shared" si="1"/>
        <v>木</v>
      </c>
      <c r="C24" t="str">
        <f t="shared" si="2"/>
        <v>乾</v>
      </c>
      <c r="D24" t="str">
        <f t="shared" si="3"/>
        <v>金</v>
      </c>
      <c r="E24" t="str">
        <f t="shared" si="7"/>
        <v>木金</v>
      </c>
      <c r="F24" t="str">
        <f t="shared" si="4"/>
        <v>←剋</v>
      </c>
      <c r="G24" t="str">
        <f t="shared" si="5"/>
        <v>囚</v>
      </c>
      <c r="H24">
        <f t="shared" si="6"/>
        <v>5</v>
      </c>
    </row>
    <row r="25" spans="1:8" x14ac:dyDescent="0.25">
      <c r="A25" t="str">
        <f t="shared" si="0"/>
        <v>寅</v>
      </c>
      <c r="B25" t="str">
        <f t="shared" si="1"/>
        <v>木</v>
      </c>
      <c r="C25" t="str">
        <f t="shared" si="2"/>
        <v>兌</v>
      </c>
      <c r="D25" t="str">
        <f t="shared" si="3"/>
        <v>金</v>
      </c>
      <c r="E25" t="str">
        <f t="shared" si="7"/>
        <v>木金</v>
      </c>
      <c r="F25" t="str">
        <f t="shared" si="4"/>
        <v>←剋</v>
      </c>
      <c r="G25" t="str">
        <f t="shared" si="5"/>
        <v>囚</v>
      </c>
      <c r="H25">
        <f t="shared" si="6"/>
        <v>6</v>
      </c>
    </row>
    <row r="26" spans="1:8" x14ac:dyDescent="0.25">
      <c r="A26" t="str">
        <f t="shared" si="0"/>
        <v>寅</v>
      </c>
      <c r="B26" t="str">
        <f t="shared" si="1"/>
        <v>木</v>
      </c>
      <c r="C26" t="str">
        <f t="shared" si="2"/>
        <v>艮</v>
      </c>
      <c r="D26" t="str">
        <f t="shared" si="3"/>
        <v>土</v>
      </c>
      <c r="E26" t="str">
        <f t="shared" si="7"/>
        <v>木土</v>
      </c>
      <c r="F26" t="str">
        <f t="shared" si="4"/>
        <v>剋→</v>
      </c>
      <c r="G26" t="str">
        <f t="shared" si="5"/>
        <v>死</v>
      </c>
      <c r="H26">
        <f t="shared" si="6"/>
        <v>3</v>
      </c>
    </row>
    <row r="27" spans="1:8" x14ac:dyDescent="0.25">
      <c r="A27" t="str">
        <f t="shared" si="0"/>
        <v>寅</v>
      </c>
      <c r="B27" t="str">
        <f t="shared" si="1"/>
        <v>木</v>
      </c>
      <c r="C27" t="str">
        <f t="shared" si="2"/>
        <v>離</v>
      </c>
      <c r="D27" t="str">
        <f t="shared" si="3"/>
        <v>火</v>
      </c>
      <c r="E27" t="str">
        <f t="shared" si="7"/>
        <v>木火</v>
      </c>
      <c r="F27" t="str">
        <f t="shared" si="4"/>
        <v>生→</v>
      </c>
      <c r="G27" t="str">
        <f t="shared" si="5"/>
        <v>相</v>
      </c>
      <c r="H27">
        <f t="shared" si="6"/>
        <v>8</v>
      </c>
    </row>
    <row r="28" spans="1:8" x14ac:dyDescent="0.25">
      <c r="A28" t="str">
        <f t="shared" si="0"/>
        <v>寅</v>
      </c>
      <c r="B28" t="str">
        <f t="shared" si="1"/>
        <v>木</v>
      </c>
      <c r="C28" t="str">
        <f t="shared" si="2"/>
        <v>中</v>
      </c>
      <c r="D28" t="str">
        <f t="shared" si="3"/>
        <v>土</v>
      </c>
      <c r="E28" t="str">
        <f t="shared" si="7"/>
        <v>木土</v>
      </c>
      <c r="F28" t="str">
        <f t="shared" si="4"/>
        <v>剋→</v>
      </c>
      <c r="G28" t="str">
        <f t="shared" si="5"/>
        <v>死</v>
      </c>
      <c r="H28">
        <f t="shared" si="6"/>
        <v>-1</v>
      </c>
    </row>
    <row r="29" spans="1:8" x14ac:dyDescent="0.25">
      <c r="A29" t="str">
        <f t="shared" si="0"/>
        <v>卯</v>
      </c>
      <c r="B29" t="str">
        <f t="shared" si="1"/>
        <v>木</v>
      </c>
      <c r="C29" t="str">
        <f t="shared" si="2"/>
        <v>坎</v>
      </c>
      <c r="D29" t="str">
        <f t="shared" si="3"/>
        <v>水</v>
      </c>
      <c r="E29" t="str">
        <f t="shared" si="7"/>
        <v>木水</v>
      </c>
      <c r="F29" t="str">
        <f t="shared" si="4"/>
        <v>←生</v>
      </c>
      <c r="G29" t="str">
        <f t="shared" si="5"/>
        <v>休</v>
      </c>
      <c r="H29">
        <f t="shared" si="6"/>
        <v>4</v>
      </c>
    </row>
    <row r="30" spans="1:8" x14ac:dyDescent="0.25">
      <c r="A30" t="str">
        <f t="shared" si="0"/>
        <v>卯</v>
      </c>
      <c r="B30" t="str">
        <f t="shared" si="1"/>
        <v>木</v>
      </c>
      <c r="C30" t="str">
        <f t="shared" si="2"/>
        <v>坤</v>
      </c>
      <c r="D30" t="str">
        <f t="shared" si="3"/>
        <v>土</v>
      </c>
      <c r="E30" t="str">
        <f t="shared" si="7"/>
        <v>木土</v>
      </c>
      <c r="F30" t="str">
        <f t="shared" si="4"/>
        <v>剋→</v>
      </c>
      <c r="G30" t="str">
        <f t="shared" si="5"/>
        <v>死</v>
      </c>
      <c r="H30">
        <f t="shared" si="6"/>
        <v>7</v>
      </c>
    </row>
    <row r="31" spans="1:8" x14ac:dyDescent="0.25">
      <c r="A31" t="str">
        <f t="shared" si="0"/>
        <v>卯</v>
      </c>
      <c r="B31" t="str">
        <f t="shared" si="1"/>
        <v>木</v>
      </c>
      <c r="C31" t="str">
        <f t="shared" si="2"/>
        <v>震</v>
      </c>
      <c r="D31" t="str">
        <f t="shared" si="3"/>
        <v>木</v>
      </c>
      <c r="E31" t="str">
        <f t="shared" si="7"/>
        <v>木木</v>
      </c>
      <c r="F31" t="str">
        <f t="shared" si="4"/>
        <v>比</v>
      </c>
      <c r="G31" t="str">
        <f t="shared" si="5"/>
        <v>旺</v>
      </c>
      <c r="H31">
        <f t="shared" si="6"/>
        <v>2</v>
      </c>
    </row>
    <row r="32" spans="1:8" x14ac:dyDescent="0.25">
      <c r="A32" t="str">
        <f t="shared" si="0"/>
        <v>卯</v>
      </c>
      <c r="B32" t="str">
        <f t="shared" si="1"/>
        <v>木</v>
      </c>
      <c r="C32" t="str">
        <f t="shared" si="2"/>
        <v>巽</v>
      </c>
      <c r="D32" t="str">
        <f t="shared" si="3"/>
        <v>木</v>
      </c>
      <c r="E32" t="str">
        <f t="shared" si="7"/>
        <v>木木</v>
      </c>
      <c r="F32" t="str">
        <f t="shared" si="4"/>
        <v>比</v>
      </c>
      <c r="G32" t="str">
        <f t="shared" si="5"/>
        <v>旺</v>
      </c>
      <c r="H32">
        <f t="shared" si="6"/>
        <v>1</v>
      </c>
    </row>
    <row r="33" spans="1:8" x14ac:dyDescent="0.25">
      <c r="A33" t="str">
        <f t="shared" si="0"/>
        <v>卯</v>
      </c>
      <c r="B33" t="str">
        <f t="shared" si="1"/>
        <v>木</v>
      </c>
      <c r="C33" t="str">
        <f t="shared" si="2"/>
        <v>乾</v>
      </c>
      <c r="D33" t="str">
        <f t="shared" si="3"/>
        <v>金</v>
      </c>
      <c r="E33" t="str">
        <f t="shared" si="7"/>
        <v>木金</v>
      </c>
      <c r="F33" t="str">
        <f t="shared" si="4"/>
        <v>←剋</v>
      </c>
      <c r="G33" t="str">
        <f t="shared" si="5"/>
        <v>囚</v>
      </c>
      <c r="H33">
        <f t="shared" si="6"/>
        <v>5</v>
      </c>
    </row>
    <row r="34" spans="1:8" x14ac:dyDescent="0.25">
      <c r="A34" t="str">
        <f t="shared" ref="A34:A65" si="8">INDEX(地支, CEILING((ROW()-1)/9, 1))</f>
        <v>卯</v>
      </c>
      <c r="B34" t="str">
        <f t="shared" ref="B34:B65" si="9">VLOOKUP(A34, 月五行, 2, FALSE)</f>
        <v>木</v>
      </c>
      <c r="C34" t="str">
        <f t="shared" ref="C34:C65" si="10">INDEX(九宮關係, MOD(ROW()-2, 9)+1, 2)</f>
        <v>兌</v>
      </c>
      <c r="D34" t="str">
        <f t="shared" ref="D34:D65" si="11">INDEX(九宮關係, MOD(ROW()-2, 9)+1, 5)</f>
        <v>金</v>
      </c>
      <c r="E34" t="str">
        <f t="shared" si="7"/>
        <v>木金</v>
      </c>
      <c r="F34" t="str">
        <f t="shared" ref="F34:F65" si="12">VLOOKUP(E34, 五行生剋關係, 2, FALSE)</f>
        <v>←剋</v>
      </c>
      <c r="G34" t="str">
        <f t="shared" ref="G34:G65" si="13">VLOOKUP(F34,生剋旺衰主客, 3, FALSE)</f>
        <v>囚</v>
      </c>
      <c r="H34">
        <f t="shared" ref="H34:H65" si="14">VLOOKUP(C34, 宮對應位, 5,FALSE)</f>
        <v>6</v>
      </c>
    </row>
    <row r="35" spans="1:8" x14ac:dyDescent="0.25">
      <c r="A35" t="str">
        <f t="shared" si="8"/>
        <v>卯</v>
      </c>
      <c r="B35" t="str">
        <f t="shared" si="9"/>
        <v>木</v>
      </c>
      <c r="C35" t="str">
        <f t="shared" si="10"/>
        <v>艮</v>
      </c>
      <c r="D35" t="str">
        <f t="shared" si="11"/>
        <v>土</v>
      </c>
      <c r="E35" t="str">
        <f t="shared" si="7"/>
        <v>木土</v>
      </c>
      <c r="F35" t="str">
        <f t="shared" si="12"/>
        <v>剋→</v>
      </c>
      <c r="G35" t="str">
        <f t="shared" si="13"/>
        <v>死</v>
      </c>
      <c r="H35">
        <f t="shared" si="14"/>
        <v>3</v>
      </c>
    </row>
    <row r="36" spans="1:8" x14ac:dyDescent="0.25">
      <c r="A36" t="str">
        <f t="shared" si="8"/>
        <v>卯</v>
      </c>
      <c r="B36" t="str">
        <f t="shared" si="9"/>
        <v>木</v>
      </c>
      <c r="C36" t="str">
        <f t="shared" si="10"/>
        <v>離</v>
      </c>
      <c r="D36" t="str">
        <f t="shared" si="11"/>
        <v>火</v>
      </c>
      <c r="E36" t="str">
        <f t="shared" si="7"/>
        <v>木火</v>
      </c>
      <c r="F36" t="str">
        <f t="shared" si="12"/>
        <v>生→</v>
      </c>
      <c r="G36" t="str">
        <f t="shared" si="13"/>
        <v>相</v>
      </c>
      <c r="H36">
        <f t="shared" si="14"/>
        <v>8</v>
      </c>
    </row>
    <row r="37" spans="1:8" x14ac:dyDescent="0.25">
      <c r="A37" t="str">
        <f t="shared" si="8"/>
        <v>卯</v>
      </c>
      <c r="B37" t="str">
        <f t="shared" si="9"/>
        <v>木</v>
      </c>
      <c r="C37" t="str">
        <f t="shared" si="10"/>
        <v>中</v>
      </c>
      <c r="D37" t="str">
        <f t="shared" si="11"/>
        <v>土</v>
      </c>
      <c r="E37" t="str">
        <f t="shared" si="7"/>
        <v>木土</v>
      </c>
      <c r="F37" t="str">
        <f t="shared" si="12"/>
        <v>剋→</v>
      </c>
      <c r="G37" t="str">
        <f t="shared" si="13"/>
        <v>死</v>
      </c>
      <c r="H37">
        <f t="shared" si="14"/>
        <v>-1</v>
      </c>
    </row>
    <row r="38" spans="1:8" x14ac:dyDescent="0.25">
      <c r="A38" t="str">
        <f t="shared" si="8"/>
        <v>辰</v>
      </c>
      <c r="B38" t="str">
        <f t="shared" si="9"/>
        <v>土</v>
      </c>
      <c r="C38" t="str">
        <f t="shared" si="10"/>
        <v>坎</v>
      </c>
      <c r="D38" t="str">
        <f t="shared" si="11"/>
        <v>水</v>
      </c>
      <c r="E38" t="str">
        <f t="shared" si="7"/>
        <v>土水</v>
      </c>
      <c r="F38" t="str">
        <f t="shared" si="12"/>
        <v>剋→</v>
      </c>
      <c r="G38" t="str">
        <f t="shared" si="13"/>
        <v>死</v>
      </c>
      <c r="H38">
        <f t="shared" si="14"/>
        <v>4</v>
      </c>
    </row>
    <row r="39" spans="1:8" x14ac:dyDescent="0.25">
      <c r="A39" t="str">
        <f t="shared" si="8"/>
        <v>辰</v>
      </c>
      <c r="B39" t="str">
        <f t="shared" si="9"/>
        <v>土</v>
      </c>
      <c r="C39" t="str">
        <f t="shared" si="10"/>
        <v>坤</v>
      </c>
      <c r="D39" t="str">
        <f t="shared" si="11"/>
        <v>土</v>
      </c>
      <c r="E39" t="str">
        <f t="shared" si="7"/>
        <v>土土</v>
      </c>
      <c r="F39" t="str">
        <f t="shared" si="12"/>
        <v>比</v>
      </c>
      <c r="G39" t="str">
        <f t="shared" si="13"/>
        <v>旺</v>
      </c>
      <c r="H39">
        <f t="shared" si="14"/>
        <v>7</v>
      </c>
    </row>
    <row r="40" spans="1:8" x14ac:dyDescent="0.25">
      <c r="A40" t="str">
        <f t="shared" si="8"/>
        <v>辰</v>
      </c>
      <c r="B40" t="str">
        <f t="shared" si="9"/>
        <v>土</v>
      </c>
      <c r="C40" t="str">
        <f t="shared" si="10"/>
        <v>震</v>
      </c>
      <c r="D40" t="str">
        <f t="shared" si="11"/>
        <v>木</v>
      </c>
      <c r="E40" t="str">
        <f t="shared" si="7"/>
        <v>土木</v>
      </c>
      <c r="F40" t="str">
        <f t="shared" si="12"/>
        <v>←剋</v>
      </c>
      <c r="G40" t="str">
        <f t="shared" si="13"/>
        <v>囚</v>
      </c>
      <c r="H40">
        <f t="shared" si="14"/>
        <v>2</v>
      </c>
    </row>
    <row r="41" spans="1:8" x14ac:dyDescent="0.25">
      <c r="A41" t="str">
        <f t="shared" si="8"/>
        <v>辰</v>
      </c>
      <c r="B41" t="str">
        <f t="shared" si="9"/>
        <v>土</v>
      </c>
      <c r="C41" t="str">
        <f t="shared" si="10"/>
        <v>巽</v>
      </c>
      <c r="D41" t="str">
        <f t="shared" si="11"/>
        <v>木</v>
      </c>
      <c r="E41" t="str">
        <f t="shared" si="7"/>
        <v>土木</v>
      </c>
      <c r="F41" t="str">
        <f t="shared" si="12"/>
        <v>←剋</v>
      </c>
      <c r="G41" t="str">
        <f t="shared" si="13"/>
        <v>囚</v>
      </c>
      <c r="H41">
        <f t="shared" si="14"/>
        <v>1</v>
      </c>
    </row>
    <row r="42" spans="1:8" x14ac:dyDescent="0.25">
      <c r="A42" t="str">
        <f t="shared" si="8"/>
        <v>辰</v>
      </c>
      <c r="B42" t="str">
        <f t="shared" si="9"/>
        <v>土</v>
      </c>
      <c r="C42" t="str">
        <f t="shared" si="10"/>
        <v>乾</v>
      </c>
      <c r="D42" t="str">
        <f t="shared" si="11"/>
        <v>金</v>
      </c>
      <c r="E42" t="str">
        <f t="shared" si="7"/>
        <v>土金</v>
      </c>
      <c r="F42" t="str">
        <f t="shared" si="12"/>
        <v>生→</v>
      </c>
      <c r="G42" t="str">
        <f t="shared" si="13"/>
        <v>相</v>
      </c>
      <c r="H42">
        <f t="shared" si="14"/>
        <v>5</v>
      </c>
    </row>
    <row r="43" spans="1:8" x14ac:dyDescent="0.25">
      <c r="A43" t="str">
        <f t="shared" si="8"/>
        <v>辰</v>
      </c>
      <c r="B43" t="str">
        <f t="shared" si="9"/>
        <v>土</v>
      </c>
      <c r="C43" t="str">
        <f t="shared" si="10"/>
        <v>兌</v>
      </c>
      <c r="D43" t="str">
        <f t="shared" si="11"/>
        <v>金</v>
      </c>
      <c r="E43" t="str">
        <f t="shared" si="7"/>
        <v>土金</v>
      </c>
      <c r="F43" t="str">
        <f t="shared" si="12"/>
        <v>生→</v>
      </c>
      <c r="G43" t="str">
        <f t="shared" si="13"/>
        <v>相</v>
      </c>
      <c r="H43">
        <f t="shared" si="14"/>
        <v>6</v>
      </c>
    </row>
    <row r="44" spans="1:8" x14ac:dyDescent="0.25">
      <c r="A44" t="str">
        <f t="shared" si="8"/>
        <v>辰</v>
      </c>
      <c r="B44" t="str">
        <f t="shared" si="9"/>
        <v>土</v>
      </c>
      <c r="C44" t="str">
        <f t="shared" si="10"/>
        <v>艮</v>
      </c>
      <c r="D44" t="str">
        <f t="shared" si="11"/>
        <v>土</v>
      </c>
      <c r="E44" t="str">
        <f t="shared" si="7"/>
        <v>土土</v>
      </c>
      <c r="F44" t="str">
        <f t="shared" si="12"/>
        <v>比</v>
      </c>
      <c r="G44" t="str">
        <f t="shared" si="13"/>
        <v>旺</v>
      </c>
      <c r="H44">
        <f t="shared" si="14"/>
        <v>3</v>
      </c>
    </row>
    <row r="45" spans="1:8" x14ac:dyDescent="0.25">
      <c r="A45" t="str">
        <f t="shared" si="8"/>
        <v>辰</v>
      </c>
      <c r="B45" t="str">
        <f t="shared" si="9"/>
        <v>土</v>
      </c>
      <c r="C45" t="str">
        <f t="shared" si="10"/>
        <v>離</v>
      </c>
      <c r="D45" t="str">
        <f t="shared" si="11"/>
        <v>火</v>
      </c>
      <c r="E45" t="str">
        <f t="shared" si="7"/>
        <v>土火</v>
      </c>
      <c r="F45" t="str">
        <f t="shared" si="12"/>
        <v>←生</v>
      </c>
      <c r="G45" t="str">
        <f t="shared" si="13"/>
        <v>休</v>
      </c>
      <c r="H45">
        <f t="shared" si="14"/>
        <v>8</v>
      </c>
    </row>
    <row r="46" spans="1:8" x14ac:dyDescent="0.25">
      <c r="A46" t="str">
        <f t="shared" si="8"/>
        <v>辰</v>
      </c>
      <c r="B46" t="str">
        <f t="shared" si="9"/>
        <v>土</v>
      </c>
      <c r="C46" t="str">
        <f t="shared" si="10"/>
        <v>中</v>
      </c>
      <c r="D46" t="str">
        <f t="shared" si="11"/>
        <v>土</v>
      </c>
      <c r="E46" t="str">
        <f t="shared" si="7"/>
        <v>土土</v>
      </c>
      <c r="F46" t="str">
        <f t="shared" si="12"/>
        <v>比</v>
      </c>
      <c r="G46" t="str">
        <f t="shared" si="13"/>
        <v>旺</v>
      </c>
      <c r="H46">
        <f t="shared" si="14"/>
        <v>-1</v>
      </c>
    </row>
    <row r="47" spans="1:8" x14ac:dyDescent="0.25">
      <c r="A47" t="str">
        <f t="shared" si="8"/>
        <v>巳</v>
      </c>
      <c r="B47" t="str">
        <f t="shared" si="9"/>
        <v>火</v>
      </c>
      <c r="C47" t="str">
        <f t="shared" si="10"/>
        <v>坎</v>
      </c>
      <c r="D47" t="str">
        <f t="shared" si="11"/>
        <v>水</v>
      </c>
      <c r="E47" t="str">
        <f t="shared" si="7"/>
        <v>火水</v>
      </c>
      <c r="F47" t="str">
        <f t="shared" si="12"/>
        <v>←剋</v>
      </c>
      <c r="G47" t="str">
        <f t="shared" si="13"/>
        <v>囚</v>
      </c>
      <c r="H47">
        <f t="shared" si="14"/>
        <v>4</v>
      </c>
    </row>
    <row r="48" spans="1:8" x14ac:dyDescent="0.25">
      <c r="A48" t="str">
        <f t="shared" si="8"/>
        <v>巳</v>
      </c>
      <c r="B48" t="str">
        <f t="shared" si="9"/>
        <v>火</v>
      </c>
      <c r="C48" t="str">
        <f t="shared" si="10"/>
        <v>坤</v>
      </c>
      <c r="D48" t="str">
        <f t="shared" si="11"/>
        <v>土</v>
      </c>
      <c r="E48" t="str">
        <f t="shared" si="7"/>
        <v>火土</v>
      </c>
      <c r="F48" t="str">
        <f t="shared" si="12"/>
        <v>生→</v>
      </c>
      <c r="G48" t="str">
        <f t="shared" si="13"/>
        <v>相</v>
      </c>
      <c r="H48">
        <f t="shared" si="14"/>
        <v>7</v>
      </c>
    </row>
    <row r="49" spans="1:8" x14ac:dyDescent="0.25">
      <c r="A49" t="str">
        <f t="shared" si="8"/>
        <v>巳</v>
      </c>
      <c r="B49" t="str">
        <f t="shared" si="9"/>
        <v>火</v>
      </c>
      <c r="C49" t="str">
        <f t="shared" si="10"/>
        <v>震</v>
      </c>
      <c r="D49" t="str">
        <f t="shared" si="11"/>
        <v>木</v>
      </c>
      <c r="E49" t="str">
        <f t="shared" si="7"/>
        <v>火木</v>
      </c>
      <c r="F49" t="str">
        <f t="shared" si="12"/>
        <v>←生</v>
      </c>
      <c r="G49" t="str">
        <f t="shared" si="13"/>
        <v>休</v>
      </c>
      <c r="H49">
        <f t="shared" si="14"/>
        <v>2</v>
      </c>
    </row>
    <row r="50" spans="1:8" x14ac:dyDescent="0.25">
      <c r="A50" t="str">
        <f t="shared" si="8"/>
        <v>巳</v>
      </c>
      <c r="B50" t="str">
        <f t="shared" si="9"/>
        <v>火</v>
      </c>
      <c r="C50" t="str">
        <f t="shared" si="10"/>
        <v>巽</v>
      </c>
      <c r="D50" t="str">
        <f t="shared" si="11"/>
        <v>木</v>
      </c>
      <c r="E50" t="str">
        <f t="shared" si="7"/>
        <v>火木</v>
      </c>
      <c r="F50" t="str">
        <f t="shared" si="12"/>
        <v>←生</v>
      </c>
      <c r="G50" t="str">
        <f t="shared" si="13"/>
        <v>休</v>
      </c>
      <c r="H50">
        <f t="shared" si="14"/>
        <v>1</v>
      </c>
    </row>
    <row r="51" spans="1:8" x14ac:dyDescent="0.25">
      <c r="A51" t="str">
        <f t="shared" si="8"/>
        <v>巳</v>
      </c>
      <c r="B51" t="str">
        <f t="shared" si="9"/>
        <v>火</v>
      </c>
      <c r="C51" t="str">
        <f t="shared" si="10"/>
        <v>乾</v>
      </c>
      <c r="D51" t="str">
        <f t="shared" si="11"/>
        <v>金</v>
      </c>
      <c r="E51" t="str">
        <f t="shared" si="7"/>
        <v>火金</v>
      </c>
      <c r="F51" t="str">
        <f t="shared" si="12"/>
        <v>剋→</v>
      </c>
      <c r="G51" t="str">
        <f t="shared" si="13"/>
        <v>死</v>
      </c>
      <c r="H51">
        <f t="shared" si="14"/>
        <v>5</v>
      </c>
    </row>
    <row r="52" spans="1:8" x14ac:dyDescent="0.25">
      <c r="A52" t="str">
        <f t="shared" si="8"/>
        <v>巳</v>
      </c>
      <c r="B52" t="str">
        <f t="shared" si="9"/>
        <v>火</v>
      </c>
      <c r="C52" t="str">
        <f t="shared" si="10"/>
        <v>兌</v>
      </c>
      <c r="D52" t="str">
        <f t="shared" si="11"/>
        <v>金</v>
      </c>
      <c r="E52" t="str">
        <f t="shared" si="7"/>
        <v>火金</v>
      </c>
      <c r="F52" t="str">
        <f t="shared" si="12"/>
        <v>剋→</v>
      </c>
      <c r="G52" t="str">
        <f t="shared" si="13"/>
        <v>死</v>
      </c>
      <c r="H52">
        <f t="shared" si="14"/>
        <v>6</v>
      </c>
    </row>
    <row r="53" spans="1:8" x14ac:dyDescent="0.25">
      <c r="A53" t="str">
        <f t="shared" si="8"/>
        <v>巳</v>
      </c>
      <c r="B53" t="str">
        <f t="shared" si="9"/>
        <v>火</v>
      </c>
      <c r="C53" t="str">
        <f t="shared" si="10"/>
        <v>艮</v>
      </c>
      <c r="D53" t="str">
        <f t="shared" si="11"/>
        <v>土</v>
      </c>
      <c r="E53" t="str">
        <f t="shared" si="7"/>
        <v>火土</v>
      </c>
      <c r="F53" t="str">
        <f t="shared" si="12"/>
        <v>生→</v>
      </c>
      <c r="G53" t="str">
        <f t="shared" si="13"/>
        <v>相</v>
      </c>
      <c r="H53">
        <f t="shared" si="14"/>
        <v>3</v>
      </c>
    </row>
    <row r="54" spans="1:8" x14ac:dyDescent="0.25">
      <c r="A54" t="str">
        <f t="shared" si="8"/>
        <v>巳</v>
      </c>
      <c r="B54" t="str">
        <f t="shared" si="9"/>
        <v>火</v>
      </c>
      <c r="C54" t="str">
        <f t="shared" si="10"/>
        <v>離</v>
      </c>
      <c r="D54" t="str">
        <f t="shared" si="11"/>
        <v>火</v>
      </c>
      <c r="E54" t="str">
        <f t="shared" si="7"/>
        <v>火火</v>
      </c>
      <c r="F54" t="str">
        <f t="shared" si="12"/>
        <v>比</v>
      </c>
      <c r="G54" t="str">
        <f t="shared" si="13"/>
        <v>旺</v>
      </c>
      <c r="H54">
        <f t="shared" si="14"/>
        <v>8</v>
      </c>
    </row>
    <row r="55" spans="1:8" x14ac:dyDescent="0.25">
      <c r="A55" t="str">
        <f t="shared" si="8"/>
        <v>巳</v>
      </c>
      <c r="B55" t="str">
        <f t="shared" si="9"/>
        <v>火</v>
      </c>
      <c r="C55" t="str">
        <f t="shared" si="10"/>
        <v>中</v>
      </c>
      <c r="D55" t="str">
        <f t="shared" si="11"/>
        <v>土</v>
      </c>
      <c r="E55" t="str">
        <f t="shared" si="7"/>
        <v>火土</v>
      </c>
      <c r="F55" t="str">
        <f t="shared" si="12"/>
        <v>生→</v>
      </c>
      <c r="G55" t="str">
        <f t="shared" si="13"/>
        <v>相</v>
      </c>
      <c r="H55">
        <f t="shared" si="14"/>
        <v>-1</v>
      </c>
    </row>
    <row r="56" spans="1:8" x14ac:dyDescent="0.25">
      <c r="A56" t="str">
        <f t="shared" si="8"/>
        <v>午</v>
      </c>
      <c r="B56" t="str">
        <f t="shared" si="9"/>
        <v>火</v>
      </c>
      <c r="C56" t="str">
        <f t="shared" si="10"/>
        <v>坎</v>
      </c>
      <c r="D56" t="str">
        <f t="shared" si="11"/>
        <v>水</v>
      </c>
      <c r="E56" t="str">
        <f t="shared" si="7"/>
        <v>火水</v>
      </c>
      <c r="F56" t="str">
        <f t="shared" si="12"/>
        <v>←剋</v>
      </c>
      <c r="G56" t="str">
        <f t="shared" si="13"/>
        <v>囚</v>
      </c>
      <c r="H56">
        <f t="shared" si="14"/>
        <v>4</v>
      </c>
    </row>
    <row r="57" spans="1:8" x14ac:dyDescent="0.25">
      <c r="A57" t="str">
        <f t="shared" si="8"/>
        <v>午</v>
      </c>
      <c r="B57" t="str">
        <f t="shared" si="9"/>
        <v>火</v>
      </c>
      <c r="C57" t="str">
        <f t="shared" si="10"/>
        <v>坤</v>
      </c>
      <c r="D57" t="str">
        <f t="shared" si="11"/>
        <v>土</v>
      </c>
      <c r="E57" t="str">
        <f t="shared" si="7"/>
        <v>火土</v>
      </c>
      <c r="F57" t="str">
        <f t="shared" si="12"/>
        <v>生→</v>
      </c>
      <c r="G57" t="str">
        <f t="shared" si="13"/>
        <v>相</v>
      </c>
      <c r="H57">
        <f t="shared" si="14"/>
        <v>7</v>
      </c>
    </row>
    <row r="58" spans="1:8" x14ac:dyDescent="0.25">
      <c r="A58" t="str">
        <f t="shared" si="8"/>
        <v>午</v>
      </c>
      <c r="B58" t="str">
        <f t="shared" si="9"/>
        <v>火</v>
      </c>
      <c r="C58" t="str">
        <f t="shared" si="10"/>
        <v>震</v>
      </c>
      <c r="D58" t="str">
        <f t="shared" si="11"/>
        <v>木</v>
      </c>
      <c r="E58" t="str">
        <f t="shared" si="7"/>
        <v>火木</v>
      </c>
      <c r="F58" t="str">
        <f t="shared" si="12"/>
        <v>←生</v>
      </c>
      <c r="G58" t="str">
        <f t="shared" si="13"/>
        <v>休</v>
      </c>
      <c r="H58">
        <f t="shared" si="14"/>
        <v>2</v>
      </c>
    </row>
    <row r="59" spans="1:8" x14ac:dyDescent="0.25">
      <c r="A59" t="str">
        <f t="shared" si="8"/>
        <v>午</v>
      </c>
      <c r="B59" t="str">
        <f t="shared" si="9"/>
        <v>火</v>
      </c>
      <c r="C59" t="str">
        <f t="shared" si="10"/>
        <v>巽</v>
      </c>
      <c r="D59" t="str">
        <f t="shared" si="11"/>
        <v>木</v>
      </c>
      <c r="E59" t="str">
        <f t="shared" si="7"/>
        <v>火木</v>
      </c>
      <c r="F59" t="str">
        <f t="shared" si="12"/>
        <v>←生</v>
      </c>
      <c r="G59" t="str">
        <f t="shared" si="13"/>
        <v>休</v>
      </c>
      <c r="H59">
        <f t="shared" si="14"/>
        <v>1</v>
      </c>
    </row>
    <row r="60" spans="1:8" x14ac:dyDescent="0.25">
      <c r="A60" t="str">
        <f t="shared" si="8"/>
        <v>午</v>
      </c>
      <c r="B60" t="str">
        <f t="shared" si="9"/>
        <v>火</v>
      </c>
      <c r="C60" t="str">
        <f t="shared" si="10"/>
        <v>乾</v>
      </c>
      <c r="D60" t="str">
        <f t="shared" si="11"/>
        <v>金</v>
      </c>
      <c r="E60" t="str">
        <f t="shared" si="7"/>
        <v>火金</v>
      </c>
      <c r="F60" t="str">
        <f t="shared" si="12"/>
        <v>剋→</v>
      </c>
      <c r="G60" t="str">
        <f t="shared" si="13"/>
        <v>死</v>
      </c>
      <c r="H60">
        <f t="shared" si="14"/>
        <v>5</v>
      </c>
    </row>
    <row r="61" spans="1:8" x14ac:dyDescent="0.25">
      <c r="A61" t="str">
        <f t="shared" si="8"/>
        <v>午</v>
      </c>
      <c r="B61" t="str">
        <f t="shared" si="9"/>
        <v>火</v>
      </c>
      <c r="C61" t="str">
        <f t="shared" si="10"/>
        <v>兌</v>
      </c>
      <c r="D61" t="str">
        <f t="shared" si="11"/>
        <v>金</v>
      </c>
      <c r="E61" t="str">
        <f t="shared" si="7"/>
        <v>火金</v>
      </c>
      <c r="F61" t="str">
        <f t="shared" si="12"/>
        <v>剋→</v>
      </c>
      <c r="G61" t="str">
        <f t="shared" si="13"/>
        <v>死</v>
      </c>
      <c r="H61">
        <f t="shared" si="14"/>
        <v>6</v>
      </c>
    </row>
    <row r="62" spans="1:8" x14ac:dyDescent="0.25">
      <c r="A62" t="str">
        <f t="shared" si="8"/>
        <v>午</v>
      </c>
      <c r="B62" t="str">
        <f t="shared" si="9"/>
        <v>火</v>
      </c>
      <c r="C62" t="str">
        <f t="shared" si="10"/>
        <v>艮</v>
      </c>
      <c r="D62" t="str">
        <f t="shared" si="11"/>
        <v>土</v>
      </c>
      <c r="E62" t="str">
        <f t="shared" si="7"/>
        <v>火土</v>
      </c>
      <c r="F62" t="str">
        <f t="shared" si="12"/>
        <v>生→</v>
      </c>
      <c r="G62" t="str">
        <f t="shared" si="13"/>
        <v>相</v>
      </c>
      <c r="H62">
        <f t="shared" si="14"/>
        <v>3</v>
      </c>
    </row>
    <row r="63" spans="1:8" x14ac:dyDescent="0.25">
      <c r="A63" t="str">
        <f t="shared" si="8"/>
        <v>午</v>
      </c>
      <c r="B63" t="str">
        <f t="shared" si="9"/>
        <v>火</v>
      </c>
      <c r="C63" t="str">
        <f t="shared" si="10"/>
        <v>離</v>
      </c>
      <c r="D63" t="str">
        <f t="shared" si="11"/>
        <v>火</v>
      </c>
      <c r="E63" t="str">
        <f t="shared" si="7"/>
        <v>火火</v>
      </c>
      <c r="F63" t="str">
        <f t="shared" si="12"/>
        <v>比</v>
      </c>
      <c r="G63" t="str">
        <f t="shared" si="13"/>
        <v>旺</v>
      </c>
      <c r="H63">
        <f t="shared" si="14"/>
        <v>8</v>
      </c>
    </row>
    <row r="64" spans="1:8" x14ac:dyDescent="0.25">
      <c r="A64" t="str">
        <f t="shared" si="8"/>
        <v>午</v>
      </c>
      <c r="B64" t="str">
        <f t="shared" si="9"/>
        <v>火</v>
      </c>
      <c r="C64" t="str">
        <f t="shared" si="10"/>
        <v>中</v>
      </c>
      <c r="D64" t="str">
        <f t="shared" si="11"/>
        <v>土</v>
      </c>
      <c r="E64" t="str">
        <f t="shared" si="7"/>
        <v>火土</v>
      </c>
      <c r="F64" t="str">
        <f t="shared" si="12"/>
        <v>生→</v>
      </c>
      <c r="G64" t="str">
        <f t="shared" si="13"/>
        <v>相</v>
      </c>
      <c r="H64">
        <f t="shared" si="14"/>
        <v>-1</v>
      </c>
    </row>
    <row r="65" spans="1:8" x14ac:dyDescent="0.25">
      <c r="A65" t="str">
        <f t="shared" si="8"/>
        <v>未</v>
      </c>
      <c r="B65" t="str">
        <f t="shared" si="9"/>
        <v>土</v>
      </c>
      <c r="C65" t="str">
        <f t="shared" si="10"/>
        <v>坎</v>
      </c>
      <c r="D65" t="str">
        <f t="shared" si="11"/>
        <v>水</v>
      </c>
      <c r="E65" t="str">
        <f t="shared" si="7"/>
        <v>土水</v>
      </c>
      <c r="F65" t="str">
        <f t="shared" si="12"/>
        <v>剋→</v>
      </c>
      <c r="G65" t="str">
        <f t="shared" si="13"/>
        <v>死</v>
      </c>
      <c r="H65">
        <f t="shared" si="14"/>
        <v>4</v>
      </c>
    </row>
    <row r="66" spans="1:8" x14ac:dyDescent="0.25">
      <c r="A66" t="str">
        <f t="shared" ref="A66:A97" si="15">INDEX(地支, CEILING((ROW()-1)/9, 1))</f>
        <v>未</v>
      </c>
      <c r="B66" t="str">
        <f t="shared" ref="B66:B97" si="16">VLOOKUP(A66, 月五行, 2, FALSE)</f>
        <v>土</v>
      </c>
      <c r="C66" t="str">
        <f t="shared" ref="C66:C97" si="17">INDEX(九宮關係, MOD(ROW()-2, 9)+1, 2)</f>
        <v>坤</v>
      </c>
      <c r="D66" t="str">
        <f t="shared" ref="D66:D97" si="18">INDEX(九宮關係, MOD(ROW()-2, 9)+1, 5)</f>
        <v>土</v>
      </c>
      <c r="E66" t="str">
        <f t="shared" si="7"/>
        <v>土土</v>
      </c>
      <c r="F66" t="str">
        <f t="shared" ref="F66:F97" si="19">VLOOKUP(E66, 五行生剋關係, 2, FALSE)</f>
        <v>比</v>
      </c>
      <c r="G66" t="str">
        <f t="shared" ref="G66:G97" si="20">VLOOKUP(F66,生剋旺衰主客, 3, FALSE)</f>
        <v>旺</v>
      </c>
      <c r="H66">
        <f t="shared" ref="H66:H97" si="21">VLOOKUP(C66, 宮對應位, 5,FALSE)</f>
        <v>7</v>
      </c>
    </row>
    <row r="67" spans="1:8" x14ac:dyDescent="0.25">
      <c r="A67" t="str">
        <f t="shared" si="15"/>
        <v>未</v>
      </c>
      <c r="B67" t="str">
        <f t="shared" si="16"/>
        <v>土</v>
      </c>
      <c r="C67" t="str">
        <f t="shared" si="17"/>
        <v>震</v>
      </c>
      <c r="D67" t="str">
        <f t="shared" si="18"/>
        <v>木</v>
      </c>
      <c r="E67" t="str">
        <f t="shared" ref="E67:E109" si="22">B67&amp;D67</f>
        <v>土木</v>
      </c>
      <c r="F67" t="str">
        <f t="shared" si="19"/>
        <v>←剋</v>
      </c>
      <c r="G67" t="str">
        <f t="shared" si="20"/>
        <v>囚</v>
      </c>
      <c r="H67">
        <f t="shared" si="21"/>
        <v>2</v>
      </c>
    </row>
    <row r="68" spans="1:8" x14ac:dyDescent="0.25">
      <c r="A68" t="str">
        <f t="shared" si="15"/>
        <v>未</v>
      </c>
      <c r="B68" t="str">
        <f t="shared" si="16"/>
        <v>土</v>
      </c>
      <c r="C68" t="str">
        <f t="shared" si="17"/>
        <v>巽</v>
      </c>
      <c r="D68" t="str">
        <f t="shared" si="18"/>
        <v>木</v>
      </c>
      <c r="E68" t="str">
        <f t="shared" si="22"/>
        <v>土木</v>
      </c>
      <c r="F68" t="str">
        <f t="shared" si="19"/>
        <v>←剋</v>
      </c>
      <c r="G68" t="str">
        <f t="shared" si="20"/>
        <v>囚</v>
      </c>
      <c r="H68">
        <f t="shared" si="21"/>
        <v>1</v>
      </c>
    </row>
    <row r="69" spans="1:8" x14ac:dyDescent="0.25">
      <c r="A69" t="str">
        <f t="shared" si="15"/>
        <v>未</v>
      </c>
      <c r="B69" t="str">
        <f t="shared" si="16"/>
        <v>土</v>
      </c>
      <c r="C69" t="str">
        <f t="shared" si="17"/>
        <v>乾</v>
      </c>
      <c r="D69" t="str">
        <f t="shared" si="18"/>
        <v>金</v>
      </c>
      <c r="E69" t="str">
        <f t="shared" si="22"/>
        <v>土金</v>
      </c>
      <c r="F69" t="str">
        <f t="shared" si="19"/>
        <v>生→</v>
      </c>
      <c r="G69" t="str">
        <f t="shared" si="20"/>
        <v>相</v>
      </c>
      <c r="H69">
        <f t="shared" si="21"/>
        <v>5</v>
      </c>
    </row>
    <row r="70" spans="1:8" x14ac:dyDescent="0.25">
      <c r="A70" t="str">
        <f t="shared" si="15"/>
        <v>未</v>
      </c>
      <c r="B70" t="str">
        <f t="shared" si="16"/>
        <v>土</v>
      </c>
      <c r="C70" t="str">
        <f t="shared" si="17"/>
        <v>兌</v>
      </c>
      <c r="D70" t="str">
        <f t="shared" si="18"/>
        <v>金</v>
      </c>
      <c r="E70" t="str">
        <f t="shared" si="22"/>
        <v>土金</v>
      </c>
      <c r="F70" t="str">
        <f t="shared" si="19"/>
        <v>生→</v>
      </c>
      <c r="G70" t="str">
        <f t="shared" si="20"/>
        <v>相</v>
      </c>
      <c r="H70">
        <f t="shared" si="21"/>
        <v>6</v>
      </c>
    </row>
    <row r="71" spans="1:8" x14ac:dyDescent="0.25">
      <c r="A71" t="str">
        <f t="shared" si="15"/>
        <v>未</v>
      </c>
      <c r="B71" t="str">
        <f t="shared" si="16"/>
        <v>土</v>
      </c>
      <c r="C71" t="str">
        <f t="shared" si="17"/>
        <v>艮</v>
      </c>
      <c r="D71" t="str">
        <f t="shared" si="18"/>
        <v>土</v>
      </c>
      <c r="E71" t="str">
        <f t="shared" si="22"/>
        <v>土土</v>
      </c>
      <c r="F71" t="str">
        <f t="shared" si="19"/>
        <v>比</v>
      </c>
      <c r="G71" t="str">
        <f t="shared" si="20"/>
        <v>旺</v>
      </c>
      <c r="H71">
        <f t="shared" si="21"/>
        <v>3</v>
      </c>
    </row>
    <row r="72" spans="1:8" x14ac:dyDescent="0.25">
      <c r="A72" t="str">
        <f t="shared" si="15"/>
        <v>未</v>
      </c>
      <c r="B72" t="str">
        <f t="shared" si="16"/>
        <v>土</v>
      </c>
      <c r="C72" t="str">
        <f t="shared" si="17"/>
        <v>離</v>
      </c>
      <c r="D72" t="str">
        <f t="shared" si="18"/>
        <v>火</v>
      </c>
      <c r="E72" t="str">
        <f t="shared" si="22"/>
        <v>土火</v>
      </c>
      <c r="F72" t="str">
        <f t="shared" si="19"/>
        <v>←生</v>
      </c>
      <c r="G72" t="str">
        <f t="shared" si="20"/>
        <v>休</v>
      </c>
      <c r="H72">
        <f t="shared" si="21"/>
        <v>8</v>
      </c>
    </row>
    <row r="73" spans="1:8" x14ac:dyDescent="0.25">
      <c r="A73" t="str">
        <f t="shared" si="15"/>
        <v>未</v>
      </c>
      <c r="B73" t="str">
        <f t="shared" si="16"/>
        <v>土</v>
      </c>
      <c r="C73" t="str">
        <f t="shared" si="17"/>
        <v>中</v>
      </c>
      <c r="D73" t="str">
        <f t="shared" si="18"/>
        <v>土</v>
      </c>
      <c r="E73" t="str">
        <f t="shared" si="22"/>
        <v>土土</v>
      </c>
      <c r="F73" t="str">
        <f t="shared" si="19"/>
        <v>比</v>
      </c>
      <c r="G73" t="str">
        <f t="shared" si="20"/>
        <v>旺</v>
      </c>
      <c r="H73">
        <f t="shared" si="21"/>
        <v>-1</v>
      </c>
    </row>
    <row r="74" spans="1:8" x14ac:dyDescent="0.25">
      <c r="A74" t="str">
        <f t="shared" si="15"/>
        <v>申</v>
      </c>
      <c r="B74" t="str">
        <f t="shared" si="16"/>
        <v>金</v>
      </c>
      <c r="C74" t="str">
        <f t="shared" si="17"/>
        <v>坎</v>
      </c>
      <c r="D74" t="str">
        <f t="shared" si="18"/>
        <v>水</v>
      </c>
      <c r="E74" t="str">
        <f t="shared" si="22"/>
        <v>金水</v>
      </c>
      <c r="F74" t="str">
        <f t="shared" si="19"/>
        <v>生→</v>
      </c>
      <c r="G74" t="str">
        <f t="shared" si="20"/>
        <v>相</v>
      </c>
      <c r="H74">
        <f t="shared" si="21"/>
        <v>4</v>
      </c>
    </row>
    <row r="75" spans="1:8" x14ac:dyDescent="0.25">
      <c r="A75" t="str">
        <f t="shared" si="15"/>
        <v>申</v>
      </c>
      <c r="B75" t="str">
        <f t="shared" si="16"/>
        <v>金</v>
      </c>
      <c r="C75" t="str">
        <f t="shared" si="17"/>
        <v>坤</v>
      </c>
      <c r="D75" t="str">
        <f t="shared" si="18"/>
        <v>土</v>
      </c>
      <c r="E75" t="str">
        <f t="shared" si="22"/>
        <v>金土</v>
      </c>
      <c r="F75" t="str">
        <f t="shared" si="19"/>
        <v>←生</v>
      </c>
      <c r="G75" t="str">
        <f t="shared" si="20"/>
        <v>休</v>
      </c>
      <c r="H75">
        <f t="shared" si="21"/>
        <v>7</v>
      </c>
    </row>
    <row r="76" spans="1:8" x14ac:dyDescent="0.25">
      <c r="A76" t="str">
        <f t="shared" si="15"/>
        <v>申</v>
      </c>
      <c r="B76" t="str">
        <f t="shared" si="16"/>
        <v>金</v>
      </c>
      <c r="C76" t="str">
        <f t="shared" si="17"/>
        <v>震</v>
      </c>
      <c r="D76" t="str">
        <f t="shared" si="18"/>
        <v>木</v>
      </c>
      <c r="E76" t="str">
        <f t="shared" si="22"/>
        <v>金木</v>
      </c>
      <c r="F76" t="str">
        <f t="shared" si="19"/>
        <v>剋→</v>
      </c>
      <c r="G76" t="str">
        <f t="shared" si="20"/>
        <v>死</v>
      </c>
      <c r="H76">
        <f t="shared" si="21"/>
        <v>2</v>
      </c>
    </row>
    <row r="77" spans="1:8" x14ac:dyDescent="0.25">
      <c r="A77" t="str">
        <f t="shared" si="15"/>
        <v>申</v>
      </c>
      <c r="B77" t="str">
        <f t="shared" si="16"/>
        <v>金</v>
      </c>
      <c r="C77" t="str">
        <f t="shared" si="17"/>
        <v>巽</v>
      </c>
      <c r="D77" t="str">
        <f t="shared" si="18"/>
        <v>木</v>
      </c>
      <c r="E77" t="str">
        <f t="shared" si="22"/>
        <v>金木</v>
      </c>
      <c r="F77" t="str">
        <f t="shared" si="19"/>
        <v>剋→</v>
      </c>
      <c r="G77" t="str">
        <f t="shared" si="20"/>
        <v>死</v>
      </c>
      <c r="H77">
        <f t="shared" si="21"/>
        <v>1</v>
      </c>
    </row>
    <row r="78" spans="1:8" x14ac:dyDescent="0.25">
      <c r="A78" t="str">
        <f t="shared" si="15"/>
        <v>申</v>
      </c>
      <c r="B78" t="str">
        <f t="shared" si="16"/>
        <v>金</v>
      </c>
      <c r="C78" t="str">
        <f t="shared" si="17"/>
        <v>乾</v>
      </c>
      <c r="D78" t="str">
        <f t="shared" si="18"/>
        <v>金</v>
      </c>
      <c r="E78" t="str">
        <f t="shared" si="22"/>
        <v>金金</v>
      </c>
      <c r="F78" t="str">
        <f t="shared" si="19"/>
        <v>比</v>
      </c>
      <c r="G78" t="str">
        <f t="shared" si="20"/>
        <v>旺</v>
      </c>
      <c r="H78">
        <f t="shared" si="21"/>
        <v>5</v>
      </c>
    </row>
    <row r="79" spans="1:8" x14ac:dyDescent="0.25">
      <c r="A79" t="str">
        <f t="shared" si="15"/>
        <v>申</v>
      </c>
      <c r="B79" t="str">
        <f t="shared" si="16"/>
        <v>金</v>
      </c>
      <c r="C79" t="str">
        <f t="shared" si="17"/>
        <v>兌</v>
      </c>
      <c r="D79" t="str">
        <f t="shared" si="18"/>
        <v>金</v>
      </c>
      <c r="E79" t="str">
        <f t="shared" si="22"/>
        <v>金金</v>
      </c>
      <c r="F79" t="str">
        <f t="shared" si="19"/>
        <v>比</v>
      </c>
      <c r="G79" t="str">
        <f t="shared" si="20"/>
        <v>旺</v>
      </c>
      <c r="H79">
        <f t="shared" si="21"/>
        <v>6</v>
      </c>
    </row>
    <row r="80" spans="1:8" x14ac:dyDescent="0.25">
      <c r="A80" t="str">
        <f t="shared" si="15"/>
        <v>申</v>
      </c>
      <c r="B80" t="str">
        <f t="shared" si="16"/>
        <v>金</v>
      </c>
      <c r="C80" t="str">
        <f t="shared" si="17"/>
        <v>艮</v>
      </c>
      <c r="D80" t="str">
        <f t="shared" si="18"/>
        <v>土</v>
      </c>
      <c r="E80" t="str">
        <f t="shared" si="22"/>
        <v>金土</v>
      </c>
      <c r="F80" t="str">
        <f t="shared" si="19"/>
        <v>←生</v>
      </c>
      <c r="G80" t="str">
        <f t="shared" si="20"/>
        <v>休</v>
      </c>
      <c r="H80">
        <f t="shared" si="21"/>
        <v>3</v>
      </c>
    </row>
    <row r="81" spans="1:8" x14ac:dyDescent="0.25">
      <c r="A81" t="str">
        <f t="shared" si="15"/>
        <v>申</v>
      </c>
      <c r="B81" t="str">
        <f t="shared" si="16"/>
        <v>金</v>
      </c>
      <c r="C81" t="str">
        <f t="shared" si="17"/>
        <v>離</v>
      </c>
      <c r="D81" t="str">
        <f t="shared" si="18"/>
        <v>火</v>
      </c>
      <c r="E81" t="str">
        <f t="shared" si="22"/>
        <v>金火</v>
      </c>
      <c r="F81" t="str">
        <f t="shared" si="19"/>
        <v>←剋</v>
      </c>
      <c r="G81" t="str">
        <f t="shared" si="20"/>
        <v>囚</v>
      </c>
      <c r="H81">
        <f t="shared" si="21"/>
        <v>8</v>
      </c>
    </row>
    <row r="82" spans="1:8" x14ac:dyDescent="0.25">
      <c r="A82" t="str">
        <f t="shared" si="15"/>
        <v>申</v>
      </c>
      <c r="B82" t="str">
        <f t="shared" si="16"/>
        <v>金</v>
      </c>
      <c r="C82" t="str">
        <f t="shared" si="17"/>
        <v>中</v>
      </c>
      <c r="D82" t="str">
        <f t="shared" si="18"/>
        <v>土</v>
      </c>
      <c r="E82" t="str">
        <f t="shared" si="22"/>
        <v>金土</v>
      </c>
      <c r="F82" t="str">
        <f t="shared" si="19"/>
        <v>←生</v>
      </c>
      <c r="G82" t="str">
        <f t="shared" si="20"/>
        <v>休</v>
      </c>
      <c r="H82">
        <f t="shared" si="21"/>
        <v>-1</v>
      </c>
    </row>
    <row r="83" spans="1:8" x14ac:dyDescent="0.25">
      <c r="A83" t="str">
        <f t="shared" si="15"/>
        <v>酉</v>
      </c>
      <c r="B83" t="str">
        <f t="shared" si="16"/>
        <v>金</v>
      </c>
      <c r="C83" t="str">
        <f t="shared" si="17"/>
        <v>坎</v>
      </c>
      <c r="D83" t="str">
        <f t="shared" si="18"/>
        <v>水</v>
      </c>
      <c r="E83" t="str">
        <f t="shared" si="22"/>
        <v>金水</v>
      </c>
      <c r="F83" t="str">
        <f t="shared" si="19"/>
        <v>生→</v>
      </c>
      <c r="G83" t="str">
        <f t="shared" si="20"/>
        <v>相</v>
      </c>
      <c r="H83">
        <f t="shared" si="21"/>
        <v>4</v>
      </c>
    </row>
    <row r="84" spans="1:8" x14ac:dyDescent="0.25">
      <c r="A84" t="str">
        <f t="shared" si="15"/>
        <v>酉</v>
      </c>
      <c r="B84" t="str">
        <f t="shared" si="16"/>
        <v>金</v>
      </c>
      <c r="C84" t="str">
        <f t="shared" si="17"/>
        <v>坤</v>
      </c>
      <c r="D84" t="str">
        <f t="shared" si="18"/>
        <v>土</v>
      </c>
      <c r="E84" t="str">
        <f t="shared" si="22"/>
        <v>金土</v>
      </c>
      <c r="F84" t="str">
        <f t="shared" si="19"/>
        <v>←生</v>
      </c>
      <c r="G84" t="str">
        <f t="shared" si="20"/>
        <v>休</v>
      </c>
      <c r="H84">
        <f t="shared" si="21"/>
        <v>7</v>
      </c>
    </row>
    <row r="85" spans="1:8" x14ac:dyDescent="0.25">
      <c r="A85" t="str">
        <f t="shared" si="15"/>
        <v>酉</v>
      </c>
      <c r="B85" t="str">
        <f t="shared" si="16"/>
        <v>金</v>
      </c>
      <c r="C85" t="str">
        <f t="shared" si="17"/>
        <v>震</v>
      </c>
      <c r="D85" t="str">
        <f t="shared" si="18"/>
        <v>木</v>
      </c>
      <c r="E85" t="str">
        <f t="shared" si="22"/>
        <v>金木</v>
      </c>
      <c r="F85" t="str">
        <f t="shared" si="19"/>
        <v>剋→</v>
      </c>
      <c r="G85" t="str">
        <f t="shared" si="20"/>
        <v>死</v>
      </c>
      <c r="H85">
        <f t="shared" si="21"/>
        <v>2</v>
      </c>
    </row>
    <row r="86" spans="1:8" x14ac:dyDescent="0.25">
      <c r="A86" t="str">
        <f t="shared" si="15"/>
        <v>酉</v>
      </c>
      <c r="B86" t="str">
        <f t="shared" si="16"/>
        <v>金</v>
      </c>
      <c r="C86" t="str">
        <f t="shared" si="17"/>
        <v>巽</v>
      </c>
      <c r="D86" t="str">
        <f t="shared" si="18"/>
        <v>木</v>
      </c>
      <c r="E86" t="str">
        <f t="shared" si="22"/>
        <v>金木</v>
      </c>
      <c r="F86" t="str">
        <f t="shared" si="19"/>
        <v>剋→</v>
      </c>
      <c r="G86" t="str">
        <f t="shared" si="20"/>
        <v>死</v>
      </c>
      <c r="H86">
        <f t="shared" si="21"/>
        <v>1</v>
      </c>
    </row>
    <row r="87" spans="1:8" x14ac:dyDescent="0.25">
      <c r="A87" t="str">
        <f t="shared" si="15"/>
        <v>酉</v>
      </c>
      <c r="B87" t="str">
        <f t="shared" si="16"/>
        <v>金</v>
      </c>
      <c r="C87" t="str">
        <f t="shared" si="17"/>
        <v>乾</v>
      </c>
      <c r="D87" t="str">
        <f t="shared" si="18"/>
        <v>金</v>
      </c>
      <c r="E87" t="str">
        <f t="shared" si="22"/>
        <v>金金</v>
      </c>
      <c r="F87" t="str">
        <f t="shared" si="19"/>
        <v>比</v>
      </c>
      <c r="G87" t="str">
        <f t="shared" si="20"/>
        <v>旺</v>
      </c>
      <c r="H87">
        <f t="shared" si="21"/>
        <v>5</v>
      </c>
    </row>
    <row r="88" spans="1:8" x14ac:dyDescent="0.25">
      <c r="A88" t="str">
        <f t="shared" si="15"/>
        <v>酉</v>
      </c>
      <c r="B88" t="str">
        <f t="shared" si="16"/>
        <v>金</v>
      </c>
      <c r="C88" t="str">
        <f t="shared" si="17"/>
        <v>兌</v>
      </c>
      <c r="D88" t="str">
        <f t="shared" si="18"/>
        <v>金</v>
      </c>
      <c r="E88" t="str">
        <f t="shared" si="22"/>
        <v>金金</v>
      </c>
      <c r="F88" t="str">
        <f t="shared" si="19"/>
        <v>比</v>
      </c>
      <c r="G88" t="str">
        <f t="shared" si="20"/>
        <v>旺</v>
      </c>
      <c r="H88">
        <f t="shared" si="21"/>
        <v>6</v>
      </c>
    </row>
    <row r="89" spans="1:8" x14ac:dyDescent="0.25">
      <c r="A89" t="str">
        <f t="shared" si="15"/>
        <v>酉</v>
      </c>
      <c r="B89" t="str">
        <f t="shared" si="16"/>
        <v>金</v>
      </c>
      <c r="C89" t="str">
        <f t="shared" si="17"/>
        <v>艮</v>
      </c>
      <c r="D89" t="str">
        <f t="shared" si="18"/>
        <v>土</v>
      </c>
      <c r="E89" t="str">
        <f t="shared" si="22"/>
        <v>金土</v>
      </c>
      <c r="F89" t="str">
        <f t="shared" si="19"/>
        <v>←生</v>
      </c>
      <c r="G89" t="str">
        <f t="shared" si="20"/>
        <v>休</v>
      </c>
      <c r="H89">
        <f t="shared" si="21"/>
        <v>3</v>
      </c>
    </row>
    <row r="90" spans="1:8" x14ac:dyDescent="0.25">
      <c r="A90" t="str">
        <f t="shared" si="15"/>
        <v>酉</v>
      </c>
      <c r="B90" t="str">
        <f t="shared" si="16"/>
        <v>金</v>
      </c>
      <c r="C90" t="str">
        <f t="shared" si="17"/>
        <v>離</v>
      </c>
      <c r="D90" t="str">
        <f t="shared" si="18"/>
        <v>火</v>
      </c>
      <c r="E90" t="str">
        <f t="shared" si="22"/>
        <v>金火</v>
      </c>
      <c r="F90" t="str">
        <f t="shared" si="19"/>
        <v>←剋</v>
      </c>
      <c r="G90" t="str">
        <f t="shared" si="20"/>
        <v>囚</v>
      </c>
      <c r="H90">
        <f t="shared" si="21"/>
        <v>8</v>
      </c>
    </row>
    <row r="91" spans="1:8" x14ac:dyDescent="0.25">
      <c r="A91" t="str">
        <f t="shared" si="15"/>
        <v>酉</v>
      </c>
      <c r="B91" t="str">
        <f t="shared" si="16"/>
        <v>金</v>
      </c>
      <c r="C91" t="str">
        <f t="shared" si="17"/>
        <v>中</v>
      </c>
      <c r="D91" t="str">
        <f t="shared" si="18"/>
        <v>土</v>
      </c>
      <c r="E91" t="str">
        <f t="shared" si="22"/>
        <v>金土</v>
      </c>
      <c r="F91" t="str">
        <f t="shared" si="19"/>
        <v>←生</v>
      </c>
      <c r="G91" t="str">
        <f t="shared" si="20"/>
        <v>休</v>
      </c>
      <c r="H91">
        <f t="shared" si="21"/>
        <v>-1</v>
      </c>
    </row>
    <row r="92" spans="1:8" x14ac:dyDescent="0.25">
      <c r="A92" t="str">
        <f t="shared" si="15"/>
        <v>戌</v>
      </c>
      <c r="B92" t="str">
        <f t="shared" si="16"/>
        <v>土</v>
      </c>
      <c r="C92" t="str">
        <f t="shared" si="17"/>
        <v>坎</v>
      </c>
      <c r="D92" t="str">
        <f t="shared" si="18"/>
        <v>水</v>
      </c>
      <c r="E92" t="str">
        <f t="shared" si="22"/>
        <v>土水</v>
      </c>
      <c r="F92" t="str">
        <f t="shared" si="19"/>
        <v>剋→</v>
      </c>
      <c r="G92" t="str">
        <f t="shared" si="20"/>
        <v>死</v>
      </c>
      <c r="H92">
        <f t="shared" si="21"/>
        <v>4</v>
      </c>
    </row>
    <row r="93" spans="1:8" x14ac:dyDescent="0.25">
      <c r="A93" t="str">
        <f t="shared" si="15"/>
        <v>戌</v>
      </c>
      <c r="B93" t="str">
        <f t="shared" si="16"/>
        <v>土</v>
      </c>
      <c r="C93" t="str">
        <f t="shared" si="17"/>
        <v>坤</v>
      </c>
      <c r="D93" t="str">
        <f t="shared" si="18"/>
        <v>土</v>
      </c>
      <c r="E93" t="str">
        <f t="shared" si="22"/>
        <v>土土</v>
      </c>
      <c r="F93" t="str">
        <f t="shared" si="19"/>
        <v>比</v>
      </c>
      <c r="G93" t="str">
        <f t="shared" si="20"/>
        <v>旺</v>
      </c>
      <c r="H93">
        <f t="shared" si="21"/>
        <v>7</v>
      </c>
    </row>
    <row r="94" spans="1:8" x14ac:dyDescent="0.25">
      <c r="A94" t="str">
        <f t="shared" si="15"/>
        <v>戌</v>
      </c>
      <c r="B94" t="str">
        <f t="shared" si="16"/>
        <v>土</v>
      </c>
      <c r="C94" t="str">
        <f t="shared" si="17"/>
        <v>震</v>
      </c>
      <c r="D94" t="str">
        <f t="shared" si="18"/>
        <v>木</v>
      </c>
      <c r="E94" t="str">
        <f t="shared" si="22"/>
        <v>土木</v>
      </c>
      <c r="F94" t="str">
        <f t="shared" si="19"/>
        <v>←剋</v>
      </c>
      <c r="G94" t="str">
        <f t="shared" si="20"/>
        <v>囚</v>
      </c>
      <c r="H94">
        <f t="shared" si="21"/>
        <v>2</v>
      </c>
    </row>
    <row r="95" spans="1:8" x14ac:dyDescent="0.25">
      <c r="A95" t="str">
        <f t="shared" si="15"/>
        <v>戌</v>
      </c>
      <c r="B95" t="str">
        <f t="shared" si="16"/>
        <v>土</v>
      </c>
      <c r="C95" t="str">
        <f t="shared" si="17"/>
        <v>巽</v>
      </c>
      <c r="D95" t="str">
        <f t="shared" si="18"/>
        <v>木</v>
      </c>
      <c r="E95" t="str">
        <f t="shared" si="22"/>
        <v>土木</v>
      </c>
      <c r="F95" t="str">
        <f t="shared" si="19"/>
        <v>←剋</v>
      </c>
      <c r="G95" t="str">
        <f t="shared" si="20"/>
        <v>囚</v>
      </c>
      <c r="H95">
        <f t="shared" si="21"/>
        <v>1</v>
      </c>
    </row>
    <row r="96" spans="1:8" x14ac:dyDescent="0.25">
      <c r="A96" t="str">
        <f t="shared" si="15"/>
        <v>戌</v>
      </c>
      <c r="B96" t="str">
        <f t="shared" si="16"/>
        <v>土</v>
      </c>
      <c r="C96" t="str">
        <f t="shared" si="17"/>
        <v>乾</v>
      </c>
      <c r="D96" t="str">
        <f t="shared" si="18"/>
        <v>金</v>
      </c>
      <c r="E96" t="str">
        <f t="shared" si="22"/>
        <v>土金</v>
      </c>
      <c r="F96" t="str">
        <f t="shared" si="19"/>
        <v>生→</v>
      </c>
      <c r="G96" t="str">
        <f t="shared" si="20"/>
        <v>相</v>
      </c>
      <c r="H96">
        <f t="shared" si="21"/>
        <v>5</v>
      </c>
    </row>
    <row r="97" spans="1:8" x14ac:dyDescent="0.25">
      <c r="A97" t="str">
        <f t="shared" si="15"/>
        <v>戌</v>
      </c>
      <c r="B97" t="str">
        <f t="shared" si="16"/>
        <v>土</v>
      </c>
      <c r="C97" t="str">
        <f t="shared" si="17"/>
        <v>兌</v>
      </c>
      <c r="D97" t="str">
        <f t="shared" si="18"/>
        <v>金</v>
      </c>
      <c r="E97" t="str">
        <f t="shared" si="22"/>
        <v>土金</v>
      </c>
      <c r="F97" t="str">
        <f t="shared" si="19"/>
        <v>生→</v>
      </c>
      <c r="G97" t="str">
        <f t="shared" si="20"/>
        <v>相</v>
      </c>
      <c r="H97">
        <f t="shared" si="21"/>
        <v>6</v>
      </c>
    </row>
    <row r="98" spans="1:8" x14ac:dyDescent="0.25">
      <c r="A98" t="str">
        <f t="shared" ref="A98:A109" si="23">INDEX(地支, CEILING((ROW()-1)/9, 1))</f>
        <v>戌</v>
      </c>
      <c r="B98" t="str">
        <f t="shared" ref="B98:B109" si="24">VLOOKUP(A98, 月五行, 2, FALSE)</f>
        <v>土</v>
      </c>
      <c r="C98" t="str">
        <f t="shared" ref="C98:C109" si="25">INDEX(九宮關係, MOD(ROW()-2, 9)+1, 2)</f>
        <v>艮</v>
      </c>
      <c r="D98" t="str">
        <f t="shared" ref="D98:D109" si="26">INDEX(九宮關係, MOD(ROW()-2, 9)+1, 5)</f>
        <v>土</v>
      </c>
      <c r="E98" t="str">
        <f t="shared" si="22"/>
        <v>土土</v>
      </c>
      <c r="F98" t="str">
        <f t="shared" ref="F98:F109" si="27">VLOOKUP(E98, 五行生剋關係, 2, FALSE)</f>
        <v>比</v>
      </c>
      <c r="G98" t="str">
        <f t="shared" ref="G98:G109" si="28">VLOOKUP(F98,生剋旺衰主客, 3, FALSE)</f>
        <v>旺</v>
      </c>
      <c r="H98">
        <f t="shared" ref="H98:H109" si="29">VLOOKUP(C98, 宮對應位, 5,FALSE)</f>
        <v>3</v>
      </c>
    </row>
    <row r="99" spans="1:8" x14ac:dyDescent="0.25">
      <c r="A99" t="str">
        <f t="shared" si="23"/>
        <v>戌</v>
      </c>
      <c r="B99" t="str">
        <f t="shared" si="24"/>
        <v>土</v>
      </c>
      <c r="C99" t="str">
        <f t="shared" si="25"/>
        <v>離</v>
      </c>
      <c r="D99" t="str">
        <f t="shared" si="26"/>
        <v>火</v>
      </c>
      <c r="E99" t="str">
        <f t="shared" si="22"/>
        <v>土火</v>
      </c>
      <c r="F99" t="str">
        <f t="shared" si="27"/>
        <v>←生</v>
      </c>
      <c r="G99" t="str">
        <f t="shared" si="28"/>
        <v>休</v>
      </c>
      <c r="H99">
        <f t="shared" si="29"/>
        <v>8</v>
      </c>
    </row>
    <row r="100" spans="1:8" x14ac:dyDescent="0.25">
      <c r="A100" t="str">
        <f t="shared" si="23"/>
        <v>戌</v>
      </c>
      <c r="B100" t="str">
        <f t="shared" si="24"/>
        <v>土</v>
      </c>
      <c r="C100" t="str">
        <f t="shared" si="25"/>
        <v>中</v>
      </c>
      <c r="D100" t="str">
        <f t="shared" si="26"/>
        <v>土</v>
      </c>
      <c r="E100" t="str">
        <f t="shared" si="22"/>
        <v>土土</v>
      </c>
      <c r="F100" t="str">
        <f t="shared" si="27"/>
        <v>比</v>
      </c>
      <c r="G100" t="str">
        <f t="shared" si="28"/>
        <v>旺</v>
      </c>
      <c r="H100">
        <f t="shared" si="29"/>
        <v>-1</v>
      </c>
    </row>
    <row r="101" spans="1:8" x14ac:dyDescent="0.25">
      <c r="A101" t="str">
        <f t="shared" si="23"/>
        <v>亥</v>
      </c>
      <c r="B101" t="str">
        <f t="shared" si="24"/>
        <v>水</v>
      </c>
      <c r="C101" t="str">
        <f t="shared" si="25"/>
        <v>坎</v>
      </c>
      <c r="D101" t="str">
        <f t="shared" si="26"/>
        <v>水</v>
      </c>
      <c r="E101" t="str">
        <f t="shared" si="22"/>
        <v>水水</v>
      </c>
      <c r="F101" t="str">
        <f t="shared" si="27"/>
        <v>比</v>
      </c>
      <c r="G101" t="str">
        <f t="shared" si="28"/>
        <v>旺</v>
      </c>
      <c r="H101">
        <f t="shared" si="29"/>
        <v>4</v>
      </c>
    </row>
    <row r="102" spans="1:8" x14ac:dyDescent="0.25">
      <c r="A102" t="str">
        <f t="shared" si="23"/>
        <v>亥</v>
      </c>
      <c r="B102" t="str">
        <f t="shared" si="24"/>
        <v>水</v>
      </c>
      <c r="C102" t="str">
        <f t="shared" si="25"/>
        <v>坤</v>
      </c>
      <c r="D102" t="str">
        <f t="shared" si="26"/>
        <v>土</v>
      </c>
      <c r="E102" t="str">
        <f t="shared" si="22"/>
        <v>水土</v>
      </c>
      <c r="F102" t="str">
        <f t="shared" si="27"/>
        <v>←剋</v>
      </c>
      <c r="G102" t="str">
        <f t="shared" si="28"/>
        <v>囚</v>
      </c>
      <c r="H102">
        <f t="shared" si="29"/>
        <v>7</v>
      </c>
    </row>
    <row r="103" spans="1:8" x14ac:dyDescent="0.25">
      <c r="A103" t="str">
        <f t="shared" si="23"/>
        <v>亥</v>
      </c>
      <c r="B103" t="str">
        <f t="shared" si="24"/>
        <v>水</v>
      </c>
      <c r="C103" t="str">
        <f t="shared" si="25"/>
        <v>震</v>
      </c>
      <c r="D103" t="str">
        <f t="shared" si="26"/>
        <v>木</v>
      </c>
      <c r="E103" t="str">
        <f t="shared" si="22"/>
        <v>水木</v>
      </c>
      <c r="F103" t="str">
        <f t="shared" si="27"/>
        <v>生→</v>
      </c>
      <c r="G103" t="str">
        <f t="shared" si="28"/>
        <v>相</v>
      </c>
      <c r="H103">
        <f t="shared" si="29"/>
        <v>2</v>
      </c>
    </row>
    <row r="104" spans="1:8" x14ac:dyDescent="0.25">
      <c r="A104" t="str">
        <f t="shared" si="23"/>
        <v>亥</v>
      </c>
      <c r="B104" t="str">
        <f t="shared" si="24"/>
        <v>水</v>
      </c>
      <c r="C104" t="str">
        <f t="shared" si="25"/>
        <v>巽</v>
      </c>
      <c r="D104" t="str">
        <f t="shared" si="26"/>
        <v>木</v>
      </c>
      <c r="E104" t="str">
        <f t="shared" si="22"/>
        <v>水木</v>
      </c>
      <c r="F104" t="str">
        <f t="shared" si="27"/>
        <v>生→</v>
      </c>
      <c r="G104" t="str">
        <f t="shared" si="28"/>
        <v>相</v>
      </c>
      <c r="H104">
        <f t="shared" si="29"/>
        <v>1</v>
      </c>
    </row>
    <row r="105" spans="1:8" x14ac:dyDescent="0.25">
      <c r="A105" t="str">
        <f t="shared" si="23"/>
        <v>亥</v>
      </c>
      <c r="B105" t="str">
        <f t="shared" si="24"/>
        <v>水</v>
      </c>
      <c r="C105" t="str">
        <f t="shared" si="25"/>
        <v>乾</v>
      </c>
      <c r="D105" t="str">
        <f t="shared" si="26"/>
        <v>金</v>
      </c>
      <c r="E105" t="str">
        <f t="shared" si="22"/>
        <v>水金</v>
      </c>
      <c r="F105" t="str">
        <f t="shared" si="27"/>
        <v>←生</v>
      </c>
      <c r="G105" t="str">
        <f t="shared" si="28"/>
        <v>休</v>
      </c>
      <c r="H105">
        <f t="shared" si="29"/>
        <v>5</v>
      </c>
    </row>
    <row r="106" spans="1:8" x14ac:dyDescent="0.25">
      <c r="A106" t="str">
        <f t="shared" si="23"/>
        <v>亥</v>
      </c>
      <c r="B106" t="str">
        <f t="shared" si="24"/>
        <v>水</v>
      </c>
      <c r="C106" t="str">
        <f t="shared" si="25"/>
        <v>兌</v>
      </c>
      <c r="D106" t="str">
        <f t="shared" si="26"/>
        <v>金</v>
      </c>
      <c r="E106" t="str">
        <f t="shared" si="22"/>
        <v>水金</v>
      </c>
      <c r="F106" t="str">
        <f t="shared" si="27"/>
        <v>←生</v>
      </c>
      <c r="G106" t="str">
        <f t="shared" si="28"/>
        <v>休</v>
      </c>
      <c r="H106">
        <f t="shared" si="29"/>
        <v>6</v>
      </c>
    </row>
    <row r="107" spans="1:8" x14ac:dyDescent="0.25">
      <c r="A107" t="str">
        <f t="shared" si="23"/>
        <v>亥</v>
      </c>
      <c r="B107" t="str">
        <f t="shared" si="24"/>
        <v>水</v>
      </c>
      <c r="C107" t="str">
        <f t="shared" si="25"/>
        <v>艮</v>
      </c>
      <c r="D107" t="str">
        <f t="shared" si="26"/>
        <v>土</v>
      </c>
      <c r="E107" t="str">
        <f t="shared" si="22"/>
        <v>水土</v>
      </c>
      <c r="F107" t="str">
        <f t="shared" si="27"/>
        <v>←剋</v>
      </c>
      <c r="G107" t="str">
        <f t="shared" si="28"/>
        <v>囚</v>
      </c>
      <c r="H107">
        <f t="shared" si="29"/>
        <v>3</v>
      </c>
    </row>
    <row r="108" spans="1:8" x14ac:dyDescent="0.25">
      <c r="A108" t="str">
        <f t="shared" si="23"/>
        <v>亥</v>
      </c>
      <c r="B108" t="str">
        <f t="shared" si="24"/>
        <v>水</v>
      </c>
      <c r="C108" t="str">
        <f t="shared" si="25"/>
        <v>離</v>
      </c>
      <c r="D108" t="str">
        <f t="shared" si="26"/>
        <v>火</v>
      </c>
      <c r="E108" t="str">
        <f t="shared" si="22"/>
        <v>水火</v>
      </c>
      <c r="F108" t="str">
        <f t="shared" si="27"/>
        <v>剋→</v>
      </c>
      <c r="G108" t="str">
        <f t="shared" si="28"/>
        <v>死</v>
      </c>
      <c r="H108">
        <f t="shared" si="29"/>
        <v>8</v>
      </c>
    </row>
    <row r="109" spans="1:8" x14ac:dyDescent="0.25">
      <c r="A109" t="str">
        <f t="shared" si="23"/>
        <v>亥</v>
      </c>
      <c r="B109" t="str">
        <f t="shared" si="24"/>
        <v>水</v>
      </c>
      <c r="C109" t="str">
        <f t="shared" si="25"/>
        <v>中</v>
      </c>
      <c r="D109" t="str">
        <f t="shared" si="26"/>
        <v>土</v>
      </c>
      <c r="E109" t="str">
        <f t="shared" si="22"/>
        <v>水土</v>
      </c>
      <c r="F109" t="str">
        <f t="shared" si="27"/>
        <v>←剋</v>
      </c>
      <c r="G109" t="str">
        <f t="shared" si="28"/>
        <v>囚</v>
      </c>
      <c r="H109">
        <f t="shared" si="29"/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5CDE-5AB7-496A-BB95-2337377A7997}">
  <dimension ref="A1:G101"/>
  <sheetViews>
    <sheetView workbookViewId="0">
      <selection activeCell="E18" sqref="E18"/>
    </sheetView>
    <sheetView topLeftCell="A10" workbookViewId="1">
      <selection activeCell="G28" sqref="G28"/>
    </sheetView>
  </sheetViews>
  <sheetFormatPr defaultRowHeight="15" x14ac:dyDescent="0.25"/>
  <cols>
    <col min="7" max="7" width="37.5703125" customWidth="1"/>
  </cols>
  <sheetData>
    <row r="1" spans="1:7" x14ac:dyDescent="0.25">
      <c r="A1" t="s">
        <v>78</v>
      </c>
      <c r="B1" t="s">
        <v>79</v>
      </c>
      <c r="C1" t="s">
        <v>80</v>
      </c>
      <c r="D1" t="s">
        <v>91</v>
      </c>
      <c r="E1" t="s">
        <v>203</v>
      </c>
      <c r="F1" t="s">
        <v>92</v>
      </c>
      <c r="G1" t="s">
        <v>197</v>
      </c>
    </row>
    <row r="2" spans="1:7" x14ac:dyDescent="0.25">
      <c r="A2">
        <f>CEILING((ROW()-1)/10, 1)</f>
        <v>1</v>
      </c>
      <c r="B2">
        <f>MOD(ROW()-2, 10)+1</f>
        <v>1</v>
      </c>
      <c r="C2" t="str">
        <f t="shared" ref="C2:C33" si="0">INDEX(十天干, A2)</f>
        <v>甲</v>
      </c>
      <c r="D2" t="str">
        <f t="shared" ref="D2:D33" si="1">INDEX(十天干, B2)</f>
        <v>甲</v>
      </c>
      <c r="E2" t="str">
        <f>C2&amp;D2</f>
        <v>甲甲</v>
      </c>
      <c r="F2" t="str">
        <f t="shared" ref="F2:F33" si="2">_xlfn.SWITCH(ABS(A2-B2),5, "合"&amp;INDEX(五行,MOD((A2+B2+1)/2-1,5)+1), 6, "沖", "")</f>
        <v/>
      </c>
      <c r="G2" t="s">
        <v>105</v>
      </c>
    </row>
    <row r="3" spans="1:7" x14ac:dyDescent="0.25">
      <c r="A3">
        <f t="shared" ref="A3:A66" si="3">CEILING((ROW()-1)/10, 1)</f>
        <v>1</v>
      </c>
      <c r="B3">
        <f t="shared" ref="B3:B66" si="4">MOD(ROW()-2, 10)+1</f>
        <v>2</v>
      </c>
      <c r="C3" t="str">
        <f t="shared" si="0"/>
        <v>甲</v>
      </c>
      <c r="D3" t="str">
        <f t="shared" si="1"/>
        <v>乙</v>
      </c>
      <c r="E3" t="str">
        <f t="shared" ref="E3:E66" si="5">C3&amp;D3</f>
        <v>甲乙</v>
      </c>
      <c r="F3" t="str">
        <f t="shared" si="2"/>
        <v/>
      </c>
      <c r="G3" t="s">
        <v>105</v>
      </c>
    </row>
    <row r="4" spans="1:7" x14ac:dyDescent="0.25">
      <c r="A4">
        <f t="shared" si="3"/>
        <v>1</v>
      </c>
      <c r="B4">
        <f t="shared" si="4"/>
        <v>3</v>
      </c>
      <c r="C4" t="str">
        <f t="shared" si="0"/>
        <v>甲</v>
      </c>
      <c r="D4" t="str">
        <f t="shared" si="1"/>
        <v>丙</v>
      </c>
      <c r="E4" t="str">
        <f t="shared" si="5"/>
        <v>甲丙</v>
      </c>
      <c r="F4" t="str">
        <f t="shared" si="2"/>
        <v/>
      </c>
      <c r="G4" t="s">
        <v>105</v>
      </c>
    </row>
    <row r="5" spans="1:7" x14ac:dyDescent="0.25">
      <c r="A5">
        <f t="shared" si="3"/>
        <v>1</v>
      </c>
      <c r="B5">
        <f t="shared" si="4"/>
        <v>4</v>
      </c>
      <c r="C5" t="str">
        <f t="shared" si="0"/>
        <v>甲</v>
      </c>
      <c r="D5" t="str">
        <f t="shared" si="1"/>
        <v>丁</v>
      </c>
      <c r="E5" t="str">
        <f t="shared" si="5"/>
        <v>甲丁</v>
      </c>
      <c r="F5" t="str">
        <f t="shared" si="2"/>
        <v/>
      </c>
      <c r="G5" t="s">
        <v>105</v>
      </c>
    </row>
    <row r="6" spans="1:7" x14ac:dyDescent="0.25">
      <c r="A6">
        <f t="shared" si="3"/>
        <v>1</v>
      </c>
      <c r="B6">
        <f t="shared" si="4"/>
        <v>5</v>
      </c>
      <c r="C6" t="str">
        <f t="shared" si="0"/>
        <v>甲</v>
      </c>
      <c r="D6" t="str">
        <f t="shared" si="1"/>
        <v>戊</v>
      </c>
      <c r="E6" t="str">
        <f t="shared" si="5"/>
        <v>甲戊</v>
      </c>
      <c r="F6" t="str">
        <f t="shared" si="2"/>
        <v/>
      </c>
      <c r="G6" t="s">
        <v>105</v>
      </c>
    </row>
    <row r="7" spans="1:7" x14ac:dyDescent="0.25">
      <c r="A7">
        <f t="shared" si="3"/>
        <v>1</v>
      </c>
      <c r="B7">
        <f t="shared" si="4"/>
        <v>6</v>
      </c>
      <c r="C7" t="str">
        <f t="shared" si="0"/>
        <v>甲</v>
      </c>
      <c r="D7" t="str">
        <f t="shared" si="1"/>
        <v>己</v>
      </c>
      <c r="E7" t="str">
        <f t="shared" si="5"/>
        <v>甲己</v>
      </c>
      <c r="F7" t="str">
        <f t="shared" si="2"/>
        <v>合土</v>
      </c>
      <c r="G7" t="s">
        <v>105</v>
      </c>
    </row>
    <row r="8" spans="1:7" x14ac:dyDescent="0.25">
      <c r="A8">
        <f t="shared" si="3"/>
        <v>1</v>
      </c>
      <c r="B8">
        <f t="shared" si="4"/>
        <v>7</v>
      </c>
      <c r="C8" t="str">
        <f t="shared" si="0"/>
        <v>甲</v>
      </c>
      <c r="D8" t="str">
        <f t="shared" si="1"/>
        <v>庚</v>
      </c>
      <c r="E8" t="str">
        <f t="shared" si="5"/>
        <v>甲庚</v>
      </c>
      <c r="F8" t="str">
        <f t="shared" si="2"/>
        <v>沖</v>
      </c>
      <c r="G8" t="s">
        <v>105</v>
      </c>
    </row>
    <row r="9" spans="1:7" x14ac:dyDescent="0.25">
      <c r="A9">
        <f t="shared" si="3"/>
        <v>1</v>
      </c>
      <c r="B9">
        <f t="shared" si="4"/>
        <v>8</v>
      </c>
      <c r="C9" t="str">
        <f t="shared" si="0"/>
        <v>甲</v>
      </c>
      <c r="D9" t="str">
        <f t="shared" si="1"/>
        <v>辛</v>
      </c>
      <c r="E9" t="str">
        <f t="shared" si="5"/>
        <v>甲辛</v>
      </c>
      <c r="F9" t="str">
        <f t="shared" si="2"/>
        <v/>
      </c>
      <c r="G9" t="s">
        <v>105</v>
      </c>
    </row>
    <row r="10" spans="1:7" x14ac:dyDescent="0.25">
      <c r="A10">
        <f t="shared" si="3"/>
        <v>1</v>
      </c>
      <c r="B10">
        <f t="shared" si="4"/>
        <v>9</v>
      </c>
      <c r="C10" t="str">
        <f t="shared" si="0"/>
        <v>甲</v>
      </c>
      <c r="D10" t="str">
        <f t="shared" si="1"/>
        <v>壬</v>
      </c>
      <c r="E10" t="str">
        <f t="shared" si="5"/>
        <v>甲壬</v>
      </c>
      <c r="F10" t="str">
        <f t="shared" si="2"/>
        <v/>
      </c>
      <c r="G10" t="s">
        <v>105</v>
      </c>
    </row>
    <row r="11" spans="1:7" x14ac:dyDescent="0.25">
      <c r="A11">
        <f t="shared" si="3"/>
        <v>1</v>
      </c>
      <c r="B11">
        <f t="shared" si="4"/>
        <v>10</v>
      </c>
      <c r="C11" t="str">
        <f t="shared" si="0"/>
        <v>甲</v>
      </c>
      <c r="D11" t="str">
        <f t="shared" si="1"/>
        <v>癸</v>
      </c>
      <c r="E11" t="str">
        <f t="shared" si="5"/>
        <v>甲癸</v>
      </c>
      <c r="F11" t="str">
        <f t="shared" si="2"/>
        <v/>
      </c>
      <c r="G11" t="s">
        <v>105</v>
      </c>
    </row>
    <row r="12" spans="1:7" x14ac:dyDescent="0.25">
      <c r="A12">
        <f t="shared" si="3"/>
        <v>2</v>
      </c>
      <c r="B12">
        <f t="shared" si="4"/>
        <v>1</v>
      </c>
      <c r="C12" t="str">
        <f t="shared" si="0"/>
        <v>乙</v>
      </c>
      <c r="D12" t="str">
        <f t="shared" si="1"/>
        <v>甲</v>
      </c>
      <c r="E12" t="str">
        <f t="shared" si="5"/>
        <v>乙甲</v>
      </c>
      <c r="F12" t="str">
        <f t="shared" si="2"/>
        <v/>
      </c>
      <c r="G12" t="s">
        <v>105</v>
      </c>
    </row>
    <row r="13" spans="1:7" x14ac:dyDescent="0.25">
      <c r="A13">
        <f t="shared" si="3"/>
        <v>2</v>
      </c>
      <c r="B13">
        <f t="shared" si="4"/>
        <v>2</v>
      </c>
      <c r="C13" t="str">
        <f t="shared" si="0"/>
        <v>乙</v>
      </c>
      <c r="D13" t="str">
        <f t="shared" si="1"/>
        <v>乙</v>
      </c>
      <c r="E13" t="str">
        <f t="shared" si="5"/>
        <v>乙乙</v>
      </c>
      <c r="F13" t="str">
        <f t="shared" si="2"/>
        <v/>
      </c>
      <c r="G13" t="s">
        <v>204</v>
      </c>
    </row>
    <row r="14" spans="1:7" x14ac:dyDescent="0.25">
      <c r="A14">
        <f t="shared" si="3"/>
        <v>2</v>
      </c>
      <c r="B14">
        <f t="shared" si="4"/>
        <v>3</v>
      </c>
      <c r="C14" t="str">
        <f t="shared" si="0"/>
        <v>乙</v>
      </c>
      <c r="D14" t="str">
        <f t="shared" si="1"/>
        <v>丙</v>
      </c>
      <c r="E14" t="str">
        <f t="shared" si="5"/>
        <v>乙丙</v>
      </c>
      <c r="F14" t="str">
        <f t="shared" si="2"/>
        <v/>
      </c>
      <c r="G14" t="s">
        <v>205</v>
      </c>
    </row>
    <row r="15" spans="1:7" x14ac:dyDescent="0.25">
      <c r="A15">
        <f t="shared" si="3"/>
        <v>2</v>
      </c>
      <c r="B15">
        <f t="shared" si="4"/>
        <v>4</v>
      </c>
      <c r="C15" t="str">
        <f t="shared" si="0"/>
        <v>乙</v>
      </c>
      <c r="D15" t="str">
        <f t="shared" si="1"/>
        <v>丁</v>
      </c>
      <c r="E15" t="str">
        <f t="shared" si="5"/>
        <v>乙丁</v>
      </c>
      <c r="F15" t="str">
        <f t="shared" si="2"/>
        <v/>
      </c>
      <c r="G15" t="s">
        <v>206</v>
      </c>
    </row>
    <row r="16" spans="1:7" x14ac:dyDescent="0.25">
      <c r="A16">
        <f t="shared" si="3"/>
        <v>2</v>
      </c>
      <c r="B16">
        <f t="shared" si="4"/>
        <v>5</v>
      </c>
      <c r="C16" t="str">
        <f t="shared" si="0"/>
        <v>乙</v>
      </c>
      <c r="D16" t="str">
        <f t="shared" si="1"/>
        <v>戊</v>
      </c>
      <c r="E16" t="str">
        <f t="shared" si="5"/>
        <v>乙戊</v>
      </c>
      <c r="F16" t="str">
        <f t="shared" si="2"/>
        <v/>
      </c>
      <c r="G16" t="s">
        <v>207</v>
      </c>
    </row>
    <row r="17" spans="1:7" x14ac:dyDescent="0.25">
      <c r="A17">
        <f t="shared" si="3"/>
        <v>2</v>
      </c>
      <c r="B17">
        <f t="shared" si="4"/>
        <v>6</v>
      </c>
      <c r="C17" t="str">
        <f t="shared" si="0"/>
        <v>乙</v>
      </c>
      <c r="D17" t="str">
        <f t="shared" si="1"/>
        <v>己</v>
      </c>
      <c r="E17" t="str">
        <f t="shared" si="5"/>
        <v>乙己</v>
      </c>
      <c r="F17" t="str">
        <f t="shared" si="2"/>
        <v/>
      </c>
      <c r="G17" t="s">
        <v>208</v>
      </c>
    </row>
    <row r="18" spans="1:7" x14ac:dyDescent="0.25">
      <c r="A18">
        <f t="shared" si="3"/>
        <v>2</v>
      </c>
      <c r="B18">
        <f t="shared" si="4"/>
        <v>7</v>
      </c>
      <c r="C18" t="str">
        <f t="shared" si="0"/>
        <v>乙</v>
      </c>
      <c r="D18" t="str">
        <f t="shared" si="1"/>
        <v>庚</v>
      </c>
      <c r="E18" t="str">
        <f t="shared" si="5"/>
        <v>乙庚</v>
      </c>
      <c r="F18" t="str">
        <f t="shared" si="2"/>
        <v>合金</v>
      </c>
      <c r="G18" t="s">
        <v>209</v>
      </c>
    </row>
    <row r="19" spans="1:7" x14ac:dyDescent="0.25">
      <c r="A19">
        <f t="shared" si="3"/>
        <v>2</v>
      </c>
      <c r="B19">
        <f t="shared" si="4"/>
        <v>8</v>
      </c>
      <c r="C19" t="str">
        <f t="shared" si="0"/>
        <v>乙</v>
      </c>
      <c r="D19" t="str">
        <f t="shared" si="1"/>
        <v>辛</v>
      </c>
      <c r="E19" t="str">
        <f t="shared" si="5"/>
        <v>乙辛</v>
      </c>
      <c r="F19" t="str">
        <f t="shared" si="2"/>
        <v>沖</v>
      </c>
      <c r="G19" t="s">
        <v>210</v>
      </c>
    </row>
    <row r="20" spans="1:7" x14ac:dyDescent="0.25">
      <c r="A20">
        <f t="shared" si="3"/>
        <v>2</v>
      </c>
      <c r="B20">
        <f t="shared" si="4"/>
        <v>9</v>
      </c>
      <c r="C20" t="str">
        <f t="shared" si="0"/>
        <v>乙</v>
      </c>
      <c r="D20" t="str">
        <f t="shared" si="1"/>
        <v>壬</v>
      </c>
      <c r="E20" t="str">
        <f t="shared" si="5"/>
        <v>乙壬</v>
      </c>
      <c r="F20" t="str">
        <f t="shared" si="2"/>
        <v/>
      </c>
      <c r="G20" t="s">
        <v>211</v>
      </c>
    </row>
    <row r="21" spans="1:7" x14ac:dyDescent="0.25">
      <c r="A21">
        <f t="shared" si="3"/>
        <v>2</v>
      </c>
      <c r="B21">
        <f t="shared" si="4"/>
        <v>10</v>
      </c>
      <c r="C21" t="str">
        <f t="shared" si="0"/>
        <v>乙</v>
      </c>
      <c r="D21" t="str">
        <f t="shared" si="1"/>
        <v>癸</v>
      </c>
      <c r="E21" t="str">
        <f t="shared" si="5"/>
        <v>乙癸</v>
      </c>
      <c r="F21" t="str">
        <f t="shared" si="2"/>
        <v/>
      </c>
      <c r="G21" t="s">
        <v>212</v>
      </c>
    </row>
    <row r="22" spans="1:7" x14ac:dyDescent="0.25">
      <c r="A22">
        <f t="shared" si="3"/>
        <v>3</v>
      </c>
      <c r="B22">
        <f t="shared" si="4"/>
        <v>1</v>
      </c>
      <c r="C22" t="str">
        <f t="shared" si="0"/>
        <v>丙</v>
      </c>
      <c r="D22" t="str">
        <f t="shared" si="1"/>
        <v>甲</v>
      </c>
      <c r="E22" t="str">
        <f t="shared" si="5"/>
        <v>丙甲</v>
      </c>
      <c r="F22" t="str">
        <f t="shared" si="2"/>
        <v/>
      </c>
      <c r="G22" t="s">
        <v>105</v>
      </c>
    </row>
    <row r="23" spans="1:7" x14ac:dyDescent="0.25">
      <c r="A23">
        <f t="shared" si="3"/>
        <v>3</v>
      </c>
      <c r="B23">
        <f t="shared" si="4"/>
        <v>2</v>
      </c>
      <c r="C23" t="str">
        <f t="shared" si="0"/>
        <v>丙</v>
      </c>
      <c r="D23" t="str">
        <f t="shared" si="1"/>
        <v>乙</v>
      </c>
      <c r="E23" t="str">
        <f t="shared" si="5"/>
        <v>丙乙</v>
      </c>
      <c r="F23" t="str">
        <f t="shared" si="2"/>
        <v/>
      </c>
      <c r="G23" t="s">
        <v>213</v>
      </c>
    </row>
    <row r="24" spans="1:7" x14ac:dyDescent="0.25">
      <c r="A24">
        <f t="shared" si="3"/>
        <v>3</v>
      </c>
      <c r="B24">
        <f t="shared" si="4"/>
        <v>3</v>
      </c>
      <c r="C24" t="str">
        <f t="shared" si="0"/>
        <v>丙</v>
      </c>
      <c r="D24" t="str">
        <f t="shared" si="1"/>
        <v>丙</v>
      </c>
      <c r="E24" t="str">
        <f t="shared" si="5"/>
        <v>丙丙</v>
      </c>
      <c r="F24" t="str">
        <f t="shared" si="2"/>
        <v/>
      </c>
      <c r="G24" t="s">
        <v>214</v>
      </c>
    </row>
    <row r="25" spans="1:7" x14ac:dyDescent="0.25">
      <c r="A25">
        <f t="shared" si="3"/>
        <v>3</v>
      </c>
      <c r="B25">
        <f t="shared" si="4"/>
        <v>4</v>
      </c>
      <c r="C25" t="str">
        <f t="shared" si="0"/>
        <v>丙</v>
      </c>
      <c r="D25" t="str">
        <f t="shared" si="1"/>
        <v>丁</v>
      </c>
      <c r="E25" t="str">
        <f t="shared" si="5"/>
        <v>丙丁</v>
      </c>
      <c r="F25" t="str">
        <f t="shared" si="2"/>
        <v/>
      </c>
      <c r="G25" t="s">
        <v>215</v>
      </c>
    </row>
    <row r="26" spans="1:7" x14ac:dyDescent="0.25">
      <c r="A26">
        <f t="shared" si="3"/>
        <v>3</v>
      </c>
      <c r="B26">
        <f t="shared" si="4"/>
        <v>5</v>
      </c>
      <c r="C26" t="str">
        <f t="shared" si="0"/>
        <v>丙</v>
      </c>
      <c r="D26" t="str">
        <f t="shared" si="1"/>
        <v>戊</v>
      </c>
      <c r="E26" t="str">
        <f t="shared" si="5"/>
        <v>丙戊</v>
      </c>
      <c r="F26" t="str">
        <f t="shared" si="2"/>
        <v/>
      </c>
      <c r="G26" t="s">
        <v>216</v>
      </c>
    </row>
    <row r="27" spans="1:7" x14ac:dyDescent="0.25">
      <c r="A27">
        <f t="shared" si="3"/>
        <v>3</v>
      </c>
      <c r="B27">
        <f t="shared" si="4"/>
        <v>6</v>
      </c>
      <c r="C27" t="str">
        <f t="shared" si="0"/>
        <v>丙</v>
      </c>
      <c r="D27" t="str">
        <f t="shared" si="1"/>
        <v>己</v>
      </c>
      <c r="E27" t="str">
        <f t="shared" si="5"/>
        <v>丙己</v>
      </c>
      <c r="F27" t="str">
        <f t="shared" si="2"/>
        <v/>
      </c>
      <c r="G27" t="s">
        <v>217</v>
      </c>
    </row>
    <row r="28" spans="1:7" x14ac:dyDescent="0.25">
      <c r="A28">
        <f t="shared" si="3"/>
        <v>3</v>
      </c>
      <c r="B28">
        <f t="shared" si="4"/>
        <v>7</v>
      </c>
      <c r="C28" t="str">
        <f t="shared" si="0"/>
        <v>丙</v>
      </c>
      <c r="D28" t="str">
        <f t="shared" si="1"/>
        <v>庚</v>
      </c>
      <c r="E28" t="str">
        <f t="shared" si="5"/>
        <v>丙庚</v>
      </c>
      <c r="F28" t="str">
        <f t="shared" si="2"/>
        <v/>
      </c>
      <c r="G28" t="s">
        <v>218</v>
      </c>
    </row>
    <row r="29" spans="1:7" x14ac:dyDescent="0.25">
      <c r="A29">
        <f t="shared" si="3"/>
        <v>3</v>
      </c>
      <c r="B29">
        <f t="shared" si="4"/>
        <v>8</v>
      </c>
      <c r="C29" t="str">
        <f t="shared" si="0"/>
        <v>丙</v>
      </c>
      <c r="D29" t="str">
        <f t="shared" si="1"/>
        <v>辛</v>
      </c>
      <c r="E29" t="str">
        <f t="shared" si="5"/>
        <v>丙辛</v>
      </c>
      <c r="F29" t="str">
        <f t="shared" si="2"/>
        <v>合水</v>
      </c>
      <c r="G29" t="s">
        <v>219</v>
      </c>
    </row>
    <row r="30" spans="1:7" x14ac:dyDescent="0.25">
      <c r="A30">
        <f t="shared" si="3"/>
        <v>3</v>
      </c>
      <c r="B30">
        <f t="shared" si="4"/>
        <v>9</v>
      </c>
      <c r="C30" t="str">
        <f t="shared" si="0"/>
        <v>丙</v>
      </c>
      <c r="D30" t="str">
        <f t="shared" si="1"/>
        <v>壬</v>
      </c>
      <c r="E30" t="str">
        <f t="shared" si="5"/>
        <v>丙壬</v>
      </c>
      <c r="F30" t="str">
        <f t="shared" si="2"/>
        <v>沖</v>
      </c>
      <c r="G30" t="s">
        <v>220</v>
      </c>
    </row>
    <row r="31" spans="1:7" x14ac:dyDescent="0.25">
      <c r="A31">
        <f t="shared" si="3"/>
        <v>3</v>
      </c>
      <c r="B31">
        <f t="shared" si="4"/>
        <v>10</v>
      </c>
      <c r="C31" t="str">
        <f t="shared" si="0"/>
        <v>丙</v>
      </c>
      <c r="D31" t="str">
        <f t="shared" si="1"/>
        <v>癸</v>
      </c>
      <c r="E31" t="str">
        <f t="shared" si="5"/>
        <v>丙癸</v>
      </c>
      <c r="F31" t="str">
        <f t="shared" si="2"/>
        <v/>
      </c>
      <c r="G31" t="s">
        <v>221</v>
      </c>
    </row>
    <row r="32" spans="1:7" x14ac:dyDescent="0.25">
      <c r="A32">
        <f t="shared" si="3"/>
        <v>4</v>
      </c>
      <c r="B32">
        <f t="shared" si="4"/>
        <v>1</v>
      </c>
      <c r="C32" t="str">
        <f t="shared" si="0"/>
        <v>丁</v>
      </c>
      <c r="D32" t="str">
        <f t="shared" si="1"/>
        <v>甲</v>
      </c>
      <c r="E32" t="str">
        <f t="shared" si="5"/>
        <v>丁甲</v>
      </c>
      <c r="F32" t="str">
        <f t="shared" si="2"/>
        <v/>
      </c>
      <c r="G32" t="s">
        <v>105</v>
      </c>
    </row>
    <row r="33" spans="1:7" x14ac:dyDescent="0.25">
      <c r="A33">
        <f t="shared" si="3"/>
        <v>4</v>
      </c>
      <c r="B33">
        <f t="shared" si="4"/>
        <v>2</v>
      </c>
      <c r="C33" t="str">
        <f t="shared" si="0"/>
        <v>丁</v>
      </c>
      <c r="D33" t="str">
        <f t="shared" si="1"/>
        <v>乙</v>
      </c>
      <c r="E33" t="str">
        <f t="shared" si="5"/>
        <v>丁乙</v>
      </c>
      <c r="F33" t="str">
        <f t="shared" si="2"/>
        <v/>
      </c>
      <c r="G33" t="s">
        <v>222</v>
      </c>
    </row>
    <row r="34" spans="1:7" x14ac:dyDescent="0.25">
      <c r="A34">
        <f t="shared" si="3"/>
        <v>4</v>
      </c>
      <c r="B34">
        <f t="shared" si="4"/>
        <v>3</v>
      </c>
      <c r="C34" t="str">
        <f t="shared" ref="C34:C65" si="6">INDEX(十天干, A34)</f>
        <v>丁</v>
      </c>
      <c r="D34" t="str">
        <f t="shared" ref="D34:D65" si="7">INDEX(十天干, B34)</f>
        <v>丙</v>
      </c>
      <c r="E34" t="str">
        <f t="shared" si="5"/>
        <v>丁丙</v>
      </c>
      <c r="F34" t="str">
        <f t="shared" ref="F34:F65" si="8">_xlfn.SWITCH(ABS(A34-B34),5, "合"&amp;INDEX(五行,MOD((A34+B34+1)/2-1,5)+1), 6, "沖", "")</f>
        <v/>
      </c>
      <c r="G34" t="s">
        <v>223</v>
      </c>
    </row>
    <row r="35" spans="1:7" x14ac:dyDescent="0.25">
      <c r="A35">
        <f t="shared" si="3"/>
        <v>4</v>
      </c>
      <c r="B35">
        <f t="shared" si="4"/>
        <v>4</v>
      </c>
      <c r="C35" t="str">
        <f t="shared" si="6"/>
        <v>丁</v>
      </c>
      <c r="D35" t="str">
        <f t="shared" si="7"/>
        <v>丁</v>
      </c>
      <c r="E35" t="str">
        <f t="shared" si="5"/>
        <v>丁丁</v>
      </c>
      <c r="F35" t="str">
        <f t="shared" si="8"/>
        <v/>
      </c>
      <c r="G35" t="s">
        <v>224</v>
      </c>
    </row>
    <row r="36" spans="1:7" x14ac:dyDescent="0.25">
      <c r="A36">
        <f t="shared" si="3"/>
        <v>4</v>
      </c>
      <c r="B36">
        <f t="shared" si="4"/>
        <v>5</v>
      </c>
      <c r="C36" t="str">
        <f t="shared" si="6"/>
        <v>丁</v>
      </c>
      <c r="D36" t="str">
        <f t="shared" si="7"/>
        <v>戊</v>
      </c>
      <c r="E36" t="str">
        <f t="shared" si="5"/>
        <v>丁戊</v>
      </c>
      <c r="F36" t="str">
        <f t="shared" si="8"/>
        <v/>
      </c>
      <c r="G36" t="s">
        <v>225</v>
      </c>
    </row>
    <row r="37" spans="1:7" x14ac:dyDescent="0.25">
      <c r="A37">
        <f t="shared" si="3"/>
        <v>4</v>
      </c>
      <c r="B37">
        <f t="shared" si="4"/>
        <v>6</v>
      </c>
      <c r="C37" t="str">
        <f t="shared" si="6"/>
        <v>丁</v>
      </c>
      <c r="D37" t="str">
        <f t="shared" si="7"/>
        <v>己</v>
      </c>
      <c r="E37" t="str">
        <f t="shared" si="5"/>
        <v>丁己</v>
      </c>
      <c r="F37" t="str">
        <f t="shared" si="8"/>
        <v/>
      </c>
      <c r="G37" t="s">
        <v>226</v>
      </c>
    </row>
    <row r="38" spans="1:7" x14ac:dyDescent="0.25">
      <c r="A38">
        <f t="shared" si="3"/>
        <v>4</v>
      </c>
      <c r="B38">
        <f t="shared" si="4"/>
        <v>7</v>
      </c>
      <c r="C38" t="str">
        <f t="shared" si="6"/>
        <v>丁</v>
      </c>
      <c r="D38" t="str">
        <f t="shared" si="7"/>
        <v>庚</v>
      </c>
      <c r="E38" t="str">
        <f t="shared" si="5"/>
        <v>丁庚</v>
      </c>
      <c r="F38" t="str">
        <f t="shared" si="8"/>
        <v/>
      </c>
      <c r="G38" t="s">
        <v>227</v>
      </c>
    </row>
    <row r="39" spans="1:7" x14ac:dyDescent="0.25">
      <c r="A39">
        <f t="shared" si="3"/>
        <v>4</v>
      </c>
      <c r="B39">
        <f t="shared" si="4"/>
        <v>8</v>
      </c>
      <c r="C39" t="str">
        <f t="shared" si="6"/>
        <v>丁</v>
      </c>
      <c r="D39" t="str">
        <f t="shared" si="7"/>
        <v>辛</v>
      </c>
      <c r="E39" t="str">
        <f t="shared" si="5"/>
        <v>丁辛</v>
      </c>
      <c r="F39" t="str">
        <f t="shared" si="8"/>
        <v/>
      </c>
      <c r="G39" t="s">
        <v>228</v>
      </c>
    </row>
    <row r="40" spans="1:7" x14ac:dyDescent="0.25">
      <c r="A40">
        <f t="shared" si="3"/>
        <v>4</v>
      </c>
      <c r="B40">
        <f t="shared" si="4"/>
        <v>9</v>
      </c>
      <c r="C40" t="str">
        <f t="shared" si="6"/>
        <v>丁</v>
      </c>
      <c r="D40" t="str">
        <f t="shared" si="7"/>
        <v>壬</v>
      </c>
      <c r="E40" t="str">
        <f t="shared" si="5"/>
        <v>丁壬</v>
      </c>
      <c r="F40" t="str">
        <f t="shared" si="8"/>
        <v>合木</v>
      </c>
      <c r="G40" t="s">
        <v>229</v>
      </c>
    </row>
    <row r="41" spans="1:7" x14ac:dyDescent="0.25">
      <c r="A41">
        <f t="shared" si="3"/>
        <v>4</v>
      </c>
      <c r="B41">
        <f t="shared" si="4"/>
        <v>10</v>
      </c>
      <c r="C41" t="str">
        <f t="shared" si="6"/>
        <v>丁</v>
      </c>
      <c r="D41" t="str">
        <f t="shared" si="7"/>
        <v>癸</v>
      </c>
      <c r="E41" t="str">
        <f t="shared" si="5"/>
        <v>丁癸</v>
      </c>
      <c r="F41" t="str">
        <f t="shared" si="8"/>
        <v>沖</v>
      </c>
      <c r="G41" t="s">
        <v>230</v>
      </c>
    </row>
    <row r="42" spans="1:7" x14ac:dyDescent="0.25">
      <c r="A42">
        <f t="shared" si="3"/>
        <v>5</v>
      </c>
      <c r="B42">
        <f t="shared" si="4"/>
        <v>1</v>
      </c>
      <c r="C42" t="str">
        <f t="shared" si="6"/>
        <v>戊</v>
      </c>
      <c r="D42" t="str">
        <f t="shared" si="7"/>
        <v>甲</v>
      </c>
      <c r="E42" t="str">
        <f t="shared" si="5"/>
        <v>戊甲</v>
      </c>
      <c r="F42" t="str">
        <f t="shared" si="8"/>
        <v/>
      </c>
      <c r="G42" t="s">
        <v>105</v>
      </c>
    </row>
    <row r="43" spans="1:7" x14ac:dyDescent="0.25">
      <c r="A43">
        <f t="shared" si="3"/>
        <v>5</v>
      </c>
      <c r="B43">
        <f t="shared" si="4"/>
        <v>2</v>
      </c>
      <c r="C43" t="str">
        <f t="shared" si="6"/>
        <v>戊</v>
      </c>
      <c r="D43" t="str">
        <f t="shared" si="7"/>
        <v>乙</v>
      </c>
      <c r="E43" t="str">
        <f t="shared" si="5"/>
        <v>戊乙</v>
      </c>
      <c r="F43" t="str">
        <f t="shared" si="8"/>
        <v/>
      </c>
      <c r="G43" t="s">
        <v>231</v>
      </c>
    </row>
    <row r="44" spans="1:7" x14ac:dyDescent="0.25">
      <c r="A44">
        <f t="shared" si="3"/>
        <v>5</v>
      </c>
      <c r="B44">
        <f t="shared" si="4"/>
        <v>3</v>
      </c>
      <c r="C44" t="str">
        <f t="shared" si="6"/>
        <v>戊</v>
      </c>
      <c r="D44" t="str">
        <f t="shared" si="7"/>
        <v>丙</v>
      </c>
      <c r="E44" t="str">
        <f t="shared" si="5"/>
        <v>戊丙</v>
      </c>
      <c r="F44" t="str">
        <f t="shared" si="8"/>
        <v/>
      </c>
      <c r="G44" t="s">
        <v>232</v>
      </c>
    </row>
    <row r="45" spans="1:7" x14ac:dyDescent="0.25">
      <c r="A45">
        <f t="shared" si="3"/>
        <v>5</v>
      </c>
      <c r="B45">
        <f t="shared" si="4"/>
        <v>4</v>
      </c>
      <c r="C45" t="str">
        <f t="shared" si="6"/>
        <v>戊</v>
      </c>
      <c r="D45" t="str">
        <f t="shared" si="7"/>
        <v>丁</v>
      </c>
      <c r="E45" t="str">
        <f t="shared" si="5"/>
        <v>戊丁</v>
      </c>
      <c r="F45" t="str">
        <f t="shared" si="8"/>
        <v/>
      </c>
      <c r="G45" t="s">
        <v>233</v>
      </c>
    </row>
    <row r="46" spans="1:7" x14ac:dyDescent="0.25">
      <c r="A46">
        <f t="shared" si="3"/>
        <v>5</v>
      </c>
      <c r="B46">
        <f t="shared" si="4"/>
        <v>5</v>
      </c>
      <c r="C46" t="str">
        <f t="shared" si="6"/>
        <v>戊</v>
      </c>
      <c r="D46" t="str">
        <f t="shared" si="7"/>
        <v>戊</v>
      </c>
      <c r="E46" t="str">
        <f t="shared" si="5"/>
        <v>戊戊</v>
      </c>
      <c r="F46" t="str">
        <f t="shared" si="8"/>
        <v/>
      </c>
      <c r="G46" t="s">
        <v>234</v>
      </c>
    </row>
    <row r="47" spans="1:7" x14ac:dyDescent="0.25">
      <c r="A47">
        <f t="shared" si="3"/>
        <v>5</v>
      </c>
      <c r="B47">
        <f t="shared" si="4"/>
        <v>6</v>
      </c>
      <c r="C47" t="str">
        <f t="shared" si="6"/>
        <v>戊</v>
      </c>
      <c r="D47" t="str">
        <f t="shared" si="7"/>
        <v>己</v>
      </c>
      <c r="E47" t="str">
        <f t="shared" si="5"/>
        <v>戊己</v>
      </c>
      <c r="F47" t="str">
        <f t="shared" si="8"/>
        <v/>
      </c>
      <c r="G47" t="s">
        <v>235</v>
      </c>
    </row>
    <row r="48" spans="1:7" x14ac:dyDescent="0.25">
      <c r="A48">
        <f t="shared" si="3"/>
        <v>5</v>
      </c>
      <c r="B48">
        <f t="shared" si="4"/>
        <v>7</v>
      </c>
      <c r="C48" t="str">
        <f t="shared" si="6"/>
        <v>戊</v>
      </c>
      <c r="D48" t="str">
        <f t="shared" si="7"/>
        <v>庚</v>
      </c>
      <c r="E48" t="str">
        <f t="shared" si="5"/>
        <v>戊庚</v>
      </c>
      <c r="F48" t="str">
        <f t="shared" si="8"/>
        <v/>
      </c>
      <c r="G48" t="s">
        <v>236</v>
      </c>
    </row>
    <row r="49" spans="1:7" x14ac:dyDescent="0.25">
      <c r="A49">
        <f t="shared" si="3"/>
        <v>5</v>
      </c>
      <c r="B49">
        <f t="shared" si="4"/>
        <v>8</v>
      </c>
      <c r="C49" t="str">
        <f t="shared" si="6"/>
        <v>戊</v>
      </c>
      <c r="D49" t="str">
        <f t="shared" si="7"/>
        <v>辛</v>
      </c>
      <c r="E49" t="str">
        <f t="shared" si="5"/>
        <v>戊辛</v>
      </c>
      <c r="F49" t="str">
        <f t="shared" si="8"/>
        <v/>
      </c>
      <c r="G49" t="s">
        <v>237</v>
      </c>
    </row>
    <row r="50" spans="1:7" x14ac:dyDescent="0.25">
      <c r="A50">
        <f t="shared" si="3"/>
        <v>5</v>
      </c>
      <c r="B50">
        <f t="shared" si="4"/>
        <v>9</v>
      </c>
      <c r="C50" t="str">
        <f t="shared" si="6"/>
        <v>戊</v>
      </c>
      <c r="D50" t="str">
        <f t="shared" si="7"/>
        <v>壬</v>
      </c>
      <c r="E50" t="str">
        <f t="shared" si="5"/>
        <v>戊壬</v>
      </c>
      <c r="F50" t="str">
        <f t="shared" si="8"/>
        <v/>
      </c>
      <c r="G50" t="s">
        <v>238</v>
      </c>
    </row>
    <row r="51" spans="1:7" x14ac:dyDescent="0.25">
      <c r="A51">
        <f t="shared" si="3"/>
        <v>5</v>
      </c>
      <c r="B51">
        <f t="shared" si="4"/>
        <v>10</v>
      </c>
      <c r="C51" t="str">
        <f t="shared" si="6"/>
        <v>戊</v>
      </c>
      <c r="D51" t="str">
        <f t="shared" si="7"/>
        <v>癸</v>
      </c>
      <c r="E51" t="str">
        <f t="shared" si="5"/>
        <v>戊癸</v>
      </c>
      <c r="F51" t="str">
        <f t="shared" si="8"/>
        <v>合火</v>
      </c>
      <c r="G51" t="s">
        <v>239</v>
      </c>
    </row>
    <row r="52" spans="1:7" x14ac:dyDescent="0.25">
      <c r="A52">
        <f t="shared" si="3"/>
        <v>6</v>
      </c>
      <c r="B52">
        <f t="shared" si="4"/>
        <v>1</v>
      </c>
      <c r="C52" t="str">
        <f t="shared" si="6"/>
        <v>己</v>
      </c>
      <c r="D52" t="str">
        <f t="shared" si="7"/>
        <v>甲</v>
      </c>
      <c r="E52" t="str">
        <f t="shared" si="5"/>
        <v>己甲</v>
      </c>
      <c r="F52" t="str">
        <f t="shared" si="8"/>
        <v>合土</v>
      </c>
      <c r="G52" t="s">
        <v>105</v>
      </c>
    </row>
    <row r="53" spans="1:7" x14ac:dyDescent="0.25">
      <c r="A53">
        <f t="shared" si="3"/>
        <v>6</v>
      </c>
      <c r="B53">
        <f t="shared" si="4"/>
        <v>2</v>
      </c>
      <c r="C53" t="str">
        <f t="shared" si="6"/>
        <v>己</v>
      </c>
      <c r="D53" t="str">
        <f t="shared" si="7"/>
        <v>乙</v>
      </c>
      <c r="E53" t="str">
        <f t="shared" si="5"/>
        <v>己乙</v>
      </c>
      <c r="F53" t="str">
        <f t="shared" si="8"/>
        <v/>
      </c>
      <c r="G53" t="s">
        <v>240</v>
      </c>
    </row>
    <row r="54" spans="1:7" x14ac:dyDescent="0.25">
      <c r="A54">
        <f t="shared" si="3"/>
        <v>6</v>
      </c>
      <c r="B54">
        <f t="shared" si="4"/>
        <v>3</v>
      </c>
      <c r="C54" t="str">
        <f t="shared" si="6"/>
        <v>己</v>
      </c>
      <c r="D54" t="str">
        <f t="shared" si="7"/>
        <v>丙</v>
      </c>
      <c r="E54" t="str">
        <f t="shared" si="5"/>
        <v>己丙</v>
      </c>
      <c r="F54" t="str">
        <f t="shared" si="8"/>
        <v/>
      </c>
      <c r="G54" t="s">
        <v>241</v>
      </c>
    </row>
    <row r="55" spans="1:7" x14ac:dyDescent="0.25">
      <c r="A55">
        <f t="shared" si="3"/>
        <v>6</v>
      </c>
      <c r="B55">
        <f t="shared" si="4"/>
        <v>4</v>
      </c>
      <c r="C55" t="str">
        <f t="shared" si="6"/>
        <v>己</v>
      </c>
      <c r="D55" t="str">
        <f t="shared" si="7"/>
        <v>丁</v>
      </c>
      <c r="E55" t="str">
        <f t="shared" si="5"/>
        <v>己丁</v>
      </c>
      <c r="F55" t="str">
        <f t="shared" si="8"/>
        <v/>
      </c>
      <c r="G55" t="s">
        <v>242</v>
      </c>
    </row>
    <row r="56" spans="1:7" x14ac:dyDescent="0.25">
      <c r="A56">
        <f t="shared" si="3"/>
        <v>6</v>
      </c>
      <c r="B56">
        <f t="shared" si="4"/>
        <v>5</v>
      </c>
      <c r="C56" t="str">
        <f t="shared" si="6"/>
        <v>己</v>
      </c>
      <c r="D56" t="str">
        <f t="shared" si="7"/>
        <v>戊</v>
      </c>
      <c r="E56" t="str">
        <f t="shared" si="5"/>
        <v>己戊</v>
      </c>
      <c r="F56" t="str">
        <f t="shared" si="8"/>
        <v/>
      </c>
      <c r="G56" t="s">
        <v>243</v>
      </c>
    </row>
    <row r="57" spans="1:7" x14ac:dyDescent="0.25">
      <c r="A57">
        <f t="shared" si="3"/>
        <v>6</v>
      </c>
      <c r="B57">
        <f t="shared" si="4"/>
        <v>6</v>
      </c>
      <c r="C57" t="str">
        <f t="shared" si="6"/>
        <v>己</v>
      </c>
      <c r="D57" t="str">
        <f t="shared" si="7"/>
        <v>己</v>
      </c>
      <c r="E57" t="str">
        <f t="shared" si="5"/>
        <v>己己</v>
      </c>
      <c r="F57" t="str">
        <f t="shared" si="8"/>
        <v/>
      </c>
      <c r="G57" t="s">
        <v>244</v>
      </c>
    </row>
    <row r="58" spans="1:7" x14ac:dyDescent="0.25">
      <c r="A58">
        <f t="shared" si="3"/>
        <v>6</v>
      </c>
      <c r="B58">
        <f t="shared" si="4"/>
        <v>7</v>
      </c>
      <c r="C58" t="str">
        <f t="shared" si="6"/>
        <v>己</v>
      </c>
      <c r="D58" t="str">
        <f t="shared" si="7"/>
        <v>庚</v>
      </c>
      <c r="E58" t="str">
        <f t="shared" si="5"/>
        <v>己庚</v>
      </c>
      <c r="F58" t="str">
        <f t="shared" si="8"/>
        <v/>
      </c>
      <c r="G58" t="s">
        <v>245</v>
      </c>
    </row>
    <row r="59" spans="1:7" x14ac:dyDescent="0.25">
      <c r="A59">
        <f t="shared" si="3"/>
        <v>6</v>
      </c>
      <c r="B59">
        <f t="shared" si="4"/>
        <v>8</v>
      </c>
      <c r="C59" t="str">
        <f t="shared" si="6"/>
        <v>己</v>
      </c>
      <c r="D59" t="str">
        <f t="shared" si="7"/>
        <v>辛</v>
      </c>
      <c r="E59" t="str">
        <f t="shared" si="5"/>
        <v>己辛</v>
      </c>
      <c r="F59" t="str">
        <f t="shared" si="8"/>
        <v/>
      </c>
      <c r="G59" t="s">
        <v>246</v>
      </c>
    </row>
    <row r="60" spans="1:7" x14ac:dyDescent="0.25">
      <c r="A60">
        <f t="shared" si="3"/>
        <v>6</v>
      </c>
      <c r="B60">
        <f t="shared" si="4"/>
        <v>9</v>
      </c>
      <c r="C60" t="str">
        <f t="shared" si="6"/>
        <v>己</v>
      </c>
      <c r="D60" t="str">
        <f t="shared" si="7"/>
        <v>壬</v>
      </c>
      <c r="E60" t="str">
        <f t="shared" si="5"/>
        <v>己壬</v>
      </c>
      <c r="F60" t="str">
        <f t="shared" si="8"/>
        <v/>
      </c>
      <c r="G60" t="s">
        <v>247</v>
      </c>
    </row>
    <row r="61" spans="1:7" x14ac:dyDescent="0.25">
      <c r="A61">
        <f t="shared" si="3"/>
        <v>6</v>
      </c>
      <c r="B61">
        <f t="shared" si="4"/>
        <v>10</v>
      </c>
      <c r="C61" t="str">
        <f t="shared" si="6"/>
        <v>己</v>
      </c>
      <c r="D61" t="str">
        <f t="shared" si="7"/>
        <v>癸</v>
      </c>
      <c r="E61" t="str">
        <f t="shared" si="5"/>
        <v>己癸</v>
      </c>
      <c r="F61" t="str">
        <f t="shared" si="8"/>
        <v/>
      </c>
      <c r="G61" t="s">
        <v>248</v>
      </c>
    </row>
    <row r="62" spans="1:7" x14ac:dyDescent="0.25">
      <c r="A62">
        <f t="shared" si="3"/>
        <v>7</v>
      </c>
      <c r="B62">
        <f t="shared" si="4"/>
        <v>1</v>
      </c>
      <c r="C62" t="str">
        <f t="shared" si="6"/>
        <v>庚</v>
      </c>
      <c r="D62" t="str">
        <f t="shared" si="7"/>
        <v>甲</v>
      </c>
      <c r="E62" t="str">
        <f t="shared" si="5"/>
        <v>庚甲</v>
      </c>
      <c r="F62" t="str">
        <f t="shared" si="8"/>
        <v>沖</v>
      </c>
      <c r="G62" t="s">
        <v>105</v>
      </c>
    </row>
    <row r="63" spans="1:7" x14ac:dyDescent="0.25">
      <c r="A63">
        <f t="shared" si="3"/>
        <v>7</v>
      </c>
      <c r="B63">
        <f t="shared" si="4"/>
        <v>2</v>
      </c>
      <c r="C63" t="str">
        <f t="shared" si="6"/>
        <v>庚</v>
      </c>
      <c r="D63" t="str">
        <f t="shared" si="7"/>
        <v>乙</v>
      </c>
      <c r="E63" t="str">
        <f t="shared" si="5"/>
        <v>庚乙</v>
      </c>
      <c r="F63" t="str">
        <f t="shared" si="8"/>
        <v>合金</v>
      </c>
      <c r="G63" t="s">
        <v>249</v>
      </c>
    </row>
    <row r="64" spans="1:7" x14ac:dyDescent="0.25">
      <c r="A64">
        <f t="shared" si="3"/>
        <v>7</v>
      </c>
      <c r="B64">
        <f t="shared" si="4"/>
        <v>3</v>
      </c>
      <c r="C64" t="str">
        <f t="shared" si="6"/>
        <v>庚</v>
      </c>
      <c r="D64" t="str">
        <f t="shared" si="7"/>
        <v>丙</v>
      </c>
      <c r="E64" t="str">
        <f t="shared" si="5"/>
        <v>庚丙</v>
      </c>
      <c r="F64" t="str">
        <f t="shared" si="8"/>
        <v/>
      </c>
      <c r="G64" t="s">
        <v>250</v>
      </c>
    </row>
    <row r="65" spans="1:7" x14ac:dyDescent="0.25">
      <c r="A65">
        <f t="shared" si="3"/>
        <v>7</v>
      </c>
      <c r="B65">
        <f t="shared" si="4"/>
        <v>4</v>
      </c>
      <c r="C65" t="str">
        <f t="shared" si="6"/>
        <v>庚</v>
      </c>
      <c r="D65" t="str">
        <f t="shared" si="7"/>
        <v>丁</v>
      </c>
      <c r="E65" t="str">
        <f t="shared" si="5"/>
        <v>庚丁</v>
      </c>
      <c r="F65" t="str">
        <f t="shared" si="8"/>
        <v/>
      </c>
      <c r="G65" t="s">
        <v>251</v>
      </c>
    </row>
    <row r="66" spans="1:7" x14ac:dyDescent="0.25">
      <c r="A66">
        <f t="shared" si="3"/>
        <v>7</v>
      </c>
      <c r="B66">
        <f t="shared" si="4"/>
        <v>5</v>
      </c>
      <c r="C66" t="str">
        <f t="shared" ref="C66:C101" si="9">INDEX(十天干, A66)</f>
        <v>庚</v>
      </c>
      <c r="D66" t="str">
        <f t="shared" ref="D66:D101" si="10">INDEX(十天干, B66)</f>
        <v>戊</v>
      </c>
      <c r="E66" t="str">
        <f t="shared" si="5"/>
        <v>庚戊</v>
      </c>
      <c r="F66" t="str">
        <f t="shared" ref="F66:F101" si="11">_xlfn.SWITCH(ABS(A66-B66),5, "合"&amp;INDEX(五行,MOD((A66+B66+1)/2-1,5)+1), 6, "沖", "")</f>
        <v/>
      </c>
      <c r="G66" t="s">
        <v>252</v>
      </c>
    </row>
    <row r="67" spans="1:7" x14ac:dyDescent="0.25">
      <c r="A67">
        <f t="shared" ref="A67:A101" si="12">CEILING((ROW()-1)/10, 1)</f>
        <v>7</v>
      </c>
      <c r="B67">
        <f t="shared" ref="B67:B101" si="13">MOD(ROW()-2, 10)+1</f>
        <v>6</v>
      </c>
      <c r="C67" t="str">
        <f t="shared" si="9"/>
        <v>庚</v>
      </c>
      <c r="D67" t="str">
        <f t="shared" si="10"/>
        <v>己</v>
      </c>
      <c r="E67" t="str">
        <f t="shared" ref="E67:E101" si="14">C67&amp;D67</f>
        <v>庚己</v>
      </c>
      <c r="F67" t="str">
        <f t="shared" si="11"/>
        <v/>
      </c>
      <c r="G67" t="s">
        <v>253</v>
      </c>
    </row>
    <row r="68" spans="1:7" x14ac:dyDescent="0.25">
      <c r="A68">
        <f t="shared" si="12"/>
        <v>7</v>
      </c>
      <c r="B68">
        <f t="shared" si="13"/>
        <v>7</v>
      </c>
      <c r="C68" t="str">
        <f t="shared" si="9"/>
        <v>庚</v>
      </c>
      <c r="D68" t="str">
        <f t="shared" si="10"/>
        <v>庚</v>
      </c>
      <c r="E68" t="str">
        <f t="shared" si="14"/>
        <v>庚庚</v>
      </c>
      <c r="F68" t="str">
        <f t="shared" si="11"/>
        <v/>
      </c>
      <c r="G68" t="s">
        <v>254</v>
      </c>
    </row>
    <row r="69" spans="1:7" x14ac:dyDescent="0.25">
      <c r="A69">
        <f t="shared" si="12"/>
        <v>7</v>
      </c>
      <c r="B69">
        <f t="shared" si="13"/>
        <v>8</v>
      </c>
      <c r="C69" t="str">
        <f t="shared" si="9"/>
        <v>庚</v>
      </c>
      <c r="D69" t="str">
        <f t="shared" si="10"/>
        <v>辛</v>
      </c>
      <c r="E69" t="str">
        <f t="shared" si="14"/>
        <v>庚辛</v>
      </c>
      <c r="F69" t="str">
        <f t="shared" si="11"/>
        <v/>
      </c>
      <c r="G69" t="s">
        <v>255</v>
      </c>
    </row>
    <row r="70" spans="1:7" x14ac:dyDescent="0.25">
      <c r="A70">
        <f t="shared" si="12"/>
        <v>7</v>
      </c>
      <c r="B70">
        <f t="shared" si="13"/>
        <v>9</v>
      </c>
      <c r="C70" t="str">
        <f t="shared" si="9"/>
        <v>庚</v>
      </c>
      <c r="D70" t="str">
        <f t="shared" si="10"/>
        <v>壬</v>
      </c>
      <c r="E70" t="str">
        <f t="shared" si="14"/>
        <v>庚壬</v>
      </c>
      <c r="F70" t="str">
        <f t="shared" si="11"/>
        <v/>
      </c>
      <c r="G70" t="s">
        <v>256</v>
      </c>
    </row>
    <row r="71" spans="1:7" x14ac:dyDescent="0.25">
      <c r="A71">
        <f t="shared" si="12"/>
        <v>7</v>
      </c>
      <c r="B71">
        <f t="shared" si="13"/>
        <v>10</v>
      </c>
      <c r="C71" t="str">
        <f t="shared" si="9"/>
        <v>庚</v>
      </c>
      <c r="D71" t="str">
        <f t="shared" si="10"/>
        <v>癸</v>
      </c>
      <c r="E71" t="str">
        <f t="shared" si="14"/>
        <v>庚癸</v>
      </c>
      <c r="F71" t="str">
        <f t="shared" si="11"/>
        <v/>
      </c>
      <c r="G71" t="s">
        <v>257</v>
      </c>
    </row>
    <row r="72" spans="1:7" x14ac:dyDescent="0.25">
      <c r="A72">
        <f t="shared" si="12"/>
        <v>8</v>
      </c>
      <c r="B72">
        <f t="shared" si="13"/>
        <v>1</v>
      </c>
      <c r="C72" t="str">
        <f t="shared" si="9"/>
        <v>辛</v>
      </c>
      <c r="D72" t="str">
        <f t="shared" si="10"/>
        <v>甲</v>
      </c>
      <c r="E72" t="str">
        <f t="shared" si="14"/>
        <v>辛甲</v>
      </c>
      <c r="F72" t="str">
        <f t="shared" si="11"/>
        <v/>
      </c>
      <c r="G72" t="s">
        <v>105</v>
      </c>
    </row>
    <row r="73" spans="1:7" x14ac:dyDescent="0.25">
      <c r="A73">
        <f t="shared" si="12"/>
        <v>8</v>
      </c>
      <c r="B73">
        <f t="shared" si="13"/>
        <v>2</v>
      </c>
      <c r="C73" t="str">
        <f t="shared" si="9"/>
        <v>辛</v>
      </c>
      <c r="D73" t="str">
        <f t="shared" si="10"/>
        <v>乙</v>
      </c>
      <c r="E73" t="str">
        <f t="shared" si="14"/>
        <v>辛乙</v>
      </c>
      <c r="F73" t="str">
        <f t="shared" si="11"/>
        <v>沖</v>
      </c>
      <c r="G73" t="s">
        <v>258</v>
      </c>
    </row>
    <row r="74" spans="1:7" x14ac:dyDescent="0.25">
      <c r="A74">
        <f t="shared" si="12"/>
        <v>8</v>
      </c>
      <c r="B74">
        <f t="shared" si="13"/>
        <v>3</v>
      </c>
      <c r="C74" t="str">
        <f t="shared" si="9"/>
        <v>辛</v>
      </c>
      <c r="D74" t="str">
        <f t="shared" si="10"/>
        <v>丙</v>
      </c>
      <c r="E74" t="str">
        <f t="shared" si="14"/>
        <v>辛丙</v>
      </c>
      <c r="F74" t="str">
        <f t="shared" si="11"/>
        <v>合水</v>
      </c>
      <c r="G74" t="s">
        <v>259</v>
      </c>
    </row>
    <row r="75" spans="1:7" x14ac:dyDescent="0.25">
      <c r="A75">
        <f t="shared" si="12"/>
        <v>8</v>
      </c>
      <c r="B75">
        <f t="shared" si="13"/>
        <v>4</v>
      </c>
      <c r="C75" t="str">
        <f t="shared" si="9"/>
        <v>辛</v>
      </c>
      <c r="D75" t="str">
        <f t="shared" si="10"/>
        <v>丁</v>
      </c>
      <c r="E75" t="str">
        <f t="shared" si="14"/>
        <v>辛丁</v>
      </c>
      <c r="F75" t="str">
        <f t="shared" si="11"/>
        <v/>
      </c>
      <c r="G75" t="s">
        <v>260</v>
      </c>
    </row>
    <row r="76" spans="1:7" x14ac:dyDescent="0.25">
      <c r="A76">
        <f t="shared" si="12"/>
        <v>8</v>
      </c>
      <c r="B76">
        <f t="shared" si="13"/>
        <v>5</v>
      </c>
      <c r="C76" t="str">
        <f t="shared" si="9"/>
        <v>辛</v>
      </c>
      <c r="D76" t="str">
        <f t="shared" si="10"/>
        <v>戊</v>
      </c>
      <c r="E76" t="str">
        <f t="shared" si="14"/>
        <v>辛戊</v>
      </c>
      <c r="F76" t="str">
        <f t="shared" si="11"/>
        <v/>
      </c>
      <c r="G76" t="s">
        <v>261</v>
      </c>
    </row>
    <row r="77" spans="1:7" x14ac:dyDescent="0.25">
      <c r="A77">
        <f t="shared" si="12"/>
        <v>8</v>
      </c>
      <c r="B77">
        <f t="shared" si="13"/>
        <v>6</v>
      </c>
      <c r="C77" t="str">
        <f t="shared" si="9"/>
        <v>辛</v>
      </c>
      <c r="D77" t="str">
        <f t="shared" si="10"/>
        <v>己</v>
      </c>
      <c r="E77" t="str">
        <f t="shared" si="14"/>
        <v>辛己</v>
      </c>
      <c r="F77" t="str">
        <f t="shared" si="11"/>
        <v/>
      </c>
      <c r="G77" t="s">
        <v>262</v>
      </c>
    </row>
    <row r="78" spans="1:7" x14ac:dyDescent="0.25">
      <c r="A78">
        <f t="shared" si="12"/>
        <v>8</v>
      </c>
      <c r="B78">
        <f t="shared" si="13"/>
        <v>7</v>
      </c>
      <c r="C78" t="str">
        <f t="shared" si="9"/>
        <v>辛</v>
      </c>
      <c r="D78" t="str">
        <f t="shared" si="10"/>
        <v>庚</v>
      </c>
      <c r="E78" t="str">
        <f t="shared" si="14"/>
        <v>辛庚</v>
      </c>
      <c r="F78" t="str">
        <f t="shared" si="11"/>
        <v/>
      </c>
      <c r="G78" t="s">
        <v>263</v>
      </c>
    </row>
    <row r="79" spans="1:7" x14ac:dyDescent="0.25">
      <c r="A79">
        <f t="shared" si="12"/>
        <v>8</v>
      </c>
      <c r="B79">
        <f t="shared" si="13"/>
        <v>8</v>
      </c>
      <c r="C79" t="str">
        <f t="shared" si="9"/>
        <v>辛</v>
      </c>
      <c r="D79" t="str">
        <f t="shared" si="10"/>
        <v>辛</v>
      </c>
      <c r="E79" t="str">
        <f t="shared" si="14"/>
        <v>辛辛</v>
      </c>
      <c r="F79" t="str">
        <f t="shared" si="11"/>
        <v/>
      </c>
      <c r="G79" t="s">
        <v>264</v>
      </c>
    </row>
    <row r="80" spans="1:7" x14ac:dyDescent="0.25">
      <c r="A80">
        <f t="shared" si="12"/>
        <v>8</v>
      </c>
      <c r="B80">
        <f t="shared" si="13"/>
        <v>9</v>
      </c>
      <c r="C80" t="str">
        <f t="shared" si="9"/>
        <v>辛</v>
      </c>
      <c r="D80" t="str">
        <f t="shared" si="10"/>
        <v>壬</v>
      </c>
      <c r="E80" t="str">
        <f t="shared" si="14"/>
        <v>辛壬</v>
      </c>
      <c r="F80" t="str">
        <f t="shared" si="11"/>
        <v/>
      </c>
      <c r="G80" t="s">
        <v>265</v>
      </c>
    </row>
    <row r="81" spans="1:7" x14ac:dyDescent="0.25">
      <c r="A81">
        <f t="shared" si="12"/>
        <v>8</v>
      </c>
      <c r="B81">
        <f t="shared" si="13"/>
        <v>10</v>
      </c>
      <c r="C81" t="str">
        <f t="shared" si="9"/>
        <v>辛</v>
      </c>
      <c r="D81" t="str">
        <f t="shared" si="10"/>
        <v>癸</v>
      </c>
      <c r="E81" t="str">
        <f t="shared" si="14"/>
        <v>辛癸</v>
      </c>
      <c r="F81" t="str">
        <f t="shared" si="11"/>
        <v/>
      </c>
      <c r="G81" t="s">
        <v>266</v>
      </c>
    </row>
    <row r="82" spans="1:7" x14ac:dyDescent="0.25">
      <c r="A82">
        <f t="shared" si="12"/>
        <v>9</v>
      </c>
      <c r="B82">
        <f t="shared" si="13"/>
        <v>1</v>
      </c>
      <c r="C82" t="str">
        <f t="shared" si="9"/>
        <v>壬</v>
      </c>
      <c r="D82" t="str">
        <f t="shared" si="10"/>
        <v>甲</v>
      </c>
      <c r="E82" t="str">
        <f t="shared" si="14"/>
        <v>壬甲</v>
      </c>
      <c r="F82" t="str">
        <f t="shared" si="11"/>
        <v/>
      </c>
      <c r="G82" t="s">
        <v>105</v>
      </c>
    </row>
    <row r="83" spans="1:7" x14ac:dyDescent="0.25">
      <c r="A83">
        <f t="shared" si="12"/>
        <v>9</v>
      </c>
      <c r="B83">
        <f t="shared" si="13"/>
        <v>2</v>
      </c>
      <c r="C83" t="str">
        <f t="shared" si="9"/>
        <v>壬</v>
      </c>
      <c r="D83" t="str">
        <f t="shared" si="10"/>
        <v>乙</v>
      </c>
      <c r="E83" t="str">
        <f t="shared" si="14"/>
        <v>壬乙</v>
      </c>
      <c r="F83" t="str">
        <f t="shared" si="11"/>
        <v/>
      </c>
      <c r="G83" t="s">
        <v>267</v>
      </c>
    </row>
    <row r="84" spans="1:7" x14ac:dyDescent="0.25">
      <c r="A84">
        <f t="shared" si="12"/>
        <v>9</v>
      </c>
      <c r="B84">
        <f t="shared" si="13"/>
        <v>3</v>
      </c>
      <c r="C84" t="str">
        <f t="shared" si="9"/>
        <v>壬</v>
      </c>
      <c r="D84" t="str">
        <f t="shared" si="10"/>
        <v>丙</v>
      </c>
      <c r="E84" t="str">
        <f t="shared" si="14"/>
        <v>壬丙</v>
      </c>
      <c r="F84" t="str">
        <f t="shared" si="11"/>
        <v>沖</v>
      </c>
      <c r="G84" t="s">
        <v>268</v>
      </c>
    </row>
    <row r="85" spans="1:7" x14ac:dyDescent="0.25">
      <c r="A85">
        <f t="shared" si="12"/>
        <v>9</v>
      </c>
      <c r="B85">
        <f t="shared" si="13"/>
        <v>4</v>
      </c>
      <c r="C85" t="str">
        <f t="shared" si="9"/>
        <v>壬</v>
      </c>
      <c r="D85" t="str">
        <f t="shared" si="10"/>
        <v>丁</v>
      </c>
      <c r="E85" t="str">
        <f t="shared" si="14"/>
        <v>壬丁</v>
      </c>
      <c r="F85" t="str">
        <f t="shared" si="11"/>
        <v>合木</v>
      </c>
      <c r="G85" t="s">
        <v>269</v>
      </c>
    </row>
    <row r="86" spans="1:7" x14ac:dyDescent="0.25">
      <c r="A86">
        <f t="shared" si="12"/>
        <v>9</v>
      </c>
      <c r="B86">
        <f t="shared" si="13"/>
        <v>5</v>
      </c>
      <c r="C86" t="str">
        <f t="shared" si="9"/>
        <v>壬</v>
      </c>
      <c r="D86" t="str">
        <f t="shared" si="10"/>
        <v>戊</v>
      </c>
      <c r="E86" t="str">
        <f t="shared" si="14"/>
        <v>壬戊</v>
      </c>
      <c r="F86" t="str">
        <f t="shared" si="11"/>
        <v/>
      </c>
      <c r="G86" t="s">
        <v>270</v>
      </c>
    </row>
    <row r="87" spans="1:7" x14ac:dyDescent="0.25">
      <c r="A87">
        <f t="shared" si="12"/>
        <v>9</v>
      </c>
      <c r="B87">
        <f t="shared" si="13"/>
        <v>6</v>
      </c>
      <c r="C87" t="str">
        <f t="shared" si="9"/>
        <v>壬</v>
      </c>
      <c r="D87" t="str">
        <f t="shared" si="10"/>
        <v>己</v>
      </c>
      <c r="E87" t="str">
        <f t="shared" si="14"/>
        <v>壬己</v>
      </c>
      <c r="F87" t="str">
        <f t="shared" si="11"/>
        <v/>
      </c>
      <c r="G87" t="s">
        <v>271</v>
      </c>
    </row>
    <row r="88" spans="1:7" x14ac:dyDescent="0.25">
      <c r="A88">
        <f t="shared" si="12"/>
        <v>9</v>
      </c>
      <c r="B88">
        <f t="shared" si="13"/>
        <v>7</v>
      </c>
      <c r="C88" t="str">
        <f t="shared" si="9"/>
        <v>壬</v>
      </c>
      <c r="D88" t="str">
        <f t="shared" si="10"/>
        <v>庚</v>
      </c>
      <c r="E88" t="str">
        <f t="shared" si="14"/>
        <v>壬庚</v>
      </c>
      <c r="F88" t="str">
        <f t="shared" si="11"/>
        <v/>
      </c>
      <c r="G88" t="s">
        <v>272</v>
      </c>
    </row>
    <row r="89" spans="1:7" x14ac:dyDescent="0.25">
      <c r="A89">
        <f t="shared" si="12"/>
        <v>9</v>
      </c>
      <c r="B89">
        <f t="shared" si="13"/>
        <v>8</v>
      </c>
      <c r="C89" t="str">
        <f t="shared" si="9"/>
        <v>壬</v>
      </c>
      <c r="D89" t="str">
        <f t="shared" si="10"/>
        <v>辛</v>
      </c>
      <c r="E89" t="str">
        <f t="shared" si="14"/>
        <v>壬辛</v>
      </c>
      <c r="F89" t="str">
        <f t="shared" si="11"/>
        <v/>
      </c>
      <c r="G89" t="s">
        <v>273</v>
      </c>
    </row>
    <row r="90" spans="1:7" x14ac:dyDescent="0.25">
      <c r="A90">
        <f t="shared" si="12"/>
        <v>9</v>
      </c>
      <c r="B90">
        <f t="shared" si="13"/>
        <v>9</v>
      </c>
      <c r="C90" t="str">
        <f t="shared" si="9"/>
        <v>壬</v>
      </c>
      <c r="D90" t="str">
        <f t="shared" si="10"/>
        <v>壬</v>
      </c>
      <c r="E90" t="str">
        <f t="shared" si="14"/>
        <v>壬壬</v>
      </c>
      <c r="F90" t="str">
        <f t="shared" si="11"/>
        <v/>
      </c>
      <c r="G90" t="s">
        <v>274</v>
      </c>
    </row>
    <row r="91" spans="1:7" x14ac:dyDescent="0.25">
      <c r="A91">
        <f t="shared" si="12"/>
        <v>9</v>
      </c>
      <c r="B91">
        <f t="shared" si="13"/>
        <v>10</v>
      </c>
      <c r="C91" t="str">
        <f t="shared" si="9"/>
        <v>壬</v>
      </c>
      <c r="D91" t="str">
        <f t="shared" si="10"/>
        <v>癸</v>
      </c>
      <c r="E91" t="str">
        <f t="shared" si="14"/>
        <v>壬癸</v>
      </c>
      <c r="F91" t="str">
        <f t="shared" si="11"/>
        <v/>
      </c>
      <c r="G91" t="s">
        <v>275</v>
      </c>
    </row>
    <row r="92" spans="1:7" x14ac:dyDescent="0.25">
      <c r="A92">
        <f t="shared" si="12"/>
        <v>10</v>
      </c>
      <c r="B92">
        <f t="shared" si="13"/>
        <v>1</v>
      </c>
      <c r="C92" t="str">
        <f t="shared" si="9"/>
        <v>癸</v>
      </c>
      <c r="D92" t="str">
        <f t="shared" si="10"/>
        <v>甲</v>
      </c>
      <c r="E92" t="str">
        <f t="shared" si="14"/>
        <v>癸甲</v>
      </c>
      <c r="F92" t="str">
        <f t="shared" si="11"/>
        <v/>
      </c>
      <c r="G92" t="s">
        <v>105</v>
      </c>
    </row>
    <row r="93" spans="1:7" x14ac:dyDescent="0.25">
      <c r="A93">
        <f t="shared" si="12"/>
        <v>10</v>
      </c>
      <c r="B93">
        <f t="shared" si="13"/>
        <v>2</v>
      </c>
      <c r="C93" t="str">
        <f t="shared" si="9"/>
        <v>癸</v>
      </c>
      <c r="D93" t="str">
        <f t="shared" si="10"/>
        <v>乙</v>
      </c>
      <c r="E93" t="str">
        <f t="shared" si="14"/>
        <v>癸乙</v>
      </c>
      <c r="F93" t="str">
        <f t="shared" si="11"/>
        <v/>
      </c>
      <c r="G93" t="s">
        <v>276</v>
      </c>
    </row>
    <row r="94" spans="1:7" x14ac:dyDescent="0.25">
      <c r="A94">
        <f t="shared" si="12"/>
        <v>10</v>
      </c>
      <c r="B94">
        <f t="shared" si="13"/>
        <v>3</v>
      </c>
      <c r="C94" t="str">
        <f t="shared" si="9"/>
        <v>癸</v>
      </c>
      <c r="D94" t="str">
        <f t="shared" si="10"/>
        <v>丙</v>
      </c>
      <c r="E94" t="str">
        <f t="shared" si="14"/>
        <v>癸丙</v>
      </c>
      <c r="F94" t="str">
        <f t="shared" si="11"/>
        <v/>
      </c>
      <c r="G94" t="s">
        <v>277</v>
      </c>
    </row>
    <row r="95" spans="1:7" x14ac:dyDescent="0.25">
      <c r="A95">
        <f t="shared" si="12"/>
        <v>10</v>
      </c>
      <c r="B95">
        <f t="shared" si="13"/>
        <v>4</v>
      </c>
      <c r="C95" t="str">
        <f t="shared" si="9"/>
        <v>癸</v>
      </c>
      <c r="D95" t="str">
        <f t="shared" si="10"/>
        <v>丁</v>
      </c>
      <c r="E95" t="str">
        <f t="shared" si="14"/>
        <v>癸丁</v>
      </c>
      <c r="F95" t="str">
        <f t="shared" si="11"/>
        <v>沖</v>
      </c>
      <c r="G95" t="s">
        <v>278</v>
      </c>
    </row>
    <row r="96" spans="1:7" x14ac:dyDescent="0.25">
      <c r="A96">
        <f t="shared" si="12"/>
        <v>10</v>
      </c>
      <c r="B96">
        <f t="shared" si="13"/>
        <v>5</v>
      </c>
      <c r="C96" t="str">
        <f t="shared" si="9"/>
        <v>癸</v>
      </c>
      <c r="D96" t="str">
        <f t="shared" si="10"/>
        <v>戊</v>
      </c>
      <c r="E96" t="str">
        <f t="shared" si="14"/>
        <v>癸戊</v>
      </c>
      <c r="F96" t="str">
        <f t="shared" si="11"/>
        <v>合火</v>
      </c>
      <c r="G96" t="s">
        <v>279</v>
      </c>
    </row>
    <row r="97" spans="1:7" x14ac:dyDescent="0.25">
      <c r="A97">
        <f t="shared" si="12"/>
        <v>10</v>
      </c>
      <c r="B97">
        <f t="shared" si="13"/>
        <v>6</v>
      </c>
      <c r="C97" t="str">
        <f t="shared" si="9"/>
        <v>癸</v>
      </c>
      <c r="D97" t="str">
        <f t="shared" si="10"/>
        <v>己</v>
      </c>
      <c r="E97" t="str">
        <f t="shared" si="14"/>
        <v>癸己</v>
      </c>
      <c r="F97" t="str">
        <f t="shared" si="11"/>
        <v/>
      </c>
      <c r="G97" t="s">
        <v>280</v>
      </c>
    </row>
    <row r="98" spans="1:7" x14ac:dyDescent="0.25">
      <c r="A98">
        <f t="shared" si="12"/>
        <v>10</v>
      </c>
      <c r="B98">
        <f t="shared" si="13"/>
        <v>7</v>
      </c>
      <c r="C98" t="str">
        <f t="shared" si="9"/>
        <v>癸</v>
      </c>
      <c r="D98" t="str">
        <f t="shared" si="10"/>
        <v>庚</v>
      </c>
      <c r="E98" t="str">
        <f t="shared" si="14"/>
        <v>癸庚</v>
      </c>
      <c r="F98" t="str">
        <f t="shared" si="11"/>
        <v/>
      </c>
      <c r="G98" t="s">
        <v>281</v>
      </c>
    </row>
    <row r="99" spans="1:7" x14ac:dyDescent="0.25">
      <c r="A99">
        <f t="shared" si="12"/>
        <v>10</v>
      </c>
      <c r="B99">
        <f t="shared" si="13"/>
        <v>8</v>
      </c>
      <c r="C99" t="str">
        <f t="shared" si="9"/>
        <v>癸</v>
      </c>
      <c r="D99" t="str">
        <f t="shared" si="10"/>
        <v>辛</v>
      </c>
      <c r="E99" t="str">
        <f t="shared" si="14"/>
        <v>癸辛</v>
      </c>
      <c r="F99" t="str">
        <f t="shared" si="11"/>
        <v/>
      </c>
      <c r="G99" t="s">
        <v>282</v>
      </c>
    </row>
    <row r="100" spans="1:7" x14ac:dyDescent="0.25">
      <c r="A100">
        <f t="shared" si="12"/>
        <v>10</v>
      </c>
      <c r="B100">
        <f t="shared" si="13"/>
        <v>9</v>
      </c>
      <c r="C100" t="str">
        <f t="shared" si="9"/>
        <v>癸</v>
      </c>
      <c r="D100" t="str">
        <f t="shared" si="10"/>
        <v>壬</v>
      </c>
      <c r="E100" t="str">
        <f t="shared" si="14"/>
        <v>癸壬</v>
      </c>
      <c r="F100" t="str">
        <f t="shared" si="11"/>
        <v/>
      </c>
      <c r="G100" t="s">
        <v>283</v>
      </c>
    </row>
    <row r="101" spans="1:7" x14ac:dyDescent="0.25">
      <c r="A101">
        <f t="shared" si="12"/>
        <v>10</v>
      </c>
      <c r="B101">
        <f t="shared" si="13"/>
        <v>10</v>
      </c>
      <c r="C101" t="str">
        <f t="shared" si="9"/>
        <v>癸</v>
      </c>
      <c r="D101" t="str">
        <f t="shared" si="10"/>
        <v>癸</v>
      </c>
      <c r="E101" t="str">
        <f t="shared" si="14"/>
        <v>癸癸</v>
      </c>
      <c r="F101" t="str">
        <f t="shared" si="11"/>
        <v/>
      </c>
      <c r="G101" t="s">
        <v>284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7298-7B24-4AEE-B977-0A2E5059121B}">
  <dimension ref="A1:I1153"/>
  <sheetViews>
    <sheetView workbookViewId="0">
      <selection activeCell="E4" sqref="E4"/>
    </sheetView>
    <sheetView workbookViewId="1">
      <selection activeCell="A10" sqref="A10:XFD10"/>
    </sheetView>
  </sheetViews>
  <sheetFormatPr defaultRowHeight="15" x14ac:dyDescent="0.25"/>
  <cols>
    <col min="2" max="2" width="2.5703125" customWidth="1"/>
    <col min="3" max="3" width="7.42578125" bestFit="1" customWidth="1"/>
    <col min="4" max="4" width="3.140625" bestFit="1" customWidth="1"/>
    <col min="5" max="5" width="8.42578125" bestFit="1" customWidth="1"/>
    <col min="6" max="6" width="5.85546875" bestFit="1" customWidth="1"/>
  </cols>
  <sheetData>
    <row r="1" spans="1:9" x14ac:dyDescent="0.25">
      <c r="A1" t="s">
        <v>202</v>
      </c>
      <c r="B1" t="s">
        <v>198</v>
      </c>
      <c r="C1" t="s">
        <v>199</v>
      </c>
      <c r="D1" t="s">
        <v>35</v>
      </c>
      <c r="E1" t="s">
        <v>200</v>
      </c>
      <c r="F1" t="s">
        <v>201</v>
      </c>
      <c r="G1" t="s">
        <v>203</v>
      </c>
      <c r="H1" t="s">
        <v>92</v>
      </c>
      <c r="I1" t="s">
        <v>197</v>
      </c>
    </row>
    <row r="2" spans="1:9" x14ac:dyDescent="0.25">
      <c r="A2">
        <f>ROW()-577.5</f>
        <v>-575.5</v>
      </c>
      <c r="B2">
        <f>SIGN(A2)*CEILING(ABS(A2)/64, 1)</f>
        <v>-9</v>
      </c>
      <c r="C2">
        <f>MOD(FLOOR((ROW()-2)/8, 1), 8)</f>
        <v>0</v>
      </c>
      <c r="D2">
        <f>MOD(ROW()-2, 8)+1</f>
        <v>1</v>
      </c>
      <c r="E2" t="str">
        <f>INDEX([2]!十八局地盤表,FLOOR((ROW()-2)/64, 1)+1,  D2)</f>
        <v>癸</v>
      </c>
      <c r="F2" t="str">
        <f>INDEX([2]!十八局地盤表,FLOOR((ROW()-2)/64, 1)+1,  MOD(D2 - C2-1, 8)+1)</f>
        <v>癸</v>
      </c>
      <c r="G2" t="str">
        <f>F2&amp;E2</f>
        <v>癸癸</v>
      </c>
      <c r="H2" t="str">
        <f>VLOOKUP(G2,天干沖合!$E$2:$G$101,2,FALSE)</f>
        <v/>
      </c>
      <c r="I2" t="str">
        <f>VLOOKUP(G2,天干沖合!$E$2:$G$101,3,FALSE)</f>
        <v>名为天网四张，主行人失伴，病讼皆伤。</v>
      </c>
    </row>
    <row r="3" spans="1:9" x14ac:dyDescent="0.25">
      <c r="A3">
        <f t="shared" ref="A3:A66" si="0">ROW()-577.5</f>
        <v>-574.5</v>
      </c>
      <c r="B3">
        <f t="shared" ref="B3:B66" si="1">SIGN(A3)*CEILING(ABS(A3)/64, 1)</f>
        <v>-9</v>
      </c>
      <c r="C3">
        <f t="shared" ref="C3:C66" si="2">MOD(FLOOR((ROW()-2)/8, 1), 8)</f>
        <v>0</v>
      </c>
      <c r="D3">
        <f t="shared" ref="D3:D66" si="3">MOD(ROW()-2, 8)+1</f>
        <v>2</v>
      </c>
      <c r="E3" t="str">
        <f>INDEX([2]!十八局地盤表,FLOOR((ROW()-2)/64, 1)+1,  D3)</f>
        <v>丁</v>
      </c>
      <c r="F3" t="str">
        <f>INDEX([2]!十八局地盤表,FLOOR((ROW()-2)/64, 1)+1,  MOD(D3 - C3-1, 8)+1)</f>
        <v>丁</v>
      </c>
      <c r="G3" t="str">
        <f t="shared" ref="G3:G66" si="4">F3&amp;E3</f>
        <v>丁丁</v>
      </c>
      <c r="H3" t="str">
        <f>VLOOKUP(G3,天干沖合!$E$2:$G$101,2,FALSE)</f>
        <v/>
      </c>
      <c r="I3" t="str">
        <f>VLOOKUP(G3,天干沖合!$E$2:$G$101,3,FALSE)</f>
        <v>为星奇入太阴，文书证件即至，喜事从心，万事如意。</v>
      </c>
    </row>
    <row r="4" spans="1:9" x14ac:dyDescent="0.25">
      <c r="A4">
        <f t="shared" si="0"/>
        <v>-573.5</v>
      </c>
      <c r="B4">
        <f t="shared" si="1"/>
        <v>-9</v>
      </c>
      <c r="C4">
        <f t="shared" si="2"/>
        <v>0</v>
      </c>
      <c r="D4">
        <f t="shared" si="3"/>
        <v>3</v>
      </c>
      <c r="E4" t="str">
        <f>INDEX([2]!十八局地盤表,FLOOR((ROW()-2)/64, 1)+1,  D4)</f>
        <v>己</v>
      </c>
      <c r="F4" t="str">
        <f>INDEX([2]!十八局地盤表,FLOOR((ROW()-2)/64, 1)+1,  MOD(D4 - C4-1, 8)+1)</f>
        <v>己</v>
      </c>
      <c r="G4" t="str">
        <f t="shared" si="4"/>
        <v>己己</v>
      </c>
      <c r="H4" t="str">
        <f>VLOOKUP(G4,天干沖合!$E$2:$G$101,2,FALSE)</f>
        <v/>
      </c>
      <c r="I4" t="str">
        <f>VLOOKUP(G4,天干沖合!$E$2:$G$101,3,FALSE)</f>
        <v>名为地户逢鬼，病者发凶或必死，百事不遂，暂不谋为，谋为则凶。</v>
      </c>
    </row>
    <row r="5" spans="1:9" x14ac:dyDescent="0.25">
      <c r="A5">
        <f t="shared" si="0"/>
        <v>-572.5</v>
      </c>
      <c r="B5">
        <f t="shared" si="1"/>
        <v>-9</v>
      </c>
      <c r="C5">
        <f t="shared" si="2"/>
        <v>0</v>
      </c>
      <c r="D5">
        <f t="shared" si="3"/>
        <v>4</v>
      </c>
      <c r="E5" t="str">
        <f>INDEX([2]!十八局地盤表,FLOOR((ROW()-2)/64, 1)+1,  D5)</f>
        <v>乙</v>
      </c>
      <c r="F5" t="str">
        <f>INDEX([2]!十八局地盤表,FLOOR((ROW()-2)/64, 1)+1,  MOD(D5 - C5-1, 8)+1)</f>
        <v>乙</v>
      </c>
      <c r="G5" t="str">
        <f t="shared" si="4"/>
        <v>乙乙</v>
      </c>
      <c r="H5" t="str">
        <f>VLOOKUP(G5,天干沖合!$E$2:$G$101,2,FALSE)</f>
        <v/>
      </c>
      <c r="I5" t="str">
        <f>VLOOKUP(G5,天干沖合!$E$2:$G$101,3,FALSE)</f>
        <v>乙乙比肩，为日奇伏吟，不宜见上层领导，贵人，不宜求名求利，只宜安分守己为吉。</v>
      </c>
    </row>
    <row r="6" spans="1:9" x14ac:dyDescent="0.25">
      <c r="A6">
        <f t="shared" si="0"/>
        <v>-571.5</v>
      </c>
      <c r="B6">
        <f t="shared" si="1"/>
        <v>-9</v>
      </c>
      <c r="C6">
        <f t="shared" si="2"/>
        <v>0</v>
      </c>
      <c r="D6">
        <f t="shared" si="3"/>
        <v>5</v>
      </c>
      <c r="E6" t="str">
        <f>INDEX([2]!十八局地盤表,FLOOR((ROW()-2)/64, 1)+1,  D6)</f>
        <v>辛</v>
      </c>
      <c r="F6" t="str">
        <f>INDEX([2]!十八局地盤表,FLOOR((ROW()-2)/64, 1)+1,  MOD(D6 - C6-1, 8)+1)</f>
        <v>辛</v>
      </c>
      <c r="G6" t="str">
        <f t="shared" si="4"/>
        <v>辛辛</v>
      </c>
      <c r="H6" t="str">
        <f>VLOOKUP(G6,天干沖合!$E$2:$G$101,2,FALSE)</f>
        <v/>
      </c>
      <c r="I6" t="str">
        <f>VLOOKUP(G6,天干沖合!$E$2:$G$101,3,FALSE)</f>
        <v>因午午为自刑，故名为伏吟天庭，公废私就，讼狱自罹罪名。</v>
      </c>
    </row>
    <row r="7" spans="1:9" x14ac:dyDescent="0.25">
      <c r="A7">
        <f t="shared" si="0"/>
        <v>-570.5</v>
      </c>
      <c r="B7">
        <f t="shared" si="1"/>
        <v>-9</v>
      </c>
      <c r="C7">
        <f t="shared" si="2"/>
        <v>0</v>
      </c>
      <c r="D7">
        <f t="shared" si="3"/>
        <v>6</v>
      </c>
      <c r="E7" t="str">
        <f>INDEX([2]!十八局地盤表,FLOOR((ROW()-2)/64, 1)+1,  D7)</f>
        <v>庚</v>
      </c>
      <c r="F7" t="str">
        <f>INDEX([2]!十八局地盤表,FLOOR((ROW()-2)/64, 1)+1,  MOD(D7 - C7-1, 8)+1)</f>
        <v>庚</v>
      </c>
      <c r="G7" t="str">
        <f t="shared" si="4"/>
        <v>庚庚</v>
      </c>
      <c r="H7" t="str">
        <f>VLOOKUP(G7,天干沖合!$E$2:$G$101,2,FALSE)</f>
        <v/>
      </c>
      <c r="I7" t="str">
        <f>VLOOKUP(G7,天干沖合!$E$2:$G$101,3,FALSE)</f>
        <v>名为太白同宫，又名战格，官灾横祸，兄弟或同辈朋友相冲撞，不利为事。</v>
      </c>
    </row>
    <row r="8" spans="1:9" x14ac:dyDescent="0.25">
      <c r="A8">
        <f t="shared" si="0"/>
        <v>-569.5</v>
      </c>
      <c r="B8">
        <f t="shared" si="1"/>
        <v>-9</v>
      </c>
      <c r="C8">
        <f t="shared" si="2"/>
        <v>0</v>
      </c>
      <c r="D8">
        <f t="shared" si="3"/>
        <v>7</v>
      </c>
      <c r="E8" t="str">
        <f>INDEX([2]!十八局地盤表,FLOOR((ROW()-2)/64, 1)+1,  D8)</f>
        <v>丙</v>
      </c>
      <c r="F8" t="str">
        <f>INDEX([2]!十八局地盤表,FLOOR((ROW()-2)/64, 1)+1,  MOD(D8 - C8-1, 8)+1)</f>
        <v>丙</v>
      </c>
      <c r="G8" t="str">
        <f t="shared" si="4"/>
        <v>丙丙</v>
      </c>
      <c r="H8" t="str">
        <f>VLOOKUP(G8,天干沖合!$E$2:$G$101,2,FALSE)</f>
        <v/>
      </c>
      <c r="I8" t="str">
        <f>VLOOKUP(G8,天干沖合!$E$2:$G$101,3,FALSE)</f>
        <v>为月奇悖师，文书逼迫，破耗遗失，主单据票证不明遗失。</v>
      </c>
    </row>
    <row r="9" spans="1:9" x14ac:dyDescent="0.25">
      <c r="A9">
        <f t="shared" si="0"/>
        <v>-568.5</v>
      </c>
      <c r="B9">
        <f t="shared" si="1"/>
        <v>-9</v>
      </c>
      <c r="C9">
        <f t="shared" si="2"/>
        <v>0</v>
      </c>
      <c r="D9">
        <f t="shared" si="3"/>
        <v>8</v>
      </c>
      <c r="E9" t="str">
        <f>INDEX([2]!十八局地盤表,FLOOR((ROW()-2)/64, 1)+1,  D9)</f>
        <v>戊</v>
      </c>
      <c r="F9" t="str">
        <f>INDEX([2]!十八局地盤表,FLOOR((ROW()-2)/64, 1)+1,  MOD(D9 - C9-1, 8)+1)</f>
        <v>戊</v>
      </c>
      <c r="G9" t="str">
        <f t="shared" si="4"/>
        <v>戊戊</v>
      </c>
      <c r="H9" t="str">
        <f>VLOOKUP(G9,天干沖合!$E$2:$G$101,2,FALSE)</f>
        <v/>
      </c>
      <c r="I9" t="str">
        <f>VLOOKUP(G9,天干沖合!$E$2:$G$101,3,FALSE)</f>
        <v>甲甲比肩，名为伏吟，遇此，凡事不利，道路闭塞，以守为好。</v>
      </c>
    </row>
    <row r="10" spans="1:9" x14ac:dyDescent="0.25">
      <c r="A10">
        <f t="shared" si="0"/>
        <v>-567.5</v>
      </c>
      <c r="B10">
        <f t="shared" si="1"/>
        <v>-9</v>
      </c>
      <c r="C10">
        <f t="shared" si="2"/>
        <v>1</v>
      </c>
      <c r="D10">
        <f t="shared" si="3"/>
        <v>1</v>
      </c>
      <c r="E10" t="str">
        <f>INDEX([2]!十八局地盤表,FLOOR((ROW()-2)/64, 1)+1,  D10)</f>
        <v>癸</v>
      </c>
      <c r="F10" t="str">
        <f>INDEX([2]!十八局地盤表,FLOOR((ROW()-2)/64, 1)+1,  MOD(D10 - C10-1, 8)+1)</f>
        <v>戊</v>
      </c>
      <c r="G10" t="str">
        <f t="shared" si="4"/>
        <v>戊癸</v>
      </c>
      <c r="H10" t="str">
        <f>VLOOKUP(G10,天干沖合!$E$2:$G$101,2,FALSE)</f>
        <v>合火</v>
      </c>
      <c r="I10" t="str">
        <f>VLOOKUP(G10,天干沖合!$E$2:$G$101,3,FALSE)</f>
        <v>因甲为青龙，癸为天网，又为华盖，故为青华盖，又戊癸相合，故逢吉门为吉，可招福临门，逢凶门者事多不利，为凶。</v>
      </c>
    </row>
    <row r="11" spans="1:9" x14ac:dyDescent="0.25">
      <c r="A11">
        <f t="shared" si="0"/>
        <v>-566.5</v>
      </c>
      <c r="B11">
        <f t="shared" si="1"/>
        <v>-9</v>
      </c>
      <c r="C11">
        <f t="shared" si="2"/>
        <v>1</v>
      </c>
      <c r="D11">
        <f t="shared" si="3"/>
        <v>2</v>
      </c>
      <c r="E11" t="str">
        <f>INDEX([2]!十八局地盤表,FLOOR((ROW()-2)/64, 1)+1,  D11)</f>
        <v>丁</v>
      </c>
      <c r="F11" t="str">
        <f>INDEX([2]!十八局地盤表,FLOOR((ROW()-2)/64, 1)+1,  MOD(D11 - C11-1, 8)+1)</f>
        <v>癸</v>
      </c>
      <c r="G11" t="str">
        <f t="shared" si="4"/>
        <v>癸丁</v>
      </c>
      <c r="H11" t="str">
        <f>VLOOKUP(G11,天干沖合!$E$2:$G$101,2,FALSE)</f>
        <v>沖</v>
      </c>
      <c r="I11" t="str">
        <f>VLOOKUP(G11,天干沖合!$E$2:$G$101,3,FALSE)</f>
        <v>因癸水冲克丁火，丁火烧灼癸水，故名为腾蛇夭矫，文书官司，火焚也逃不掉。</v>
      </c>
    </row>
    <row r="12" spans="1:9" x14ac:dyDescent="0.25">
      <c r="A12">
        <f t="shared" si="0"/>
        <v>-565.5</v>
      </c>
      <c r="B12">
        <f t="shared" si="1"/>
        <v>-9</v>
      </c>
      <c r="C12">
        <f t="shared" si="2"/>
        <v>1</v>
      </c>
      <c r="D12">
        <f t="shared" si="3"/>
        <v>3</v>
      </c>
      <c r="E12" t="str">
        <f>INDEX([2]!十八局地盤表,FLOOR((ROW()-2)/64, 1)+1,  D12)</f>
        <v>己</v>
      </c>
      <c r="F12" t="str">
        <f>INDEX([2]!十八局地盤表,FLOOR((ROW()-2)/64, 1)+1,  MOD(D12 - C12-1, 8)+1)</f>
        <v>丁</v>
      </c>
      <c r="G12" t="str">
        <f t="shared" si="4"/>
        <v>丁己</v>
      </c>
      <c r="H12" t="str">
        <f>VLOOKUP(G12,天干沖合!$E$2:$G$101,2,FALSE)</f>
        <v/>
      </c>
      <c r="I12" t="str">
        <f>VLOOKUP(G12,天干沖合!$E$2:$G$101,3,FALSE)</f>
        <v>因戌为火库，己为勾陈，故为火入勾陈，奸私仇冤，事因女人。</v>
      </c>
    </row>
    <row r="13" spans="1:9" x14ac:dyDescent="0.25">
      <c r="A13">
        <f t="shared" si="0"/>
        <v>-564.5</v>
      </c>
      <c r="B13">
        <f t="shared" si="1"/>
        <v>-9</v>
      </c>
      <c r="C13">
        <f t="shared" si="2"/>
        <v>1</v>
      </c>
      <c r="D13">
        <f t="shared" si="3"/>
        <v>4</v>
      </c>
      <c r="E13" t="str">
        <f>INDEX([2]!十八局地盤表,FLOOR((ROW()-2)/64, 1)+1,  D13)</f>
        <v>乙</v>
      </c>
      <c r="F13" t="str">
        <f>INDEX([2]!十八局地盤表,FLOOR((ROW()-2)/64, 1)+1,  MOD(D13 - C13-1, 8)+1)</f>
        <v>己</v>
      </c>
      <c r="G13" t="str">
        <f t="shared" si="4"/>
        <v>己乙</v>
      </c>
      <c r="H13" t="str">
        <f>VLOOKUP(G13,天干沖合!$E$2:$G$101,2,FALSE)</f>
        <v/>
      </c>
      <c r="I13" t="str">
        <f>VLOOKUP(G13,天干沖合!$E$2:$G$101,3,FALSE)</f>
        <v>因戌为乙木之墓，己又为地户，故名墓神不明，地户逢星，宜遁迹隐形为利。</v>
      </c>
    </row>
    <row r="14" spans="1:9" x14ac:dyDescent="0.25">
      <c r="A14">
        <f t="shared" si="0"/>
        <v>-563.5</v>
      </c>
      <c r="B14">
        <f t="shared" si="1"/>
        <v>-9</v>
      </c>
      <c r="C14">
        <f t="shared" si="2"/>
        <v>1</v>
      </c>
      <c r="D14">
        <f t="shared" si="3"/>
        <v>5</v>
      </c>
      <c r="E14" t="str">
        <f>INDEX([2]!十八局地盤表,FLOOR((ROW()-2)/64, 1)+1,  D14)</f>
        <v>辛</v>
      </c>
      <c r="F14" t="str">
        <f>INDEX([2]!十八局地盤表,FLOOR((ROW()-2)/64, 1)+1,  MOD(D14 - C14-1, 8)+1)</f>
        <v>乙</v>
      </c>
      <c r="G14" t="str">
        <f t="shared" si="4"/>
        <v>乙辛</v>
      </c>
      <c r="H14" t="str">
        <f>VLOOKUP(G14,天干沖合!$E$2:$G$101,2,FALSE)</f>
        <v>沖</v>
      </c>
      <c r="I14" t="str">
        <f>VLOOKUP(G14,天干沖合!$E$2:$G$101,3,FALSE)</f>
        <v>乙为青龙，辛为白虎，乙木被刑金冲克而逃，故为青龙逃走，人亡财破，奴仆拐带，六畜皆伤。测婚为女逃男。</v>
      </c>
    </row>
    <row r="15" spans="1:9" x14ac:dyDescent="0.25">
      <c r="A15">
        <f t="shared" si="0"/>
        <v>-562.5</v>
      </c>
      <c r="B15">
        <f t="shared" si="1"/>
        <v>-9</v>
      </c>
      <c r="C15">
        <f t="shared" si="2"/>
        <v>1</v>
      </c>
      <c r="D15">
        <f t="shared" si="3"/>
        <v>6</v>
      </c>
      <c r="E15" t="str">
        <f>INDEX([2]!十八局地盤表,FLOOR((ROW()-2)/64, 1)+1,  D15)</f>
        <v>庚</v>
      </c>
      <c r="F15" t="str">
        <f>INDEX([2]!十八局地盤表,FLOOR((ROW()-2)/64, 1)+1,  MOD(D15 - C15-1, 8)+1)</f>
        <v>辛</v>
      </c>
      <c r="G15" t="str">
        <f t="shared" si="4"/>
        <v>辛庚</v>
      </c>
      <c r="H15" t="str">
        <f>VLOOKUP(G15,天干沖合!$E$2:$G$101,2,FALSE)</f>
        <v/>
      </c>
      <c r="I15" t="str">
        <f>VLOOKUP(G15,天干沖合!$E$2:$G$101,3,FALSE)</f>
        <v>名为白虎出力，刀刃相交，主客相残，逊让退步稍可，强进血溅衣衫。</v>
      </c>
    </row>
    <row r="16" spans="1:9" x14ac:dyDescent="0.25">
      <c r="A16">
        <f t="shared" si="0"/>
        <v>-561.5</v>
      </c>
      <c r="B16">
        <f t="shared" si="1"/>
        <v>-9</v>
      </c>
      <c r="C16">
        <f t="shared" si="2"/>
        <v>1</v>
      </c>
      <c r="D16">
        <f t="shared" si="3"/>
        <v>7</v>
      </c>
      <c r="E16" t="str">
        <f>INDEX([2]!十八局地盤表,FLOOR((ROW()-2)/64, 1)+1,  D16)</f>
        <v>丙</v>
      </c>
      <c r="F16" t="str">
        <f>INDEX([2]!十八局地盤表,FLOOR((ROW()-2)/64, 1)+1,  MOD(D16 - C16-1, 8)+1)</f>
        <v>庚</v>
      </c>
      <c r="G16" t="str">
        <f t="shared" si="4"/>
        <v>庚丙</v>
      </c>
      <c r="H16" t="str">
        <f>VLOOKUP(G16,天干沖合!$E$2:$G$101,2,FALSE)</f>
        <v/>
      </c>
      <c r="I16" t="str">
        <f>VLOOKUP(G16,天干沖合!$E$2:$G$101,3,FALSE)</f>
        <v>为太白入荧，测贼盗时，看贼人来不来，太白入荧，贼定要来，为客进利，为主破财。</v>
      </c>
    </row>
    <row r="17" spans="1:9" x14ac:dyDescent="0.25">
      <c r="A17">
        <f t="shared" si="0"/>
        <v>-560.5</v>
      </c>
      <c r="B17">
        <f t="shared" si="1"/>
        <v>-9</v>
      </c>
      <c r="C17">
        <f t="shared" si="2"/>
        <v>1</v>
      </c>
      <c r="D17">
        <f t="shared" si="3"/>
        <v>8</v>
      </c>
      <c r="E17" t="str">
        <f>INDEX([2]!十八局地盤表,FLOOR((ROW()-2)/64, 1)+1,  D17)</f>
        <v>戊</v>
      </c>
      <c r="F17" t="str">
        <f>INDEX([2]!十八局地盤表,FLOOR((ROW()-2)/64, 1)+1,  MOD(D17 - C17-1, 8)+1)</f>
        <v>丙</v>
      </c>
      <c r="G17" t="str">
        <f t="shared" si="4"/>
        <v>丙戊</v>
      </c>
      <c r="H17" t="str">
        <f>VLOOKUP(G17,天干沖合!$E$2:$G$101,2,FALSE)</f>
        <v/>
      </c>
      <c r="I17" t="str">
        <f>VLOOKUP(G17,天干沖合!$E$2:$G$101,3,FALSE)</f>
        <v>甲为丙火之母，丙火回到母亲身边，好似飞鸟归 ，故名鸟跌穴，百事吉，事业可为，可谋大事。</v>
      </c>
    </row>
    <row r="18" spans="1:9" x14ac:dyDescent="0.25">
      <c r="A18">
        <f t="shared" si="0"/>
        <v>-559.5</v>
      </c>
      <c r="B18">
        <f t="shared" si="1"/>
        <v>-9</v>
      </c>
      <c r="C18">
        <f t="shared" si="2"/>
        <v>2</v>
      </c>
      <c r="D18">
        <f t="shared" si="3"/>
        <v>1</v>
      </c>
      <c r="E18" t="str">
        <f>INDEX([2]!十八局地盤表,FLOOR((ROW()-2)/64, 1)+1,  D18)</f>
        <v>癸</v>
      </c>
      <c r="F18" t="str">
        <f>INDEX([2]!十八局地盤表,FLOOR((ROW()-2)/64, 1)+1,  MOD(D18 - C18-1, 8)+1)</f>
        <v>丙</v>
      </c>
      <c r="G18" t="str">
        <f t="shared" si="4"/>
        <v>丙癸</v>
      </c>
      <c r="H18" t="str">
        <f>VLOOKUP(G18,天干沖合!$E$2:$G$101,2,FALSE)</f>
        <v/>
      </c>
      <c r="I18" t="str">
        <f>VLOOKUP(G18,天干沖合!$E$2:$G$101,3,FALSE)</f>
        <v>为华盖悖师，阴人害事，灾祸频生。</v>
      </c>
    </row>
    <row r="19" spans="1:9" x14ac:dyDescent="0.25">
      <c r="A19">
        <f t="shared" si="0"/>
        <v>-558.5</v>
      </c>
      <c r="B19">
        <f t="shared" si="1"/>
        <v>-9</v>
      </c>
      <c r="C19">
        <f t="shared" si="2"/>
        <v>2</v>
      </c>
      <c r="D19">
        <f t="shared" si="3"/>
        <v>2</v>
      </c>
      <c r="E19" t="str">
        <f>INDEX([2]!十八局地盤表,FLOOR((ROW()-2)/64, 1)+1,  D19)</f>
        <v>丁</v>
      </c>
      <c r="F19" t="str">
        <f>INDEX([2]!十八局地盤表,FLOOR((ROW()-2)/64, 1)+1,  MOD(D19 - C19-1, 8)+1)</f>
        <v>戊</v>
      </c>
      <c r="G19" t="str">
        <f t="shared" si="4"/>
        <v>戊丁</v>
      </c>
      <c r="H19" t="str">
        <f>VLOOKUP(G19,天干沖合!$E$2:$G$101,2,FALSE)</f>
        <v/>
      </c>
      <c r="I19" t="str">
        <f>VLOOKUP(G19,天干沖合!$E$2:$G$101,3,FALSE)</f>
        <v>因甲木青龙生助丁火，故为青龙耀明，宜见上级领导，贵人、求功名，为事吉利，若值墓迫，招惹是非。</v>
      </c>
    </row>
    <row r="20" spans="1:9" x14ac:dyDescent="0.25">
      <c r="A20">
        <f t="shared" si="0"/>
        <v>-557.5</v>
      </c>
      <c r="B20">
        <f t="shared" si="1"/>
        <v>-9</v>
      </c>
      <c r="C20">
        <f t="shared" si="2"/>
        <v>2</v>
      </c>
      <c r="D20">
        <f t="shared" si="3"/>
        <v>3</v>
      </c>
      <c r="E20" t="str">
        <f>INDEX([2]!十八局地盤表,FLOOR((ROW()-2)/64, 1)+1,  D20)</f>
        <v>己</v>
      </c>
      <c r="F20" t="str">
        <f>INDEX([2]!十八局地盤表,FLOOR((ROW()-2)/64, 1)+1,  MOD(D20 - C20-1, 8)+1)</f>
        <v>癸</v>
      </c>
      <c r="G20" t="str">
        <f t="shared" si="4"/>
        <v>癸己</v>
      </c>
      <c r="H20" t="str">
        <f>VLOOKUP(G20,天干沖合!$E$2:$G$101,2,FALSE)</f>
        <v/>
      </c>
      <c r="I20" t="str">
        <f>VLOOKUP(G20,天干沖合!$E$2:$G$101,3,FALSE)</f>
        <v>名为华盖地户，男女测之，音信皆阻，此格躲灾避难方为吉。</v>
      </c>
    </row>
    <row r="21" spans="1:9" x14ac:dyDescent="0.25">
      <c r="A21">
        <f t="shared" si="0"/>
        <v>-556.5</v>
      </c>
      <c r="B21">
        <f t="shared" si="1"/>
        <v>-9</v>
      </c>
      <c r="C21">
        <f t="shared" si="2"/>
        <v>2</v>
      </c>
      <c r="D21">
        <f t="shared" si="3"/>
        <v>4</v>
      </c>
      <c r="E21" t="str">
        <f>INDEX([2]!十八局地盤表,FLOOR((ROW()-2)/64, 1)+1,  D21)</f>
        <v>乙</v>
      </c>
      <c r="F21" t="str">
        <f>INDEX([2]!十八局地盤表,FLOOR((ROW()-2)/64, 1)+1,  MOD(D21 - C21-1, 8)+1)</f>
        <v>丁</v>
      </c>
      <c r="G21" t="str">
        <f t="shared" si="4"/>
        <v>丁乙</v>
      </c>
      <c r="H21" t="str">
        <f>VLOOKUP(G21,天干沖合!$E$2:$G$101,2,FALSE)</f>
        <v/>
      </c>
      <c r="I21" t="str">
        <f>VLOOKUP(G21,天干沖合!$E$2:$G$101,3,FALSE)</f>
        <v>为人遁吉格，贵人加官晋爵，常人婚姻财帛有喜。</v>
      </c>
    </row>
    <row r="22" spans="1:9" x14ac:dyDescent="0.25">
      <c r="A22">
        <f t="shared" si="0"/>
        <v>-555.5</v>
      </c>
      <c r="B22">
        <f t="shared" si="1"/>
        <v>-9</v>
      </c>
      <c r="C22">
        <f t="shared" si="2"/>
        <v>2</v>
      </c>
      <c r="D22">
        <f t="shared" si="3"/>
        <v>5</v>
      </c>
      <c r="E22" t="str">
        <f>INDEX([2]!十八局地盤表,FLOOR((ROW()-2)/64, 1)+1,  D22)</f>
        <v>辛</v>
      </c>
      <c r="F22" t="str">
        <f>INDEX([2]!十八局地盤表,FLOOR((ROW()-2)/64, 1)+1,  MOD(D22 - C22-1, 8)+1)</f>
        <v>己</v>
      </c>
      <c r="G22" t="str">
        <f t="shared" si="4"/>
        <v>己辛</v>
      </c>
      <c r="H22" t="str">
        <f>VLOOKUP(G22,天干沖合!$E$2:$G$101,2,FALSE)</f>
        <v/>
      </c>
      <c r="I22" t="str">
        <f>VLOOKUP(G22,天干沖合!$E$2:$G$101,3,FALSE)</f>
        <v>名为游魂入墓，易遭阴邪鬼魅作祟。</v>
      </c>
    </row>
    <row r="23" spans="1:9" x14ac:dyDescent="0.25">
      <c r="A23">
        <f t="shared" si="0"/>
        <v>-554.5</v>
      </c>
      <c r="B23">
        <f t="shared" si="1"/>
        <v>-9</v>
      </c>
      <c r="C23">
        <f t="shared" si="2"/>
        <v>2</v>
      </c>
      <c r="D23">
        <f t="shared" si="3"/>
        <v>6</v>
      </c>
      <c r="E23" t="str">
        <f>INDEX([2]!十八局地盤表,FLOOR((ROW()-2)/64, 1)+1,  D23)</f>
        <v>庚</v>
      </c>
      <c r="F23" t="str">
        <f>INDEX([2]!十八局地盤表,FLOOR((ROW()-2)/64, 1)+1,  MOD(D23 - C23-1, 8)+1)</f>
        <v>乙</v>
      </c>
      <c r="G23" t="str">
        <f t="shared" si="4"/>
        <v>乙庚</v>
      </c>
      <c r="H23" t="str">
        <f>VLOOKUP(G23,天干沖合!$E$2:$G$101,2,FALSE)</f>
        <v>合金</v>
      </c>
      <c r="I23" t="str">
        <f>VLOOKUP(G23,天干沖合!$E$2:$G$101,3,FALSE)</f>
        <v>庚金克刑乙木，故为日奇被刑，为争讼财产，夫妻怀有私意。</v>
      </c>
    </row>
    <row r="24" spans="1:9" x14ac:dyDescent="0.25">
      <c r="A24">
        <f t="shared" si="0"/>
        <v>-553.5</v>
      </c>
      <c r="B24">
        <f t="shared" si="1"/>
        <v>-9</v>
      </c>
      <c r="C24">
        <f t="shared" si="2"/>
        <v>2</v>
      </c>
      <c r="D24">
        <f t="shared" si="3"/>
        <v>7</v>
      </c>
      <c r="E24" t="str">
        <f>INDEX([2]!十八局地盤表,FLOOR((ROW()-2)/64, 1)+1,  D24)</f>
        <v>丙</v>
      </c>
      <c r="F24" t="str">
        <f>INDEX([2]!十八局地盤表,FLOOR((ROW()-2)/64, 1)+1,  MOD(D24 - C24-1, 8)+1)</f>
        <v>辛</v>
      </c>
      <c r="G24" t="str">
        <f t="shared" si="4"/>
        <v>辛丙</v>
      </c>
      <c r="H24" t="str">
        <f>VLOOKUP(G24,天干沖合!$E$2:$G$101,2,FALSE)</f>
        <v>合水</v>
      </c>
      <c r="I24" t="str">
        <f>VLOOKUP(G24,天干沖合!$E$2:$G$101,3,FALSE)</f>
        <v>名为合悖师，门吉则事吉，门凶则事凶，测事易因财物致讼。</v>
      </c>
    </row>
    <row r="25" spans="1:9" x14ac:dyDescent="0.25">
      <c r="A25">
        <f t="shared" si="0"/>
        <v>-552.5</v>
      </c>
      <c r="B25">
        <f t="shared" si="1"/>
        <v>-9</v>
      </c>
      <c r="C25">
        <f t="shared" si="2"/>
        <v>2</v>
      </c>
      <c r="D25">
        <f t="shared" si="3"/>
        <v>8</v>
      </c>
      <c r="E25" t="str">
        <f>INDEX([2]!十八局地盤表,FLOOR((ROW()-2)/64, 1)+1,  D25)</f>
        <v>戊</v>
      </c>
      <c r="F25" t="str">
        <f>INDEX([2]!十八局地盤表,FLOOR((ROW()-2)/64, 1)+1,  MOD(D25 - C25-1, 8)+1)</f>
        <v>庚</v>
      </c>
      <c r="G25" t="str">
        <f t="shared" si="4"/>
        <v>庚戊</v>
      </c>
      <c r="H25" t="str">
        <f>VLOOKUP(G25,天干沖合!$E$2:$G$101,2,FALSE)</f>
        <v/>
      </c>
      <c r="I25" t="str">
        <f>VLOOKUP(G25,天干沖合!$E$2:$G$101,3,FALSE)</f>
        <v>庚金克甲木，谓天乙伏宫，百事不可谋，大凶。</v>
      </c>
    </row>
    <row r="26" spans="1:9" x14ac:dyDescent="0.25">
      <c r="A26">
        <f t="shared" si="0"/>
        <v>-551.5</v>
      </c>
      <c r="B26">
        <f t="shared" si="1"/>
        <v>-9</v>
      </c>
      <c r="C26">
        <f t="shared" si="2"/>
        <v>3</v>
      </c>
      <c r="D26">
        <f t="shared" si="3"/>
        <v>1</v>
      </c>
      <c r="E26" t="str">
        <f>INDEX([2]!十八局地盤表,FLOOR((ROW()-2)/64, 1)+1,  D26)</f>
        <v>癸</v>
      </c>
      <c r="F26" t="str">
        <f>INDEX([2]!十八局地盤表,FLOOR((ROW()-2)/64, 1)+1,  MOD(D26 - C26-1, 8)+1)</f>
        <v>庚</v>
      </c>
      <c r="G26" t="str">
        <f t="shared" si="4"/>
        <v>庚癸</v>
      </c>
      <c r="H26" t="str">
        <f>VLOOKUP(G26,天干沖合!$E$2:$G$101,2,FALSE)</f>
        <v/>
      </c>
      <c r="I26" t="str">
        <f>VLOOKUP(G26,天干沖合!$E$2:$G$101,3,FALSE)</f>
        <v>名为大格，因寅申相冲克，庚为道路，故多主车祸，行人不至，官事不止，生育母子俱伤，大凶。</v>
      </c>
    </row>
    <row r="27" spans="1:9" x14ac:dyDescent="0.25">
      <c r="A27">
        <f t="shared" si="0"/>
        <v>-550.5</v>
      </c>
      <c r="B27">
        <f t="shared" si="1"/>
        <v>-9</v>
      </c>
      <c r="C27">
        <f t="shared" si="2"/>
        <v>3</v>
      </c>
      <c r="D27">
        <f t="shared" si="3"/>
        <v>2</v>
      </c>
      <c r="E27" t="str">
        <f>INDEX([2]!十八局地盤表,FLOOR((ROW()-2)/64, 1)+1,  D27)</f>
        <v>丁</v>
      </c>
      <c r="F27" t="str">
        <f>INDEX([2]!十八局地盤表,FLOOR((ROW()-2)/64, 1)+1,  MOD(D27 - C27-1, 8)+1)</f>
        <v>丙</v>
      </c>
      <c r="G27" t="str">
        <f t="shared" si="4"/>
        <v>丙丁</v>
      </c>
      <c r="H27" t="str">
        <f>VLOOKUP(G27,天干沖合!$E$2:$G$101,2,FALSE)</f>
        <v/>
      </c>
      <c r="I27" t="str">
        <f>VLOOKUP(G27,天干沖合!$E$2:$G$101,3,FALSE)</f>
        <v>为星奇朱雀，贵人文书吉利，常人平静安乐，得三吉门为天遁。</v>
      </c>
    </row>
    <row r="28" spans="1:9" x14ac:dyDescent="0.25">
      <c r="A28">
        <f t="shared" si="0"/>
        <v>-549.5</v>
      </c>
      <c r="B28">
        <f t="shared" si="1"/>
        <v>-9</v>
      </c>
      <c r="C28">
        <f t="shared" si="2"/>
        <v>3</v>
      </c>
      <c r="D28">
        <f t="shared" si="3"/>
        <v>3</v>
      </c>
      <c r="E28" t="str">
        <f>INDEX([2]!十八局地盤表,FLOOR((ROW()-2)/64, 1)+1,  D28)</f>
        <v>己</v>
      </c>
      <c r="F28" t="str">
        <f>INDEX([2]!十八局地盤表,FLOOR((ROW()-2)/64, 1)+1,  MOD(D28 - C28-1, 8)+1)</f>
        <v>戊</v>
      </c>
      <c r="G28" t="str">
        <f t="shared" si="4"/>
        <v>戊己</v>
      </c>
      <c r="H28" t="str">
        <f>VLOOKUP(G28,天干沖合!$E$2:$G$101,2,FALSE)</f>
        <v/>
      </c>
      <c r="I28" t="str">
        <f>VLOOKUP(G28,天干沖合!$E$2:$G$101,3,FALSE)</f>
        <v>因为戌为戊土之墓，故为贵人入狱，公私皆不利。</v>
      </c>
    </row>
    <row r="29" spans="1:9" x14ac:dyDescent="0.25">
      <c r="A29">
        <f t="shared" si="0"/>
        <v>-548.5</v>
      </c>
      <c r="B29">
        <f t="shared" si="1"/>
        <v>-9</v>
      </c>
      <c r="C29">
        <f t="shared" si="2"/>
        <v>3</v>
      </c>
      <c r="D29">
        <f t="shared" si="3"/>
        <v>4</v>
      </c>
      <c r="E29" t="str">
        <f>INDEX([2]!十八局地盤表,FLOOR((ROW()-2)/64, 1)+1,  D29)</f>
        <v>乙</v>
      </c>
      <c r="F29" t="str">
        <f>INDEX([2]!十八局地盤表,FLOOR((ROW()-2)/64, 1)+1,  MOD(D29 - C29-1, 8)+1)</f>
        <v>癸</v>
      </c>
      <c r="G29" t="str">
        <f t="shared" si="4"/>
        <v>癸乙</v>
      </c>
      <c r="H29" t="str">
        <f>VLOOKUP(G29,天干沖合!$E$2:$G$101,2,FALSE)</f>
        <v/>
      </c>
      <c r="I29" t="str">
        <f>VLOOKUP(G29,天干沖合!$E$2:$G$101,3,FALSE)</f>
        <v>名为华盖逢星，贵人禄位，常人平安。门吉则吉，门凶则凶。</v>
      </c>
    </row>
    <row r="30" spans="1:9" x14ac:dyDescent="0.25">
      <c r="A30">
        <f t="shared" si="0"/>
        <v>-547.5</v>
      </c>
      <c r="B30">
        <f t="shared" si="1"/>
        <v>-9</v>
      </c>
      <c r="C30">
        <f t="shared" si="2"/>
        <v>3</v>
      </c>
      <c r="D30">
        <f t="shared" si="3"/>
        <v>5</v>
      </c>
      <c r="E30" t="str">
        <f>INDEX([2]!十八局地盤表,FLOOR((ROW()-2)/64, 1)+1,  D30)</f>
        <v>辛</v>
      </c>
      <c r="F30" t="str">
        <f>INDEX([2]!十八局地盤表,FLOOR((ROW()-2)/64, 1)+1,  MOD(D30 - C30-1, 8)+1)</f>
        <v>丁</v>
      </c>
      <c r="G30" t="str">
        <f t="shared" si="4"/>
        <v>丁辛</v>
      </c>
      <c r="H30" t="str">
        <f>VLOOKUP(G30,天干沖合!$E$2:$G$101,2,FALSE)</f>
        <v/>
      </c>
      <c r="I30" t="str">
        <f>VLOOKUP(G30,天干沖合!$E$2:$G$101,3,FALSE)</f>
        <v>为朱雀入狱，罪人释囚，官人失位。</v>
      </c>
    </row>
    <row r="31" spans="1:9" x14ac:dyDescent="0.25">
      <c r="A31">
        <f t="shared" si="0"/>
        <v>-546.5</v>
      </c>
      <c r="B31">
        <f t="shared" si="1"/>
        <v>-9</v>
      </c>
      <c r="C31">
        <f t="shared" si="2"/>
        <v>3</v>
      </c>
      <c r="D31">
        <f t="shared" si="3"/>
        <v>6</v>
      </c>
      <c r="E31" t="str">
        <f>INDEX([2]!十八局地盤表,FLOOR((ROW()-2)/64, 1)+1,  D31)</f>
        <v>庚</v>
      </c>
      <c r="F31" t="str">
        <f>INDEX([2]!十八局地盤表,FLOOR((ROW()-2)/64, 1)+1,  MOD(D31 - C31-1, 8)+1)</f>
        <v>己</v>
      </c>
      <c r="G31" t="str">
        <f t="shared" si="4"/>
        <v>己庚</v>
      </c>
      <c r="H31" t="str">
        <f>VLOOKUP(G31,天干沖合!$E$2:$G$101,2,FALSE)</f>
        <v/>
      </c>
      <c r="I31" t="str">
        <f>VLOOKUP(G31,天干沖合!$E$2:$G$101,3,FALSE)</f>
        <v>名为刑格返名，词讼先动者不利，如临阴星则有谋害之情。</v>
      </c>
    </row>
    <row r="32" spans="1:9" x14ac:dyDescent="0.25">
      <c r="A32">
        <f t="shared" si="0"/>
        <v>-545.5</v>
      </c>
      <c r="B32">
        <f t="shared" si="1"/>
        <v>-9</v>
      </c>
      <c r="C32">
        <f t="shared" si="2"/>
        <v>3</v>
      </c>
      <c r="D32">
        <f t="shared" si="3"/>
        <v>7</v>
      </c>
      <c r="E32" t="str">
        <f>INDEX([2]!十八局地盤表,FLOOR((ROW()-2)/64, 1)+1,  D32)</f>
        <v>丙</v>
      </c>
      <c r="F32" t="str">
        <f>INDEX([2]!十八局地盤表,FLOOR((ROW()-2)/64, 1)+1,  MOD(D32 - C32-1, 8)+1)</f>
        <v>乙</v>
      </c>
      <c r="G32" t="str">
        <f t="shared" si="4"/>
        <v>乙丙</v>
      </c>
      <c r="H32" t="str">
        <f>VLOOKUP(G32,天干沖合!$E$2:$G$101,2,FALSE)</f>
        <v/>
      </c>
      <c r="I32" t="str">
        <f>VLOOKUP(G32,天干沖合!$E$2:$G$101,3,FALSE)</f>
        <v>乙木生丙火，为奇仪顺遂，吉星迁官晋职，凶星夫妻反目离别。</v>
      </c>
    </row>
    <row r="33" spans="1:9" x14ac:dyDescent="0.25">
      <c r="A33">
        <f t="shared" si="0"/>
        <v>-544.5</v>
      </c>
      <c r="B33">
        <f t="shared" si="1"/>
        <v>-9</v>
      </c>
      <c r="C33">
        <f t="shared" si="2"/>
        <v>3</v>
      </c>
      <c r="D33">
        <f t="shared" si="3"/>
        <v>8</v>
      </c>
      <c r="E33" t="str">
        <f>INDEX([2]!十八局地盤表,FLOOR((ROW()-2)/64, 1)+1,  D33)</f>
        <v>戊</v>
      </c>
      <c r="F33" t="str">
        <f>INDEX([2]!十八局地盤表,FLOOR((ROW()-2)/64, 1)+1,  MOD(D33 - C33-1, 8)+1)</f>
        <v>辛</v>
      </c>
      <c r="G33" t="str">
        <f t="shared" si="4"/>
        <v>辛戊</v>
      </c>
      <c r="H33" t="str">
        <f>VLOOKUP(G33,天干沖合!$E$2:$G$101,2,FALSE)</f>
        <v/>
      </c>
      <c r="I33" t="str">
        <f>VLOOKUP(G33,天干沖合!$E$2:$G$101,3,FALSE)</f>
        <v>辛金克甲木，子午又相冲，故为困龙被伤，主官司破财，屈抑守分尚可，妄动则带来祸殃。</v>
      </c>
    </row>
    <row r="34" spans="1:9" x14ac:dyDescent="0.25">
      <c r="A34">
        <f t="shared" si="0"/>
        <v>-543.5</v>
      </c>
      <c r="B34">
        <f t="shared" si="1"/>
        <v>-9</v>
      </c>
      <c r="C34">
        <f t="shared" si="2"/>
        <v>4</v>
      </c>
      <c r="D34">
        <f t="shared" si="3"/>
        <v>1</v>
      </c>
      <c r="E34" t="str">
        <f>INDEX([2]!十八局地盤表,FLOOR((ROW()-2)/64, 1)+1,  D34)</f>
        <v>癸</v>
      </c>
      <c r="F34" t="str">
        <f>INDEX([2]!十八局地盤表,FLOOR((ROW()-2)/64, 1)+1,  MOD(D34 - C34-1, 8)+1)</f>
        <v>辛</v>
      </c>
      <c r="G34" t="str">
        <f t="shared" si="4"/>
        <v>辛癸</v>
      </c>
      <c r="H34" t="str">
        <f>VLOOKUP(G34,天干沖合!$E$2:$G$101,2,FALSE)</f>
        <v/>
      </c>
      <c r="I34" t="str">
        <f>VLOOKUP(G34,天干沖合!$E$2:$G$101,3,FALSE)</f>
        <v>因辛为天牢，癸为华盖，故名为天牢华盖，日月失明，误入天网，动止乘张。</v>
      </c>
    </row>
    <row r="35" spans="1:9" x14ac:dyDescent="0.25">
      <c r="A35">
        <f t="shared" si="0"/>
        <v>-542.5</v>
      </c>
      <c r="B35">
        <f t="shared" si="1"/>
        <v>-9</v>
      </c>
      <c r="C35">
        <f t="shared" si="2"/>
        <v>4</v>
      </c>
      <c r="D35">
        <f t="shared" si="3"/>
        <v>2</v>
      </c>
      <c r="E35" t="str">
        <f>INDEX([2]!十八局地盤表,FLOOR((ROW()-2)/64, 1)+1,  D35)</f>
        <v>丁</v>
      </c>
      <c r="F35" t="str">
        <f>INDEX([2]!十八局地盤表,FLOOR((ROW()-2)/64, 1)+1,  MOD(D35 - C35-1, 8)+1)</f>
        <v>庚</v>
      </c>
      <c r="G35" t="str">
        <f t="shared" si="4"/>
        <v>庚丁</v>
      </c>
      <c r="H35" t="str">
        <f>VLOOKUP(G35,天干沖合!$E$2:$G$101,2,FALSE)</f>
        <v/>
      </c>
      <c r="I35" t="str">
        <f>VLOOKUP(G35,天干沖合!$E$2:$G$101,3,FALSE)</f>
        <v>名为亭亭之格，因私匿或男女关系起官司是非，门吉有救，门凶事必凶。</v>
      </c>
    </row>
    <row r="36" spans="1:9" x14ac:dyDescent="0.25">
      <c r="A36">
        <f t="shared" si="0"/>
        <v>-541.5</v>
      </c>
      <c r="B36">
        <f t="shared" si="1"/>
        <v>-9</v>
      </c>
      <c r="C36">
        <f t="shared" si="2"/>
        <v>4</v>
      </c>
      <c r="D36">
        <f t="shared" si="3"/>
        <v>3</v>
      </c>
      <c r="E36" t="str">
        <f>INDEX([2]!十八局地盤表,FLOOR((ROW()-2)/64, 1)+1,  D36)</f>
        <v>己</v>
      </c>
      <c r="F36" t="str">
        <f>INDEX([2]!十八局地盤表,FLOOR((ROW()-2)/64, 1)+1,  MOD(D36 - C36-1, 8)+1)</f>
        <v>丙</v>
      </c>
      <c r="G36" t="str">
        <f t="shared" si="4"/>
        <v>丙己</v>
      </c>
      <c r="H36" t="str">
        <f>VLOOKUP(G36,天干沖合!$E$2:$G$101,2,FALSE)</f>
        <v/>
      </c>
      <c r="I36" t="str">
        <f>VLOOKUP(G36,天干沖合!$E$2:$G$101,3,FALSE)</f>
        <v>因丙火入戌墓，故为火悖入刑，囚人刑杖，文书不行，吉门得吉，凶门转凶。</v>
      </c>
    </row>
    <row r="37" spans="1:9" x14ac:dyDescent="0.25">
      <c r="A37">
        <f t="shared" si="0"/>
        <v>-540.5</v>
      </c>
      <c r="B37">
        <f t="shared" si="1"/>
        <v>-9</v>
      </c>
      <c r="C37">
        <f t="shared" si="2"/>
        <v>4</v>
      </c>
      <c r="D37">
        <f t="shared" si="3"/>
        <v>4</v>
      </c>
      <c r="E37" t="str">
        <f>INDEX([2]!十八局地盤表,FLOOR((ROW()-2)/64, 1)+1,  D37)</f>
        <v>乙</v>
      </c>
      <c r="F37" t="str">
        <f>INDEX([2]!十八局地盤表,FLOOR((ROW()-2)/64, 1)+1,  MOD(D37 - C37-1, 8)+1)</f>
        <v>戊</v>
      </c>
      <c r="G37" t="str">
        <f t="shared" si="4"/>
        <v>戊乙</v>
      </c>
      <c r="H37" t="str">
        <f>VLOOKUP(G37,天干沖合!$E$2:$G$101,2,FALSE)</f>
        <v/>
      </c>
      <c r="I37" t="str">
        <f>VLOOKUP(G37,天干沖合!$E$2:$G$101,3,FALSE)</f>
        <v>甲乙会合，因此甲乙均位于东方青龙之位，所以青龙和会，门吉事也吉，门凶事也凶。</v>
      </c>
    </row>
    <row r="38" spans="1:9" x14ac:dyDescent="0.25">
      <c r="A38">
        <f t="shared" si="0"/>
        <v>-539.5</v>
      </c>
      <c r="B38">
        <f t="shared" si="1"/>
        <v>-9</v>
      </c>
      <c r="C38">
        <f t="shared" si="2"/>
        <v>4</v>
      </c>
      <c r="D38">
        <f t="shared" si="3"/>
        <v>5</v>
      </c>
      <c r="E38" t="str">
        <f>INDEX([2]!十八局地盤表,FLOOR((ROW()-2)/64, 1)+1,  D38)</f>
        <v>辛</v>
      </c>
      <c r="F38" t="str">
        <f>INDEX([2]!十八局地盤表,FLOOR((ROW()-2)/64, 1)+1,  MOD(D38 - C38-1, 8)+1)</f>
        <v>癸</v>
      </c>
      <c r="G38" t="str">
        <f t="shared" si="4"/>
        <v>癸辛</v>
      </c>
      <c r="H38" t="str">
        <f>VLOOKUP(G38,天干沖合!$E$2:$G$101,2,FALSE)</f>
        <v/>
      </c>
      <c r="I38" t="str">
        <f>VLOOKUP(G38,天干沖合!$E$2:$G$101,3,FALSE)</f>
        <v>名主网盖天牢，主官司败诉，死罪难逃，测病亦大凶。</v>
      </c>
    </row>
    <row r="39" spans="1:9" x14ac:dyDescent="0.25">
      <c r="A39">
        <f t="shared" si="0"/>
        <v>-538.5</v>
      </c>
      <c r="B39">
        <f t="shared" si="1"/>
        <v>-9</v>
      </c>
      <c r="C39">
        <f t="shared" si="2"/>
        <v>4</v>
      </c>
      <c r="D39">
        <f t="shared" si="3"/>
        <v>6</v>
      </c>
      <c r="E39" t="str">
        <f>INDEX([2]!十八局地盤表,FLOOR((ROW()-2)/64, 1)+1,  D39)</f>
        <v>庚</v>
      </c>
      <c r="F39" t="str">
        <f>INDEX([2]!十八局地盤表,FLOOR((ROW()-2)/64, 1)+1,  MOD(D39 - C39-1, 8)+1)</f>
        <v>丁</v>
      </c>
      <c r="G39" t="str">
        <f t="shared" si="4"/>
        <v>丁庚</v>
      </c>
      <c r="H39" t="str">
        <f>VLOOKUP(G39,天干沖合!$E$2:$G$101,2,FALSE)</f>
        <v/>
      </c>
      <c r="I39" t="str">
        <f>VLOOKUP(G39,天干沖合!$E$2:$G$101,3,FALSE)</f>
        <v>丁为文书，庚为阻隔之神，故为文书阻隔，行人必归。</v>
      </c>
    </row>
    <row r="40" spans="1:9" x14ac:dyDescent="0.25">
      <c r="A40">
        <f t="shared" si="0"/>
        <v>-537.5</v>
      </c>
      <c r="B40">
        <f t="shared" si="1"/>
        <v>-9</v>
      </c>
      <c r="C40">
        <f t="shared" si="2"/>
        <v>4</v>
      </c>
      <c r="D40">
        <f t="shared" si="3"/>
        <v>7</v>
      </c>
      <c r="E40" t="str">
        <f>INDEX([2]!十八局地盤表,FLOOR((ROW()-2)/64, 1)+1,  D40)</f>
        <v>丙</v>
      </c>
      <c r="F40" t="str">
        <f>INDEX([2]!十八局地盤表,FLOOR((ROW()-2)/64, 1)+1,  MOD(D40 - C40-1, 8)+1)</f>
        <v>己</v>
      </c>
      <c r="G40" t="str">
        <f t="shared" si="4"/>
        <v>己丙</v>
      </c>
      <c r="H40" t="str">
        <f>VLOOKUP(G40,天干沖合!$E$2:$G$101,2,FALSE)</f>
        <v/>
      </c>
      <c r="I40" t="str">
        <f>VLOOKUP(G40,天干沖合!$E$2:$G$101,3,FALSE)</f>
        <v>为火悖地户，男人冤冤相害，女人必致淫污。</v>
      </c>
    </row>
    <row r="41" spans="1:9" x14ac:dyDescent="0.25">
      <c r="A41">
        <f t="shared" si="0"/>
        <v>-536.5</v>
      </c>
      <c r="B41">
        <f t="shared" si="1"/>
        <v>-9</v>
      </c>
      <c r="C41">
        <f t="shared" si="2"/>
        <v>4</v>
      </c>
      <c r="D41">
        <f t="shared" si="3"/>
        <v>8</v>
      </c>
      <c r="E41" t="str">
        <f>INDEX([2]!十八局地盤表,FLOOR((ROW()-2)/64, 1)+1,  D41)</f>
        <v>戊</v>
      </c>
      <c r="F41" t="str">
        <f>INDEX([2]!十八局地盤表,FLOOR((ROW()-2)/64, 1)+1,  MOD(D41 - C41-1, 8)+1)</f>
        <v>乙</v>
      </c>
      <c r="G41" t="str">
        <f t="shared" si="4"/>
        <v>乙戊</v>
      </c>
      <c r="H41" t="str">
        <f>VLOOKUP(G41,天干沖合!$E$2:$G$101,2,FALSE)</f>
        <v/>
      </c>
      <c r="I41" t="str">
        <f>VLOOKUP(G41,天干沖合!$E$2:$G$101,3,FALSE)</f>
        <v>乙木克戊土，为阴害阳门（因戊为阳为天门），利于阴人、阴事，不利阳人、阳事，门吉尚可谋为，门凶、门迫则破财伤人。</v>
      </c>
    </row>
    <row r="42" spans="1:9" x14ac:dyDescent="0.25">
      <c r="A42">
        <f t="shared" si="0"/>
        <v>-535.5</v>
      </c>
      <c r="B42">
        <f t="shared" si="1"/>
        <v>-9</v>
      </c>
      <c r="C42">
        <f t="shared" si="2"/>
        <v>5</v>
      </c>
      <c r="D42">
        <f t="shared" si="3"/>
        <v>1</v>
      </c>
      <c r="E42" t="str">
        <f>INDEX([2]!十八局地盤表,FLOOR((ROW()-2)/64, 1)+1,  D42)</f>
        <v>癸</v>
      </c>
      <c r="F42" t="str">
        <f>INDEX([2]!十八局地盤表,FLOOR((ROW()-2)/64, 1)+1,  MOD(D42 - C42-1, 8)+1)</f>
        <v>乙</v>
      </c>
      <c r="G42" t="str">
        <f t="shared" si="4"/>
        <v>乙癸</v>
      </c>
      <c r="H42" t="str">
        <f>VLOOKUP(G42,天干沖合!$E$2:$G$101,2,FALSE)</f>
        <v/>
      </c>
      <c r="I42" t="str">
        <f>VLOOKUP(G42,天干沖合!$E$2:$G$101,3,FALSE)</f>
        <v>为华盖逢星，遁迹修道，隐匿藏形，躲灾避难为吉。</v>
      </c>
    </row>
    <row r="43" spans="1:9" x14ac:dyDescent="0.25">
      <c r="A43">
        <f t="shared" si="0"/>
        <v>-534.5</v>
      </c>
      <c r="B43">
        <f t="shared" si="1"/>
        <v>-9</v>
      </c>
      <c r="C43">
        <f t="shared" si="2"/>
        <v>5</v>
      </c>
      <c r="D43">
        <f t="shared" si="3"/>
        <v>2</v>
      </c>
      <c r="E43" t="str">
        <f>INDEX([2]!十八局地盤表,FLOOR((ROW()-2)/64, 1)+1,  D43)</f>
        <v>丁</v>
      </c>
      <c r="F43" t="str">
        <f>INDEX([2]!十八局地盤表,FLOOR((ROW()-2)/64, 1)+1,  MOD(D43 - C43-1, 8)+1)</f>
        <v>辛</v>
      </c>
      <c r="G43" t="str">
        <f t="shared" si="4"/>
        <v>辛丁</v>
      </c>
      <c r="H43" t="str">
        <f>VLOOKUP(G43,天干沖合!$E$2:$G$101,2,FALSE)</f>
        <v/>
      </c>
      <c r="I43" t="str">
        <f>VLOOKUP(G43,天干沖合!$E$2:$G$101,3,FALSE)</f>
        <v>辛为狱神，丁为星奇，故名为狱神得奇，经商求财获利倍增，囚人逢天赦释免。</v>
      </c>
    </row>
    <row r="44" spans="1:9" x14ac:dyDescent="0.25">
      <c r="A44">
        <f t="shared" si="0"/>
        <v>-533.5</v>
      </c>
      <c r="B44">
        <f t="shared" si="1"/>
        <v>-9</v>
      </c>
      <c r="C44">
        <f t="shared" si="2"/>
        <v>5</v>
      </c>
      <c r="D44">
        <f t="shared" si="3"/>
        <v>3</v>
      </c>
      <c r="E44" t="str">
        <f>INDEX([2]!十八局地盤表,FLOOR((ROW()-2)/64, 1)+1,  D44)</f>
        <v>己</v>
      </c>
      <c r="F44" t="str">
        <f>INDEX([2]!十八局地盤表,FLOOR((ROW()-2)/64, 1)+1,  MOD(D44 - C44-1, 8)+1)</f>
        <v>庚</v>
      </c>
      <c r="G44" t="str">
        <f t="shared" si="4"/>
        <v>庚己</v>
      </c>
      <c r="H44" t="str">
        <f>VLOOKUP(G44,天干沖合!$E$2:$G$101,2,FALSE)</f>
        <v/>
      </c>
      <c r="I44" t="str">
        <f>VLOOKUP(G44,天干沖合!$E$2:$G$101,3,FALSE)</f>
        <v>名为官符刑格，主有官司口舌，因官讼被判刑，住牢狱更凶。</v>
      </c>
    </row>
    <row r="45" spans="1:9" x14ac:dyDescent="0.25">
      <c r="A45">
        <f t="shared" si="0"/>
        <v>-532.5</v>
      </c>
      <c r="B45">
        <f t="shared" si="1"/>
        <v>-9</v>
      </c>
      <c r="C45">
        <f t="shared" si="2"/>
        <v>5</v>
      </c>
      <c r="D45">
        <f t="shared" si="3"/>
        <v>4</v>
      </c>
      <c r="E45" t="str">
        <f>INDEX([2]!十八局地盤表,FLOOR((ROW()-2)/64, 1)+1,  D45)</f>
        <v>乙</v>
      </c>
      <c r="F45" t="str">
        <f>INDEX([2]!十八局地盤表,FLOOR((ROW()-2)/64, 1)+1,  MOD(D45 - C45-1, 8)+1)</f>
        <v>丙</v>
      </c>
      <c r="G45" t="str">
        <f t="shared" si="4"/>
        <v>丙乙</v>
      </c>
      <c r="H45" t="str">
        <f>VLOOKUP(G45,天干沖合!$E$2:$G$101,2,FALSE)</f>
        <v/>
      </c>
      <c r="I45" t="str">
        <f>VLOOKUP(G45,天干沖合!$E$2:$G$101,3,FALSE)</f>
        <v>为日月并行，公谋私为皆为吉。</v>
      </c>
    </row>
    <row r="46" spans="1:9" x14ac:dyDescent="0.25">
      <c r="A46">
        <f t="shared" si="0"/>
        <v>-531.5</v>
      </c>
      <c r="B46">
        <f t="shared" si="1"/>
        <v>-9</v>
      </c>
      <c r="C46">
        <f t="shared" si="2"/>
        <v>5</v>
      </c>
      <c r="D46">
        <f t="shared" si="3"/>
        <v>5</v>
      </c>
      <c r="E46" t="str">
        <f>INDEX([2]!十八局地盤表,FLOOR((ROW()-2)/64, 1)+1,  D46)</f>
        <v>辛</v>
      </c>
      <c r="F46" t="str">
        <f>INDEX([2]!十八局地盤表,FLOOR((ROW()-2)/64, 1)+1,  MOD(D46 - C46-1, 8)+1)</f>
        <v>戊</v>
      </c>
      <c r="G46" t="str">
        <f t="shared" si="4"/>
        <v>戊辛</v>
      </c>
      <c r="H46" t="str">
        <f>VLOOKUP(G46,天干沖合!$E$2:$G$101,2,FALSE)</f>
        <v/>
      </c>
      <c r="I46" t="str">
        <f>VLOOKUP(G46,天干沖合!$E$2:$G$101,3,FALSE)</f>
        <v>因辛金克甲木，子午相冲，故为青龙折足，吉门有生助，尚能谋事，若逢凶门，主招灾、失财或有足疾、折伤。</v>
      </c>
    </row>
    <row r="47" spans="1:9" x14ac:dyDescent="0.25">
      <c r="A47">
        <f t="shared" si="0"/>
        <v>-530.5</v>
      </c>
      <c r="B47">
        <f t="shared" si="1"/>
        <v>-9</v>
      </c>
      <c r="C47">
        <f t="shared" si="2"/>
        <v>5</v>
      </c>
      <c r="D47">
        <f t="shared" si="3"/>
        <v>6</v>
      </c>
      <c r="E47" t="str">
        <f>INDEX([2]!十八局地盤表,FLOOR((ROW()-2)/64, 1)+1,  D47)</f>
        <v>庚</v>
      </c>
      <c r="F47" t="str">
        <f>INDEX([2]!十八局地盤表,FLOOR((ROW()-2)/64, 1)+1,  MOD(D47 - C47-1, 8)+1)</f>
        <v>癸</v>
      </c>
      <c r="G47" t="str">
        <f t="shared" si="4"/>
        <v>癸庚</v>
      </c>
      <c r="H47" t="str">
        <f>VLOOKUP(G47,天干沖合!$E$2:$G$101,2,FALSE)</f>
        <v/>
      </c>
      <c r="I47" t="str">
        <f>VLOOKUP(G47,天干沖合!$E$2:$G$101,3,FALSE)</f>
        <v>名为太白入网，主以暴力争讼，自罹罪责。</v>
      </c>
    </row>
    <row r="48" spans="1:9" x14ac:dyDescent="0.25">
      <c r="A48">
        <f t="shared" si="0"/>
        <v>-529.5</v>
      </c>
      <c r="B48">
        <f t="shared" si="1"/>
        <v>-9</v>
      </c>
      <c r="C48">
        <f t="shared" si="2"/>
        <v>5</v>
      </c>
      <c r="D48">
        <f t="shared" si="3"/>
        <v>7</v>
      </c>
      <c r="E48" t="str">
        <f>INDEX([2]!十八局地盤表,FLOOR((ROW()-2)/64, 1)+1,  D48)</f>
        <v>丙</v>
      </c>
      <c r="F48" t="str">
        <f>INDEX([2]!十八局地盤表,FLOOR((ROW()-2)/64, 1)+1,  MOD(D48 - C48-1, 8)+1)</f>
        <v>丁</v>
      </c>
      <c r="G48" t="str">
        <f t="shared" si="4"/>
        <v>丁丙</v>
      </c>
      <c r="H48" t="str">
        <f>VLOOKUP(G48,天干沖合!$E$2:$G$101,2,FALSE)</f>
        <v/>
      </c>
      <c r="I48" t="str">
        <f>VLOOKUP(G48,天干沖合!$E$2:$G$101,3,FALSE)</f>
        <v>为星随月转，贵人越级高升，常人乐里生悲，要忍，不然因小的不忍而引起大的不幸。</v>
      </c>
    </row>
    <row r="49" spans="1:9" x14ac:dyDescent="0.25">
      <c r="A49">
        <f t="shared" si="0"/>
        <v>-528.5</v>
      </c>
      <c r="B49">
        <f t="shared" si="1"/>
        <v>-9</v>
      </c>
      <c r="C49">
        <f t="shared" si="2"/>
        <v>5</v>
      </c>
      <c r="D49">
        <f t="shared" si="3"/>
        <v>8</v>
      </c>
      <c r="E49" t="str">
        <f>INDEX([2]!十八局地盤表,FLOOR((ROW()-2)/64, 1)+1,  D49)</f>
        <v>戊</v>
      </c>
      <c r="F49" t="str">
        <f>INDEX([2]!十八局地盤表,FLOOR((ROW()-2)/64, 1)+1,  MOD(D49 - C49-1, 8)+1)</f>
        <v>己</v>
      </c>
      <c r="G49" t="str">
        <f t="shared" si="4"/>
        <v>己戊</v>
      </c>
      <c r="H49" t="str">
        <f>VLOOKUP(G49,天干沖合!$E$2:$G$101,2,FALSE)</f>
        <v/>
      </c>
      <c r="I49" t="str">
        <f>VLOOKUP(G49,天干沖合!$E$2:$G$101,3,FALSE)</f>
        <v>因戌为 ，甲为龙，故为 遇青龙，门吉为谋事望遂意，上人见官；若门凶，枉费心机。</v>
      </c>
    </row>
    <row r="50" spans="1:9" x14ac:dyDescent="0.25">
      <c r="A50">
        <f t="shared" si="0"/>
        <v>-527.5</v>
      </c>
      <c r="B50">
        <f t="shared" si="1"/>
        <v>-9</v>
      </c>
      <c r="C50">
        <f t="shared" si="2"/>
        <v>6</v>
      </c>
      <c r="D50">
        <f t="shared" si="3"/>
        <v>1</v>
      </c>
      <c r="E50" t="str">
        <f>INDEX([2]!十八局地盤表,FLOOR((ROW()-2)/64, 1)+1,  D50)</f>
        <v>癸</v>
      </c>
      <c r="F50" t="str">
        <f>INDEX([2]!十八局地盤表,FLOOR((ROW()-2)/64, 1)+1,  MOD(D50 - C50-1, 8)+1)</f>
        <v>己</v>
      </c>
      <c r="G50" t="str">
        <f t="shared" si="4"/>
        <v>己癸</v>
      </c>
      <c r="H50" t="str">
        <f>VLOOKUP(G50,天干沖合!$E$2:$G$101,2,FALSE)</f>
        <v/>
      </c>
      <c r="I50" t="str">
        <f>VLOOKUP(G50,天干沖合!$E$2:$G$101,3,FALSE)</f>
        <v>名为地刑玄武，男女疾病垂危，有囚狱词讼之灾。</v>
      </c>
    </row>
    <row r="51" spans="1:9" x14ac:dyDescent="0.25">
      <c r="A51">
        <f t="shared" si="0"/>
        <v>-526.5</v>
      </c>
      <c r="B51">
        <f t="shared" si="1"/>
        <v>-9</v>
      </c>
      <c r="C51">
        <f t="shared" si="2"/>
        <v>6</v>
      </c>
      <c r="D51">
        <f t="shared" si="3"/>
        <v>2</v>
      </c>
      <c r="E51" t="str">
        <f>INDEX([2]!十八局地盤表,FLOOR((ROW()-2)/64, 1)+1,  D51)</f>
        <v>丁</v>
      </c>
      <c r="F51" t="str">
        <f>INDEX([2]!十八局地盤表,FLOOR((ROW()-2)/64, 1)+1,  MOD(D51 - C51-1, 8)+1)</f>
        <v>乙</v>
      </c>
      <c r="G51" t="str">
        <f t="shared" si="4"/>
        <v>乙丁</v>
      </c>
      <c r="H51" t="str">
        <f>VLOOKUP(G51,天干沖合!$E$2:$G$101,2,FALSE)</f>
        <v/>
      </c>
      <c r="I51" t="str">
        <f>VLOOKUP(G51,天干沖合!$E$2:$G$101,3,FALSE)</f>
        <v>为奇仪相佐，最利文书、考试，百事可为。</v>
      </c>
    </row>
    <row r="52" spans="1:9" x14ac:dyDescent="0.25">
      <c r="A52">
        <f t="shared" si="0"/>
        <v>-525.5</v>
      </c>
      <c r="B52">
        <f t="shared" si="1"/>
        <v>-9</v>
      </c>
      <c r="C52">
        <f t="shared" si="2"/>
        <v>6</v>
      </c>
      <c r="D52">
        <f t="shared" si="3"/>
        <v>3</v>
      </c>
      <c r="E52" t="str">
        <f>INDEX([2]!十八局地盤表,FLOOR((ROW()-2)/64, 1)+1,  D52)</f>
        <v>己</v>
      </c>
      <c r="F52" t="str">
        <f>INDEX([2]!十八局地盤表,FLOOR((ROW()-2)/64, 1)+1,  MOD(D52 - C52-1, 8)+1)</f>
        <v>辛</v>
      </c>
      <c r="G52" t="str">
        <f t="shared" si="4"/>
        <v>辛己</v>
      </c>
      <c r="H52" t="str">
        <f>VLOOKUP(G52,天干沖合!$E$2:$G$101,2,FALSE)</f>
        <v/>
      </c>
      <c r="I52" t="str">
        <f>VLOOKUP(G52,天干沖合!$E$2:$G$101,3,FALSE)</f>
        <v>辛为罪人，戌为午火之库，故名为入狱自刑，奴仆背主，有苦诉讼难伸。</v>
      </c>
    </row>
    <row r="53" spans="1:9" x14ac:dyDescent="0.25">
      <c r="A53">
        <f t="shared" si="0"/>
        <v>-524.5</v>
      </c>
      <c r="B53">
        <f t="shared" si="1"/>
        <v>-9</v>
      </c>
      <c r="C53">
        <f t="shared" si="2"/>
        <v>6</v>
      </c>
      <c r="D53">
        <f t="shared" si="3"/>
        <v>4</v>
      </c>
      <c r="E53" t="str">
        <f>INDEX([2]!十八局地盤表,FLOOR((ROW()-2)/64, 1)+1,  D53)</f>
        <v>乙</v>
      </c>
      <c r="F53" t="str">
        <f>INDEX([2]!十八局地盤表,FLOOR((ROW()-2)/64, 1)+1,  MOD(D53 - C53-1, 8)+1)</f>
        <v>庚</v>
      </c>
      <c r="G53" t="str">
        <f t="shared" si="4"/>
        <v>庚乙</v>
      </c>
      <c r="H53" t="str">
        <f>VLOOKUP(G53,天干沖合!$E$2:$G$101,2,FALSE)</f>
        <v>合金</v>
      </c>
      <c r="I53" t="str">
        <f>VLOOKUP(G53,天干沖合!$E$2:$G$101,3,FALSE)</f>
        <v>为太白逢星，退吉进凶，谋为不利。</v>
      </c>
    </row>
    <row r="54" spans="1:9" x14ac:dyDescent="0.25">
      <c r="A54">
        <f t="shared" si="0"/>
        <v>-523.5</v>
      </c>
      <c r="B54">
        <f t="shared" si="1"/>
        <v>-9</v>
      </c>
      <c r="C54">
        <f t="shared" si="2"/>
        <v>6</v>
      </c>
      <c r="D54">
        <f t="shared" si="3"/>
        <v>5</v>
      </c>
      <c r="E54" t="str">
        <f>INDEX([2]!十八局地盤表,FLOOR((ROW()-2)/64, 1)+1,  D54)</f>
        <v>辛</v>
      </c>
      <c r="F54" t="str">
        <f>INDEX([2]!十八局地盤表,FLOOR((ROW()-2)/64, 1)+1,  MOD(D54 - C54-1, 8)+1)</f>
        <v>丙</v>
      </c>
      <c r="G54" t="str">
        <f t="shared" si="4"/>
        <v>丙辛</v>
      </c>
      <c r="H54" t="str">
        <f>VLOOKUP(G54,天干沖合!$E$2:$G$101,2,FALSE)</f>
        <v>合水</v>
      </c>
      <c r="I54" t="str">
        <f>VLOOKUP(G54,天干沖合!$E$2:$G$101,3,FALSE)</f>
        <v>因丙辛相合，故为谋事能成，为疾病人不凶。</v>
      </c>
    </row>
    <row r="55" spans="1:9" x14ac:dyDescent="0.25">
      <c r="A55">
        <f t="shared" si="0"/>
        <v>-522.5</v>
      </c>
      <c r="B55">
        <f t="shared" si="1"/>
        <v>-9</v>
      </c>
      <c r="C55">
        <f t="shared" si="2"/>
        <v>6</v>
      </c>
      <c r="D55">
        <f t="shared" si="3"/>
        <v>6</v>
      </c>
      <c r="E55" t="str">
        <f>INDEX([2]!十八局地盤表,FLOOR((ROW()-2)/64, 1)+1,  D55)</f>
        <v>庚</v>
      </c>
      <c r="F55" t="str">
        <f>INDEX([2]!十八局地盤表,FLOOR((ROW()-2)/64, 1)+1,  MOD(D55 - C55-1, 8)+1)</f>
        <v>戊</v>
      </c>
      <c r="G55" t="str">
        <f t="shared" si="4"/>
        <v>戊庚</v>
      </c>
      <c r="H55" t="str">
        <f>VLOOKUP(G55,天干沖合!$E$2:$G$101,2,FALSE)</f>
        <v/>
      </c>
      <c r="I55" t="str">
        <f>VLOOKUP(G55,天干沖合!$E$2:$G$101,3,FALSE)</f>
        <v>因值符甲最怕庚金克杀，故为值符飞宫，吉事不吉，凶事更凶，求财没利益，测病也主凶。同时，甲庚相冲，飞宫也主换地方。</v>
      </c>
    </row>
    <row r="56" spans="1:9" x14ac:dyDescent="0.25">
      <c r="A56">
        <f t="shared" si="0"/>
        <v>-521.5</v>
      </c>
      <c r="B56">
        <f t="shared" si="1"/>
        <v>-9</v>
      </c>
      <c r="C56">
        <f t="shared" si="2"/>
        <v>6</v>
      </c>
      <c r="D56">
        <f t="shared" si="3"/>
        <v>7</v>
      </c>
      <c r="E56" t="str">
        <f>INDEX([2]!十八局地盤表,FLOOR((ROW()-2)/64, 1)+1,  D56)</f>
        <v>丙</v>
      </c>
      <c r="F56" t="str">
        <f>INDEX([2]!十八局地盤表,FLOOR((ROW()-2)/64, 1)+1,  MOD(D56 - C56-1, 8)+1)</f>
        <v>癸</v>
      </c>
      <c r="G56" t="str">
        <f t="shared" si="4"/>
        <v>癸丙</v>
      </c>
      <c r="H56" t="str">
        <f>VLOOKUP(G56,天干沖合!$E$2:$G$101,2,FALSE)</f>
        <v/>
      </c>
      <c r="I56" t="str">
        <f>VLOOKUP(G56,天干沖合!$E$2:$G$101,3,FALSE)</f>
        <v>名为华盖悖师，贵溅逢之皆不利，唯上人见喜。</v>
      </c>
    </row>
    <row r="57" spans="1:9" x14ac:dyDescent="0.25">
      <c r="A57">
        <f t="shared" si="0"/>
        <v>-520.5</v>
      </c>
      <c r="B57">
        <f t="shared" si="1"/>
        <v>-9</v>
      </c>
      <c r="C57">
        <f t="shared" si="2"/>
        <v>6</v>
      </c>
      <c r="D57">
        <f t="shared" si="3"/>
        <v>8</v>
      </c>
      <c r="E57" t="str">
        <f>INDEX([2]!十八局地盤表,FLOOR((ROW()-2)/64, 1)+1,  D57)</f>
        <v>戊</v>
      </c>
      <c r="F57" t="str">
        <f>INDEX([2]!十八局地盤表,FLOOR((ROW()-2)/64, 1)+1,  MOD(D57 - C57-1, 8)+1)</f>
        <v>丁</v>
      </c>
      <c r="G57" t="str">
        <f t="shared" si="4"/>
        <v>丁戊</v>
      </c>
      <c r="H57" t="str">
        <f>VLOOKUP(G57,天干沖合!$E$2:$G$101,2,FALSE)</f>
        <v/>
      </c>
      <c r="I57" t="str">
        <f>VLOOKUP(G57,天干沖合!$E$2:$G$101,3,FALSE)</f>
        <v>为青龙转光，官人升迁，常人威昌。</v>
      </c>
    </row>
    <row r="58" spans="1:9" x14ac:dyDescent="0.25">
      <c r="A58">
        <f t="shared" si="0"/>
        <v>-519.5</v>
      </c>
      <c r="B58">
        <f t="shared" si="1"/>
        <v>-9</v>
      </c>
      <c r="C58">
        <f t="shared" si="2"/>
        <v>7</v>
      </c>
      <c r="D58">
        <f t="shared" si="3"/>
        <v>1</v>
      </c>
      <c r="E58" t="str">
        <f>INDEX([2]!十八局地盤表,FLOOR((ROW()-2)/64, 1)+1,  D58)</f>
        <v>癸</v>
      </c>
      <c r="F58" t="str">
        <f>INDEX([2]!十八局地盤表,FLOOR((ROW()-2)/64, 1)+1,  MOD(D58 - C58-1, 8)+1)</f>
        <v>丁</v>
      </c>
      <c r="G58" t="str">
        <f t="shared" si="4"/>
        <v>丁癸</v>
      </c>
      <c r="H58" t="str">
        <f>VLOOKUP(G58,天干沖合!$E$2:$G$101,2,FALSE)</f>
        <v>沖</v>
      </c>
      <c r="I58" t="str">
        <f>VLOOKUP(G58,天干沖合!$E$2:$G$101,3,FALSE)</f>
        <v>癸水冲克丁火，为朱雀投江，文书口舌是非，经官动府，词讼不利，音信沉溺不到。</v>
      </c>
    </row>
    <row r="59" spans="1:9" x14ac:dyDescent="0.25">
      <c r="A59">
        <f t="shared" si="0"/>
        <v>-518.5</v>
      </c>
      <c r="B59">
        <f t="shared" si="1"/>
        <v>-9</v>
      </c>
      <c r="C59">
        <f t="shared" si="2"/>
        <v>7</v>
      </c>
      <c r="D59">
        <f t="shared" si="3"/>
        <v>2</v>
      </c>
      <c r="E59" t="str">
        <f>INDEX([2]!十八局地盤表,FLOOR((ROW()-2)/64, 1)+1,  D59)</f>
        <v>丁</v>
      </c>
      <c r="F59" t="str">
        <f>INDEX([2]!十八局地盤表,FLOOR((ROW()-2)/64, 1)+1,  MOD(D59 - C59-1, 8)+1)</f>
        <v>己</v>
      </c>
      <c r="G59" t="str">
        <f t="shared" si="4"/>
        <v>己丁</v>
      </c>
      <c r="H59" t="str">
        <f>VLOOKUP(G59,天干沖合!$E$2:$G$101,2,FALSE)</f>
        <v/>
      </c>
      <c r="I59" t="str">
        <f>VLOOKUP(G59,天干沖合!$E$2:$G$101,3,FALSE)</f>
        <v>因戌为火墓，故名为朱雀入墓，文书词讼，先曲后直。</v>
      </c>
    </row>
    <row r="60" spans="1:9" x14ac:dyDescent="0.25">
      <c r="A60">
        <f t="shared" si="0"/>
        <v>-517.5</v>
      </c>
      <c r="B60">
        <f t="shared" si="1"/>
        <v>-9</v>
      </c>
      <c r="C60">
        <f t="shared" si="2"/>
        <v>7</v>
      </c>
      <c r="D60">
        <f t="shared" si="3"/>
        <v>3</v>
      </c>
      <c r="E60" t="str">
        <f>INDEX([2]!十八局地盤表,FLOOR((ROW()-2)/64, 1)+1,  D60)</f>
        <v>己</v>
      </c>
      <c r="F60" t="str">
        <f>INDEX([2]!十八局地盤表,FLOOR((ROW()-2)/64, 1)+1,  MOD(D60 - C60-1, 8)+1)</f>
        <v>乙</v>
      </c>
      <c r="G60" t="str">
        <f t="shared" si="4"/>
        <v>乙己</v>
      </c>
      <c r="H60" t="str">
        <f>VLOOKUP(G60,天干沖合!$E$2:$G$101,2,FALSE)</f>
        <v/>
      </c>
      <c r="I60" t="str">
        <f>VLOOKUP(G60,天干沖合!$E$2:$G$101,3,FALSE)</f>
        <v>因戌为乙木之墓，故为日奇入墓，被土暗昧，门凶事必凶，得生、开二吉门为地遁。</v>
      </c>
    </row>
    <row r="61" spans="1:9" x14ac:dyDescent="0.25">
      <c r="A61">
        <f t="shared" si="0"/>
        <v>-516.5</v>
      </c>
      <c r="B61">
        <f t="shared" si="1"/>
        <v>-9</v>
      </c>
      <c r="C61">
        <f t="shared" si="2"/>
        <v>7</v>
      </c>
      <c r="D61">
        <f t="shared" si="3"/>
        <v>4</v>
      </c>
      <c r="E61" t="str">
        <f>INDEX([2]!十八局地盤表,FLOOR((ROW()-2)/64, 1)+1,  D61)</f>
        <v>乙</v>
      </c>
      <c r="F61" t="str">
        <f>INDEX([2]!十八局地盤表,FLOOR((ROW()-2)/64, 1)+1,  MOD(D61 - C61-1, 8)+1)</f>
        <v>辛</v>
      </c>
      <c r="G61" t="str">
        <f t="shared" si="4"/>
        <v>辛乙</v>
      </c>
      <c r="H61" t="str">
        <f>VLOOKUP(G61,天干沖合!$E$2:$G$101,2,FALSE)</f>
        <v>沖</v>
      </c>
      <c r="I61" t="str">
        <f>VLOOKUP(G61,天干沖合!$E$2:$G$101,3,FALSE)</f>
        <v>辛金克乙木，故名为白虎猖狂，家败人亡，远行多灾殃，测婚离散，主因男人。</v>
      </c>
    </row>
    <row r="62" spans="1:9" x14ac:dyDescent="0.25">
      <c r="A62">
        <f t="shared" si="0"/>
        <v>-515.5</v>
      </c>
      <c r="B62">
        <f t="shared" si="1"/>
        <v>-9</v>
      </c>
      <c r="C62">
        <f t="shared" si="2"/>
        <v>7</v>
      </c>
      <c r="D62">
        <f t="shared" si="3"/>
        <v>5</v>
      </c>
      <c r="E62" t="str">
        <f>INDEX([2]!十八局地盤表,FLOOR((ROW()-2)/64, 1)+1,  D62)</f>
        <v>辛</v>
      </c>
      <c r="F62" t="str">
        <f>INDEX([2]!十八局地盤表,FLOOR((ROW()-2)/64, 1)+1,  MOD(D62 - C62-1, 8)+1)</f>
        <v>庚</v>
      </c>
      <c r="G62" t="str">
        <f t="shared" si="4"/>
        <v>庚辛</v>
      </c>
      <c r="H62" t="str">
        <f>VLOOKUP(G62,天干沖合!$E$2:$G$101,2,FALSE)</f>
        <v/>
      </c>
      <c r="I62" t="str">
        <f>VLOOKUP(G62,天干沖合!$E$2:$G$101,3,FALSE)</f>
        <v>名为白虎干格，不宜远行，远行车折马伤，求财更为大凶。</v>
      </c>
    </row>
    <row r="63" spans="1:9" x14ac:dyDescent="0.25">
      <c r="A63">
        <f t="shared" si="0"/>
        <v>-514.5</v>
      </c>
      <c r="B63">
        <f t="shared" si="1"/>
        <v>-9</v>
      </c>
      <c r="C63">
        <f t="shared" si="2"/>
        <v>7</v>
      </c>
      <c r="D63">
        <f t="shared" si="3"/>
        <v>6</v>
      </c>
      <c r="E63" t="str">
        <f>INDEX([2]!十八局地盤表,FLOOR((ROW()-2)/64, 1)+1,  D63)</f>
        <v>庚</v>
      </c>
      <c r="F63" t="str">
        <f>INDEX([2]!十八局地盤表,FLOOR((ROW()-2)/64, 1)+1,  MOD(D63 - C63-1, 8)+1)</f>
        <v>丙</v>
      </c>
      <c r="G63" t="str">
        <f t="shared" si="4"/>
        <v>丙庚</v>
      </c>
      <c r="H63" t="str">
        <f>VLOOKUP(G63,天干沖合!$E$2:$G$101,2,FALSE)</f>
        <v/>
      </c>
      <c r="I63" t="str">
        <f>VLOOKUP(G63,天干沖合!$E$2:$G$101,3,FALSE)</f>
        <v>为荧入太白，门户破败，盗贼耗失，事业亦凶。</v>
      </c>
    </row>
    <row r="64" spans="1:9" x14ac:dyDescent="0.25">
      <c r="A64">
        <f t="shared" si="0"/>
        <v>-513.5</v>
      </c>
      <c r="B64">
        <f t="shared" si="1"/>
        <v>-9</v>
      </c>
      <c r="C64">
        <f t="shared" si="2"/>
        <v>7</v>
      </c>
      <c r="D64">
        <f t="shared" si="3"/>
        <v>7</v>
      </c>
      <c r="E64" t="str">
        <f>INDEX([2]!十八局地盤表,FLOOR((ROW()-2)/64, 1)+1,  D64)</f>
        <v>丙</v>
      </c>
      <c r="F64" t="str">
        <f>INDEX([2]!十八局地盤表,FLOOR((ROW()-2)/64, 1)+1,  MOD(D64 - C64-1, 8)+1)</f>
        <v>戊</v>
      </c>
      <c r="G64" t="str">
        <f t="shared" si="4"/>
        <v>戊丙</v>
      </c>
      <c r="H64" t="str">
        <f>VLOOKUP(G64,天干沖合!$E$2:$G$101,2,FALSE)</f>
        <v/>
      </c>
      <c r="I64" t="str">
        <f>VLOOKUP(G64,天干沖合!$E$2:$G$101,3,FALSE)</f>
        <v>因青龙甲木生助丙火，故为青龙返首，为事所谋，大吉大利。若逢迫墓击刑，吉事成凶。</v>
      </c>
    </row>
    <row r="65" spans="1:9" x14ac:dyDescent="0.25">
      <c r="A65">
        <f t="shared" si="0"/>
        <v>-512.5</v>
      </c>
      <c r="B65">
        <f t="shared" si="1"/>
        <v>-9</v>
      </c>
      <c r="C65">
        <f t="shared" si="2"/>
        <v>7</v>
      </c>
      <c r="D65">
        <f t="shared" si="3"/>
        <v>8</v>
      </c>
      <c r="E65" t="str">
        <f>INDEX([2]!十八局地盤表,FLOOR((ROW()-2)/64, 1)+1,  D65)</f>
        <v>戊</v>
      </c>
      <c r="F65" t="str">
        <f>INDEX([2]!十八局地盤表,FLOOR((ROW()-2)/64, 1)+1,  MOD(D65 - C65-1, 8)+1)</f>
        <v>癸</v>
      </c>
      <c r="G65" t="str">
        <f t="shared" si="4"/>
        <v>癸戊</v>
      </c>
      <c r="H65" t="str">
        <f>VLOOKUP(G65,天干沖合!$E$2:$G$101,2,FALSE)</f>
        <v>合火</v>
      </c>
      <c r="I65" t="str">
        <f>VLOOKUP(G65,天干沖合!$E$2:$G$101,3,FALSE)</f>
        <v>戊癸相合，名为天乙会合，吉门宜求财，婚姻喜美，吉人赞助成合。若门凶迫制，反祸官非。</v>
      </c>
    </row>
    <row r="66" spans="1:9" x14ac:dyDescent="0.25">
      <c r="A66">
        <f t="shared" si="0"/>
        <v>-511.5</v>
      </c>
      <c r="B66">
        <f t="shared" si="1"/>
        <v>-8</v>
      </c>
      <c r="C66">
        <f t="shared" si="2"/>
        <v>0</v>
      </c>
      <c r="D66">
        <f t="shared" si="3"/>
        <v>1</v>
      </c>
      <c r="E66" t="str">
        <f>INDEX([2]!十八局地盤表,FLOOR((ROW()-2)/64, 1)+1,  D66)</f>
        <v>壬</v>
      </c>
      <c r="F66" t="str">
        <f>INDEX([2]!十八局地盤表,FLOOR((ROW()-2)/64, 1)+1,  MOD(D66 - C66-1, 8)+1)</f>
        <v>壬</v>
      </c>
      <c r="G66" t="str">
        <f t="shared" si="4"/>
        <v>壬壬</v>
      </c>
      <c r="H66" t="str">
        <f>VLOOKUP(G66,天干沖合!$E$2:$G$101,2,FALSE)</f>
        <v/>
      </c>
      <c r="I66" t="str">
        <f>VLOOKUP(G66,天干沖合!$E$2:$G$101,3,FALSE)</f>
        <v>名为蛇入地罗，外人缠绕，内事索索，吉门吉星，庶免蹉跎。</v>
      </c>
    </row>
    <row r="67" spans="1:9" x14ac:dyDescent="0.25">
      <c r="A67">
        <f t="shared" ref="A67:A130" si="5">ROW()-577.5</f>
        <v>-510.5</v>
      </c>
      <c r="B67">
        <f t="shared" ref="B67:B130" si="6">SIGN(A67)*CEILING(ABS(A67)/64, 1)</f>
        <v>-8</v>
      </c>
      <c r="C67">
        <f t="shared" ref="C67:C130" si="7">MOD(FLOOR((ROW()-2)/8, 1), 8)</f>
        <v>0</v>
      </c>
      <c r="D67">
        <f t="shared" ref="D67:D130" si="8">MOD(ROW()-2, 8)+1</f>
        <v>2</v>
      </c>
      <c r="E67" t="str">
        <f>INDEX([2]!十八局地盤表,FLOOR((ROW()-2)/64, 1)+1,  D67)</f>
        <v>癸</v>
      </c>
      <c r="F67" t="str">
        <f>INDEX([2]!十八局地盤表,FLOOR((ROW()-2)/64, 1)+1,  MOD(D67 - C67-1, 8)+1)</f>
        <v>癸</v>
      </c>
      <c r="G67" t="str">
        <f t="shared" ref="G67:G130" si="9">F67&amp;E67</f>
        <v>癸癸</v>
      </c>
      <c r="H67" t="str">
        <f>VLOOKUP(G67,天干沖合!$E$2:$G$101,2,FALSE)</f>
        <v/>
      </c>
      <c r="I67" t="str">
        <f>VLOOKUP(G67,天干沖合!$E$2:$G$101,3,FALSE)</f>
        <v>名为天网四张，主行人失伴，病讼皆伤。</v>
      </c>
    </row>
    <row r="68" spans="1:9" x14ac:dyDescent="0.25">
      <c r="A68">
        <f t="shared" si="5"/>
        <v>-509.5</v>
      </c>
      <c r="B68">
        <f t="shared" si="6"/>
        <v>-8</v>
      </c>
      <c r="C68">
        <f t="shared" si="7"/>
        <v>0</v>
      </c>
      <c r="D68">
        <f t="shared" si="8"/>
        <v>3</v>
      </c>
      <c r="E68" t="str">
        <f>INDEX([2]!十八局地盤表,FLOOR((ROW()-2)/64, 1)+1,  D68)</f>
        <v>戊</v>
      </c>
      <c r="F68" t="str">
        <f>INDEX([2]!十八局地盤表,FLOOR((ROW()-2)/64, 1)+1,  MOD(D68 - C68-1, 8)+1)</f>
        <v>戊</v>
      </c>
      <c r="G68" t="str">
        <f t="shared" si="9"/>
        <v>戊戊</v>
      </c>
      <c r="H68" t="str">
        <f>VLOOKUP(G68,天干沖合!$E$2:$G$101,2,FALSE)</f>
        <v/>
      </c>
      <c r="I68" t="str">
        <f>VLOOKUP(G68,天干沖合!$E$2:$G$101,3,FALSE)</f>
        <v>甲甲比肩，名为伏吟，遇此，凡事不利，道路闭塞，以守为好。</v>
      </c>
    </row>
    <row r="69" spans="1:9" x14ac:dyDescent="0.25">
      <c r="A69">
        <f t="shared" si="5"/>
        <v>-508.5</v>
      </c>
      <c r="B69">
        <f t="shared" si="6"/>
        <v>-8</v>
      </c>
      <c r="C69">
        <f t="shared" si="7"/>
        <v>0</v>
      </c>
      <c r="D69">
        <f t="shared" si="8"/>
        <v>4</v>
      </c>
      <c r="E69" t="str">
        <f>INDEX([2]!十八局地盤表,FLOOR((ROW()-2)/64, 1)+1,  D69)</f>
        <v>丙</v>
      </c>
      <c r="F69" t="str">
        <f>INDEX([2]!十八局地盤表,FLOOR((ROW()-2)/64, 1)+1,  MOD(D69 - C69-1, 8)+1)</f>
        <v>丙</v>
      </c>
      <c r="G69" t="str">
        <f t="shared" si="9"/>
        <v>丙丙</v>
      </c>
      <c r="H69" t="str">
        <f>VLOOKUP(G69,天干沖合!$E$2:$G$101,2,FALSE)</f>
        <v/>
      </c>
      <c r="I69" t="str">
        <f>VLOOKUP(G69,天干沖合!$E$2:$G$101,3,FALSE)</f>
        <v>为月奇悖师，文书逼迫，破耗遗失，主单据票证不明遗失。</v>
      </c>
    </row>
    <row r="70" spans="1:9" x14ac:dyDescent="0.25">
      <c r="A70">
        <f t="shared" si="5"/>
        <v>-507.5</v>
      </c>
      <c r="B70">
        <f t="shared" si="6"/>
        <v>-8</v>
      </c>
      <c r="C70">
        <f t="shared" si="7"/>
        <v>0</v>
      </c>
      <c r="D70">
        <f t="shared" si="8"/>
        <v>5</v>
      </c>
      <c r="E70" t="str">
        <f>INDEX([2]!十八局地盤表,FLOOR((ROW()-2)/64, 1)+1,  D70)</f>
        <v>庚</v>
      </c>
      <c r="F70" t="str">
        <f>INDEX([2]!十八局地盤表,FLOOR((ROW()-2)/64, 1)+1,  MOD(D70 - C70-1, 8)+1)</f>
        <v>庚</v>
      </c>
      <c r="G70" t="str">
        <f t="shared" si="9"/>
        <v>庚庚</v>
      </c>
      <c r="H70" t="str">
        <f>VLOOKUP(G70,天干沖合!$E$2:$G$101,2,FALSE)</f>
        <v/>
      </c>
      <c r="I70" t="str">
        <f>VLOOKUP(G70,天干沖合!$E$2:$G$101,3,FALSE)</f>
        <v>名为太白同宫，又名战格，官灾横祸，兄弟或同辈朋友相冲撞，不利为事。</v>
      </c>
    </row>
    <row r="71" spans="1:9" x14ac:dyDescent="0.25">
      <c r="A71">
        <f t="shared" si="5"/>
        <v>-506.5</v>
      </c>
      <c r="B71">
        <f t="shared" si="6"/>
        <v>-8</v>
      </c>
      <c r="C71">
        <f t="shared" si="7"/>
        <v>0</v>
      </c>
      <c r="D71">
        <f t="shared" si="8"/>
        <v>6</v>
      </c>
      <c r="E71" t="str">
        <f>INDEX([2]!十八局地盤表,FLOOR((ROW()-2)/64, 1)+1,  D71)</f>
        <v>己</v>
      </c>
      <c r="F71" t="str">
        <f>INDEX([2]!十八局地盤表,FLOOR((ROW()-2)/64, 1)+1,  MOD(D71 - C71-1, 8)+1)</f>
        <v>己</v>
      </c>
      <c r="G71" t="str">
        <f t="shared" si="9"/>
        <v>己己</v>
      </c>
      <c r="H71" t="str">
        <f>VLOOKUP(G71,天干沖合!$E$2:$G$101,2,FALSE)</f>
        <v/>
      </c>
      <c r="I71" t="str">
        <f>VLOOKUP(G71,天干沖合!$E$2:$G$101,3,FALSE)</f>
        <v>名为地户逢鬼，病者发凶或必死，百事不遂，暂不谋为，谋为则凶。</v>
      </c>
    </row>
    <row r="72" spans="1:9" x14ac:dyDescent="0.25">
      <c r="A72">
        <f t="shared" si="5"/>
        <v>-505.5</v>
      </c>
      <c r="B72">
        <f t="shared" si="6"/>
        <v>-8</v>
      </c>
      <c r="C72">
        <f t="shared" si="7"/>
        <v>0</v>
      </c>
      <c r="D72">
        <f t="shared" si="8"/>
        <v>7</v>
      </c>
      <c r="E72" t="str">
        <f>INDEX([2]!十八局地盤表,FLOOR((ROW()-2)/64, 1)+1,  D72)</f>
        <v>丁</v>
      </c>
      <c r="F72" t="str">
        <f>INDEX([2]!十八局地盤表,FLOOR((ROW()-2)/64, 1)+1,  MOD(D72 - C72-1, 8)+1)</f>
        <v>丁</v>
      </c>
      <c r="G72" t="str">
        <f t="shared" si="9"/>
        <v>丁丁</v>
      </c>
      <c r="H72" t="str">
        <f>VLOOKUP(G72,天干沖合!$E$2:$G$101,2,FALSE)</f>
        <v/>
      </c>
      <c r="I72" t="str">
        <f>VLOOKUP(G72,天干沖合!$E$2:$G$101,3,FALSE)</f>
        <v>为星奇入太阴，文书证件即至，喜事从心，万事如意。</v>
      </c>
    </row>
    <row r="73" spans="1:9" x14ac:dyDescent="0.25">
      <c r="A73">
        <f t="shared" si="5"/>
        <v>-504.5</v>
      </c>
      <c r="B73">
        <f t="shared" si="6"/>
        <v>-8</v>
      </c>
      <c r="C73">
        <f t="shared" si="7"/>
        <v>0</v>
      </c>
      <c r="D73">
        <f t="shared" si="8"/>
        <v>8</v>
      </c>
      <c r="E73" t="str">
        <f>INDEX([2]!十八局地盤表,FLOOR((ROW()-2)/64, 1)+1,  D73)</f>
        <v>乙</v>
      </c>
      <c r="F73" t="str">
        <f>INDEX([2]!十八局地盤表,FLOOR((ROW()-2)/64, 1)+1,  MOD(D73 - C73-1, 8)+1)</f>
        <v>乙</v>
      </c>
      <c r="G73" t="str">
        <f t="shared" si="9"/>
        <v>乙乙</v>
      </c>
      <c r="H73" t="str">
        <f>VLOOKUP(G73,天干沖合!$E$2:$G$101,2,FALSE)</f>
        <v/>
      </c>
      <c r="I73" t="str">
        <f>VLOOKUP(G73,天干沖合!$E$2:$G$101,3,FALSE)</f>
        <v>乙乙比肩，为日奇伏吟，不宜见上层领导，贵人，不宜求名求利，只宜安分守己为吉。</v>
      </c>
    </row>
    <row r="74" spans="1:9" x14ac:dyDescent="0.25">
      <c r="A74">
        <f t="shared" si="5"/>
        <v>-503.5</v>
      </c>
      <c r="B74">
        <f t="shared" si="6"/>
        <v>-8</v>
      </c>
      <c r="C74">
        <f t="shared" si="7"/>
        <v>1</v>
      </c>
      <c r="D74">
        <f t="shared" si="8"/>
        <v>1</v>
      </c>
      <c r="E74" t="str">
        <f>INDEX([2]!十八局地盤表,FLOOR((ROW()-2)/64, 1)+1,  D74)</f>
        <v>壬</v>
      </c>
      <c r="F74" t="str">
        <f>INDEX([2]!十八局地盤表,FLOOR((ROW()-2)/64, 1)+1,  MOD(D74 - C74-1, 8)+1)</f>
        <v>乙</v>
      </c>
      <c r="G74" t="str">
        <f t="shared" si="9"/>
        <v>乙壬</v>
      </c>
      <c r="H74" t="str">
        <f>VLOOKUP(G74,天干沖合!$E$2:$G$101,2,FALSE)</f>
        <v/>
      </c>
      <c r="I74" t="str">
        <f>VLOOKUP(G74,天干沖合!$E$2:$G$101,3,FALSE)</f>
        <v>为日奇入地，尊卑悖乱，官讼是非，有人谋害之事。</v>
      </c>
    </row>
    <row r="75" spans="1:9" x14ac:dyDescent="0.25">
      <c r="A75">
        <f t="shared" si="5"/>
        <v>-502.5</v>
      </c>
      <c r="B75">
        <f t="shared" si="6"/>
        <v>-8</v>
      </c>
      <c r="C75">
        <f t="shared" si="7"/>
        <v>1</v>
      </c>
      <c r="D75">
        <f t="shared" si="8"/>
        <v>2</v>
      </c>
      <c r="E75" t="str">
        <f>INDEX([2]!十八局地盤表,FLOOR((ROW()-2)/64, 1)+1,  D75)</f>
        <v>癸</v>
      </c>
      <c r="F75" t="str">
        <f>INDEX([2]!十八局地盤表,FLOOR((ROW()-2)/64, 1)+1,  MOD(D75 - C75-1, 8)+1)</f>
        <v>壬</v>
      </c>
      <c r="G75" t="str">
        <f t="shared" si="9"/>
        <v>壬癸</v>
      </c>
      <c r="H75" t="str">
        <f>VLOOKUP(G75,天干沖合!$E$2:$G$101,2,FALSE)</f>
        <v/>
      </c>
      <c r="I75" t="str">
        <f>VLOOKUP(G75,天干沖合!$E$2:$G$101,3,FALSE)</f>
        <v>名为幼女奸淫，主有家丑外扬之事发生，门吉星凶，易反福为祸。</v>
      </c>
    </row>
    <row r="76" spans="1:9" x14ac:dyDescent="0.25">
      <c r="A76">
        <f t="shared" si="5"/>
        <v>-501.5</v>
      </c>
      <c r="B76">
        <f t="shared" si="6"/>
        <v>-8</v>
      </c>
      <c r="C76">
        <f t="shared" si="7"/>
        <v>1</v>
      </c>
      <c r="D76">
        <f t="shared" si="8"/>
        <v>3</v>
      </c>
      <c r="E76" t="str">
        <f>INDEX([2]!十八局地盤表,FLOOR((ROW()-2)/64, 1)+1,  D76)</f>
        <v>戊</v>
      </c>
      <c r="F76" t="str">
        <f>INDEX([2]!十八局地盤表,FLOOR((ROW()-2)/64, 1)+1,  MOD(D76 - C76-1, 8)+1)</f>
        <v>癸</v>
      </c>
      <c r="G76" t="str">
        <f t="shared" si="9"/>
        <v>癸戊</v>
      </c>
      <c r="H76" t="str">
        <f>VLOOKUP(G76,天干沖合!$E$2:$G$101,2,FALSE)</f>
        <v>合火</v>
      </c>
      <c r="I76" t="str">
        <f>VLOOKUP(G76,天干沖合!$E$2:$G$101,3,FALSE)</f>
        <v>戊癸相合，名为天乙会合，吉门宜求财，婚姻喜美，吉人赞助成合。若门凶迫制，反祸官非。</v>
      </c>
    </row>
    <row r="77" spans="1:9" x14ac:dyDescent="0.25">
      <c r="A77">
        <f t="shared" si="5"/>
        <v>-500.5</v>
      </c>
      <c r="B77">
        <f t="shared" si="6"/>
        <v>-8</v>
      </c>
      <c r="C77">
        <f t="shared" si="7"/>
        <v>1</v>
      </c>
      <c r="D77">
        <f t="shared" si="8"/>
        <v>4</v>
      </c>
      <c r="E77" t="str">
        <f>INDEX([2]!十八局地盤表,FLOOR((ROW()-2)/64, 1)+1,  D77)</f>
        <v>丙</v>
      </c>
      <c r="F77" t="str">
        <f>INDEX([2]!十八局地盤表,FLOOR((ROW()-2)/64, 1)+1,  MOD(D77 - C77-1, 8)+1)</f>
        <v>戊</v>
      </c>
      <c r="G77" t="str">
        <f t="shared" si="9"/>
        <v>戊丙</v>
      </c>
      <c r="H77" t="str">
        <f>VLOOKUP(G77,天干沖合!$E$2:$G$101,2,FALSE)</f>
        <v/>
      </c>
      <c r="I77" t="str">
        <f>VLOOKUP(G77,天干沖合!$E$2:$G$101,3,FALSE)</f>
        <v>因青龙甲木生助丙火，故为青龙返首，为事所谋，大吉大利。若逢迫墓击刑，吉事成凶。</v>
      </c>
    </row>
    <row r="78" spans="1:9" x14ac:dyDescent="0.25">
      <c r="A78">
        <f t="shared" si="5"/>
        <v>-499.5</v>
      </c>
      <c r="B78">
        <f t="shared" si="6"/>
        <v>-8</v>
      </c>
      <c r="C78">
        <f t="shared" si="7"/>
        <v>1</v>
      </c>
      <c r="D78">
        <f t="shared" si="8"/>
        <v>5</v>
      </c>
      <c r="E78" t="str">
        <f>INDEX([2]!十八局地盤表,FLOOR((ROW()-2)/64, 1)+1,  D78)</f>
        <v>庚</v>
      </c>
      <c r="F78" t="str">
        <f>INDEX([2]!十八局地盤表,FLOOR((ROW()-2)/64, 1)+1,  MOD(D78 - C78-1, 8)+1)</f>
        <v>丙</v>
      </c>
      <c r="G78" t="str">
        <f t="shared" si="9"/>
        <v>丙庚</v>
      </c>
      <c r="H78" t="str">
        <f>VLOOKUP(G78,天干沖合!$E$2:$G$101,2,FALSE)</f>
        <v/>
      </c>
      <c r="I78" t="str">
        <f>VLOOKUP(G78,天干沖合!$E$2:$G$101,3,FALSE)</f>
        <v>为荧入太白，门户破败，盗贼耗失，事业亦凶。</v>
      </c>
    </row>
    <row r="79" spans="1:9" x14ac:dyDescent="0.25">
      <c r="A79">
        <f t="shared" si="5"/>
        <v>-498.5</v>
      </c>
      <c r="B79">
        <f t="shared" si="6"/>
        <v>-8</v>
      </c>
      <c r="C79">
        <f t="shared" si="7"/>
        <v>1</v>
      </c>
      <c r="D79">
        <f t="shared" si="8"/>
        <v>6</v>
      </c>
      <c r="E79" t="str">
        <f>INDEX([2]!十八局地盤表,FLOOR((ROW()-2)/64, 1)+1,  D79)</f>
        <v>己</v>
      </c>
      <c r="F79" t="str">
        <f>INDEX([2]!十八局地盤表,FLOOR((ROW()-2)/64, 1)+1,  MOD(D79 - C79-1, 8)+1)</f>
        <v>庚</v>
      </c>
      <c r="G79" t="str">
        <f t="shared" si="9"/>
        <v>庚己</v>
      </c>
      <c r="H79" t="str">
        <f>VLOOKUP(G79,天干沖合!$E$2:$G$101,2,FALSE)</f>
        <v/>
      </c>
      <c r="I79" t="str">
        <f>VLOOKUP(G79,天干沖合!$E$2:$G$101,3,FALSE)</f>
        <v>名为官符刑格，主有官司口舌，因官讼被判刑，住牢狱更凶。</v>
      </c>
    </row>
    <row r="80" spans="1:9" x14ac:dyDescent="0.25">
      <c r="A80">
        <f t="shared" si="5"/>
        <v>-497.5</v>
      </c>
      <c r="B80">
        <f t="shared" si="6"/>
        <v>-8</v>
      </c>
      <c r="C80">
        <f t="shared" si="7"/>
        <v>1</v>
      </c>
      <c r="D80">
        <f t="shared" si="8"/>
        <v>7</v>
      </c>
      <c r="E80" t="str">
        <f>INDEX([2]!十八局地盤表,FLOOR((ROW()-2)/64, 1)+1,  D80)</f>
        <v>丁</v>
      </c>
      <c r="F80" t="str">
        <f>INDEX([2]!十八局地盤表,FLOOR((ROW()-2)/64, 1)+1,  MOD(D80 - C80-1, 8)+1)</f>
        <v>己</v>
      </c>
      <c r="G80" t="str">
        <f t="shared" si="9"/>
        <v>己丁</v>
      </c>
      <c r="H80" t="str">
        <f>VLOOKUP(G80,天干沖合!$E$2:$G$101,2,FALSE)</f>
        <v/>
      </c>
      <c r="I80" t="str">
        <f>VLOOKUP(G80,天干沖合!$E$2:$G$101,3,FALSE)</f>
        <v>因戌为火墓，故名为朱雀入墓，文书词讼，先曲后直。</v>
      </c>
    </row>
    <row r="81" spans="1:9" x14ac:dyDescent="0.25">
      <c r="A81">
        <f t="shared" si="5"/>
        <v>-496.5</v>
      </c>
      <c r="B81">
        <f t="shared" si="6"/>
        <v>-8</v>
      </c>
      <c r="C81">
        <f t="shared" si="7"/>
        <v>1</v>
      </c>
      <c r="D81">
        <f t="shared" si="8"/>
        <v>8</v>
      </c>
      <c r="E81" t="str">
        <f>INDEX([2]!十八局地盤表,FLOOR((ROW()-2)/64, 1)+1,  D81)</f>
        <v>乙</v>
      </c>
      <c r="F81" t="str">
        <f>INDEX([2]!十八局地盤表,FLOOR((ROW()-2)/64, 1)+1,  MOD(D81 - C81-1, 8)+1)</f>
        <v>丁</v>
      </c>
      <c r="G81" t="str">
        <f t="shared" si="9"/>
        <v>丁乙</v>
      </c>
      <c r="H81" t="str">
        <f>VLOOKUP(G81,天干沖合!$E$2:$G$101,2,FALSE)</f>
        <v/>
      </c>
      <c r="I81" t="str">
        <f>VLOOKUP(G81,天干沖合!$E$2:$G$101,3,FALSE)</f>
        <v>为人遁吉格，贵人加官晋爵，常人婚姻财帛有喜。</v>
      </c>
    </row>
    <row r="82" spans="1:9" x14ac:dyDescent="0.25">
      <c r="A82">
        <f t="shared" si="5"/>
        <v>-495.5</v>
      </c>
      <c r="B82">
        <f t="shared" si="6"/>
        <v>-8</v>
      </c>
      <c r="C82">
        <f t="shared" si="7"/>
        <v>2</v>
      </c>
      <c r="D82">
        <f t="shared" si="8"/>
        <v>1</v>
      </c>
      <c r="E82" t="str">
        <f>INDEX([2]!十八局地盤表,FLOOR((ROW()-2)/64, 1)+1,  D82)</f>
        <v>壬</v>
      </c>
      <c r="F82" t="str">
        <f>INDEX([2]!十八局地盤表,FLOOR((ROW()-2)/64, 1)+1,  MOD(D82 - C82-1, 8)+1)</f>
        <v>丁</v>
      </c>
      <c r="G82" t="str">
        <f t="shared" si="9"/>
        <v>丁壬</v>
      </c>
      <c r="H82" t="str">
        <f>VLOOKUP(G82,天干沖合!$E$2:$G$101,2,FALSE)</f>
        <v>合木</v>
      </c>
      <c r="I82" t="str">
        <f>VLOOKUP(G82,天干沖合!$E$2:$G$101,3,FALSE)</f>
        <v>因丁壬相合，故主贵人恩诏，讼狱公平，测婚多为苟合。</v>
      </c>
    </row>
    <row r="83" spans="1:9" x14ac:dyDescent="0.25">
      <c r="A83">
        <f t="shared" si="5"/>
        <v>-494.5</v>
      </c>
      <c r="B83">
        <f t="shared" si="6"/>
        <v>-8</v>
      </c>
      <c r="C83">
        <f t="shared" si="7"/>
        <v>2</v>
      </c>
      <c r="D83">
        <f t="shared" si="8"/>
        <v>2</v>
      </c>
      <c r="E83" t="str">
        <f>INDEX([2]!十八局地盤表,FLOOR((ROW()-2)/64, 1)+1,  D83)</f>
        <v>癸</v>
      </c>
      <c r="F83" t="str">
        <f>INDEX([2]!十八局地盤表,FLOOR((ROW()-2)/64, 1)+1,  MOD(D83 - C83-1, 8)+1)</f>
        <v>乙</v>
      </c>
      <c r="G83" t="str">
        <f t="shared" si="9"/>
        <v>乙癸</v>
      </c>
      <c r="H83" t="str">
        <f>VLOOKUP(G83,天干沖合!$E$2:$G$101,2,FALSE)</f>
        <v/>
      </c>
      <c r="I83" t="str">
        <f>VLOOKUP(G83,天干沖合!$E$2:$G$101,3,FALSE)</f>
        <v>为华盖逢星，遁迹修道，隐匿藏形，躲灾避难为吉。</v>
      </c>
    </row>
    <row r="84" spans="1:9" x14ac:dyDescent="0.25">
      <c r="A84">
        <f t="shared" si="5"/>
        <v>-493.5</v>
      </c>
      <c r="B84">
        <f t="shared" si="6"/>
        <v>-8</v>
      </c>
      <c r="C84">
        <f t="shared" si="7"/>
        <v>2</v>
      </c>
      <c r="D84">
        <f t="shared" si="8"/>
        <v>3</v>
      </c>
      <c r="E84" t="str">
        <f>INDEX([2]!十八局地盤表,FLOOR((ROW()-2)/64, 1)+1,  D84)</f>
        <v>戊</v>
      </c>
      <c r="F84" t="str">
        <f>INDEX([2]!十八局地盤表,FLOOR((ROW()-2)/64, 1)+1,  MOD(D84 - C84-1, 8)+1)</f>
        <v>壬</v>
      </c>
      <c r="G84" t="str">
        <f t="shared" si="9"/>
        <v>壬戊</v>
      </c>
      <c r="H84" t="str">
        <f>VLOOKUP(G84,天干沖合!$E$2:$G$101,2,FALSE)</f>
        <v/>
      </c>
      <c r="I84" t="str">
        <f>VLOOKUP(G84,天干沖合!$E$2:$G$101,3,FALSE)</f>
        <v>因壬为小蛇，甲为青龙，故名为小蛇化龙，男人发达，女人产婴童。</v>
      </c>
    </row>
    <row r="85" spans="1:9" x14ac:dyDescent="0.25">
      <c r="A85">
        <f t="shared" si="5"/>
        <v>-492.5</v>
      </c>
      <c r="B85">
        <f t="shared" si="6"/>
        <v>-8</v>
      </c>
      <c r="C85">
        <f t="shared" si="7"/>
        <v>2</v>
      </c>
      <c r="D85">
        <f t="shared" si="8"/>
        <v>4</v>
      </c>
      <c r="E85" t="str">
        <f>INDEX([2]!十八局地盤表,FLOOR((ROW()-2)/64, 1)+1,  D85)</f>
        <v>丙</v>
      </c>
      <c r="F85" t="str">
        <f>INDEX([2]!十八局地盤表,FLOOR((ROW()-2)/64, 1)+1,  MOD(D85 - C85-1, 8)+1)</f>
        <v>癸</v>
      </c>
      <c r="G85" t="str">
        <f t="shared" si="9"/>
        <v>癸丙</v>
      </c>
      <c r="H85" t="str">
        <f>VLOOKUP(G85,天干沖合!$E$2:$G$101,2,FALSE)</f>
        <v/>
      </c>
      <c r="I85" t="str">
        <f>VLOOKUP(G85,天干沖合!$E$2:$G$101,3,FALSE)</f>
        <v>名为华盖悖师，贵溅逢之皆不利，唯上人见喜。</v>
      </c>
    </row>
    <row r="86" spans="1:9" x14ac:dyDescent="0.25">
      <c r="A86">
        <f t="shared" si="5"/>
        <v>-491.5</v>
      </c>
      <c r="B86">
        <f t="shared" si="6"/>
        <v>-8</v>
      </c>
      <c r="C86">
        <f t="shared" si="7"/>
        <v>2</v>
      </c>
      <c r="D86">
        <f t="shared" si="8"/>
        <v>5</v>
      </c>
      <c r="E86" t="str">
        <f>INDEX([2]!十八局地盤表,FLOOR((ROW()-2)/64, 1)+1,  D86)</f>
        <v>庚</v>
      </c>
      <c r="F86" t="str">
        <f>INDEX([2]!十八局地盤表,FLOOR((ROW()-2)/64, 1)+1,  MOD(D86 - C86-1, 8)+1)</f>
        <v>戊</v>
      </c>
      <c r="G86" t="str">
        <f t="shared" si="9"/>
        <v>戊庚</v>
      </c>
      <c r="H86" t="str">
        <f>VLOOKUP(G86,天干沖合!$E$2:$G$101,2,FALSE)</f>
        <v/>
      </c>
      <c r="I86" t="str">
        <f>VLOOKUP(G86,天干沖合!$E$2:$G$101,3,FALSE)</f>
        <v>因值符甲最怕庚金克杀，故为值符飞宫，吉事不吉，凶事更凶，求财没利益，测病也主凶。同时，甲庚相冲，飞宫也主换地方。</v>
      </c>
    </row>
    <row r="87" spans="1:9" x14ac:dyDescent="0.25">
      <c r="A87">
        <f t="shared" si="5"/>
        <v>-490.5</v>
      </c>
      <c r="B87">
        <f t="shared" si="6"/>
        <v>-8</v>
      </c>
      <c r="C87">
        <f t="shared" si="7"/>
        <v>2</v>
      </c>
      <c r="D87">
        <f t="shared" si="8"/>
        <v>6</v>
      </c>
      <c r="E87" t="str">
        <f>INDEX([2]!十八局地盤表,FLOOR((ROW()-2)/64, 1)+1,  D87)</f>
        <v>己</v>
      </c>
      <c r="F87" t="str">
        <f>INDEX([2]!十八局地盤表,FLOOR((ROW()-2)/64, 1)+1,  MOD(D87 - C87-1, 8)+1)</f>
        <v>丙</v>
      </c>
      <c r="G87" t="str">
        <f t="shared" si="9"/>
        <v>丙己</v>
      </c>
      <c r="H87" t="str">
        <f>VLOOKUP(G87,天干沖合!$E$2:$G$101,2,FALSE)</f>
        <v/>
      </c>
      <c r="I87" t="str">
        <f>VLOOKUP(G87,天干沖合!$E$2:$G$101,3,FALSE)</f>
        <v>因丙火入戌墓，故为火悖入刑，囚人刑杖，文书不行，吉门得吉，凶门转凶。</v>
      </c>
    </row>
    <row r="88" spans="1:9" x14ac:dyDescent="0.25">
      <c r="A88">
        <f t="shared" si="5"/>
        <v>-489.5</v>
      </c>
      <c r="B88">
        <f t="shared" si="6"/>
        <v>-8</v>
      </c>
      <c r="C88">
        <f t="shared" si="7"/>
        <v>2</v>
      </c>
      <c r="D88">
        <f t="shared" si="8"/>
        <v>7</v>
      </c>
      <c r="E88" t="str">
        <f>INDEX([2]!十八局地盤表,FLOOR((ROW()-2)/64, 1)+1,  D88)</f>
        <v>丁</v>
      </c>
      <c r="F88" t="str">
        <f>INDEX([2]!十八局地盤表,FLOOR((ROW()-2)/64, 1)+1,  MOD(D88 - C88-1, 8)+1)</f>
        <v>庚</v>
      </c>
      <c r="G88" t="str">
        <f t="shared" si="9"/>
        <v>庚丁</v>
      </c>
      <c r="H88" t="str">
        <f>VLOOKUP(G88,天干沖合!$E$2:$G$101,2,FALSE)</f>
        <v/>
      </c>
      <c r="I88" t="str">
        <f>VLOOKUP(G88,天干沖合!$E$2:$G$101,3,FALSE)</f>
        <v>名为亭亭之格，因私匿或男女关系起官司是非，门吉有救，门凶事必凶。</v>
      </c>
    </row>
    <row r="89" spans="1:9" x14ac:dyDescent="0.25">
      <c r="A89">
        <f t="shared" si="5"/>
        <v>-488.5</v>
      </c>
      <c r="B89">
        <f t="shared" si="6"/>
        <v>-8</v>
      </c>
      <c r="C89">
        <f t="shared" si="7"/>
        <v>2</v>
      </c>
      <c r="D89">
        <f t="shared" si="8"/>
        <v>8</v>
      </c>
      <c r="E89" t="str">
        <f>INDEX([2]!十八局地盤表,FLOOR((ROW()-2)/64, 1)+1,  D89)</f>
        <v>乙</v>
      </c>
      <c r="F89" t="str">
        <f>INDEX([2]!十八局地盤表,FLOOR((ROW()-2)/64, 1)+1,  MOD(D89 - C89-1, 8)+1)</f>
        <v>己</v>
      </c>
      <c r="G89" t="str">
        <f t="shared" si="9"/>
        <v>己乙</v>
      </c>
      <c r="H89" t="str">
        <f>VLOOKUP(G89,天干沖合!$E$2:$G$101,2,FALSE)</f>
        <v/>
      </c>
      <c r="I89" t="str">
        <f>VLOOKUP(G89,天干沖合!$E$2:$G$101,3,FALSE)</f>
        <v>因戌为乙木之墓，己又为地户，故名墓神不明，地户逢星，宜遁迹隐形为利。</v>
      </c>
    </row>
    <row r="90" spans="1:9" x14ac:dyDescent="0.25">
      <c r="A90">
        <f t="shared" si="5"/>
        <v>-487.5</v>
      </c>
      <c r="B90">
        <f t="shared" si="6"/>
        <v>-8</v>
      </c>
      <c r="C90">
        <f t="shared" si="7"/>
        <v>3</v>
      </c>
      <c r="D90">
        <f t="shared" si="8"/>
        <v>1</v>
      </c>
      <c r="E90" t="str">
        <f>INDEX([2]!十八局地盤表,FLOOR((ROW()-2)/64, 1)+1,  D90)</f>
        <v>壬</v>
      </c>
      <c r="F90" t="str">
        <f>INDEX([2]!十八局地盤表,FLOOR((ROW()-2)/64, 1)+1,  MOD(D90 - C90-1, 8)+1)</f>
        <v>己</v>
      </c>
      <c r="G90" t="str">
        <f t="shared" si="9"/>
        <v>己壬</v>
      </c>
      <c r="H90" t="str">
        <f>VLOOKUP(G90,天干沖合!$E$2:$G$101,2,FALSE)</f>
        <v/>
      </c>
      <c r="I90" t="str">
        <f>VLOOKUP(G90,天干沖合!$E$2:$G$101,3,FALSE)</f>
        <v>名为地网高张，狡童佚女，奸情伤杀，凶。</v>
      </c>
    </row>
    <row r="91" spans="1:9" x14ac:dyDescent="0.25">
      <c r="A91">
        <f t="shared" si="5"/>
        <v>-486.5</v>
      </c>
      <c r="B91">
        <f t="shared" si="6"/>
        <v>-8</v>
      </c>
      <c r="C91">
        <f t="shared" si="7"/>
        <v>3</v>
      </c>
      <c r="D91">
        <f t="shared" si="8"/>
        <v>2</v>
      </c>
      <c r="E91" t="str">
        <f>INDEX([2]!十八局地盤表,FLOOR((ROW()-2)/64, 1)+1,  D91)</f>
        <v>癸</v>
      </c>
      <c r="F91" t="str">
        <f>INDEX([2]!十八局地盤表,FLOOR((ROW()-2)/64, 1)+1,  MOD(D91 - C91-1, 8)+1)</f>
        <v>丁</v>
      </c>
      <c r="G91" t="str">
        <f t="shared" si="9"/>
        <v>丁癸</v>
      </c>
      <c r="H91" t="str">
        <f>VLOOKUP(G91,天干沖合!$E$2:$G$101,2,FALSE)</f>
        <v>沖</v>
      </c>
      <c r="I91" t="str">
        <f>VLOOKUP(G91,天干沖合!$E$2:$G$101,3,FALSE)</f>
        <v>癸水冲克丁火，为朱雀投江，文书口舌是非，经官动府，词讼不利，音信沉溺不到。</v>
      </c>
    </row>
    <row r="92" spans="1:9" x14ac:dyDescent="0.25">
      <c r="A92">
        <f t="shared" si="5"/>
        <v>-485.5</v>
      </c>
      <c r="B92">
        <f t="shared" si="6"/>
        <v>-8</v>
      </c>
      <c r="C92">
        <f t="shared" si="7"/>
        <v>3</v>
      </c>
      <c r="D92">
        <f t="shared" si="8"/>
        <v>3</v>
      </c>
      <c r="E92" t="str">
        <f>INDEX([2]!十八局地盤表,FLOOR((ROW()-2)/64, 1)+1,  D92)</f>
        <v>戊</v>
      </c>
      <c r="F92" t="str">
        <f>INDEX([2]!十八局地盤表,FLOOR((ROW()-2)/64, 1)+1,  MOD(D92 - C92-1, 8)+1)</f>
        <v>乙</v>
      </c>
      <c r="G92" t="str">
        <f t="shared" si="9"/>
        <v>乙戊</v>
      </c>
      <c r="H92" t="str">
        <f>VLOOKUP(G92,天干沖合!$E$2:$G$101,2,FALSE)</f>
        <v/>
      </c>
      <c r="I92" t="str">
        <f>VLOOKUP(G92,天干沖合!$E$2:$G$101,3,FALSE)</f>
        <v>乙木克戊土，为阴害阳门（因戊为阳为天门），利于阴人、阴事，不利阳人、阳事，门吉尚可谋为，门凶、门迫则破财伤人。</v>
      </c>
    </row>
    <row r="93" spans="1:9" x14ac:dyDescent="0.25">
      <c r="A93">
        <f t="shared" si="5"/>
        <v>-484.5</v>
      </c>
      <c r="B93">
        <f t="shared" si="6"/>
        <v>-8</v>
      </c>
      <c r="C93">
        <f t="shared" si="7"/>
        <v>3</v>
      </c>
      <c r="D93">
        <f t="shared" si="8"/>
        <v>4</v>
      </c>
      <c r="E93" t="str">
        <f>INDEX([2]!十八局地盤表,FLOOR((ROW()-2)/64, 1)+1,  D93)</f>
        <v>丙</v>
      </c>
      <c r="F93" t="str">
        <f>INDEX([2]!十八局地盤表,FLOOR((ROW()-2)/64, 1)+1,  MOD(D93 - C93-1, 8)+1)</f>
        <v>壬</v>
      </c>
      <c r="G93" t="str">
        <f t="shared" si="9"/>
        <v>壬丙</v>
      </c>
      <c r="H93" t="str">
        <f>VLOOKUP(G93,天干沖合!$E$2:$G$101,2,FALSE)</f>
        <v>沖</v>
      </c>
      <c r="I93" t="str">
        <f>VLOOKUP(G93,天干沖合!$E$2:$G$101,3,FALSE)</f>
        <v>名为水蛇入火，因壬丙相冲克，故主官灾刑禁，络绎不绝。</v>
      </c>
    </row>
    <row r="94" spans="1:9" x14ac:dyDescent="0.25">
      <c r="A94">
        <f t="shared" si="5"/>
        <v>-483.5</v>
      </c>
      <c r="B94">
        <f t="shared" si="6"/>
        <v>-8</v>
      </c>
      <c r="C94">
        <f t="shared" si="7"/>
        <v>3</v>
      </c>
      <c r="D94">
        <f t="shared" si="8"/>
        <v>5</v>
      </c>
      <c r="E94" t="str">
        <f>INDEX([2]!十八局地盤表,FLOOR((ROW()-2)/64, 1)+1,  D94)</f>
        <v>庚</v>
      </c>
      <c r="F94" t="str">
        <f>INDEX([2]!十八局地盤表,FLOOR((ROW()-2)/64, 1)+1,  MOD(D94 - C94-1, 8)+1)</f>
        <v>癸</v>
      </c>
      <c r="G94" t="str">
        <f t="shared" si="9"/>
        <v>癸庚</v>
      </c>
      <c r="H94" t="str">
        <f>VLOOKUP(G94,天干沖合!$E$2:$G$101,2,FALSE)</f>
        <v/>
      </c>
      <c r="I94" t="str">
        <f>VLOOKUP(G94,天干沖合!$E$2:$G$101,3,FALSE)</f>
        <v>名为太白入网，主以暴力争讼，自罹罪责。</v>
      </c>
    </row>
    <row r="95" spans="1:9" x14ac:dyDescent="0.25">
      <c r="A95">
        <f t="shared" si="5"/>
        <v>-482.5</v>
      </c>
      <c r="B95">
        <f t="shared" si="6"/>
        <v>-8</v>
      </c>
      <c r="C95">
        <f t="shared" si="7"/>
        <v>3</v>
      </c>
      <c r="D95">
        <f t="shared" si="8"/>
        <v>6</v>
      </c>
      <c r="E95" t="str">
        <f>INDEX([2]!十八局地盤表,FLOOR((ROW()-2)/64, 1)+1,  D95)</f>
        <v>己</v>
      </c>
      <c r="F95" t="str">
        <f>INDEX([2]!十八局地盤表,FLOOR((ROW()-2)/64, 1)+1,  MOD(D95 - C95-1, 8)+1)</f>
        <v>戊</v>
      </c>
      <c r="G95" t="str">
        <f t="shared" si="9"/>
        <v>戊己</v>
      </c>
      <c r="H95" t="str">
        <f>VLOOKUP(G95,天干沖合!$E$2:$G$101,2,FALSE)</f>
        <v/>
      </c>
      <c r="I95" t="str">
        <f>VLOOKUP(G95,天干沖合!$E$2:$G$101,3,FALSE)</f>
        <v>因为戌为戊土之墓，故为贵人入狱，公私皆不利。</v>
      </c>
    </row>
    <row r="96" spans="1:9" x14ac:dyDescent="0.25">
      <c r="A96">
        <f t="shared" si="5"/>
        <v>-481.5</v>
      </c>
      <c r="B96">
        <f t="shared" si="6"/>
        <v>-8</v>
      </c>
      <c r="C96">
        <f t="shared" si="7"/>
        <v>3</v>
      </c>
      <c r="D96">
        <f t="shared" si="8"/>
        <v>7</v>
      </c>
      <c r="E96" t="str">
        <f>INDEX([2]!十八局地盤表,FLOOR((ROW()-2)/64, 1)+1,  D96)</f>
        <v>丁</v>
      </c>
      <c r="F96" t="str">
        <f>INDEX([2]!十八局地盤表,FLOOR((ROW()-2)/64, 1)+1,  MOD(D96 - C96-1, 8)+1)</f>
        <v>丙</v>
      </c>
      <c r="G96" t="str">
        <f t="shared" si="9"/>
        <v>丙丁</v>
      </c>
      <c r="H96" t="str">
        <f>VLOOKUP(G96,天干沖合!$E$2:$G$101,2,FALSE)</f>
        <v/>
      </c>
      <c r="I96" t="str">
        <f>VLOOKUP(G96,天干沖合!$E$2:$G$101,3,FALSE)</f>
        <v>为星奇朱雀，贵人文书吉利，常人平静安乐，得三吉门为天遁。</v>
      </c>
    </row>
    <row r="97" spans="1:9" x14ac:dyDescent="0.25">
      <c r="A97">
        <f t="shared" si="5"/>
        <v>-480.5</v>
      </c>
      <c r="B97">
        <f t="shared" si="6"/>
        <v>-8</v>
      </c>
      <c r="C97">
        <f t="shared" si="7"/>
        <v>3</v>
      </c>
      <c r="D97">
        <f t="shared" si="8"/>
        <v>8</v>
      </c>
      <c r="E97" t="str">
        <f>INDEX([2]!十八局地盤表,FLOOR((ROW()-2)/64, 1)+1,  D97)</f>
        <v>乙</v>
      </c>
      <c r="F97" t="str">
        <f>INDEX([2]!十八局地盤表,FLOOR((ROW()-2)/64, 1)+1,  MOD(D97 - C97-1, 8)+1)</f>
        <v>庚</v>
      </c>
      <c r="G97" t="str">
        <f t="shared" si="9"/>
        <v>庚乙</v>
      </c>
      <c r="H97" t="str">
        <f>VLOOKUP(G97,天干沖合!$E$2:$G$101,2,FALSE)</f>
        <v>合金</v>
      </c>
      <c r="I97" t="str">
        <f>VLOOKUP(G97,天干沖合!$E$2:$G$101,3,FALSE)</f>
        <v>为太白逢星，退吉进凶，谋为不利。</v>
      </c>
    </row>
    <row r="98" spans="1:9" x14ac:dyDescent="0.25">
      <c r="A98">
        <f t="shared" si="5"/>
        <v>-479.5</v>
      </c>
      <c r="B98">
        <f t="shared" si="6"/>
        <v>-8</v>
      </c>
      <c r="C98">
        <f t="shared" si="7"/>
        <v>4</v>
      </c>
      <c r="D98">
        <f t="shared" si="8"/>
        <v>1</v>
      </c>
      <c r="E98" t="str">
        <f>INDEX([2]!十八局地盤表,FLOOR((ROW()-2)/64, 1)+1,  D98)</f>
        <v>壬</v>
      </c>
      <c r="F98" t="str">
        <f>INDEX([2]!十八局地盤表,FLOOR((ROW()-2)/64, 1)+1,  MOD(D98 - C98-1, 8)+1)</f>
        <v>庚</v>
      </c>
      <c r="G98" t="str">
        <f t="shared" si="9"/>
        <v>庚壬</v>
      </c>
      <c r="H98" t="str">
        <f>VLOOKUP(G98,天干沖合!$E$2:$G$101,2,FALSE)</f>
        <v/>
      </c>
      <c r="I98" t="str">
        <f>VLOOKUP(G98,天干沖合!$E$2:$G$101,3,FALSE)</f>
        <v>为上格，壬水主流动，庚为阻隔之神，故远行道路迷失，男女音信难通。</v>
      </c>
    </row>
    <row r="99" spans="1:9" x14ac:dyDescent="0.25">
      <c r="A99">
        <f t="shared" si="5"/>
        <v>-478.5</v>
      </c>
      <c r="B99">
        <f t="shared" si="6"/>
        <v>-8</v>
      </c>
      <c r="C99">
        <f t="shared" si="7"/>
        <v>4</v>
      </c>
      <c r="D99">
        <f t="shared" si="8"/>
        <v>2</v>
      </c>
      <c r="E99" t="str">
        <f>INDEX([2]!十八局地盤表,FLOOR((ROW()-2)/64, 1)+1,  D99)</f>
        <v>癸</v>
      </c>
      <c r="F99" t="str">
        <f>INDEX([2]!十八局地盤表,FLOOR((ROW()-2)/64, 1)+1,  MOD(D99 - C99-1, 8)+1)</f>
        <v>己</v>
      </c>
      <c r="G99" t="str">
        <f t="shared" si="9"/>
        <v>己癸</v>
      </c>
      <c r="H99" t="str">
        <f>VLOOKUP(G99,天干沖合!$E$2:$G$101,2,FALSE)</f>
        <v/>
      </c>
      <c r="I99" t="str">
        <f>VLOOKUP(G99,天干沖合!$E$2:$G$101,3,FALSE)</f>
        <v>名为地刑玄武，男女疾病垂危，有囚狱词讼之灾。</v>
      </c>
    </row>
    <row r="100" spans="1:9" x14ac:dyDescent="0.25">
      <c r="A100">
        <f t="shared" si="5"/>
        <v>-477.5</v>
      </c>
      <c r="B100">
        <f t="shared" si="6"/>
        <v>-8</v>
      </c>
      <c r="C100">
        <f t="shared" si="7"/>
        <v>4</v>
      </c>
      <c r="D100">
        <f t="shared" si="8"/>
        <v>3</v>
      </c>
      <c r="E100" t="str">
        <f>INDEX([2]!十八局地盤表,FLOOR((ROW()-2)/64, 1)+1,  D100)</f>
        <v>戊</v>
      </c>
      <c r="F100" t="str">
        <f>INDEX([2]!十八局地盤表,FLOOR((ROW()-2)/64, 1)+1,  MOD(D100 - C100-1, 8)+1)</f>
        <v>丁</v>
      </c>
      <c r="G100" t="str">
        <f t="shared" si="9"/>
        <v>丁戊</v>
      </c>
      <c r="H100" t="str">
        <f>VLOOKUP(G100,天干沖合!$E$2:$G$101,2,FALSE)</f>
        <v/>
      </c>
      <c r="I100" t="str">
        <f>VLOOKUP(G100,天干沖合!$E$2:$G$101,3,FALSE)</f>
        <v>为青龙转光，官人升迁，常人威昌。</v>
      </c>
    </row>
    <row r="101" spans="1:9" x14ac:dyDescent="0.25">
      <c r="A101">
        <f t="shared" si="5"/>
        <v>-476.5</v>
      </c>
      <c r="B101">
        <f t="shared" si="6"/>
        <v>-8</v>
      </c>
      <c r="C101">
        <f t="shared" si="7"/>
        <v>4</v>
      </c>
      <c r="D101">
        <f t="shared" si="8"/>
        <v>4</v>
      </c>
      <c r="E101" t="str">
        <f>INDEX([2]!十八局地盤表,FLOOR((ROW()-2)/64, 1)+1,  D101)</f>
        <v>丙</v>
      </c>
      <c r="F101" t="str">
        <f>INDEX([2]!十八局地盤表,FLOOR((ROW()-2)/64, 1)+1,  MOD(D101 - C101-1, 8)+1)</f>
        <v>乙</v>
      </c>
      <c r="G101" t="str">
        <f t="shared" si="9"/>
        <v>乙丙</v>
      </c>
      <c r="H101" t="str">
        <f>VLOOKUP(G101,天干沖合!$E$2:$G$101,2,FALSE)</f>
        <v/>
      </c>
      <c r="I101" t="str">
        <f>VLOOKUP(G101,天干沖合!$E$2:$G$101,3,FALSE)</f>
        <v>乙木生丙火，为奇仪顺遂，吉星迁官晋职，凶星夫妻反目离别。</v>
      </c>
    </row>
    <row r="102" spans="1:9" x14ac:dyDescent="0.25">
      <c r="A102">
        <f t="shared" si="5"/>
        <v>-475.5</v>
      </c>
      <c r="B102">
        <f t="shared" si="6"/>
        <v>-8</v>
      </c>
      <c r="C102">
        <f t="shared" si="7"/>
        <v>4</v>
      </c>
      <c r="D102">
        <f t="shared" si="8"/>
        <v>5</v>
      </c>
      <c r="E102" t="str">
        <f>INDEX([2]!十八局地盤表,FLOOR((ROW()-2)/64, 1)+1,  D102)</f>
        <v>庚</v>
      </c>
      <c r="F102" t="str">
        <f>INDEX([2]!十八局地盤表,FLOOR((ROW()-2)/64, 1)+1,  MOD(D102 - C102-1, 8)+1)</f>
        <v>壬</v>
      </c>
      <c r="G102" t="str">
        <f t="shared" si="9"/>
        <v>壬庚</v>
      </c>
      <c r="H102" t="str">
        <f>VLOOKUP(G102,天干沖合!$E$2:$G$101,2,FALSE)</f>
        <v/>
      </c>
      <c r="I102" t="str">
        <f>VLOOKUP(G102,天干沖合!$E$2:$G$101,3,FALSE)</f>
        <v>因庚为太白，壬为蛇，故名为太白擒蛇，刑狱公平，立剖邪正。</v>
      </c>
    </row>
    <row r="103" spans="1:9" x14ac:dyDescent="0.25">
      <c r="A103">
        <f t="shared" si="5"/>
        <v>-474.5</v>
      </c>
      <c r="B103">
        <f t="shared" si="6"/>
        <v>-8</v>
      </c>
      <c r="C103">
        <f t="shared" si="7"/>
        <v>4</v>
      </c>
      <c r="D103">
        <f t="shared" si="8"/>
        <v>6</v>
      </c>
      <c r="E103" t="str">
        <f>INDEX([2]!十八局地盤表,FLOOR((ROW()-2)/64, 1)+1,  D103)</f>
        <v>己</v>
      </c>
      <c r="F103" t="str">
        <f>INDEX([2]!十八局地盤表,FLOOR((ROW()-2)/64, 1)+1,  MOD(D103 - C103-1, 8)+1)</f>
        <v>癸</v>
      </c>
      <c r="G103" t="str">
        <f t="shared" si="9"/>
        <v>癸己</v>
      </c>
      <c r="H103" t="str">
        <f>VLOOKUP(G103,天干沖合!$E$2:$G$101,2,FALSE)</f>
        <v/>
      </c>
      <c r="I103" t="str">
        <f>VLOOKUP(G103,天干沖合!$E$2:$G$101,3,FALSE)</f>
        <v>名为华盖地户，男女测之，音信皆阻，此格躲灾避难方为吉。</v>
      </c>
    </row>
    <row r="104" spans="1:9" x14ac:dyDescent="0.25">
      <c r="A104">
        <f t="shared" si="5"/>
        <v>-473.5</v>
      </c>
      <c r="B104">
        <f t="shared" si="6"/>
        <v>-8</v>
      </c>
      <c r="C104">
        <f t="shared" si="7"/>
        <v>4</v>
      </c>
      <c r="D104">
        <f t="shared" si="8"/>
        <v>7</v>
      </c>
      <c r="E104" t="str">
        <f>INDEX([2]!十八局地盤表,FLOOR((ROW()-2)/64, 1)+1,  D104)</f>
        <v>丁</v>
      </c>
      <c r="F104" t="str">
        <f>INDEX([2]!十八局地盤表,FLOOR((ROW()-2)/64, 1)+1,  MOD(D104 - C104-1, 8)+1)</f>
        <v>戊</v>
      </c>
      <c r="G104" t="str">
        <f t="shared" si="9"/>
        <v>戊丁</v>
      </c>
      <c r="H104" t="str">
        <f>VLOOKUP(G104,天干沖合!$E$2:$G$101,2,FALSE)</f>
        <v/>
      </c>
      <c r="I104" t="str">
        <f>VLOOKUP(G104,天干沖合!$E$2:$G$101,3,FALSE)</f>
        <v>因甲木青龙生助丁火，故为青龙耀明，宜见上级领导，贵人、求功名，为事吉利，若值墓迫，招惹是非。</v>
      </c>
    </row>
    <row r="105" spans="1:9" x14ac:dyDescent="0.25">
      <c r="A105">
        <f t="shared" si="5"/>
        <v>-472.5</v>
      </c>
      <c r="B105">
        <f t="shared" si="6"/>
        <v>-8</v>
      </c>
      <c r="C105">
        <f t="shared" si="7"/>
        <v>4</v>
      </c>
      <c r="D105">
        <f t="shared" si="8"/>
        <v>8</v>
      </c>
      <c r="E105" t="str">
        <f>INDEX([2]!十八局地盤表,FLOOR((ROW()-2)/64, 1)+1,  D105)</f>
        <v>乙</v>
      </c>
      <c r="F105" t="str">
        <f>INDEX([2]!十八局地盤表,FLOOR((ROW()-2)/64, 1)+1,  MOD(D105 - C105-1, 8)+1)</f>
        <v>丙</v>
      </c>
      <c r="G105" t="str">
        <f t="shared" si="9"/>
        <v>丙乙</v>
      </c>
      <c r="H105" t="str">
        <f>VLOOKUP(G105,天干沖合!$E$2:$G$101,2,FALSE)</f>
        <v/>
      </c>
      <c r="I105" t="str">
        <f>VLOOKUP(G105,天干沖合!$E$2:$G$101,3,FALSE)</f>
        <v>为日月并行，公谋私为皆为吉。</v>
      </c>
    </row>
    <row r="106" spans="1:9" x14ac:dyDescent="0.25">
      <c r="A106">
        <f t="shared" si="5"/>
        <v>-471.5</v>
      </c>
      <c r="B106">
        <f t="shared" si="6"/>
        <v>-8</v>
      </c>
      <c r="C106">
        <f t="shared" si="7"/>
        <v>5</v>
      </c>
      <c r="D106">
        <f t="shared" si="8"/>
        <v>1</v>
      </c>
      <c r="E106" t="str">
        <f>INDEX([2]!十八局地盤表,FLOOR((ROW()-2)/64, 1)+1,  D106)</f>
        <v>壬</v>
      </c>
      <c r="F106" t="str">
        <f>INDEX([2]!十八局地盤表,FLOOR((ROW()-2)/64, 1)+1,  MOD(D106 - C106-1, 8)+1)</f>
        <v>丙</v>
      </c>
      <c r="G106" t="str">
        <f t="shared" si="9"/>
        <v>丙壬</v>
      </c>
      <c r="H106" t="str">
        <f>VLOOKUP(G106,天干沖合!$E$2:$G$101,2,FALSE)</f>
        <v>沖</v>
      </c>
      <c r="I106" t="str">
        <f>VLOOKUP(G106,天干沖合!$E$2:$G$101,3,FALSE)</f>
        <v>为火入天罗，壬水冲克丙火，故为客不利，是非颇多。</v>
      </c>
    </row>
    <row r="107" spans="1:9" x14ac:dyDescent="0.25">
      <c r="A107">
        <f t="shared" si="5"/>
        <v>-470.5</v>
      </c>
      <c r="B107">
        <f t="shared" si="6"/>
        <v>-8</v>
      </c>
      <c r="C107">
        <f t="shared" si="7"/>
        <v>5</v>
      </c>
      <c r="D107">
        <f t="shared" si="8"/>
        <v>2</v>
      </c>
      <c r="E107" t="str">
        <f>INDEX([2]!十八局地盤表,FLOOR((ROW()-2)/64, 1)+1,  D107)</f>
        <v>癸</v>
      </c>
      <c r="F107" t="str">
        <f>INDEX([2]!十八局地盤表,FLOOR((ROW()-2)/64, 1)+1,  MOD(D107 - C107-1, 8)+1)</f>
        <v>庚</v>
      </c>
      <c r="G107" t="str">
        <f t="shared" si="9"/>
        <v>庚癸</v>
      </c>
      <c r="H107" t="str">
        <f>VLOOKUP(G107,天干沖合!$E$2:$G$101,2,FALSE)</f>
        <v/>
      </c>
      <c r="I107" t="str">
        <f>VLOOKUP(G107,天干沖合!$E$2:$G$101,3,FALSE)</f>
        <v>名为大格，因寅申相冲克，庚为道路，故多主车祸，行人不至，官事不止，生育母子俱伤，大凶。</v>
      </c>
    </row>
    <row r="108" spans="1:9" x14ac:dyDescent="0.25">
      <c r="A108">
        <f t="shared" si="5"/>
        <v>-469.5</v>
      </c>
      <c r="B108">
        <f t="shared" si="6"/>
        <v>-8</v>
      </c>
      <c r="C108">
        <f t="shared" si="7"/>
        <v>5</v>
      </c>
      <c r="D108">
        <f t="shared" si="8"/>
        <v>3</v>
      </c>
      <c r="E108" t="str">
        <f>INDEX([2]!十八局地盤表,FLOOR((ROW()-2)/64, 1)+1,  D108)</f>
        <v>戊</v>
      </c>
      <c r="F108" t="str">
        <f>INDEX([2]!十八局地盤表,FLOOR((ROW()-2)/64, 1)+1,  MOD(D108 - C108-1, 8)+1)</f>
        <v>己</v>
      </c>
      <c r="G108" t="str">
        <f t="shared" si="9"/>
        <v>己戊</v>
      </c>
      <c r="H108" t="str">
        <f>VLOOKUP(G108,天干沖合!$E$2:$G$101,2,FALSE)</f>
        <v/>
      </c>
      <c r="I108" t="str">
        <f>VLOOKUP(G108,天干沖合!$E$2:$G$101,3,FALSE)</f>
        <v>因戌为 ，甲为龙，故为 遇青龙，门吉为谋事望遂意，上人见官；若门凶，枉费心机。</v>
      </c>
    </row>
    <row r="109" spans="1:9" x14ac:dyDescent="0.25">
      <c r="A109">
        <f t="shared" si="5"/>
        <v>-468.5</v>
      </c>
      <c r="B109">
        <f t="shared" si="6"/>
        <v>-8</v>
      </c>
      <c r="C109">
        <f t="shared" si="7"/>
        <v>5</v>
      </c>
      <c r="D109">
        <f t="shared" si="8"/>
        <v>4</v>
      </c>
      <c r="E109" t="str">
        <f>INDEX([2]!十八局地盤表,FLOOR((ROW()-2)/64, 1)+1,  D109)</f>
        <v>丙</v>
      </c>
      <c r="F109" t="str">
        <f>INDEX([2]!十八局地盤表,FLOOR((ROW()-2)/64, 1)+1,  MOD(D109 - C109-1, 8)+1)</f>
        <v>丁</v>
      </c>
      <c r="G109" t="str">
        <f t="shared" si="9"/>
        <v>丁丙</v>
      </c>
      <c r="H109" t="str">
        <f>VLOOKUP(G109,天干沖合!$E$2:$G$101,2,FALSE)</f>
        <v/>
      </c>
      <c r="I109" t="str">
        <f>VLOOKUP(G109,天干沖合!$E$2:$G$101,3,FALSE)</f>
        <v>为星随月转，贵人越级高升，常人乐里生悲，要忍，不然因小的不忍而引起大的不幸。</v>
      </c>
    </row>
    <row r="110" spans="1:9" x14ac:dyDescent="0.25">
      <c r="A110">
        <f t="shared" si="5"/>
        <v>-467.5</v>
      </c>
      <c r="B110">
        <f t="shared" si="6"/>
        <v>-8</v>
      </c>
      <c r="C110">
        <f t="shared" si="7"/>
        <v>5</v>
      </c>
      <c r="D110">
        <f t="shared" si="8"/>
        <v>5</v>
      </c>
      <c r="E110" t="str">
        <f>INDEX([2]!十八局地盤表,FLOOR((ROW()-2)/64, 1)+1,  D110)</f>
        <v>庚</v>
      </c>
      <c r="F110" t="str">
        <f>INDEX([2]!十八局地盤表,FLOOR((ROW()-2)/64, 1)+1,  MOD(D110 - C110-1, 8)+1)</f>
        <v>乙</v>
      </c>
      <c r="G110" t="str">
        <f t="shared" si="9"/>
        <v>乙庚</v>
      </c>
      <c r="H110" t="str">
        <f>VLOOKUP(G110,天干沖合!$E$2:$G$101,2,FALSE)</f>
        <v>合金</v>
      </c>
      <c r="I110" t="str">
        <f>VLOOKUP(G110,天干沖合!$E$2:$G$101,3,FALSE)</f>
        <v>庚金克刑乙木，故为日奇被刑，为争讼财产，夫妻怀有私意。</v>
      </c>
    </row>
    <row r="111" spans="1:9" x14ac:dyDescent="0.25">
      <c r="A111">
        <f t="shared" si="5"/>
        <v>-466.5</v>
      </c>
      <c r="B111">
        <f t="shared" si="6"/>
        <v>-8</v>
      </c>
      <c r="C111">
        <f t="shared" si="7"/>
        <v>5</v>
      </c>
      <c r="D111">
        <f t="shared" si="8"/>
        <v>6</v>
      </c>
      <c r="E111" t="str">
        <f>INDEX([2]!十八局地盤表,FLOOR((ROW()-2)/64, 1)+1,  D111)</f>
        <v>己</v>
      </c>
      <c r="F111" t="str">
        <f>INDEX([2]!十八局地盤表,FLOOR((ROW()-2)/64, 1)+1,  MOD(D111 - C111-1, 8)+1)</f>
        <v>壬</v>
      </c>
      <c r="G111" t="str">
        <f t="shared" si="9"/>
        <v>壬己</v>
      </c>
      <c r="H111" t="str">
        <f>VLOOKUP(G111,天干沖合!$E$2:$G$101,2,FALSE)</f>
        <v/>
      </c>
      <c r="I111" t="str">
        <f>VLOOKUP(G111,天干沖合!$E$2:$G$101,3,FALSE)</f>
        <v>因辰戌相冲，故名为反吟蛇刑，主官讼败拆，大祸将至，顺守可吉，妄动必凶。</v>
      </c>
    </row>
    <row r="112" spans="1:9" x14ac:dyDescent="0.25">
      <c r="A112">
        <f t="shared" si="5"/>
        <v>-465.5</v>
      </c>
      <c r="B112">
        <f t="shared" si="6"/>
        <v>-8</v>
      </c>
      <c r="C112">
        <f t="shared" si="7"/>
        <v>5</v>
      </c>
      <c r="D112">
        <f t="shared" si="8"/>
        <v>7</v>
      </c>
      <c r="E112" t="str">
        <f>INDEX([2]!十八局地盤表,FLOOR((ROW()-2)/64, 1)+1,  D112)</f>
        <v>丁</v>
      </c>
      <c r="F112" t="str">
        <f>INDEX([2]!十八局地盤表,FLOOR((ROW()-2)/64, 1)+1,  MOD(D112 - C112-1, 8)+1)</f>
        <v>癸</v>
      </c>
      <c r="G112" t="str">
        <f t="shared" si="9"/>
        <v>癸丁</v>
      </c>
      <c r="H112" t="str">
        <f>VLOOKUP(G112,天干沖合!$E$2:$G$101,2,FALSE)</f>
        <v>沖</v>
      </c>
      <c r="I112" t="str">
        <f>VLOOKUP(G112,天干沖合!$E$2:$G$101,3,FALSE)</f>
        <v>因癸水冲克丁火，丁火烧灼癸水，故名为腾蛇夭矫，文书官司，火焚也逃不掉。</v>
      </c>
    </row>
    <row r="113" spans="1:9" x14ac:dyDescent="0.25">
      <c r="A113">
        <f t="shared" si="5"/>
        <v>-464.5</v>
      </c>
      <c r="B113">
        <f t="shared" si="6"/>
        <v>-8</v>
      </c>
      <c r="C113">
        <f t="shared" si="7"/>
        <v>5</v>
      </c>
      <c r="D113">
        <f t="shared" si="8"/>
        <v>8</v>
      </c>
      <c r="E113" t="str">
        <f>INDEX([2]!十八局地盤表,FLOOR((ROW()-2)/64, 1)+1,  D113)</f>
        <v>乙</v>
      </c>
      <c r="F113" t="str">
        <f>INDEX([2]!十八局地盤表,FLOOR((ROW()-2)/64, 1)+1,  MOD(D113 - C113-1, 8)+1)</f>
        <v>戊</v>
      </c>
      <c r="G113" t="str">
        <f t="shared" si="9"/>
        <v>戊乙</v>
      </c>
      <c r="H113" t="str">
        <f>VLOOKUP(G113,天干沖合!$E$2:$G$101,2,FALSE)</f>
        <v/>
      </c>
      <c r="I113" t="str">
        <f>VLOOKUP(G113,天干沖合!$E$2:$G$101,3,FALSE)</f>
        <v>甲乙会合，因此甲乙均位于东方青龙之位，所以青龙和会，门吉事也吉，门凶事也凶。</v>
      </c>
    </row>
    <row r="114" spans="1:9" x14ac:dyDescent="0.25">
      <c r="A114">
        <f t="shared" si="5"/>
        <v>-463.5</v>
      </c>
      <c r="B114">
        <f t="shared" si="6"/>
        <v>-8</v>
      </c>
      <c r="C114">
        <f t="shared" si="7"/>
        <v>6</v>
      </c>
      <c r="D114">
        <f t="shared" si="8"/>
        <v>1</v>
      </c>
      <c r="E114" t="str">
        <f>INDEX([2]!十八局地盤表,FLOOR((ROW()-2)/64, 1)+1,  D114)</f>
        <v>壬</v>
      </c>
      <c r="F114" t="str">
        <f>INDEX([2]!十八局地盤表,FLOOR((ROW()-2)/64, 1)+1,  MOD(D114 - C114-1, 8)+1)</f>
        <v>戊</v>
      </c>
      <c r="G114" t="str">
        <f t="shared" si="9"/>
        <v>戊壬</v>
      </c>
      <c r="H114" t="str">
        <f>VLOOKUP(G114,天干沖合!$E$2:$G$101,2,FALSE)</f>
        <v/>
      </c>
      <c r="I114" t="str">
        <f>VLOOKUP(G114,天干沖合!$E$2:$G$101,3,FALSE)</f>
        <v>因壬为天牢，甲为青龙，故为青龙入天牢，凡阴阳事皆不吉利。</v>
      </c>
    </row>
    <row r="115" spans="1:9" x14ac:dyDescent="0.25">
      <c r="A115">
        <f t="shared" si="5"/>
        <v>-462.5</v>
      </c>
      <c r="B115">
        <f t="shared" si="6"/>
        <v>-8</v>
      </c>
      <c r="C115">
        <f t="shared" si="7"/>
        <v>6</v>
      </c>
      <c r="D115">
        <f t="shared" si="8"/>
        <v>2</v>
      </c>
      <c r="E115" t="str">
        <f>INDEX([2]!十八局地盤表,FLOOR((ROW()-2)/64, 1)+1,  D115)</f>
        <v>癸</v>
      </c>
      <c r="F115" t="str">
        <f>INDEX([2]!十八局地盤表,FLOOR((ROW()-2)/64, 1)+1,  MOD(D115 - C115-1, 8)+1)</f>
        <v>丙</v>
      </c>
      <c r="G115" t="str">
        <f t="shared" si="9"/>
        <v>丙癸</v>
      </c>
      <c r="H115" t="str">
        <f>VLOOKUP(G115,天干沖合!$E$2:$G$101,2,FALSE)</f>
        <v/>
      </c>
      <c r="I115" t="str">
        <f>VLOOKUP(G115,天干沖合!$E$2:$G$101,3,FALSE)</f>
        <v>为华盖悖师，阴人害事，灾祸频生。</v>
      </c>
    </row>
    <row r="116" spans="1:9" x14ac:dyDescent="0.25">
      <c r="A116">
        <f t="shared" si="5"/>
        <v>-461.5</v>
      </c>
      <c r="B116">
        <f t="shared" si="6"/>
        <v>-8</v>
      </c>
      <c r="C116">
        <f t="shared" si="7"/>
        <v>6</v>
      </c>
      <c r="D116">
        <f t="shared" si="8"/>
        <v>3</v>
      </c>
      <c r="E116" t="str">
        <f>INDEX([2]!十八局地盤表,FLOOR((ROW()-2)/64, 1)+1,  D116)</f>
        <v>戊</v>
      </c>
      <c r="F116" t="str">
        <f>INDEX([2]!十八局地盤表,FLOOR((ROW()-2)/64, 1)+1,  MOD(D116 - C116-1, 8)+1)</f>
        <v>庚</v>
      </c>
      <c r="G116" t="str">
        <f t="shared" si="9"/>
        <v>庚戊</v>
      </c>
      <c r="H116" t="str">
        <f>VLOOKUP(G116,天干沖合!$E$2:$G$101,2,FALSE)</f>
        <v/>
      </c>
      <c r="I116" t="str">
        <f>VLOOKUP(G116,天干沖合!$E$2:$G$101,3,FALSE)</f>
        <v>庚金克甲木，谓天乙伏宫，百事不可谋，大凶。</v>
      </c>
    </row>
    <row r="117" spans="1:9" x14ac:dyDescent="0.25">
      <c r="A117">
        <f t="shared" si="5"/>
        <v>-460.5</v>
      </c>
      <c r="B117">
        <f t="shared" si="6"/>
        <v>-8</v>
      </c>
      <c r="C117">
        <f t="shared" si="7"/>
        <v>6</v>
      </c>
      <c r="D117">
        <f t="shared" si="8"/>
        <v>4</v>
      </c>
      <c r="E117" t="str">
        <f>INDEX([2]!十八局地盤表,FLOOR((ROW()-2)/64, 1)+1,  D117)</f>
        <v>丙</v>
      </c>
      <c r="F117" t="str">
        <f>INDEX([2]!十八局地盤表,FLOOR((ROW()-2)/64, 1)+1,  MOD(D117 - C117-1, 8)+1)</f>
        <v>己</v>
      </c>
      <c r="G117" t="str">
        <f t="shared" si="9"/>
        <v>己丙</v>
      </c>
      <c r="H117" t="str">
        <f>VLOOKUP(G117,天干沖合!$E$2:$G$101,2,FALSE)</f>
        <v/>
      </c>
      <c r="I117" t="str">
        <f>VLOOKUP(G117,天干沖合!$E$2:$G$101,3,FALSE)</f>
        <v>为火悖地户，男人冤冤相害，女人必致淫污。</v>
      </c>
    </row>
    <row r="118" spans="1:9" x14ac:dyDescent="0.25">
      <c r="A118">
        <f t="shared" si="5"/>
        <v>-459.5</v>
      </c>
      <c r="B118">
        <f t="shared" si="6"/>
        <v>-8</v>
      </c>
      <c r="C118">
        <f t="shared" si="7"/>
        <v>6</v>
      </c>
      <c r="D118">
        <f t="shared" si="8"/>
        <v>5</v>
      </c>
      <c r="E118" t="str">
        <f>INDEX([2]!十八局地盤表,FLOOR((ROW()-2)/64, 1)+1,  D118)</f>
        <v>庚</v>
      </c>
      <c r="F118" t="str">
        <f>INDEX([2]!十八局地盤表,FLOOR((ROW()-2)/64, 1)+1,  MOD(D118 - C118-1, 8)+1)</f>
        <v>丁</v>
      </c>
      <c r="G118" t="str">
        <f t="shared" si="9"/>
        <v>丁庚</v>
      </c>
      <c r="H118" t="str">
        <f>VLOOKUP(G118,天干沖合!$E$2:$G$101,2,FALSE)</f>
        <v/>
      </c>
      <c r="I118" t="str">
        <f>VLOOKUP(G118,天干沖合!$E$2:$G$101,3,FALSE)</f>
        <v>丁为文书，庚为阻隔之神，故为文书阻隔，行人必归。</v>
      </c>
    </row>
    <row r="119" spans="1:9" x14ac:dyDescent="0.25">
      <c r="A119">
        <f t="shared" si="5"/>
        <v>-458.5</v>
      </c>
      <c r="B119">
        <f t="shared" si="6"/>
        <v>-8</v>
      </c>
      <c r="C119">
        <f t="shared" si="7"/>
        <v>6</v>
      </c>
      <c r="D119">
        <f t="shared" si="8"/>
        <v>6</v>
      </c>
      <c r="E119" t="str">
        <f>INDEX([2]!十八局地盤表,FLOOR((ROW()-2)/64, 1)+1,  D119)</f>
        <v>己</v>
      </c>
      <c r="F119" t="str">
        <f>INDEX([2]!十八局地盤表,FLOOR((ROW()-2)/64, 1)+1,  MOD(D119 - C119-1, 8)+1)</f>
        <v>乙</v>
      </c>
      <c r="G119" t="str">
        <f t="shared" si="9"/>
        <v>乙己</v>
      </c>
      <c r="H119" t="str">
        <f>VLOOKUP(G119,天干沖合!$E$2:$G$101,2,FALSE)</f>
        <v/>
      </c>
      <c r="I119" t="str">
        <f>VLOOKUP(G119,天干沖合!$E$2:$G$101,3,FALSE)</f>
        <v>因戌为乙木之墓，故为日奇入墓，被土暗昧，门凶事必凶，得生、开二吉门为地遁。</v>
      </c>
    </row>
    <row r="120" spans="1:9" x14ac:dyDescent="0.25">
      <c r="A120">
        <f t="shared" si="5"/>
        <v>-457.5</v>
      </c>
      <c r="B120">
        <f t="shared" si="6"/>
        <v>-8</v>
      </c>
      <c r="C120">
        <f t="shared" si="7"/>
        <v>6</v>
      </c>
      <c r="D120">
        <f t="shared" si="8"/>
        <v>7</v>
      </c>
      <c r="E120" t="str">
        <f>INDEX([2]!十八局地盤表,FLOOR((ROW()-2)/64, 1)+1,  D120)</f>
        <v>丁</v>
      </c>
      <c r="F120" t="str">
        <f>INDEX([2]!十八局地盤表,FLOOR((ROW()-2)/64, 1)+1,  MOD(D120 - C120-1, 8)+1)</f>
        <v>壬</v>
      </c>
      <c r="G120" t="str">
        <f t="shared" si="9"/>
        <v>壬丁</v>
      </c>
      <c r="H120" t="str">
        <f>VLOOKUP(G120,天干沖合!$E$2:$G$101,2,FALSE)</f>
        <v>合木</v>
      </c>
      <c r="I120" t="str">
        <f>VLOOKUP(G120,天干沖合!$E$2:$G$101,3,FALSE)</f>
        <v>因丁壬相合，故名干合蛇刑，文书牵连，贵人匆匆，男吉女凶。</v>
      </c>
    </row>
    <row r="121" spans="1:9" x14ac:dyDescent="0.25">
      <c r="A121">
        <f t="shared" si="5"/>
        <v>-456.5</v>
      </c>
      <c r="B121">
        <f t="shared" si="6"/>
        <v>-8</v>
      </c>
      <c r="C121">
        <f t="shared" si="7"/>
        <v>6</v>
      </c>
      <c r="D121">
        <f t="shared" si="8"/>
        <v>8</v>
      </c>
      <c r="E121" t="str">
        <f>INDEX([2]!十八局地盤表,FLOOR((ROW()-2)/64, 1)+1,  D121)</f>
        <v>乙</v>
      </c>
      <c r="F121" t="str">
        <f>INDEX([2]!十八局地盤表,FLOOR((ROW()-2)/64, 1)+1,  MOD(D121 - C121-1, 8)+1)</f>
        <v>癸</v>
      </c>
      <c r="G121" t="str">
        <f t="shared" si="9"/>
        <v>癸乙</v>
      </c>
      <c r="H121" t="str">
        <f>VLOOKUP(G121,天干沖合!$E$2:$G$101,2,FALSE)</f>
        <v/>
      </c>
      <c r="I121" t="str">
        <f>VLOOKUP(G121,天干沖合!$E$2:$G$101,3,FALSE)</f>
        <v>名为华盖逢星，贵人禄位，常人平安。门吉则吉，门凶则凶。</v>
      </c>
    </row>
    <row r="122" spans="1:9" x14ac:dyDescent="0.25">
      <c r="A122">
        <f t="shared" si="5"/>
        <v>-455.5</v>
      </c>
      <c r="B122">
        <f t="shared" si="6"/>
        <v>-8</v>
      </c>
      <c r="C122">
        <f t="shared" si="7"/>
        <v>7</v>
      </c>
      <c r="D122">
        <f t="shared" si="8"/>
        <v>1</v>
      </c>
      <c r="E122" t="str">
        <f>INDEX([2]!十八局地盤表,FLOOR((ROW()-2)/64, 1)+1,  D122)</f>
        <v>壬</v>
      </c>
      <c r="F122" t="str">
        <f>INDEX([2]!十八局地盤表,FLOOR((ROW()-2)/64, 1)+1,  MOD(D122 - C122-1, 8)+1)</f>
        <v>癸</v>
      </c>
      <c r="G122" t="str">
        <f t="shared" si="9"/>
        <v>癸壬</v>
      </c>
      <c r="H122" t="str">
        <f>VLOOKUP(G122,天干沖合!$E$2:$G$101,2,FALSE)</f>
        <v/>
      </c>
      <c r="I122" t="str">
        <f>VLOOKUP(G122,天干沖合!$E$2:$G$101,3,FALSE)</f>
        <v>因癸壬均为水蛇，故名为复见腾蛇，主嫁娶重婚，后嫁无子，不保年华。</v>
      </c>
    </row>
    <row r="123" spans="1:9" x14ac:dyDescent="0.25">
      <c r="A123">
        <f t="shared" si="5"/>
        <v>-454.5</v>
      </c>
      <c r="B123">
        <f t="shared" si="6"/>
        <v>-8</v>
      </c>
      <c r="C123">
        <f t="shared" si="7"/>
        <v>7</v>
      </c>
      <c r="D123">
        <f t="shared" si="8"/>
        <v>2</v>
      </c>
      <c r="E123" t="str">
        <f>INDEX([2]!十八局地盤表,FLOOR((ROW()-2)/64, 1)+1,  D123)</f>
        <v>癸</v>
      </c>
      <c r="F123" t="str">
        <f>INDEX([2]!十八局地盤表,FLOOR((ROW()-2)/64, 1)+1,  MOD(D123 - C123-1, 8)+1)</f>
        <v>戊</v>
      </c>
      <c r="G123" t="str">
        <f t="shared" si="9"/>
        <v>戊癸</v>
      </c>
      <c r="H123" t="str">
        <f>VLOOKUP(G123,天干沖合!$E$2:$G$101,2,FALSE)</f>
        <v>合火</v>
      </c>
      <c r="I123" t="str">
        <f>VLOOKUP(G123,天干沖合!$E$2:$G$101,3,FALSE)</f>
        <v>因甲为青龙，癸为天网，又为华盖，故为青华盖，又戊癸相合，故逢吉门为吉，可招福临门，逢凶门者事多不利，为凶。</v>
      </c>
    </row>
    <row r="124" spans="1:9" x14ac:dyDescent="0.25">
      <c r="A124">
        <f t="shared" si="5"/>
        <v>-453.5</v>
      </c>
      <c r="B124">
        <f t="shared" si="6"/>
        <v>-8</v>
      </c>
      <c r="C124">
        <f t="shared" si="7"/>
        <v>7</v>
      </c>
      <c r="D124">
        <f t="shared" si="8"/>
        <v>3</v>
      </c>
      <c r="E124" t="str">
        <f>INDEX([2]!十八局地盤表,FLOOR((ROW()-2)/64, 1)+1,  D124)</f>
        <v>戊</v>
      </c>
      <c r="F124" t="str">
        <f>INDEX([2]!十八局地盤表,FLOOR((ROW()-2)/64, 1)+1,  MOD(D124 - C124-1, 8)+1)</f>
        <v>丙</v>
      </c>
      <c r="G124" t="str">
        <f t="shared" si="9"/>
        <v>丙戊</v>
      </c>
      <c r="H124" t="str">
        <f>VLOOKUP(G124,天干沖合!$E$2:$G$101,2,FALSE)</f>
        <v/>
      </c>
      <c r="I124" t="str">
        <f>VLOOKUP(G124,天干沖合!$E$2:$G$101,3,FALSE)</f>
        <v>甲为丙火之母，丙火回到母亲身边，好似飞鸟归 ，故名鸟跌穴，百事吉，事业可为，可谋大事。</v>
      </c>
    </row>
    <row r="125" spans="1:9" x14ac:dyDescent="0.25">
      <c r="A125">
        <f t="shared" si="5"/>
        <v>-452.5</v>
      </c>
      <c r="B125">
        <f t="shared" si="6"/>
        <v>-8</v>
      </c>
      <c r="C125">
        <f t="shared" si="7"/>
        <v>7</v>
      </c>
      <c r="D125">
        <f t="shared" si="8"/>
        <v>4</v>
      </c>
      <c r="E125" t="str">
        <f>INDEX([2]!十八局地盤表,FLOOR((ROW()-2)/64, 1)+1,  D125)</f>
        <v>丙</v>
      </c>
      <c r="F125" t="str">
        <f>INDEX([2]!十八局地盤表,FLOOR((ROW()-2)/64, 1)+1,  MOD(D125 - C125-1, 8)+1)</f>
        <v>庚</v>
      </c>
      <c r="G125" t="str">
        <f t="shared" si="9"/>
        <v>庚丙</v>
      </c>
      <c r="H125" t="str">
        <f>VLOOKUP(G125,天干沖合!$E$2:$G$101,2,FALSE)</f>
        <v/>
      </c>
      <c r="I125" t="str">
        <f>VLOOKUP(G125,天干沖合!$E$2:$G$101,3,FALSE)</f>
        <v>为太白入荧，测贼盗时，看贼人来不来，太白入荧，贼定要来，为客进利，为主破财。</v>
      </c>
    </row>
    <row r="126" spans="1:9" x14ac:dyDescent="0.25">
      <c r="A126">
        <f t="shared" si="5"/>
        <v>-451.5</v>
      </c>
      <c r="B126">
        <f t="shared" si="6"/>
        <v>-8</v>
      </c>
      <c r="C126">
        <f t="shared" si="7"/>
        <v>7</v>
      </c>
      <c r="D126">
        <f t="shared" si="8"/>
        <v>5</v>
      </c>
      <c r="E126" t="str">
        <f>INDEX([2]!十八局地盤表,FLOOR((ROW()-2)/64, 1)+1,  D126)</f>
        <v>庚</v>
      </c>
      <c r="F126" t="str">
        <f>INDEX([2]!十八局地盤表,FLOOR((ROW()-2)/64, 1)+1,  MOD(D126 - C126-1, 8)+1)</f>
        <v>己</v>
      </c>
      <c r="G126" t="str">
        <f t="shared" si="9"/>
        <v>己庚</v>
      </c>
      <c r="H126" t="str">
        <f>VLOOKUP(G126,天干沖合!$E$2:$G$101,2,FALSE)</f>
        <v/>
      </c>
      <c r="I126" t="str">
        <f>VLOOKUP(G126,天干沖合!$E$2:$G$101,3,FALSE)</f>
        <v>名为刑格返名，词讼先动者不利，如临阴星则有谋害之情。</v>
      </c>
    </row>
    <row r="127" spans="1:9" x14ac:dyDescent="0.25">
      <c r="A127">
        <f t="shared" si="5"/>
        <v>-450.5</v>
      </c>
      <c r="B127">
        <f t="shared" si="6"/>
        <v>-8</v>
      </c>
      <c r="C127">
        <f t="shared" si="7"/>
        <v>7</v>
      </c>
      <c r="D127">
        <f t="shared" si="8"/>
        <v>6</v>
      </c>
      <c r="E127" t="str">
        <f>INDEX([2]!十八局地盤表,FLOOR((ROW()-2)/64, 1)+1,  D127)</f>
        <v>己</v>
      </c>
      <c r="F127" t="str">
        <f>INDEX([2]!十八局地盤表,FLOOR((ROW()-2)/64, 1)+1,  MOD(D127 - C127-1, 8)+1)</f>
        <v>丁</v>
      </c>
      <c r="G127" t="str">
        <f t="shared" si="9"/>
        <v>丁己</v>
      </c>
      <c r="H127" t="str">
        <f>VLOOKUP(G127,天干沖合!$E$2:$G$101,2,FALSE)</f>
        <v/>
      </c>
      <c r="I127" t="str">
        <f>VLOOKUP(G127,天干沖合!$E$2:$G$101,3,FALSE)</f>
        <v>因戌为火库，己为勾陈，故为火入勾陈，奸私仇冤，事因女人。</v>
      </c>
    </row>
    <row r="128" spans="1:9" x14ac:dyDescent="0.25">
      <c r="A128">
        <f t="shared" si="5"/>
        <v>-449.5</v>
      </c>
      <c r="B128">
        <f t="shared" si="6"/>
        <v>-8</v>
      </c>
      <c r="C128">
        <f t="shared" si="7"/>
        <v>7</v>
      </c>
      <c r="D128">
        <f t="shared" si="8"/>
        <v>7</v>
      </c>
      <c r="E128" t="str">
        <f>INDEX([2]!十八局地盤表,FLOOR((ROW()-2)/64, 1)+1,  D128)</f>
        <v>丁</v>
      </c>
      <c r="F128" t="str">
        <f>INDEX([2]!十八局地盤表,FLOOR((ROW()-2)/64, 1)+1,  MOD(D128 - C128-1, 8)+1)</f>
        <v>乙</v>
      </c>
      <c r="G128" t="str">
        <f t="shared" si="9"/>
        <v>乙丁</v>
      </c>
      <c r="H128" t="str">
        <f>VLOOKUP(G128,天干沖合!$E$2:$G$101,2,FALSE)</f>
        <v/>
      </c>
      <c r="I128" t="str">
        <f>VLOOKUP(G128,天干沖合!$E$2:$G$101,3,FALSE)</f>
        <v>为奇仪相佐，最利文书、考试，百事可为。</v>
      </c>
    </row>
    <row r="129" spans="1:9" x14ac:dyDescent="0.25">
      <c r="A129">
        <f t="shared" si="5"/>
        <v>-448.5</v>
      </c>
      <c r="B129">
        <f t="shared" si="6"/>
        <v>-8</v>
      </c>
      <c r="C129">
        <f t="shared" si="7"/>
        <v>7</v>
      </c>
      <c r="D129">
        <f t="shared" si="8"/>
        <v>8</v>
      </c>
      <c r="E129" t="str">
        <f>INDEX([2]!十八局地盤表,FLOOR((ROW()-2)/64, 1)+1,  D129)</f>
        <v>乙</v>
      </c>
      <c r="F129" t="str">
        <f>INDEX([2]!十八局地盤表,FLOOR((ROW()-2)/64, 1)+1,  MOD(D129 - C129-1, 8)+1)</f>
        <v>壬</v>
      </c>
      <c r="G129" t="str">
        <f t="shared" si="9"/>
        <v>壬乙</v>
      </c>
      <c r="H129" t="str">
        <f>VLOOKUP(G129,天干沖合!$E$2:$G$101,2,FALSE)</f>
        <v/>
      </c>
      <c r="I129" t="str">
        <f>VLOOKUP(G129,天干沖合!$E$2:$G$101,3,FALSE)</f>
        <v>名为小蛇得势，女人柔顺，男人通达，测孕育生子，禄马光华。</v>
      </c>
    </row>
    <row r="130" spans="1:9" x14ac:dyDescent="0.25">
      <c r="A130">
        <f t="shared" si="5"/>
        <v>-447.5</v>
      </c>
      <c r="B130">
        <f t="shared" si="6"/>
        <v>-7</v>
      </c>
      <c r="C130">
        <f t="shared" si="7"/>
        <v>0</v>
      </c>
      <c r="D130">
        <f t="shared" si="8"/>
        <v>1</v>
      </c>
      <c r="E130" t="str">
        <f>INDEX([2]!十八局地盤表,FLOOR((ROW()-2)/64, 1)+1,  D130)</f>
        <v>辛</v>
      </c>
      <c r="F130" t="str">
        <f>INDEX([2]!十八局地盤表,FLOOR((ROW()-2)/64, 1)+1,  MOD(D130 - C130-1, 8)+1)</f>
        <v>辛</v>
      </c>
      <c r="G130" t="str">
        <f t="shared" si="9"/>
        <v>辛辛</v>
      </c>
      <c r="H130" t="str">
        <f>VLOOKUP(G130,天干沖合!$E$2:$G$101,2,FALSE)</f>
        <v/>
      </c>
      <c r="I130" t="str">
        <f>VLOOKUP(G130,天干沖合!$E$2:$G$101,3,FALSE)</f>
        <v>因午午为自刑，故名为伏吟天庭，公废私就，讼狱自罹罪名。</v>
      </c>
    </row>
    <row r="131" spans="1:9" x14ac:dyDescent="0.25">
      <c r="A131">
        <f t="shared" ref="A131:A194" si="10">ROW()-577.5</f>
        <v>-446.5</v>
      </c>
      <c r="B131">
        <f t="shared" ref="B131:B194" si="11">SIGN(A131)*CEILING(ABS(A131)/64, 1)</f>
        <v>-7</v>
      </c>
      <c r="C131">
        <f t="shared" ref="C131:C194" si="12">MOD(FLOOR((ROW()-2)/8, 1), 8)</f>
        <v>0</v>
      </c>
      <c r="D131">
        <f t="shared" ref="D131:D194" si="13">MOD(ROW()-2, 8)+1</f>
        <v>2</v>
      </c>
      <c r="E131" t="str">
        <f>INDEX([2]!十八局地盤表,FLOOR((ROW()-2)/64, 1)+1,  D131)</f>
        <v>壬</v>
      </c>
      <c r="F131" t="str">
        <f>INDEX([2]!十八局地盤表,FLOOR((ROW()-2)/64, 1)+1,  MOD(D131 - C131-1, 8)+1)</f>
        <v>壬</v>
      </c>
      <c r="G131" t="str">
        <f t="shared" ref="G131:G194" si="14">F131&amp;E131</f>
        <v>壬壬</v>
      </c>
      <c r="H131" t="str">
        <f>VLOOKUP(G131,天干沖合!$E$2:$G$101,2,FALSE)</f>
        <v/>
      </c>
      <c r="I131" t="str">
        <f>VLOOKUP(G131,天干沖合!$E$2:$G$101,3,FALSE)</f>
        <v>名为蛇入地罗，外人缠绕，内事索索，吉门吉星，庶免蹉跎。</v>
      </c>
    </row>
    <row r="132" spans="1:9" x14ac:dyDescent="0.25">
      <c r="A132">
        <f t="shared" si="10"/>
        <v>-445.5</v>
      </c>
      <c r="B132">
        <f t="shared" si="11"/>
        <v>-7</v>
      </c>
      <c r="C132">
        <f t="shared" si="12"/>
        <v>0</v>
      </c>
      <c r="D132">
        <f t="shared" si="13"/>
        <v>3</v>
      </c>
      <c r="E132" t="str">
        <f>INDEX([2]!十八局地盤表,FLOOR((ROW()-2)/64, 1)+1,  D132)</f>
        <v>乙</v>
      </c>
      <c r="F132" t="str">
        <f>INDEX([2]!十八局地盤表,FLOOR((ROW()-2)/64, 1)+1,  MOD(D132 - C132-1, 8)+1)</f>
        <v>乙</v>
      </c>
      <c r="G132" t="str">
        <f t="shared" si="14"/>
        <v>乙乙</v>
      </c>
      <c r="H132" t="str">
        <f>VLOOKUP(G132,天干沖合!$E$2:$G$101,2,FALSE)</f>
        <v/>
      </c>
      <c r="I132" t="str">
        <f>VLOOKUP(G132,天干沖合!$E$2:$G$101,3,FALSE)</f>
        <v>乙乙比肩，为日奇伏吟，不宜见上层领导，贵人，不宜求名求利，只宜安分守己为吉。</v>
      </c>
    </row>
    <row r="133" spans="1:9" x14ac:dyDescent="0.25">
      <c r="A133">
        <f t="shared" si="10"/>
        <v>-444.5</v>
      </c>
      <c r="B133">
        <f t="shared" si="11"/>
        <v>-7</v>
      </c>
      <c r="C133">
        <f t="shared" si="12"/>
        <v>0</v>
      </c>
      <c r="D133">
        <f t="shared" si="13"/>
        <v>4</v>
      </c>
      <c r="E133" t="str">
        <f>INDEX([2]!十八局地盤表,FLOOR((ROW()-2)/64, 1)+1,  D133)</f>
        <v>丁</v>
      </c>
      <c r="F133" t="str">
        <f>INDEX([2]!十八局地盤表,FLOOR((ROW()-2)/64, 1)+1,  MOD(D133 - C133-1, 8)+1)</f>
        <v>丁</v>
      </c>
      <c r="G133" t="str">
        <f t="shared" si="14"/>
        <v>丁丁</v>
      </c>
      <c r="H133" t="str">
        <f>VLOOKUP(G133,天干沖合!$E$2:$G$101,2,FALSE)</f>
        <v/>
      </c>
      <c r="I133" t="str">
        <f>VLOOKUP(G133,天干沖合!$E$2:$G$101,3,FALSE)</f>
        <v>为星奇入太阴，文书证件即至，喜事从心，万事如意。</v>
      </c>
    </row>
    <row r="134" spans="1:9" x14ac:dyDescent="0.25">
      <c r="A134">
        <f t="shared" si="10"/>
        <v>-443.5</v>
      </c>
      <c r="B134">
        <f t="shared" si="11"/>
        <v>-7</v>
      </c>
      <c r="C134">
        <f t="shared" si="12"/>
        <v>0</v>
      </c>
      <c r="D134">
        <f t="shared" si="13"/>
        <v>5</v>
      </c>
      <c r="E134" t="str">
        <f>INDEX([2]!十八局地盤表,FLOOR((ROW()-2)/64, 1)+1,  D134)</f>
        <v>己</v>
      </c>
      <c r="F134" t="str">
        <f>INDEX([2]!十八局地盤表,FLOOR((ROW()-2)/64, 1)+1,  MOD(D134 - C134-1, 8)+1)</f>
        <v>己</v>
      </c>
      <c r="G134" t="str">
        <f t="shared" si="14"/>
        <v>己己</v>
      </c>
      <c r="H134" t="str">
        <f>VLOOKUP(G134,天干沖合!$E$2:$G$101,2,FALSE)</f>
        <v/>
      </c>
      <c r="I134" t="str">
        <f>VLOOKUP(G134,天干沖合!$E$2:$G$101,3,FALSE)</f>
        <v>名为地户逢鬼，病者发凶或必死，百事不遂，暂不谋为，谋为则凶。</v>
      </c>
    </row>
    <row r="135" spans="1:9" x14ac:dyDescent="0.25">
      <c r="A135">
        <f t="shared" si="10"/>
        <v>-442.5</v>
      </c>
      <c r="B135">
        <f t="shared" si="11"/>
        <v>-7</v>
      </c>
      <c r="C135">
        <f t="shared" si="12"/>
        <v>0</v>
      </c>
      <c r="D135">
        <f t="shared" si="13"/>
        <v>6</v>
      </c>
      <c r="E135" t="str">
        <f>INDEX([2]!十八局地盤表,FLOOR((ROW()-2)/64, 1)+1,  D135)</f>
        <v>戊</v>
      </c>
      <c r="F135" t="str">
        <f>INDEX([2]!十八局地盤表,FLOOR((ROW()-2)/64, 1)+1,  MOD(D135 - C135-1, 8)+1)</f>
        <v>戊</v>
      </c>
      <c r="G135" t="str">
        <f t="shared" si="14"/>
        <v>戊戊</v>
      </c>
      <c r="H135" t="str">
        <f>VLOOKUP(G135,天干沖合!$E$2:$G$101,2,FALSE)</f>
        <v/>
      </c>
      <c r="I135" t="str">
        <f>VLOOKUP(G135,天干沖合!$E$2:$G$101,3,FALSE)</f>
        <v>甲甲比肩，名为伏吟，遇此，凡事不利，道路闭塞，以守为好。</v>
      </c>
    </row>
    <row r="136" spans="1:9" x14ac:dyDescent="0.25">
      <c r="A136">
        <f t="shared" si="10"/>
        <v>-441.5</v>
      </c>
      <c r="B136">
        <f t="shared" si="11"/>
        <v>-7</v>
      </c>
      <c r="C136">
        <f t="shared" si="12"/>
        <v>0</v>
      </c>
      <c r="D136">
        <f t="shared" si="13"/>
        <v>7</v>
      </c>
      <c r="E136" t="str">
        <f>INDEX([2]!十八局地盤表,FLOOR((ROW()-2)/64, 1)+1,  D136)</f>
        <v>癸</v>
      </c>
      <c r="F136" t="str">
        <f>INDEX([2]!十八局地盤表,FLOOR((ROW()-2)/64, 1)+1,  MOD(D136 - C136-1, 8)+1)</f>
        <v>癸</v>
      </c>
      <c r="G136" t="str">
        <f t="shared" si="14"/>
        <v>癸癸</v>
      </c>
      <c r="H136" t="str">
        <f>VLOOKUP(G136,天干沖合!$E$2:$G$101,2,FALSE)</f>
        <v/>
      </c>
      <c r="I136" t="str">
        <f>VLOOKUP(G136,天干沖合!$E$2:$G$101,3,FALSE)</f>
        <v>名为天网四张，主行人失伴，病讼皆伤。</v>
      </c>
    </row>
    <row r="137" spans="1:9" x14ac:dyDescent="0.25">
      <c r="A137">
        <f t="shared" si="10"/>
        <v>-440.5</v>
      </c>
      <c r="B137">
        <f t="shared" si="11"/>
        <v>-7</v>
      </c>
      <c r="C137">
        <f t="shared" si="12"/>
        <v>0</v>
      </c>
      <c r="D137">
        <f t="shared" si="13"/>
        <v>8</v>
      </c>
      <c r="E137" t="str">
        <f>INDEX([2]!十八局地盤表,FLOOR((ROW()-2)/64, 1)+1,  D137)</f>
        <v>丙</v>
      </c>
      <c r="F137" t="str">
        <f>INDEX([2]!十八局地盤表,FLOOR((ROW()-2)/64, 1)+1,  MOD(D137 - C137-1, 8)+1)</f>
        <v>丙</v>
      </c>
      <c r="G137" t="str">
        <f t="shared" si="14"/>
        <v>丙丙</v>
      </c>
      <c r="H137" t="str">
        <f>VLOOKUP(G137,天干沖合!$E$2:$G$101,2,FALSE)</f>
        <v/>
      </c>
      <c r="I137" t="str">
        <f>VLOOKUP(G137,天干沖合!$E$2:$G$101,3,FALSE)</f>
        <v>为月奇悖师，文书逼迫，破耗遗失，主单据票证不明遗失。</v>
      </c>
    </row>
    <row r="138" spans="1:9" x14ac:dyDescent="0.25">
      <c r="A138">
        <f t="shared" si="10"/>
        <v>-439.5</v>
      </c>
      <c r="B138">
        <f t="shared" si="11"/>
        <v>-7</v>
      </c>
      <c r="C138">
        <f t="shared" si="12"/>
        <v>1</v>
      </c>
      <c r="D138">
        <f t="shared" si="13"/>
        <v>1</v>
      </c>
      <c r="E138" t="str">
        <f>INDEX([2]!十八局地盤表,FLOOR((ROW()-2)/64, 1)+1,  D138)</f>
        <v>辛</v>
      </c>
      <c r="F138" t="str">
        <f>INDEX([2]!十八局地盤表,FLOOR((ROW()-2)/64, 1)+1,  MOD(D138 - C138-1, 8)+1)</f>
        <v>丙</v>
      </c>
      <c r="G138" t="str">
        <f t="shared" si="14"/>
        <v>丙辛</v>
      </c>
      <c r="H138" t="str">
        <f>VLOOKUP(G138,天干沖合!$E$2:$G$101,2,FALSE)</f>
        <v>合水</v>
      </c>
      <c r="I138" t="str">
        <f>VLOOKUP(G138,天干沖合!$E$2:$G$101,3,FALSE)</f>
        <v>因丙辛相合，故为谋事能成，为疾病人不凶。</v>
      </c>
    </row>
    <row r="139" spans="1:9" x14ac:dyDescent="0.25">
      <c r="A139">
        <f t="shared" si="10"/>
        <v>-438.5</v>
      </c>
      <c r="B139">
        <f t="shared" si="11"/>
        <v>-7</v>
      </c>
      <c r="C139">
        <f t="shared" si="12"/>
        <v>1</v>
      </c>
      <c r="D139">
        <f t="shared" si="13"/>
        <v>2</v>
      </c>
      <c r="E139" t="str">
        <f>INDEX([2]!十八局地盤表,FLOOR((ROW()-2)/64, 1)+1,  D139)</f>
        <v>壬</v>
      </c>
      <c r="F139" t="str">
        <f>INDEX([2]!十八局地盤表,FLOOR((ROW()-2)/64, 1)+1,  MOD(D139 - C139-1, 8)+1)</f>
        <v>辛</v>
      </c>
      <c r="G139" t="str">
        <f t="shared" si="14"/>
        <v>辛壬</v>
      </c>
      <c r="H139" t="str">
        <f>VLOOKUP(G139,天干沖合!$E$2:$G$101,2,FALSE)</f>
        <v/>
      </c>
      <c r="I139" t="str">
        <f>VLOOKUP(G139,天干沖合!$E$2:$G$101,3,FALSE)</f>
        <v>因壬为凶蛇，辛为牢狱，故名为凶蛇入狱，两男争女，讼狱不息，先动失理。</v>
      </c>
    </row>
    <row r="140" spans="1:9" x14ac:dyDescent="0.25">
      <c r="A140">
        <f t="shared" si="10"/>
        <v>-437.5</v>
      </c>
      <c r="B140">
        <f t="shared" si="11"/>
        <v>-7</v>
      </c>
      <c r="C140">
        <f t="shared" si="12"/>
        <v>1</v>
      </c>
      <c r="D140">
        <f t="shared" si="13"/>
        <v>3</v>
      </c>
      <c r="E140" t="str">
        <f>INDEX([2]!十八局地盤表,FLOOR((ROW()-2)/64, 1)+1,  D140)</f>
        <v>乙</v>
      </c>
      <c r="F140" t="str">
        <f>INDEX([2]!十八局地盤表,FLOOR((ROW()-2)/64, 1)+1,  MOD(D140 - C140-1, 8)+1)</f>
        <v>壬</v>
      </c>
      <c r="G140" t="str">
        <f t="shared" si="14"/>
        <v>壬乙</v>
      </c>
      <c r="H140" t="str">
        <f>VLOOKUP(G140,天干沖合!$E$2:$G$101,2,FALSE)</f>
        <v/>
      </c>
      <c r="I140" t="str">
        <f>VLOOKUP(G140,天干沖合!$E$2:$G$101,3,FALSE)</f>
        <v>名为小蛇得势，女人柔顺，男人通达，测孕育生子，禄马光华。</v>
      </c>
    </row>
    <row r="141" spans="1:9" x14ac:dyDescent="0.25">
      <c r="A141">
        <f t="shared" si="10"/>
        <v>-436.5</v>
      </c>
      <c r="B141">
        <f t="shared" si="11"/>
        <v>-7</v>
      </c>
      <c r="C141">
        <f t="shared" si="12"/>
        <v>1</v>
      </c>
      <c r="D141">
        <f t="shared" si="13"/>
        <v>4</v>
      </c>
      <c r="E141" t="str">
        <f>INDEX([2]!十八局地盤表,FLOOR((ROW()-2)/64, 1)+1,  D141)</f>
        <v>丁</v>
      </c>
      <c r="F141" t="str">
        <f>INDEX([2]!十八局地盤表,FLOOR((ROW()-2)/64, 1)+1,  MOD(D141 - C141-1, 8)+1)</f>
        <v>乙</v>
      </c>
      <c r="G141" t="str">
        <f t="shared" si="14"/>
        <v>乙丁</v>
      </c>
      <c r="H141" t="str">
        <f>VLOOKUP(G141,天干沖合!$E$2:$G$101,2,FALSE)</f>
        <v/>
      </c>
      <c r="I141" t="str">
        <f>VLOOKUP(G141,天干沖合!$E$2:$G$101,3,FALSE)</f>
        <v>为奇仪相佐，最利文书、考试，百事可为。</v>
      </c>
    </row>
    <row r="142" spans="1:9" x14ac:dyDescent="0.25">
      <c r="A142">
        <f t="shared" si="10"/>
        <v>-435.5</v>
      </c>
      <c r="B142">
        <f t="shared" si="11"/>
        <v>-7</v>
      </c>
      <c r="C142">
        <f t="shared" si="12"/>
        <v>1</v>
      </c>
      <c r="D142">
        <f t="shared" si="13"/>
        <v>5</v>
      </c>
      <c r="E142" t="str">
        <f>INDEX([2]!十八局地盤表,FLOOR((ROW()-2)/64, 1)+1,  D142)</f>
        <v>己</v>
      </c>
      <c r="F142" t="str">
        <f>INDEX([2]!十八局地盤表,FLOOR((ROW()-2)/64, 1)+1,  MOD(D142 - C142-1, 8)+1)</f>
        <v>丁</v>
      </c>
      <c r="G142" t="str">
        <f t="shared" si="14"/>
        <v>丁己</v>
      </c>
      <c r="H142" t="str">
        <f>VLOOKUP(G142,天干沖合!$E$2:$G$101,2,FALSE)</f>
        <v/>
      </c>
      <c r="I142" t="str">
        <f>VLOOKUP(G142,天干沖合!$E$2:$G$101,3,FALSE)</f>
        <v>因戌为火库，己为勾陈，故为火入勾陈，奸私仇冤，事因女人。</v>
      </c>
    </row>
    <row r="143" spans="1:9" x14ac:dyDescent="0.25">
      <c r="A143">
        <f t="shared" si="10"/>
        <v>-434.5</v>
      </c>
      <c r="B143">
        <f t="shared" si="11"/>
        <v>-7</v>
      </c>
      <c r="C143">
        <f t="shared" si="12"/>
        <v>1</v>
      </c>
      <c r="D143">
        <f t="shared" si="13"/>
        <v>6</v>
      </c>
      <c r="E143" t="str">
        <f>INDEX([2]!十八局地盤表,FLOOR((ROW()-2)/64, 1)+1,  D143)</f>
        <v>戊</v>
      </c>
      <c r="F143" t="str">
        <f>INDEX([2]!十八局地盤表,FLOOR((ROW()-2)/64, 1)+1,  MOD(D143 - C143-1, 8)+1)</f>
        <v>己</v>
      </c>
      <c r="G143" t="str">
        <f t="shared" si="14"/>
        <v>己戊</v>
      </c>
      <c r="H143" t="str">
        <f>VLOOKUP(G143,天干沖合!$E$2:$G$101,2,FALSE)</f>
        <v/>
      </c>
      <c r="I143" t="str">
        <f>VLOOKUP(G143,天干沖合!$E$2:$G$101,3,FALSE)</f>
        <v>因戌为 ，甲为龙，故为 遇青龙，门吉为谋事望遂意，上人见官；若门凶，枉费心机。</v>
      </c>
    </row>
    <row r="144" spans="1:9" x14ac:dyDescent="0.25">
      <c r="A144">
        <f t="shared" si="10"/>
        <v>-433.5</v>
      </c>
      <c r="B144">
        <f t="shared" si="11"/>
        <v>-7</v>
      </c>
      <c r="C144">
        <f t="shared" si="12"/>
        <v>1</v>
      </c>
      <c r="D144">
        <f t="shared" si="13"/>
        <v>7</v>
      </c>
      <c r="E144" t="str">
        <f>INDEX([2]!十八局地盤表,FLOOR((ROW()-2)/64, 1)+1,  D144)</f>
        <v>癸</v>
      </c>
      <c r="F144" t="str">
        <f>INDEX([2]!十八局地盤表,FLOOR((ROW()-2)/64, 1)+1,  MOD(D144 - C144-1, 8)+1)</f>
        <v>戊</v>
      </c>
      <c r="G144" t="str">
        <f t="shared" si="14"/>
        <v>戊癸</v>
      </c>
      <c r="H144" t="str">
        <f>VLOOKUP(G144,天干沖合!$E$2:$G$101,2,FALSE)</f>
        <v>合火</v>
      </c>
      <c r="I144" t="str">
        <f>VLOOKUP(G144,天干沖合!$E$2:$G$101,3,FALSE)</f>
        <v>因甲为青龙，癸为天网，又为华盖，故为青华盖，又戊癸相合，故逢吉门为吉，可招福临门，逢凶门者事多不利，为凶。</v>
      </c>
    </row>
    <row r="145" spans="1:9" x14ac:dyDescent="0.25">
      <c r="A145">
        <f t="shared" si="10"/>
        <v>-432.5</v>
      </c>
      <c r="B145">
        <f t="shared" si="11"/>
        <v>-7</v>
      </c>
      <c r="C145">
        <f t="shared" si="12"/>
        <v>1</v>
      </c>
      <c r="D145">
        <f t="shared" si="13"/>
        <v>8</v>
      </c>
      <c r="E145" t="str">
        <f>INDEX([2]!十八局地盤表,FLOOR((ROW()-2)/64, 1)+1,  D145)</f>
        <v>丙</v>
      </c>
      <c r="F145" t="str">
        <f>INDEX([2]!十八局地盤表,FLOOR((ROW()-2)/64, 1)+1,  MOD(D145 - C145-1, 8)+1)</f>
        <v>癸</v>
      </c>
      <c r="G145" t="str">
        <f t="shared" si="14"/>
        <v>癸丙</v>
      </c>
      <c r="H145" t="str">
        <f>VLOOKUP(G145,天干沖合!$E$2:$G$101,2,FALSE)</f>
        <v/>
      </c>
      <c r="I145" t="str">
        <f>VLOOKUP(G145,天干沖合!$E$2:$G$101,3,FALSE)</f>
        <v>名为华盖悖师，贵溅逢之皆不利，唯上人见喜。</v>
      </c>
    </row>
    <row r="146" spans="1:9" x14ac:dyDescent="0.25">
      <c r="A146">
        <f t="shared" si="10"/>
        <v>-431.5</v>
      </c>
      <c r="B146">
        <f t="shared" si="11"/>
        <v>-7</v>
      </c>
      <c r="C146">
        <f t="shared" si="12"/>
        <v>2</v>
      </c>
      <c r="D146">
        <f t="shared" si="13"/>
        <v>1</v>
      </c>
      <c r="E146" t="str">
        <f>INDEX([2]!十八局地盤表,FLOOR((ROW()-2)/64, 1)+1,  D146)</f>
        <v>辛</v>
      </c>
      <c r="F146" t="str">
        <f>INDEX([2]!十八局地盤表,FLOOR((ROW()-2)/64, 1)+1,  MOD(D146 - C146-1, 8)+1)</f>
        <v>癸</v>
      </c>
      <c r="G146" t="str">
        <f t="shared" si="14"/>
        <v>癸辛</v>
      </c>
      <c r="H146" t="str">
        <f>VLOOKUP(G146,天干沖合!$E$2:$G$101,2,FALSE)</f>
        <v/>
      </c>
      <c r="I146" t="str">
        <f>VLOOKUP(G146,天干沖合!$E$2:$G$101,3,FALSE)</f>
        <v>名主网盖天牢，主官司败诉，死罪难逃，测病亦大凶。</v>
      </c>
    </row>
    <row r="147" spans="1:9" x14ac:dyDescent="0.25">
      <c r="A147">
        <f t="shared" si="10"/>
        <v>-430.5</v>
      </c>
      <c r="B147">
        <f t="shared" si="11"/>
        <v>-7</v>
      </c>
      <c r="C147">
        <f t="shared" si="12"/>
        <v>2</v>
      </c>
      <c r="D147">
        <f t="shared" si="13"/>
        <v>2</v>
      </c>
      <c r="E147" t="str">
        <f>INDEX([2]!十八局地盤表,FLOOR((ROW()-2)/64, 1)+1,  D147)</f>
        <v>壬</v>
      </c>
      <c r="F147" t="str">
        <f>INDEX([2]!十八局地盤表,FLOOR((ROW()-2)/64, 1)+1,  MOD(D147 - C147-1, 8)+1)</f>
        <v>丙</v>
      </c>
      <c r="G147" t="str">
        <f t="shared" si="14"/>
        <v>丙壬</v>
      </c>
      <c r="H147" t="str">
        <f>VLOOKUP(G147,天干沖合!$E$2:$G$101,2,FALSE)</f>
        <v>沖</v>
      </c>
      <c r="I147" t="str">
        <f>VLOOKUP(G147,天干沖合!$E$2:$G$101,3,FALSE)</f>
        <v>为火入天罗，壬水冲克丙火，故为客不利，是非颇多。</v>
      </c>
    </row>
    <row r="148" spans="1:9" x14ac:dyDescent="0.25">
      <c r="A148">
        <f t="shared" si="10"/>
        <v>-429.5</v>
      </c>
      <c r="B148">
        <f t="shared" si="11"/>
        <v>-7</v>
      </c>
      <c r="C148">
        <f t="shared" si="12"/>
        <v>2</v>
      </c>
      <c r="D148">
        <f t="shared" si="13"/>
        <v>3</v>
      </c>
      <c r="E148" t="str">
        <f>INDEX([2]!十八局地盤表,FLOOR((ROW()-2)/64, 1)+1,  D148)</f>
        <v>乙</v>
      </c>
      <c r="F148" t="str">
        <f>INDEX([2]!十八局地盤表,FLOOR((ROW()-2)/64, 1)+1,  MOD(D148 - C148-1, 8)+1)</f>
        <v>辛</v>
      </c>
      <c r="G148" t="str">
        <f t="shared" si="14"/>
        <v>辛乙</v>
      </c>
      <c r="H148" t="str">
        <f>VLOOKUP(G148,天干沖合!$E$2:$G$101,2,FALSE)</f>
        <v>沖</v>
      </c>
      <c r="I148" t="str">
        <f>VLOOKUP(G148,天干沖合!$E$2:$G$101,3,FALSE)</f>
        <v>辛金克乙木，故名为白虎猖狂，家败人亡，远行多灾殃，测婚离散，主因男人。</v>
      </c>
    </row>
    <row r="149" spans="1:9" x14ac:dyDescent="0.25">
      <c r="A149">
        <f t="shared" si="10"/>
        <v>-428.5</v>
      </c>
      <c r="B149">
        <f t="shared" si="11"/>
        <v>-7</v>
      </c>
      <c r="C149">
        <f t="shared" si="12"/>
        <v>2</v>
      </c>
      <c r="D149">
        <f t="shared" si="13"/>
        <v>4</v>
      </c>
      <c r="E149" t="str">
        <f>INDEX([2]!十八局地盤表,FLOOR((ROW()-2)/64, 1)+1,  D149)</f>
        <v>丁</v>
      </c>
      <c r="F149" t="str">
        <f>INDEX([2]!十八局地盤表,FLOOR((ROW()-2)/64, 1)+1,  MOD(D149 - C149-1, 8)+1)</f>
        <v>壬</v>
      </c>
      <c r="G149" t="str">
        <f t="shared" si="14"/>
        <v>壬丁</v>
      </c>
      <c r="H149" t="str">
        <f>VLOOKUP(G149,天干沖合!$E$2:$G$101,2,FALSE)</f>
        <v>合木</v>
      </c>
      <c r="I149" t="str">
        <f>VLOOKUP(G149,天干沖合!$E$2:$G$101,3,FALSE)</f>
        <v>因丁壬相合，故名干合蛇刑，文书牵连，贵人匆匆，男吉女凶。</v>
      </c>
    </row>
    <row r="150" spans="1:9" x14ac:dyDescent="0.25">
      <c r="A150">
        <f t="shared" si="10"/>
        <v>-427.5</v>
      </c>
      <c r="B150">
        <f t="shared" si="11"/>
        <v>-7</v>
      </c>
      <c r="C150">
        <f t="shared" si="12"/>
        <v>2</v>
      </c>
      <c r="D150">
        <f t="shared" si="13"/>
        <v>5</v>
      </c>
      <c r="E150" t="str">
        <f>INDEX([2]!十八局地盤表,FLOOR((ROW()-2)/64, 1)+1,  D150)</f>
        <v>己</v>
      </c>
      <c r="F150" t="str">
        <f>INDEX([2]!十八局地盤表,FLOOR((ROW()-2)/64, 1)+1,  MOD(D150 - C150-1, 8)+1)</f>
        <v>乙</v>
      </c>
      <c r="G150" t="str">
        <f t="shared" si="14"/>
        <v>乙己</v>
      </c>
      <c r="H150" t="str">
        <f>VLOOKUP(G150,天干沖合!$E$2:$G$101,2,FALSE)</f>
        <v/>
      </c>
      <c r="I150" t="str">
        <f>VLOOKUP(G150,天干沖合!$E$2:$G$101,3,FALSE)</f>
        <v>因戌为乙木之墓，故为日奇入墓，被土暗昧，门凶事必凶，得生、开二吉门为地遁。</v>
      </c>
    </row>
    <row r="151" spans="1:9" x14ac:dyDescent="0.25">
      <c r="A151">
        <f t="shared" si="10"/>
        <v>-426.5</v>
      </c>
      <c r="B151">
        <f t="shared" si="11"/>
        <v>-7</v>
      </c>
      <c r="C151">
        <f t="shared" si="12"/>
        <v>2</v>
      </c>
      <c r="D151">
        <f t="shared" si="13"/>
        <v>6</v>
      </c>
      <c r="E151" t="str">
        <f>INDEX([2]!十八局地盤表,FLOOR((ROW()-2)/64, 1)+1,  D151)</f>
        <v>戊</v>
      </c>
      <c r="F151" t="str">
        <f>INDEX([2]!十八局地盤表,FLOOR((ROW()-2)/64, 1)+1,  MOD(D151 - C151-1, 8)+1)</f>
        <v>丁</v>
      </c>
      <c r="G151" t="str">
        <f t="shared" si="14"/>
        <v>丁戊</v>
      </c>
      <c r="H151" t="str">
        <f>VLOOKUP(G151,天干沖合!$E$2:$G$101,2,FALSE)</f>
        <v/>
      </c>
      <c r="I151" t="str">
        <f>VLOOKUP(G151,天干沖合!$E$2:$G$101,3,FALSE)</f>
        <v>为青龙转光，官人升迁，常人威昌。</v>
      </c>
    </row>
    <row r="152" spans="1:9" x14ac:dyDescent="0.25">
      <c r="A152">
        <f t="shared" si="10"/>
        <v>-425.5</v>
      </c>
      <c r="B152">
        <f t="shared" si="11"/>
        <v>-7</v>
      </c>
      <c r="C152">
        <f t="shared" si="12"/>
        <v>2</v>
      </c>
      <c r="D152">
        <f t="shared" si="13"/>
        <v>7</v>
      </c>
      <c r="E152" t="str">
        <f>INDEX([2]!十八局地盤表,FLOOR((ROW()-2)/64, 1)+1,  D152)</f>
        <v>癸</v>
      </c>
      <c r="F152" t="str">
        <f>INDEX([2]!十八局地盤表,FLOOR((ROW()-2)/64, 1)+1,  MOD(D152 - C152-1, 8)+1)</f>
        <v>己</v>
      </c>
      <c r="G152" t="str">
        <f t="shared" si="14"/>
        <v>己癸</v>
      </c>
      <c r="H152" t="str">
        <f>VLOOKUP(G152,天干沖合!$E$2:$G$101,2,FALSE)</f>
        <v/>
      </c>
      <c r="I152" t="str">
        <f>VLOOKUP(G152,天干沖合!$E$2:$G$101,3,FALSE)</f>
        <v>名为地刑玄武，男女疾病垂危，有囚狱词讼之灾。</v>
      </c>
    </row>
    <row r="153" spans="1:9" x14ac:dyDescent="0.25">
      <c r="A153">
        <f t="shared" si="10"/>
        <v>-424.5</v>
      </c>
      <c r="B153">
        <f t="shared" si="11"/>
        <v>-7</v>
      </c>
      <c r="C153">
        <f t="shared" si="12"/>
        <v>2</v>
      </c>
      <c r="D153">
        <f t="shared" si="13"/>
        <v>8</v>
      </c>
      <c r="E153" t="str">
        <f>INDEX([2]!十八局地盤表,FLOOR((ROW()-2)/64, 1)+1,  D153)</f>
        <v>丙</v>
      </c>
      <c r="F153" t="str">
        <f>INDEX([2]!十八局地盤表,FLOOR((ROW()-2)/64, 1)+1,  MOD(D153 - C153-1, 8)+1)</f>
        <v>戊</v>
      </c>
      <c r="G153" t="str">
        <f t="shared" si="14"/>
        <v>戊丙</v>
      </c>
      <c r="H153" t="str">
        <f>VLOOKUP(G153,天干沖合!$E$2:$G$101,2,FALSE)</f>
        <v/>
      </c>
      <c r="I153" t="str">
        <f>VLOOKUP(G153,天干沖合!$E$2:$G$101,3,FALSE)</f>
        <v>因青龙甲木生助丙火，故为青龙返首，为事所谋，大吉大利。若逢迫墓击刑，吉事成凶。</v>
      </c>
    </row>
    <row r="154" spans="1:9" x14ac:dyDescent="0.25">
      <c r="A154">
        <f t="shared" si="10"/>
        <v>-423.5</v>
      </c>
      <c r="B154">
        <f t="shared" si="11"/>
        <v>-7</v>
      </c>
      <c r="C154">
        <f t="shared" si="12"/>
        <v>3</v>
      </c>
      <c r="D154">
        <f t="shared" si="13"/>
        <v>1</v>
      </c>
      <c r="E154" t="str">
        <f>INDEX([2]!十八局地盤表,FLOOR((ROW()-2)/64, 1)+1,  D154)</f>
        <v>辛</v>
      </c>
      <c r="F154" t="str">
        <f>INDEX([2]!十八局地盤表,FLOOR((ROW()-2)/64, 1)+1,  MOD(D154 - C154-1, 8)+1)</f>
        <v>戊</v>
      </c>
      <c r="G154" t="str">
        <f t="shared" si="14"/>
        <v>戊辛</v>
      </c>
      <c r="H154" t="str">
        <f>VLOOKUP(G154,天干沖合!$E$2:$G$101,2,FALSE)</f>
        <v/>
      </c>
      <c r="I154" t="str">
        <f>VLOOKUP(G154,天干沖合!$E$2:$G$101,3,FALSE)</f>
        <v>因辛金克甲木，子午相冲，故为青龙折足，吉门有生助，尚能谋事，若逢凶门，主招灾、失财或有足疾、折伤。</v>
      </c>
    </row>
    <row r="155" spans="1:9" x14ac:dyDescent="0.25">
      <c r="A155">
        <f t="shared" si="10"/>
        <v>-422.5</v>
      </c>
      <c r="B155">
        <f t="shared" si="11"/>
        <v>-7</v>
      </c>
      <c r="C155">
        <f t="shared" si="12"/>
        <v>3</v>
      </c>
      <c r="D155">
        <f t="shared" si="13"/>
        <v>2</v>
      </c>
      <c r="E155" t="str">
        <f>INDEX([2]!十八局地盤表,FLOOR((ROW()-2)/64, 1)+1,  D155)</f>
        <v>壬</v>
      </c>
      <c r="F155" t="str">
        <f>INDEX([2]!十八局地盤表,FLOOR((ROW()-2)/64, 1)+1,  MOD(D155 - C155-1, 8)+1)</f>
        <v>癸</v>
      </c>
      <c r="G155" t="str">
        <f t="shared" si="14"/>
        <v>癸壬</v>
      </c>
      <c r="H155" t="str">
        <f>VLOOKUP(G155,天干沖合!$E$2:$G$101,2,FALSE)</f>
        <v/>
      </c>
      <c r="I155" t="str">
        <f>VLOOKUP(G155,天干沖合!$E$2:$G$101,3,FALSE)</f>
        <v>因癸壬均为水蛇，故名为复见腾蛇，主嫁娶重婚，后嫁无子，不保年华。</v>
      </c>
    </row>
    <row r="156" spans="1:9" x14ac:dyDescent="0.25">
      <c r="A156">
        <f t="shared" si="10"/>
        <v>-421.5</v>
      </c>
      <c r="B156">
        <f t="shared" si="11"/>
        <v>-7</v>
      </c>
      <c r="C156">
        <f t="shared" si="12"/>
        <v>3</v>
      </c>
      <c r="D156">
        <f t="shared" si="13"/>
        <v>3</v>
      </c>
      <c r="E156" t="str">
        <f>INDEX([2]!十八局地盤表,FLOOR((ROW()-2)/64, 1)+1,  D156)</f>
        <v>乙</v>
      </c>
      <c r="F156" t="str">
        <f>INDEX([2]!十八局地盤表,FLOOR((ROW()-2)/64, 1)+1,  MOD(D156 - C156-1, 8)+1)</f>
        <v>丙</v>
      </c>
      <c r="G156" t="str">
        <f t="shared" si="14"/>
        <v>丙乙</v>
      </c>
      <c r="H156" t="str">
        <f>VLOOKUP(G156,天干沖合!$E$2:$G$101,2,FALSE)</f>
        <v/>
      </c>
      <c r="I156" t="str">
        <f>VLOOKUP(G156,天干沖合!$E$2:$G$101,3,FALSE)</f>
        <v>为日月并行，公谋私为皆为吉。</v>
      </c>
    </row>
    <row r="157" spans="1:9" x14ac:dyDescent="0.25">
      <c r="A157">
        <f t="shared" si="10"/>
        <v>-420.5</v>
      </c>
      <c r="B157">
        <f t="shared" si="11"/>
        <v>-7</v>
      </c>
      <c r="C157">
        <f t="shared" si="12"/>
        <v>3</v>
      </c>
      <c r="D157">
        <f t="shared" si="13"/>
        <v>4</v>
      </c>
      <c r="E157" t="str">
        <f>INDEX([2]!十八局地盤表,FLOOR((ROW()-2)/64, 1)+1,  D157)</f>
        <v>丁</v>
      </c>
      <c r="F157" t="str">
        <f>INDEX([2]!十八局地盤表,FLOOR((ROW()-2)/64, 1)+1,  MOD(D157 - C157-1, 8)+1)</f>
        <v>辛</v>
      </c>
      <c r="G157" t="str">
        <f t="shared" si="14"/>
        <v>辛丁</v>
      </c>
      <c r="H157" t="str">
        <f>VLOOKUP(G157,天干沖合!$E$2:$G$101,2,FALSE)</f>
        <v/>
      </c>
      <c r="I157" t="str">
        <f>VLOOKUP(G157,天干沖合!$E$2:$G$101,3,FALSE)</f>
        <v>辛为狱神，丁为星奇，故名为狱神得奇，经商求财获利倍增，囚人逢天赦释免。</v>
      </c>
    </row>
    <row r="158" spans="1:9" x14ac:dyDescent="0.25">
      <c r="A158">
        <f t="shared" si="10"/>
        <v>-419.5</v>
      </c>
      <c r="B158">
        <f t="shared" si="11"/>
        <v>-7</v>
      </c>
      <c r="C158">
        <f t="shared" si="12"/>
        <v>3</v>
      </c>
      <c r="D158">
        <f t="shared" si="13"/>
        <v>5</v>
      </c>
      <c r="E158" t="str">
        <f>INDEX([2]!十八局地盤表,FLOOR((ROW()-2)/64, 1)+1,  D158)</f>
        <v>己</v>
      </c>
      <c r="F158" t="str">
        <f>INDEX([2]!十八局地盤表,FLOOR((ROW()-2)/64, 1)+1,  MOD(D158 - C158-1, 8)+1)</f>
        <v>壬</v>
      </c>
      <c r="G158" t="str">
        <f t="shared" si="14"/>
        <v>壬己</v>
      </c>
      <c r="H158" t="str">
        <f>VLOOKUP(G158,天干沖合!$E$2:$G$101,2,FALSE)</f>
        <v/>
      </c>
      <c r="I158" t="str">
        <f>VLOOKUP(G158,天干沖合!$E$2:$G$101,3,FALSE)</f>
        <v>因辰戌相冲，故名为反吟蛇刑，主官讼败拆，大祸将至，顺守可吉，妄动必凶。</v>
      </c>
    </row>
    <row r="159" spans="1:9" x14ac:dyDescent="0.25">
      <c r="A159">
        <f t="shared" si="10"/>
        <v>-418.5</v>
      </c>
      <c r="B159">
        <f t="shared" si="11"/>
        <v>-7</v>
      </c>
      <c r="C159">
        <f t="shared" si="12"/>
        <v>3</v>
      </c>
      <c r="D159">
        <f t="shared" si="13"/>
        <v>6</v>
      </c>
      <c r="E159" t="str">
        <f>INDEX([2]!十八局地盤表,FLOOR((ROW()-2)/64, 1)+1,  D159)</f>
        <v>戊</v>
      </c>
      <c r="F159" t="str">
        <f>INDEX([2]!十八局地盤表,FLOOR((ROW()-2)/64, 1)+1,  MOD(D159 - C159-1, 8)+1)</f>
        <v>乙</v>
      </c>
      <c r="G159" t="str">
        <f t="shared" si="14"/>
        <v>乙戊</v>
      </c>
      <c r="H159" t="str">
        <f>VLOOKUP(G159,天干沖合!$E$2:$G$101,2,FALSE)</f>
        <v/>
      </c>
      <c r="I159" t="str">
        <f>VLOOKUP(G159,天干沖合!$E$2:$G$101,3,FALSE)</f>
        <v>乙木克戊土，为阴害阳门（因戊为阳为天门），利于阴人、阴事，不利阳人、阳事，门吉尚可谋为，门凶、门迫则破财伤人。</v>
      </c>
    </row>
    <row r="160" spans="1:9" x14ac:dyDescent="0.25">
      <c r="A160">
        <f t="shared" si="10"/>
        <v>-417.5</v>
      </c>
      <c r="B160">
        <f t="shared" si="11"/>
        <v>-7</v>
      </c>
      <c r="C160">
        <f t="shared" si="12"/>
        <v>3</v>
      </c>
      <c r="D160">
        <f t="shared" si="13"/>
        <v>7</v>
      </c>
      <c r="E160" t="str">
        <f>INDEX([2]!十八局地盤表,FLOOR((ROW()-2)/64, 1)+1,  D160)</f>
        <v>癸</v>
      </c>
      <c r="F160" t="str">
        <f>INDEX([2]!十八局地盤表,FLOOR((ROW()-2)/64, 1)+1,  MOD(D160 - C160-1, 8)+1)</f>
        <v>丁</v>
      </c>
      <c r="G160" t="str">
        <f t="shared" si="14"/>
        <v>丁癸</v>
      </c>
      <c r="H160" t="str">
        <f>VLOOKUP(G160,天干沖合!$E$2:$G$101,2,FALSE)</f>
        <v>沖</v>
      </c>
      <c r="I160" t="str">
        <f>VLOOKUP(G160,天干沖合!$E$2:$G$101,3,FALSE)</f>
        <v>癸水冲克丁火，为朱雀投江，文书口舌是非，经官动府，词讼不利，音信沉溺不到。</v>
      </c>
    </row>
    <row r="161" spans="1:9" x14ac:dyDescent="0.25">
      <c r="A161">
        <f t="shared" si="10"/>
        <v>-416.5</v>
      </c>
      <c r="B161">
        <f t="shared" si="11"/>
        <v>-7</v>
      </c>
      <c r="C161">
        <f t="shared" si="12"/>
        <v>3</v>
      </c>
      <c r="D161">
        <f t="shared" si="13"/>
        <v>8</v>
      </c>
      <c r="E161" t="str">
        <f>INDEX([2]!十八局地盤表,FLOOR((ROW()-2)/64, 1)+1,  D161)</f>
        <v>丙</v>
      </c>
      <c r="F161" t="str">
        <f>INDEX([2]!十八局地盤表,FLOOR((ROW()-2)/64, 1)+1,  MOD(D161 - C161-1, 8)+1)</f>
        <v>己</v>
      </c>
      <c r="G161" t="str">
        <f t="shared" si="14"/>
        <v>己丙</v>
      </c>
      <c r="H161" t="str">
        <f>VLOOKUP(G161,天干沖合!$E$2:$G$101,2,FALSE)</f>
        <v/>
      </c>
      <c r="I161" t="str">
        <f>VLOOKUP(G161,天干沖合!$E$2:$G$101,3,FALSE)</f>
        <v>为火悖地户，男人冤冤相害，女人必致淫污。</v>
      </c>
    </row>
    <row r="162" spans="1:9" x14ac:dyDescent="0.25">
      <c r="A162">
        <f t="shared" si="10"/>
        <v>-415.5</v>
      </c>
      <c r="B162">
        <f t="shared" si="11"/>
        <v>-7</v>
      </c>
      <c r="C162">
        <f t="shared" si="12"/>
        <v>4</v>
      </c>
      <c r="D162">
        <f t="shared" si="13"/>
        <v>1</v>
      </c>
      <c r="E162" t="str">
        <f>INDEX([2]!十八局地盤表,FLOOR((ROW()-2)/64, 1)+1,  D162)</f>
        <v>辛</v>
      </c>
      <c r="F162" t="str">
        <f>INDEX([2]!十八局地盤表,FLOOR((ROW()-2)/64, 1)+1,  MOD(D162 - C162-1, 8)+1)</f>
        <v>己</v>
      </c>
      <c r="G162" t="str">
        <f t="shared" si="14"/>
        <v>己辛</v>
      </c>
      <c r="H162" t="str">
        <f>VLOOKUP(G162,天干沖合!$E$2:$G$101,2,FALSE)</f>
        <v/>
      </c>
      <c r="I162" t="str">
        <f>VLOOKUP(G162,天干沖合!$E$2:$G$101,3,FALSE)</f>
        <v>名为游魂入墓，易遭阴邪鬼魅作祟。</v>
      </c>
    </row>
    <row r="163" spans="1:9" x14ac:dyDescent="0.25">
      <c r="A163">
        <f t="shared" si="10"/>
        <v>-414.5</v>
      </c>
      <c r="B163">
        <f t="shared" si="11"/>
        <v>-7</v>
      </c>
      <c r="C163">
        <f t="shared" si="12"/>
        <v>4</v>
      </c>
      <c r="D163">
        <f t="shared" si="13"/>
        <v>2</v>
      </c>
      <c r="E163" t="str">
        <f>INDEX([2]!十八局地盤表,FLOOR((ROW()-2)/64, 1)+1,  D163)</f>
        <v>壬</v>
      </c>
      <c r="F163" t="str">
        <f>INDEX([2]!十八局地盤表,FLOOR((ROW()-2)/64, 1)+1,  MOD(D163 - C163-1, 8)+1)</f>
        <v>戊</v>
      </c>
      <c r="G163" t="str">
        <f t="shared" si="14"/>
        <v>戊壬</v>
      </c>
      <c r="H163" t="str">
        <f>VLOOKUP(G163,天干沖合!$E$2:$G$101,2,FALSE)</f>
        <v/>
      </c>
      <c r="I163" t="str">
        <f>VLOOKUP(G163,天干沖合!$E$2:$G$101,3,FALSE)</f>
        <v>因壬为天牢，甲为青龙，故为青龙入天牢，凡阴阳事皆不吉利。</v>
      </c>
    </row>
    <row r="164" spans="1:9" x14ac:dyDescent="0.25">
      <c r="A164">
        <f t="shared" si="10"/>
        <v>-413.5</v>
      </c>
      <c r="B164">
        <f t="shared" si="11"/>
        <v>-7</v>
      </c>
      <c r="C164">
        <f t="shared" si="12"/>
        <v>4</v>
      </c>
      <c r="D164">
        <f t="shared" si="13"/>
        <v>3</v>
      </c>
      <c r="E164" t="str">
        <f>INDEX([2]!十八局地盤表,FLOOR((ROW()-2)/64, 1)+1,  D164)</f>
        <v>乙</v>
      </c>
      <c r="F164" t="str">
        <f>INDEX([2]!十八局地盤表,FLOOR((ROW()-2)/64, 1)+1,  MOD(D164 - C164-1, 8)+1)</f>
        <v>癸</v>
      </c>
      <c r="G164" t="str">
        <f t="shared" si="14"/>
        <v>癸乙</v>
      </c>
      <c r="H164" t="str">
        <f>VLOOKUP(G164,天干沖合!$E$2:$G$101,2,FALSE)</f>
        <v/>
      </c>
      <c r="I164" t="str">
        <f>VLOOKUP(G164,天干沖合!$E$2:$G$101,3,FALSE)</f>
        <v>名为华盖逢星，贵人禄位，常人平安。门吉则吉，门凶则凶。</v>
      </c>
    </row>
    <row r="165" spans="1:9" x14ac:dyDescent="0.25">
      <c r="A165">
        <f t="shared" si="10"/>
        <v>-412.5</v>
      </c>
      <c r="B165">
        <f t="shared" si="11"/>
        <v>-7</v>
      </c>
      <c r="C165">
        <f t="shared" si="12"/>
        <v>4</v>
      </c>
      <c r="D165">
        <f t="shared" si="13"/>
        <v>4</v>
      </c>
      <c r="E165" t="str">
        <f>INDEX([2]!十八局地盤表,FLOOR((ROW()-2)/64, 1)+1,  D165)</f>
        <v>丁</v>
      </c>
      <c r="F165" t="str">
        <f>INDEX([2]!十八局地盤表,FLOOR((ROW()-2)/64, 1)+1,  MOD(D165 - C165-1, 8)+1)</f>
        <v>丙</v>
      </c>
      <c r="G165" t="str">
        <f t="shared" si="14"/>
        <v>丙丁</v>
      </c>
      <c r="H165" t="str">
        <f>VLOOKUP(G165,天干沖合!$E$2:$G$101,2,FALSE)</f>
        <v/>
      </c>
      <c r="I165" t="str">
        <f>VLOOKUP(G165,天干沖合!$E$2:$G$101,3,FALSE)</f>
        <v>为星奇朱雀，贵人文书吉利，常人平静安乐，得三吉门为天遁。</v>
      </c>
    </row>
    <row r="166" spans="1:9" x14ac:dyDescent="0.25">
      <c r="A166">
        <f t="shared" si="10"/>
        <v>-411.5</v>
      </c>
      <c r="B166">
        <f t="shared" si="11"/>
        <v>-7</v>
      </c>
      <c r="C166">
        <f t="shared" si="12"/>
        <v>4</v>
      </c>
      <c r="D166">
        <f t="shared" si="13"/>
        <v>5</v>
      </c>
      <c r="E166" t="str">
        <f>INDEX([2]!十八局地盤表,FLOOR((ROW()-2)/64, 1)+1,  D166)</f>
        <v>己</v>
      </c>
      <c r="F166" t="str">
        <f>INDEX([2]!十八局地盤表,FLOOR((ROW()-2)/64, 1)+1,  MOD(D166 - C166-1, 8)+1)</f>
        <v>辛</v>
      </c>
      <c r="G166" t="str">
        <f t="shared" si="14"/>
        <v>辛己</v>
      </c>
      <c r="H166" t="str">
        <f>VLOOKUP(G166,天干沖合!$E$2:$G$101,2,FALSE)</f>
        <v/>
      </c>
      <c r="I166" t="str">
        <f>VLOOKUP(G166,天干沖合!$E$2:$G$101,3,FALSE)</f>
        <v>辛为罪人，戌为午火之库，故名为入狱自刑，奴仆背主，有苦诉讼难伸。</v>
      </c>
    </row>
    <row r="167" spans="1:9" x14ac:dyDescent="0.25">
      <c r="A167">
        <f t="shared" si="10"/>
        <v>-410.5</v>
      </c>
      <c r="B167">
        <f t="shared" si="11"/>
        <v>-7</v>
      </c>
      <c r="C167">
        <f t="shared" si="12"/>
        <v>4</v>
      </c>
      <c r="D167">
        <f t="shared" si="13"/>
        <v>6</v>
      </c>
      <c r="E167" t="str">
        <f>INDEX([2]!十八局地盤表,FLOOR((ROW()-2)/64, 1)+1,  D167)</f>
        <v>戊</v>
      </c>
      <c r="F167" t="str">
        <f>INDEX([2]!十八局地盤表,FLOOR((ROW()-2)/64, 1)+1,  MOD(D167 - C167-1, 8)+1)</f>
        <v>壬</v>
      </c>
      <c r="G167" t="str">
        <f t="shared" si="14"/>
        <v>壬戊</v>
      </c>
      <c r="H167" t="str">
        <f>VLOOKUP(G167,天干沖合!$E$2:$G$101,2,FALSE)</f>
        <v/>
      </c>
      <c r="I167" t="str">
        <f>VLOOKUP(G167,天干沖合!$E$2:$G$101,3,FALSE)</f>
        <v>因壬为小蛇，甲为青龙，故名为小蛇化龙，男人发达，女人产婴童。</v>
      </c>
    </row>
    <row r="168" spans="1:9" x14ac:dyDescent="0.25">
      <c r="A168">
        <f t="shared" si="10"/>
        <v>-409.5</v>
      </c>
      <c r="B168">
        <f t="shared" si="11"/>
        <v>-7</v>
      </c>
      <c r="C168">
        <f t="shared" si="12"/>
        <v>4</v>
      </c>
      <c r="D168">
        <f t="shared" si="13"/>
        <v>7</v>
      </c>
      <c r="E168" t="str">
        <f>INDEX([2]!十八局地盤表,FLOOR((ROW()-2)/64, 1)+1,  D168)</f>
        <v>癸</v>
      </c>
      <c r="F168" t="str">
        <f>INDEX([2]!十八局地盤表,FLOOR((ROW()-2)/64, 1)+1,  MOD(D168 - C168-1, 8)+1)</f>
        <v>乙</v>
      </c>
      <c r="G168" t="str">
        <f t="shared" si="14"/>
        <v>乙癸</v>
      </c>
      <c r="H168" t="str">
        <f>VLOOKUP(G168,天干沖合!$E$2:$G$101,2,FALSE)</f>
        <v/>
      </c>
      <c r="I168" t="str">
        <f>VLOOKUP(G168,天干沖合!$E$2:$G$101,3,FALSE)</f>
        <v>为华盖逢星，遁迹修道，隐匿藏形，躲灾避难为吉。</v>
      </c>
    </row>
    <row r="169" spans="1:9" x14ac:dyDescent="0.25">
      <c r="A169">
        <f t="shared" si="10"/>
        <v>-408.5</v>
      </c>
      <c r="B169">
        <f t="shared" si="11"/>
        <v>-7</v>
      </c>
      <c r="C169">
        <f t="shared" si="12"/>
        <v>4</v>
      </c>
      <c r="D169">
        <f t="shared" si="13"/>
        <v>8</v>
      </c>
      <c r="E169" t="str">
        <f>INDEX([2]!十八局地盤表,FLOOR((ROW()-2)/64, 1)+1,  D169)</f>
        <v>丙</v>
      </c>
      <c r="F169" t="str">
        <f>INDEX([2]!十八局地盤表,FLOOR((ROW()-2)/64, 1)+1,  MOD(D169 - C169-1, 8)+1)</f>
        <v>丁</v>
      </c>
      <c r="G169" t="str">
        <f t="shared" si="14"/>
        <v>丁丙</v>
      </c>
      <c r="H169" t="str">
        <f>VLOOKUP(G169,天干沖合!$E$2:$G$101,2,FALSE)</f>
        <v/>
      </c>
      <c r="I169" t="str">
        <f>VLOOKUP(G169,天干沖合!$E$2:$G$101,3,FALSE)</f>
        <v>为星随月转，贵人越级高升，常人乐里生悲，要忍，不然因小的不忍而引起大的不幸。</v>
      </c>
    </row>
    <row r="170" spans="1:9" x14ac:dyDescent="0.25">
      <c r="A170">
        <f t="shared" si="10"/>
        <v>-407.5</v>
      </c>
      <c r="B170">
        <f t="shared" si="11"/>
        <v>-7</v>
      </c>
      <c r="C170">
        <f t="shared" si="12"/>
        <v>5</v>
      </c>
      <c r="D170">
        <f t="shared" si="13"/>
        <v>1</v>
      </c>
      <c r="E170" t="str">
        <f>INDEX([2]!十八局地盤表,FLOOR((ROW()-2)/64, 1)+1,  D170)</f>
        <v>辛</v>
      </c>
      <c r="F170" t="str">
        <f>INDEX([2]!十八局地盤表,FLOOR((ROW()-2)/64, 1)+1,  MOD(D170 - C170-1, 8)+1)</f>
        <v>丁</v>
      </c>
      <c r="G170" t="str">
        <f t="shared" si="14"/>
        <v>丁辛</v>
      </c>
      <c r="H170" t="str">
        <f>VLOOKUP(G170,天干沖合!$E$2:$G$101,2,FALSE)</f>
        <v/>
      </c>
      <c r="I170" t="str">
        <f>VLOOKUP(G170,天干沖合!$E$2:$G$101,3,FALSE)</f>
        <v>为朱雀入狱，罪人释囚，官人失位。</v>
      </c>
    </row>
    <row r="171" spans="1:9" x14ac:dyDescent="0.25">
      <c r="A171">
        <f t="shared" si="10"/>
        <v>-406.5</v>
      </c>
      <c r="B171">
        <f t="shared" si="11"/>
        <v>-7</v>
      </c>
      <c r="C171">
        <f t="shared" si="12"/>
        <v>5</v>
      </c>
      <c r="D171">
        <f t="shared" si="13"/>
        <v>2</v>
      </c>
      <c r="E171" t="str">
        <f>INDEX([2]!十八局地盤表,FLOOR((ROW()-2)/64, 1)+1,  D171)</f>
        <v>壬</v>
      </c>
      <c r="F171" t="str">
        <f>INDEX([2]!十八局地盤表,FLOOR((ROW()-2)/64, 1)+1,  MOD(D171 - C171-1, 8)+1)</f>
        <v>己</v>
      </c>
      <c r="G171" t="str">
        <f t="shared" si="14"/>
        <v>己壬</v>
      </c>
      <c r="H171" t="str">
        <f>VLOOKUP(G171,天干沖合!$E$2:$G$101,2,FALSE)</f>
        <v/>
      </c>
      <c r="I171" t="str">
        <f>VLOOKUP(G171,天干沖合!$E$2:$G$101,3,FALSE)</f>
        <v>名为地网高张，狡童佚女，奸情伤杀，凶。</v>
      </c>
    </row>
    <row r="172" spans="1:9" x14ac:dyDescent="0.25">
      <c r="A172">
        <f t="shared" si="10"/>
        <v>-405.5</v>
      </c>
      <c r="B172">
        <f t="shared" si="11"/>
        <v>-7</v>
      </c>
      <c r="C172">
        <f t="shared" si="12"/>
        <v>5</v>
      </c>
      <c r="D172">
        <f t="shared" si="13"/>
        <v>3</v>
      </c>
      <c r="E172" t="str">
        <f>INDEX([2]!十八局地盤表,FLOOR((ROW()-2)/64, 1)+1,  D172)</f>
        <v>乙</v>
      </c>
      <c r="F172" t="str">
        <f>INDEX([2]!十八局地盤表,FLOOR((ROW()-2)/64, 1)+1,  MOD(D172 - C172-1, 8)+1)</f>
        <v>戊</v>
      </c>
      <c r="G172" t="str">
        <f t="shared" si="14"/>
        <v>戊乙</v>
      </c>
      <c r="H172" t="str">
        <f>VLOOKUP(G172,天干沖合!$E$2:$G$101,2,FALSE)</f>
        <v/>
      </c>
      <c r="I172" t="str">
        <f>VLOOKUP(G172,天干沖合!$E$2:$G$101,3,FALSE)</f>
        <v>甲乙会合，因此甲乙均位于东方青龙之位，所以青龙和会，门吉事也吉，门凶事也凶。</v>
      </c>
    </row>
    <row r="173" spans="1:9" x14ac:dyDescent="0.25">
      <c r="A173">
        <f t="shared" si="10"/>
        <v>-404.5</v>
      </c>
      <c r="B173">
        <f t="shared" si="11"/>
        <v>-7</v>
      </c>
      <c r="C173">
        <f t="shared" si="12"/>
        <v>5</v>
      </c>
      <c r="D173">
        <f t="shared" si="13"/>
        <v>4</v>
      </c>
      <c r="E173" t="str">
        <f>INDEX([2]!十八局地盤表,FLOOR((ROW()-2)/64, 1)+1,  D173)</f>
        <v>丁</v>
      </c>
      <c r="F173" t="str">
        <f>INDEX([2]!十八局地盤表,FLOOR((ROW()-2)/64, 1)+1,  MOD(D173 - C173-1, 8)+1)</f>
        <v>癸</v>
      </c>
      <c r="G173" t="str">
        <f t="shared" si="14"/>
        <v>癸丁</v>
      </c>
      <c r="H173" t="str">
        <f>VLOOKUP(G173,天干沖合!$E$2:$G$101,2,FALSE)</f>
        <v>沖</v>
      </c>
      <c r="I173" t="str">
        <f>VLOOKUP(G173,天干沖合!$E$2:$G$101,3,FALSE)</f>
        <v>因癸水冲克丁火，丁火烧灼癸水，故名为腾蛇夭矫，文书官司，火焚也逃不掉。</v>
      </c>
    </row>
    <row r="174" spans="1:9" x14ac:dyDescent="0.25">
      <c r="A174">
        <f t="shared" si="10"/>
        <v>-403.5</v>
      </c>
      <c r="B174">
        <f t="shared" si="11"/>
        <v>-7</v>
      </c>
      <c r="C174">
        <f t="shared" si="12"/>
        <v>5</v>
      </c>
      <c r="D174">
        <f t="shared" si="13"/>
        <v>5</v>
      </c>
      <c r="E174" t="str">
        <f>INDEX([2]!十八局地盤表,FLOOR((ROW()-2)/64, 1)+1,  D174)</f>
        <v>己</v>
      </c>
      <c r="F174" t="str">
        <f>INDEX([2]!十八局地盤表,FLOOR((ROW()-2)/64, 1)+1,  MOD(D174 - C174-1, 8)+1)</f>
        <v>丙</v>
      </c>
      <c r="G174" t="str">
        <f t="shared" si="14"/>
        <v>丙己</v>
      </c>
      <c r="H174" t="str">
        <f>VLOOKUP(G174,天干沖合!$E$2:$G$101,2,FALSE)</f>
        <v/>
      </c>
      <c r="I174" t="str">
        <f>VLOOKUP(G174,天干沖合!$E$2:$G$101,3,FALSE)</f>
        <v>因丙火入戌墓，故为火悖入刑，囚人刑杖，文书不行，吉门得吉，凶门转凶。</v>
      </c>
    </row>
    <row r="175" spans="1:9" x14ac:dyDescent="0.25">
      <c r="A175">
        <f t="shared" si="10"/>
        <v>-402.5</v>
      </c>
      <c r="B175">
        <f t="shared" si="11"/>
        <v>-7</v>
      </c>
      <c r="C175">
        <f t="shared" si="12"/>
        <v>5</v>
      </c>
      <c r="D175">
        <f t="shared" si="13"/>
        <v>6</v>
      </c>
      <c r="E175" t="str">
        <f>INDEX([2]!十八局地盤表,FLOOR((ROW()-2)/64, 1)+1,  D175)</f>
        <v>戊</v>
      </c>
      <c r="F175" t="str">
        <f>INDEX([2]!十八局地盤表,FLOOR((ROW()-2)/64, 1)+1,  MOD(D175 - C175-1, 8)+1)</f>
        <v>辛</v>
      </c>
      <c r="G175" t="str">
        <f t="shared" si="14"/>
        <v>辛戊</v>
      </c>
      <c r="H175" t="str">
        <f>VLOOKUP(G175,天干沖合!$E$2:$G$101,2,FALSE)</f>
        <v/>
      </c>
      <c r="I175" t="str">
        <f>VLOOKUP(G175,天干沖合!$E$2:$G$101,3,FALSE)</f>
        <v>辛金克甲木，子午又相冲，故为困龙被伤，主官司破财，屈抑守分尚可，妄动则带来祸殃。</v>
      </c>
    </row>
    <row r="176" spans="1:9" x14ac:dyDescent="0.25">
      <c r="A176">
        <f t="shared" si="10"/>
        <v>-401.5</v>
      </c>
      <c r="B176">
        <f t="shared" si="11"/>
        <v>-7</v>
      </c>
      <c r="C176">
        <f t="shared" si="12"/>
        <v>5</v>
      </c>
      <c r="D176">
        <f t="shared" si="13"/>
        <v>7</v>
      </c>
      <c r="E176" t="str">
        <f>INDEX([2]!十八局地盤表,FLOOR((ROW()-2)/64, 1)+1,  D176)</f>
        <v>癸</v>
      </c>
      <c r="F176" t="str">
        <f>INDEX([2]!十八局地盤表,FLOOR((ROW()-2)/64, 1)+1,  MOD(D176 - C176-1, 8)+1)</f>
        <v>壬</v>
      </c>
      <c r="G176" t="str">
        <f t="shared" si="14"/>
        <v>壬癸</v>
      </c>
      <c r="H176" t="str">
        <f>VLOOKUP(G176,天干沖合!$E$2:$G$101,2,FALSE)</f>
        <v/>
      </c>
      <c r="I176" t="str">
        <f>VLOOKUP(G176,天干沖合!$E$2:$G$101,3,FALSE)</f>
        <v>名为幼女奸淫，主有家丑外扬之事发生，门吉星凶，易反福为祸。</v>
      </c>
    </row>
    <row r="177" spans="1:9" x14ac:dyDescent="0.25">
      <c r="A177">
        <f t="shared" si="10"/>
        <v>-400.5</v>
      </c>
      <c r="B177">
        <f t="shared" si="11"/>
        <v>-7</v>
      </c>
      <c r="C177">
        <f t="shared" si="12"/>
        <v>5</v>
      </c>
      <c r="D177">
        <f t="shared" si="13"/>
        <v>8</v>
      </c>
      <c r="E177" t="str">
        <f>INDEX([2]!十八局地盤表,FLOOR((ROW()-2)/64, 1)+1,  D177)</f>
        <v>丙</v>
      </c>
      <c r="F177" t="str">
        <f>INDEX([2]!十八局地盤表,FLOOR((ROW()-2)/64, 1)+1,  MOD(D177 - C177-1, 8)+1)</f>
        <v>乙</v>
      </c>
      <c r="G177" t="str">
        <f t="shared" si="14"/>
        <v>乙丙</v>
      </c>
      <c r="H177" t="str">
        <f>VLOOKUP(G177,天干沖合!$E$2:$G$101,2,FALSE)</f>
        <v/>
      </c>
      <c r="I177" t="str">
        <f>VLOOKUP(G177,天干沖合!$E$2:$G$101,3,FALSE)</f>
        <v>乙木生丙火，为奇仪顺遂，吉星迁官晋职，凶星夫妻反目离别。</v>
      </c>
    </row>
    <row r="178" spans="1:9" x14ac:dyDescent="0.25">
      <c r="A178">
        <f t="shared" si="10"/>
        <v>-399.5</v>
      </c>
      <c r="B178">
        <f t="shared" si="11"/>
        <v>-7</v>
      </c>
      <c r="C178">
        <f t="shared" si="12"/>
        <v>6</v>
      </c>
      <c r="D178">
        <f t="shared" si="13"/>
        <v>1</v>
      </c>
      <c r="E178" t="str">
        <f>INDEX([2]!十八局地盤表,FLOOR((ROW()-2)/64, 1)+1,  D178)</f>
        <v>辛</v>
      </c>
      <c r="F178" t="str">
        <f>INDEX([2]!十八局地盤表,FLOOR((ROW()-2)/64, 1)+1,  MOD(D178 - C178-1, 8)+1)</f>
        <v>乙</v>
      </c>
      <c r="G178" t="str">
        <f t="shared" si="14"/>
        <v>乙辛</v>
      </c>
      <c r="H178" t="str">
        <f>VLOOKUP(G178,天干沖合!$E$2:$G$101,2,FALSE)</f>
        <v>沖</v>
      </c>
      <c r="I178" t="str">
        <f>VLOOKUP(G178,天干沖合!$E$2:$G$101,3,FALSE)</f>
        <v>乙为青龙，辛为白虎，乙木被刑金冲克而逃，故为青龙逃走，人亡财破，奴仆拐带，六畜皆伤。测婚为女逃男。</v>
      </c>
    </row>
    <row r="179" spans="1:9" x14ac:dyDescent="0.25">
      <c r="A179">
        <f t="shared" si="10"/>
        <v>-398.5</v>
      </c>
      <c r="B179">
        <f t="shared" si="11"/>
        <v>-7</v>
      </c>
      <c r="C179">
        <f t="shared" si="12"/>
        <v>6</v>
      </c>
      <c r="D179">
        <f t="shared" si="13"/>
        <v>2</v>
      </c>
      <c r="E179" t="str">
        <f>INDEX([2]!十八局地盤表,FLOOR((ROW()-2)/64, 1)+1,  D179)</f>
        <v>壬</v>
      </c>
      <c r="F179" t="str">
        <f>INDEX([2]!十八局地盤表,FLOOR((ROW()-2)/64, 1)+1,  MOD(D179 - C179-1, 8)+1)</f>
        <v>丁</v>
      </c>
      <c r="G179" t="str">
        <f t="shared" si="14"/>
        <v>丁壬</v>
      </c>
      <c r="H179" t="str">
        <f>VLOOKUP(G179,天干沖合!$E$2:$G$101,2,FALSE)</f>
        <v>合木</v>
      </c>
      <c r="I179" t="str">
        <f>VLOOKUP(G179,天干沖合!$E$2:$G$101,3,FALSE)</f>
        <v>因丁壬相合，故主贵人恩诏，讼狱公平，测婚多为苟合。</v>
      </c>
    </row>
    <row r="180" spans="1:9" x14ac:dyDescent="0.25">
      <c r="A180">
        <f t="shared" si="10"/>
        <v>-397.5</v>
      </c>
      <c r="B180">
        <f t="shared" si="11"/>
        <v>-7</v>
      </c>
      <c r="C180">
        <f t="shared" si="12"/>
        <v>6</v>
      </c>
      <c r="D180">
        <f t="shared" si="13"/>
        <v>3</v>
      </c>
      <c r="E180" t="str">
        <f>INDEX([2]!十八局地盤表,FLOOR((ROW()-2)/64, 1)+1,  D180)</f>
        <v>乙</v>
      </c>
      <c r="F180" t="str">
        <f>INDEX([2]!十八局地盤表,FLOOR((ROW()-2)/64, 1)+1,  MOD(D180 - C180-1, 8)+1)</f>
        <v>己</v>
      </c>
      <c r="G180" t="str">
        <f t="shared" si="14"/>
        <v>己乙</v>
      </c>
      <c r="H180" t="str">
        <f>VLOOKUP(G180,天干沖合!$E$2:$G$101,2,FALSE)</f>
        <v/>
      </c>
      <c r="I180" t="str">
        <f>VLOOKUP(G180,天干沖合!$E$2:$G$101,3,FALSE)</f>
        <v>因戌为乙木之墓，己又为地户，故名墓神不明，地户逢星，宜遁迹隐形为利。</v>
      </c>
    </row>
    <row r="181" spans="1:9" x14ac:dyDescent="0.25">
      <c r="A181">
        <f t="shared" si="10"/>
        <v>-396.5</v>
      </c>
      <c r="B181">
        <f t="shared" si="11"/>
        <v>-7</v>
      </c>
      <c r="C181">
        <f t="shared" si="12"/>
        <v>6</v>
      </c>
      <c r="D181">
        <f t="shared" si="13"/>
        <v>4</v>
      </c>
      <c r="E181" t="str">
        <f>INDEX([2]!十八局地盤表,FLOOR((ROW()-2)/64, 1)+1,  D181)</f>
        <v>丁</v>
      </c>
      <c r="F181" t="str">
        <f>INDEX([2]!十八局地盤表,FLOOR((ROW()-2)/64, 1)+1,  MOD(D181 - C181-1, 8)+1)</f>
        <v>戊</v>
      </c>
      <c r="G181" t="str">
        <f t="shared" si="14"/>
        <v>戊丁</v>
      </c>
      <c r="H181" t="str">
        <f>VLOOKUP(G181,天干沖合!$E$2:$G$101,2,FALSE)</f>
        <v/>
      </c>
      <c r="I181" t="str">
        <f>VLOOKUP(G181,天干沖合!$E$2:$G$101,3,FALSE)</f>
        <v>因甲木青龙生助丁火，故为青龙耀明，宜见上级领导，贵人、求功名，为事吉利，若值墓迫，招惹是非。</v>
      </c>
    </row>
    <row r="182" spans="1:9" x14ac:dyDescent="0.25">
      <c r="A182">
        <f t="shared" si="10"/>
        <v>-395.5</v>
      </c>
      <c r="B182">
        <f t="shared" si="11"/>
        <v>-7</v>
      </c>
      <c r="C182">
        <f t="shared" si="12"/>
        <v>6</v>
      </c>
      <c r="D182">
        <f t="shared" si="13"/>
        <v>5</v>
      </c>
      <c r="E182" t="str">
        <f>INDEX([2]!十八局地盤表,FLOOR((ROW()-2)/64, 1)+1,  D182)</f>
        <v>己</v>
      </c>
      <c r="F182" t="str">
        <f>INDEX([2]!十八局地盤表,FLOOR((ROW()-2)/64, 1)+1,  MOD(D182 - C182-1, 8)+1)</f>
        <v>癸</v>
      </c>
      <c r="G182" t="str">
        <f t="shared" si="14"/>
        <v>癸己</v>
      </c>
      <c r="H182" t="str">
        <f>VLOOKUP(G182,天干沖合!$E$2:$G$101,2,FALSE)</f>
        <v/>
      </c>
      <c r="I182" t="str">
        <f>VLOOKUP(G182,天干沖合!$E$2:$G$101,3,FALSE)</f>
        <v>名为华盖地户，男女测之，音信皆阻，此格躲灾避难方为吉。</v>
      </c>
    </row>
    <row r="183" spans="1:9" x14ac:dyDescent="0.25">
      <c r="A183">
        <f t="shared" si="10"/>
        <v>-394.5</v>
      </c>
      <c r="B183">
        <f t="shared" si="11"/>
        <v>-7</v>
      </c>
      <c r="C183">
        <f t="shared" si="12"/>
        <v>6</v>
      </c>
      <c r="D183">
        <f t="shared" si="13"/>
        <v>6</v>
      </c>
      <c r="E183" t="str">
        <f>INDEX([2]!十八局地盤表,FLOOR((ROW()-2)/64, 1)+1,  D183)</f>
        <v>戊</v>
      </c>
      <c r="F183" t="str">
        <f>INDEX([2]!十八局地盤表,FLOOR((ROW()-2)/64, 1)+1,  MOD(D183 - C183-1, 8)+1)</f>
        <v>丙</v>
      </c>
      <c r="G183" t="str">
        <f t="shared" si="14"/>
        <v>丙戊</v>
      </c>
      <c r="H183" t="str">
        <f>VLOOKUP(G183,天干沖合!$E$2:$G$101,2,FALSE)</f>
        <v/>
      </c>
      <c r="I183" t="str">
        <f>VLOOKUP(G183,天干沖合!$E$2:$G$101,3,FALSE)</f>
        <v>甲为丙火之母，丙火回到母亲身边，好似飞鸟归 ，故名鸟跌穴，百事吉，事业可为，可谋大事。</v>
      </c>
    </row>
    <row r="184" spans="1:9" x14ac:dyDescent="0.25">
      <c r="A184">
        <f t="shared" si="10"/>
        <v>-393.5</v>
      </c>
      <c r="B184">
        <f t="shared" si="11"/>
        <v>-7</v>
      </c>
      <c r="C184">
        <f t="shared" si="12"/>
        <v>6</v>
      </c>
      <c r="D184">
        <f t="shared" si="13"/>
        <v>7</v>
      </c>
      <c r="E184" t="str">
        <f>INDEX([2]!十八局地盤表,FLOOR((ROW()-2)/64, 1)+1,  D184)</f>
        <v>癸</v>
      </c>
      <c r="F184" t="str">
        <f>INDEX([2]!十八局地盤表,FLOOR((ROW()-2)/64, 1)+1,  MOD(D184 - C184-1, 8)+1)</f>
        <v>辛</v>
      </c>
      <c r="G184" t="str">
        <f t="shared" si="14"/>
        <v>辛癸</v>
      </c>
      <c r="H184" t="str">
        <f>VLOOKUP(G184,天干沖合!$E$2:$G$101,2,FALSE)</f>
        <v/>
      </c>
      <c r="I184" t="str">
        <f>VLOOKUP(G184,天干沖合!$E$2:$G$101,3,FALSE)</f>
        <v>因辛为天牢，癸为华盖，故名为天牢华盖，日月失明，误入天网，动止乘张。</v>
      </c>
    </row>
    <row r="185" spans="1:9" x14ac:dyDescent="0.25">
      <c r="A185">
        <f t="shared" si="10"/>
        <v>-392.5</v>
      </c>
      <c r="B185">
        <f t="shared" si="11"/>
        <v>-7</v>
      </c>
      <c r="C185">
        <f t="shared" si="12"/>
        <v>6</v>
      </c>
      <c r="D185">
        <f t="shared" si="13"/>
        <v>8</v>
      </c>
      <c r="E185" t="str">
        <f>INDEX([2]!十八局地盤表,FLOOR((ROW()-2)/64, 1)+1,  D185)</f>
        <v>丙</v>
      </c>
      <c r="F185" t="str">
        <f>INDEX([2]!十八局地盤表,FLOOR((ROW()-2)/64, 1)+1,  MOD(D185 - C185-1, 8)+1)</f>
        <v>壬</v>
      </c>
      <c r="G185" t="str">
        <f t="shared" si="14"/>
        <v>壬丙</v>
      </c>
      <c r="H185" t="str">
        <f>VLOOKUP(G185,天干沖合!$E$2:$G$101,2,FALSE)</f>
        <v>沖</v>
      </c>
      <c r="I185" t="str">
        <f>VLOOKUP(G185,天干沖合!$E$2:$G$101,3,FALSE)</f>
        <v>名为水蛇入火，因壬丙相冲克，故主官灾刑禁，络绎不绝。</v>
      </c>
    </row>
    <row r="186" spans="1:9" x14ac:dyDescent="0.25">
      <c r="A186">
        <f t="shared" si="10"/>
        <v>-391.5</v>
      </c>
      <c r="B186">
        <f t="shared" si="11"/>
        <v>-7</v>
      </c>
      <c r="C186">
        <f t="shared" si="12"/>
        <v>7</v>
      </c>
      <c r="D186">
        <f t="shared" si="13"/>
        <v>1</v>
      </c>
      <c r="E186" t="str">
        <f>INDEX([2]!十八局地盤表,FLOOR((ROW()-2)/64, 1)+1,  D186)</f>
        <v>辛</v>
      </c>
      <c r="F186" t="str">
        <f>INDEX([2]!十八局地盤表,FLOOR((ROW()-2)/64, 1)+1,  MOD(D186 - C186-1, 8)+1)</f>
        <v>壬</v>
      </c>
      <c r="G186" t="str">
        <f t="shared" si="14"/>
        <v>壬辛</v>
      </c>
      <c r="H186" t="str">
        <f>VLOOKUP(G186,天干沖合!$E$2:$G$101,2,FALSE)</f>
        <v/>
      </c>
      <c r="I186" t="str">
        <f>VLOOKUP(G186,天干沖合!$E$2:$G$101,3,FALSE)</f>
        <v>因辛金入辰水之墓，故名为腾蛇相缠，纵得吉门，亦不能安宁，若有谋望，被人欺瞒。</v>
      </c>
    </row>
    <row r="187" spans="1:9" x14ac:dyDescent="0.25">
      <c r="A187">
        <f t="shared" si="10"/>
        <v>-390.5</v>
      </c>
      <c r="B187">
        <f t="shared" si="11"/>
        <v>-7</v>
      </c>
      <c r="C187">
        <f t="shared" si="12"/>
        <v>7</v>
      </c>
      <c r="D187">
        <f t="shared" si="13"/>
        <v>2</v>
      </c>
      <c r="E187" t="str">
        <f>INDEX([2]!十八局地盤表,FLOOR((ROW()-2)/64, 1)+1,  D187)</f>
        <v>壬</v>
      </c>
      <c r="F187" t="str">
        <f>INDEX([2]!十八局地盤表,FLOOR((ROW()-2)/64, 1)+1,  MOD(D187 - C187-1, 8)+1)</f>
        <v>乙</v>
      </c>
      <c r="G187" t="str">
        <f t="shared" si="14"/>
        <v>乙壬</v>
      </c>
      <c r="H187" t="str">
        <f>VLOOKUP(G187,天干沖合!$E$2:$G$101,2,FALSE)</f>
        <v/>
      </c>
      <c r="I187" t="str">
        <f>VLOOKUP(G187,天干沖合!$E$2:$G$101,3,FALSE)</f>
        <v>为日奇入地，尊卑悖乱，官讼是非，有人谋害之事。</v>
      </c>
    </row>
    <row r="188" spans="1:9" x14ac:dyDescent="0.25">
      <c r="A188">
        <f t="shared" si="10"/>
        <v>-389.5</v>
      </c>
      <c r="B188">
        <f t="shared" si="11"/>
        <v>-7</v>
      </c>
      <c r="C188">
        <f t="shared" si="12"/>
        <v>7</v>
      </c>
      <c r="D188">
        <f t="shared" si="13"/>
        <v>3</v>
      </c>
      <c r="E188" t="str">
        <f>INDEX([2]!十八局地盤表,FLOOR((ROW()-2)/64, 1)+1,  D188)</f>
        <v>乙</v>
      </c>
      <c r="F188" t="str">
        <f>INDEX([2]!十八局地盤表,FLOOR((ROW()-2)/64, 1)+1,  MOD(D188 - C188-1, 8)+1)</f>
        <v>丁</v>
      </c>
      <c r="G188" t="str">
        <f t="shared" si="14"/>
        <v>丁乙</v>
      </c>
      <c r="H188" t="str">
        <f>VLOOKUP(G188,天干沖合!$E$2:$G$101,2,FALSE)</f>
        <v/>
      </c>
      <c r="I188" t="str">
        <f>VLOOKUP(G188,天干沖合!$E$2:$G$101,3,FALSE)</f>
        <v>为人遁吉格，贵人加官晋爵，常人婚姻财帛有喜。</v>
      </c>
    </row>
    <row r="189" spans="1:9" x14ac:dyDescent="0.25">
      <c r="A189">
        <f t="shared" si="10"/>
        <v>-388.5</v>
      </c>
      <c r="B189">
        <f t="shared" si="11"/>
        <v>-7</v>
      </c>
      <c r="C189">
        <f t="shared" si="12"/>
        <v>7</v>
      </c>
      <c r="D189">
        <f t="shared" si="13"/>
        <v>4</v>
      </c>
      <c r="E189" t="str">
        <f>INDEX([2]!十八局地盤表,FLOOR((ROW()-2)/64, 1)+1,  D189)</f>
        <v>丁</v>
      </c>
      <c r="F189" t="str">
        <f>INDEX([2]!十八局地盤表,FLOOR((ROW()-2)/64, 1)+1,  MOD(D189 - C189-1, 8)+1)</f>
        <v>己</v>
      </c>
      <c r="G189" t="str">
        <f t="shared" si="14"/>
        <v>己丁</v>
      </c>
      <c r="H189" t="str">
        <f>VLOOKUP(G189,天干沖合!$E$2:$G$101,2,FALSE)</f>
        <v/>
      </c>
      <c r="I189" t="str">
        <f>VLOOKUP(G189,天干沖合!$E$2:$G$101,3,FALSE)</f>
        <v>因戌为火墓，故名为朱雀入墓，文书词讼，先曲后直。</v>
      </c>
    </row>
    <row r="190" spans="1:9" x14ac:dyDescent="0.25">
      <c r="A190">
        <f t="shared" si="10"/>
        <v>-387.5</v>
      </c>
      <c r="B190">
        <f t="shared" si="11"/>
        <v>-7</v>
      </c>
      <c r="C190">
        <f t="shared" si="12"/>
        <v>7</v>
      </c>
      <c r="D190">
        <f t="shared" si="13"/>
        <v>5</v>
      </c>
      <c r="E190" t="str">
        <f>INDEX([2]!十八局地盤表,FLOOR((ROW()-2)/64, 1)+1,  D190)</f>
        <v>己</v>
      </c>
      <c r="F190" t="str">
        <f>INDEX([2]!十八局地盤表,FLOOR((ROW()-2)/64, 1)+1,  MOD(D190 - C190-1, 8)+1)</f>
        <v>戊</v>
      </c>
      <c r="G190" t="str">
        <f t="shared" si="14"/>
        <v>戊己</v>
      </c>
      <c r="H190" t="str">
        <f>VLOOKUP(G190,天干沖合!$E$2:$G$101,2,FALSE)</f>
        <v/>
      </c>
      <c r="I190" t="str">
        <f>VLOOKUP(G190,天干沖合!$E$2:$G$101,3,FALSE)</f>
        <v>因为戌为戊土之墓，故为贵人入狱，公私皆不利。</v>
      </c>
    </row>
    <row r="191" spans="1:9" x14ac:dyDescent="0.25">
      <c r="A191">
        <f t="shared" si="10"/>
        <v>-386.5</v>
      </c>
      <c r="B191">
        <f t="shared" si="11"/>
        <v>-7</v>
      </c>
      <c r="C191">
        <f t="shared" si="12"/>
        <v>7</v>
      </c>
      <c r="D191">
        <f t="shared" si="13"/>
        <v>6</v>
      </c>
      <c r="E191" t="str">
        <f>INDEX([2]!十八局地盤表,FLOOR((ROW()-2)/64, 1)+1,  D191)</f>
        <v>戊</v>
      </c>
      <c r="F191" t="str">
        <f>INDEX([2]!十八局地盤表,FLOOR((ROW()-2)/64, 1)+1,  MOD(D191 - C191-1, 8)+1)</f>
        <v>癸</v>
      </c>
      <c r="G191" t="str">
        <f t="shared" si="14"/>
        <v>癸戊</v>
      </c>
      <c r="H191" t="str">
        <f>VLOOKUP(G191,天干沖合!$E$2:$G$101,2,FALSE)</f>
        <v>合火</v>
      </c>
      <c r="I191" t="str">
        <f>VLOOKUP(G191,天干沖合!$E$2:$G$101,3,FALSE)</f>
        <v>戊癸相合，名为天乙会合，吉门宜求财，婚姻喜美，吉人赞助成合。若门凶迫制，反祸官非。</v>
      </c>
    </row>
    <row r="192" spans="1:9" x14ac:dyDescent="0.25">
      <c r="A192">
        <f t="shared" si="10"/>
        <v>-385.5</v>
      </c>
      <c r="B192">
        <f t="shared" si="11"/>
        <v>-7</v>
      </c>
      <c r="C192">
        <f t="shared" si="12"/>
        <v>7</v>
      </c>
      <c r="D192">
        <f t="shared" si="13"/>
        <v>7</v>
      </c>
      <c r="E192" t="str">
        <f>INDEX([2]!十八局地盤表,FLOOR((ROW()-2)/64, 1)+1,  D192)</f>
        <v>癸</v>
      </c>
      <c r="F192" t="str">
        <f>INDEX([2]!十八局地盤表,FLOOR((ROW()-2)/64, 1)+1,  MOD(D192 - C192-1, 8)+1)</f>
        <v>丙</v>
      </c>
      <c r="G192" t="str">
        <f t="shared" si="14"/>
        <v>丙癸</v>
      </c>
      <c r="H192" t="str">
        <f>VLOOKUP(G192,天干沖合!$E$2:$G$101,2,FALSE)</f>
        <v/>
      </c>
      <c r="I192" t="str">
        <f>VLOOKUP(G192,天干沖合!$E$2:$G$101,3,FALSE)</f>
        <v>为华盖悖师，阴人害事，灾祸频生。</v>
      </c>
    </row>
    <row r="193" spans="1:9" x14ac:dyDescent="0.25">
      <c r="A193">
        <f t="shared" si="10"/>
        <v>-384.5</v>
      </c>
      <c r="B193">
        <f t="shared" si="11"/>
        <v>-7</v>
      </c>
      <c r="C193">
        <f t="shared" si="12"/>
        <v>7</v>
      </c>
      <c r="D193">
        <f t="shared" si="13"/>
        <v>8</v>
      </c>
      <c r="E193" t="str">
        <f>INDEX([2]!十八局地盤表,FLOOR((ROW()-2)/64, 1)+1,  D193)</f>
        <v>丙</v>
      </c>
      <c r="F193" t="str">
        <f>INDEX([2]!十八局地盤表,FLOOR((ROW()-2)/64, 1)+1,  MOD(D193 - C193-1, 8)+1)</f>
        <v>辛</v>
      </c>
      <c r="G193" t="str">
        <f t="shared" si="14"/>
        <v>辛丙</v>
      </c>
      <c r="H193" t="str">
        <f>VLOOKUP(G193,天干沖合!$E$2:$G$101,2,FALSE)</f>
        <v>合水</v>
      </c>
      <c r="I193" t="str">
        <f>VLOOKUP(G193,天干沖合!$E$2:$G$101,3,FALSE)</f>
        <v>名为合悖师，门吉则事吉，门凶则事凶，测事易因财物致讼。</v>
      </c>
    </row>
    <row r="194" spans="1:9" x14ac:dyDescent="0.25">
      <c r="A194">
        <f t="shared" si="10"/>
        <v>-383.5</v>
      </c>
      <c r="B194">
        <f t="shared" si="11"/>
        <v>-6</v>
      </c>
      <c r="C194">
        <f t="shared" si="12"/>
        <v>0</v>
      </c>
      <c r="D194">
        <f t="shared" si="13"/>
        <v>1</v>
      </c>
      <c r="E194" t="str">
        <f>INDEX([2]!十八局地盤表,FLOOR((ROW()-2)/64, 1)+1,  D194)</f>
        <v>庚</v>
      </c>
      <c r="F194" t="str">
        <f>INDEX([2]!十八局地盤表,FLOOR((ROW()-2)/64, 1)+1,  MOD(D194 - C194-1, 8)+1)</f>
        <v>庚</v>
      </c>
      <c r="G194" t="str">
        <f t="shared" si="14"/>
        <v>庚庚</v>
      </c>
      <c r="H194" t="str">
        <f>VLOOKUP(G194,天干沖合!$E$2:$G$101,2,FALSE)</f>
        <v/>
      </c>
      <c r="I194" t="str">
        <f>VLOOKUP(G194,天干沖合!$E$2:$G$101,3,FALSE)</f>
        <v>名为太白同宫，又名战格，官灾横祸，兄弟或同辈朋友相冲撞，不利为事。</v>
      </c>
    </row>
    <row r="195" spans="1:9" x14ac:dyDescent="0.25">
      <c r="A195">
        <f t="shared" ref="A195:A258" si="15">ROW()-577.5</f>
        <v>-382.5</v>
      </c>
      <c r="B195">
        <f t="shared" ref="B195:B258" si="16">SIGN(A195)*CEILING(ABS(A195)/64, 1)</f>
        <v>-6</v>
      </c>
      <c r="C195">
        <f t="shared" ref="C195:C258" si="17">MOD(FLOOR((ROW()-2)/8, 1), 8)</f>
        <v>0</v>
      </c>
      <c r="D195">
        <f t="shared" ref="D195:D258" si="18">MOD(ROW()-2, 8)+1</f>
        <v>2</v>
      </c>
      <c r="E195" t="str">
        <f>INDEX([2]!十八局地盤表,FLOOR((ROW()-2)/64, 1)+1,  D195)</f>
        <v>辛</v>
      </c>
      <c r="F195" t="str">
        <f>INDEX([2]!十八局地盤表,FLOOR((ROW()-2)/64, 1)+1,  MOD(D195 - C195-1, 8)+1)</f>
        <v>辛</v>
      </c>
      <c r="G195" t="str">
        <f t="shared" ref="G195:G258" si="19">F195&amp;E195</f>
        <v>辛辛</v>
      </c>
      <c r="H195" t="str">
        <f>VLOOKUP(G195,天干沖合!$E$2:$G$101,2,FALSE)</f>
        <v/>
      </c>
      <c r="I195" t="str">
        <f>VLOOKUP(G195,天干沖合!$E$2:$G$101,3,FALSE)</f>
        <v>因午午为自刑，故名为伏吟天庭，公废私就，讼狱自罹罪名。</v>
      </c>
    </row>
    <row r="196" spans="1:9" x14ac:dyDescent="0.25">
      <c r="A196">
        <f t="shared" si="15"/>
        <v>-381.5</v>
      </c>
      <c r="B196">
        <f t="shared" si="16"/>
        <v>-6</v>
      </c>
      <c r="C196">
        <f t="shared" si="17"/>
        <v>0</v>
      </c>
      <c r="D196">
        <f t="shared" si="18"/>
        <v>3</v>
      </c>
      <c r="E196" t="str">
        <f>INDEX([2]!十八局地盤表,FLOOR((ROW()-2)/64, 1)+1,  D196)</f>
        <v>丙</v>
      </c>
      <c r="F196" t="str">
        <f>INDEX([2]!十八局地盤表,FLOOR((ROW()-2)/64, 1)+1,  MOD(D196 - C196-1, 8)+1)</f>
        <v>丙</v>
      </c>
      <c r="G196" t="str">
        <f t="shared" si="19"/>
        <v>丙丙</v>
      </c>
      <c r="H196" t="str">
        <f>VLOOKUP(G196,天干沖合!$E$2:$G$101,2,FALSE)</f>
        <v/>
      </c>
      <c r="I196" t="str">
        <f>VLOOKUP(G196,天干沖合!$E$2:$G$101,3,FALSE)</f>
        <v>为月奇悖师，文书逼迫，破耗遗失，主单据票证不明遗失。</v>
      </c>
    </row>
    <row r="197" spans="1:9" x14ac:dyDescent="0.25">
      <c r="A197">
        <f t="shared" si="15"/>
        <v>-380.5</v>
      </c>
      <c r="B197">
        <f t="shared" si="16"/>
        <v>-6</v>
      </c>
      <c r="C197">
        <f t="shared" si="17"/>
        <v>0</v>
      </c>
      <c r="D197">
        <f t="shared" si="18"/>
        <v>4</v>
      </c>
      <c r="E197" t="str">
        <f>INDEX([2]!十八局地盤表,FLOOR((ROW()-2)/64, 1)+1,  D197)</f>
        <v>癸</v>
      </c>
      <c r="F197" t="str">
        <f>INDEX([2]!十八局地盤表,FLOOR((ROW()-2)/64, 1)+1,  MOD(D197 - C197-1, 8)+1)</f>
        <v>癸</v>
      </c>
      <c r="G197" t="str">
        <f t="shared" si="19"/>
        <v>癸癸</v>
      </c>
      <c r="H197" t="str">
        <f>VLOOKUP(G197,天干沖合!$E$2:$G$101,2,FALSE)</f>
        <v/>
      </c>
      <c r="I197" t="str">
        <f>VLOOKUP(G197,天干沖合!$E$2:$G$101,3,FALSE)</f>
        <v>名为天网四张，主行人失伴，病讼皆伤。</v>
      </c>
    </row>
    <row r="198" spans="1:9" x14ac:dyDescent="0.25">
      <c r="A198">
        <f t="shared" si="15"/>
        <v>-379.5</v>
      </c>
      <c r="B198">
        <f t="shared" si="16"/>
        <v>-6</v>
      </c>
      <c r="C198">
        <f t="shared" si="17"/>
        <v>0</v>
      </c>
      <c r="D198">
        <f t="shared" si="18"/>
        <v>5</v>
      </c>
      <c r="E198" t="str">
        <f>INDEX([2]!十八局地盤表,FLOOR((ROW()-2)/64, 1)+1,  D198)</f>
        <v>戊</v>
      </c>
      <c r="F198" t="str">
        <f>INDEX([2]!十八局地盤表,FLOOR((ROW()-2)/64, 1)+1,  MOD(D198 - C198-1, 8)+1)</f>
        <v>戊</v>
      </c>
      <c r="G198" t="str">
        <f t="shared" si="19"/>
        <v>戊戊</v>
      </c>
      <c r="H198" t="str">
        <f>VLOOKUP(G198,天干沖合!$E$2:$G$101,2,FALSE)</f>
        <v/>
      </c>
      <c r="I198" t="str">
        <f>VLOOKUP(G198,天干沖合!$E$2:$G$101,3,FALSE)</f>
        <v>甲甲比肩，名为伏吟，遇此，凡事不利，道路闭塞，以守为好。</v>
      </c>
    </row>
    <row r="199" spans="1:9" x14ac:dyDescent="0.25">
      <c r="A199">
        <f t="shared" si="15"/>
        <v>-378.5</v>
      </c>
      <c r="B199">
        <f t="shared" si="16"/>
        <v>-6</v>
      </c>
      <c r="C199">
        <f t="shared" si="17"/>
        <v>0</v>
      </c>
      <c r="D199">
        <f t="shared" si="18"/>
        <v>6</v>
      </c>
      <c r="E199" t="str">
        <f>INDEX([2]!十八局地盤表,FLOOR((ROW()-2)/64, 1)+1,  D199)</f>
        <v>乙</v>
      </c>
      <c r="F199" t="str">
        <f>INDEX([2]!十八局地盤表,FLOOR((ROW()-2)/64, 1)+1,  MOD(D199 - C199-1, 8)+1)</f>
        <v>乙</v>
      </c>
      <c r="G199" t="str">
        <f t="shared" si="19"/>
        <v>乙乙</v>
      </c>
      <c r="H199" t="str">
        <f>VLOOKUP(G199,天干沖合!$E$2:$G$101,2,FALSE)</f>
        <v/>
      </c>
      <c r="I199" t="str">
        <f>VLOOKUP(G199,天干沖合!$E$2:$G$101,3,FALSE)</f>
        <v>乙乙比肩，为日奇伏吟，不宜见上层领导，贵人，不宜求名求利，只宜安分守己为吉。</v>
      </c>
    </row>
    <row r="200" spans="1:9" x14ac:dyDescent="0.25">
      <c r="A200">
        <f t="shared" si="15"/>
        <v>-377.5</v>
      </c>
      <c r="B200">
        <f t="shared" si="16"/>
        <v>-6</v>
      </c>
      <c r="C200">
        <f t="shared" si="17"/>
        <v>0</v>
      </c>
      <c r="D200">
        <f t="shared" si="18"/>
        <v>7</v>
      </c>
      <c r="E200" t="str">
        <f>INDEX([2]!十八局地盤表,FLOOR((ROW()-2)/64, 1)+1,  D200)</f>
        <v>壬</v>
      </c>
      <c r="F200" t="str">
        <f>INDEX([2]!十八局地盤表,FLOOR((ROW()-2)/64, 1)+1,  MOD(D200 - C200-1, 8)+1)</f>
        <v>壬</v>
      </c>
      <c r="G200" t="str">
        <f t="shared" si="19"/>
        <v>壬壬</v>
      </c>
      <c r="H200" t="str">
        <f>VLOOKUP(G200,天干沖合!$E$2:$G$101,2,FALSE)</f>
        <v/>
      </c>
      <c r="I200" t="str">
        <f>VLOOKUP(G200,天干沖合!$E$2:$G$101,3,FALSE)</f>
        <v>名为蛇入地罗，外人缠绕，内事索索，吉门吉星，庶免蹉跎。</v>
      </c>
    </row>
    <row r="201" spans="1:9" x14ac:dyDescent="0.25">
      <c r="A201">
        <f t="shared" si="15"/>
        <v>-376.5</v>
      </c>
      <c r="B201">
        <f t="shared" si="16"/>
        <v>-6</v>
      </c>
      <c r="C201">
        <f t="shared" si="17"/>
        <v>0</v>
      </c>
      <c r="D201">
        <f t="shared" si="18"/>
        <v>8</v>
      </c>
      <c r="E201" t="str">
        <f>INDEX([2]!十八局地盤表,FLOOR((ROW()-2)/64, 1)+1,  D201)</f>
        <v>丁</v>
      </c>
      <c r="F201" t="str">
        <f>INDEX([2]!十八局地盤表,FLOOR((ROW()-2)/64, 1)+1,  MOD(D201 - C201-1, 8)+1)</f>
        <v>丁</v>
      </c>
      <c r="G201" t="str">
        <f t="shared" si="19"/>
        <v>丁丁</v>
      </c>
      <c r="H201" t="str">
        <f>VLOOKUP(G201,天干沖合!$E$2:$G$101,2,FALSE)</f>
        <v/>
      </c>
      <c r="I201" t="str">
        <f>VLOOKUP(G201,天干沖合!$E$2:$G$101,3,FALSE)</f>
        <v>为星奇入太阴，文书证件即至，喜事从心，万事如意。</v>
      </c>
    </row>
    <row r="202" spans="1:9" x14ac:dyDescent="0.25">
      <c r="A202">
        <f t="shared" si="15"/>
        <v>-375.5</v>
      </c>
      <c r="B202">
        <f t="shared" si="16"/>
        <v>-6</v>
      </c>
      <c r="C202">
        <f t="shared" si="17"/>
        <v>1</v>
      </c>
      <c r="D202">
        <f t="shared" si="18"/>
        <v>1</v>
      </c>
      <c r="E202" t="str">
        <f>INDEX([2]!十八局地盤表,FLOOR((ROW()-2)/64, 1)+1,  D202)</f>
        <v>庚</v>
      </c>
      <c r="F202" t="str">
        <f>INDEX([2]!十八局地盤表,FLOOR((ROW()-2)/64, 1)+1,  MOD(D202 - C202-1, 8)+1)</f>
        <v>丁</v>
      </c>
      <c r="G202" t="str">
        <f t="shared" si="19"/>
        <v>丁庚</v>
      </c>
      <c r="H202" t="str">
        <f>VLOOKUP(G202,天干沖合!$E$2:$G$101,2,FALSE)</f>
        <v/>
      </c>
      <c r="I202" t="str">
        <f>VLOOKUP(G202,天干沖合!$E$2:$G$101,3,FALSE)</f>
        <v>丁为文书，庚为阻隔之神，故为文书阻隔，行人必归。</v>
      </c>
    </row>
    <row r="203" spans="1:9" x14ac:dyDescent="0.25">
      <c r="A203">
        <f t="shared" si="15"/>
        <v>-374.5</v>
      </c>
      <c r="B203">
        <f t="shared" si="16"/>
        <v>-6</v>
      </c>
      <c r="C203">
        <f t="shared" si="17"/>
        <v>1</v>
      </c>
      <c r="D203">
        <f t="shared" si="18"/>
        <v>2</v>
      </c>
      <c r="E203" t="str">
        <f>INDEX([2]!十八局地盤表,FLOOR((ROW()-2)/64, 1)+1,  D203)</f>
        <v>辛</v>
      </c>
      <c r="F203" t="str">
        <f>INDEX([2]!十八局地盤表,FLOOR((ROW()-2)/64, 1)+1,  MOD(D203 - C203-1, 8)+1)</f>
        <v>庚</v>
      </c>
      <c r="G203" t="str">
        <f t="shared" si="19"/>
        <v>庚辛</v>
      </c>
      <c r="H203" t="str">
        <f>VLOOKUP(G203,天干沖合!$E$2:$G$101,2,FALSE)</f>
        <v/>
      </c>
      <c r="I203" t="str">
        <f>VLOOKUP(G203,天干沖合!$E$2:$G$101,3,FALSE)</f>
        <v>名为白虎干格，不宜远行，远行车折马伤，求财更为大凶。</v>
      </c>
    </row>
    <row r="204" spans="1:9" x14ac:dyDescent="0.25">
      <c r="A204">
        <f t="shared" si="15"/>
        <v>-373.5</v>
      </c>
      <c r="B204">
        <f t="shared" si="16"/>
        <v>-6</v>
      </c>
      <c r="C204">
        <f t="shared" si="17"/>
        <v>1</v>
      </c>
      <c r="D204">
        <f t="shared" si="18"/>
        <v>3</v>
      </c>
      <c r="E204" t="str">
        <f>INDEX([2]!十八局地盤表,FLOOR((ROW()-2)/64, 1)+1,  D204)</f>
        <v>丙</v>
      </c>
      <c r="F204" t="str">
        <f>INDEX([2]!十八局地盤表,FLOOR((ROW()-2)/64, 1)+1,  MOD(D204 - C204-1, 8)+1)</f>
        <v>辛</v>
      </c>
      <c r="G204" t="str">
        <f t="shared" si="19"/>
        <v>辛丙</v>
      </c>
      <c r="H204" t="str">
        <f>VLOOKUP(G204,天干沖合!$E$2:$G$101,2,FALSE)</f>
        <v>合水</v>
      </c>
      <c r="I204" t="str">
        <f>VLOOKUP(G204,天干沖合!$E$2:$G$101,3,FALSE)</f>
        <v>名为合悖师，门吉则事吉，门凶则事凶，测事易因财物致讼。</v>
      </c>
    </row>
    <row r="205" spans="1:9" x14ac:dyDescent="0.25">
      <c r="A205">
        <f t="shared" si="15"/>
        <v>-372.5</v>
      </c>
      <c r="B205">
        <f t="shared" si="16"/>
        <v>-6</v>
      </c>
      <c r="C205">
        <f t="shared" si="17"/>
        <v>1</v>
      </c>
      <c r="D205">
        <f t="shared" si="18"/>
        <v>4</v>
      </c>
      <c r="E205" t="str">
        <f>INDEX([2]!十八局地盤表,FLOOR((ROW()-2)/64, 1)+1,  D205)</f>
        <v>癸</v>
      </c>
      <c r="F205" t="str">
        <f>INDEX([2]!十八局地盤表,FLOOR((ROW()-2)/64, 1)+1,  MOD(D205 - C205-1, 8)+1)</f>
        <v>丙</v>
      </c>
      <c r="G205" t="str">
        <f t="shared" si="19"/>
        <v>丙癸</v>
      </c>
      <c r="H205" t="str">
        <f>VLOOKUP(G205,天干沖合!$E$2:$G$101,2,FALSE)</f>
        <v/>
      </c>
      <c r="I205" t="str">
        <f>VLOOKUP(G205,天干沖合!$E$2:$G$101,3,FALSE)</f>
        <v>为华盖悖师，阴人害事，灾祸频生。</v>
      </c>
    </row>
    <row r="206" spans="1:9" x14ac:dyDescent="0.25">
      <c r="A206">
        <f t="shared" si="15"/>
        <v>-371.5</v>
      </c>
      <c r="B206">
        <f t="shared" si="16"/>
        <v>-6</v>
      </c>
      <c r="C206">
        <f t="shared" si="17"/>
        <v>1</v>
      </c>
      <c r="D206">
        <f t="shared" si="18"/>
        <v>5</v>
      </c>
      <c r="E206" t="str">
        <f>INDEX([2]!十八局地盤表,FLOOR((ROW()-2)/64, 1)+1,  D206)</f>
        <v>戊</v>
      </c>
      <c r="F206" t="str">
        <f>INDEX([2]!十八局地盤表,FLOOR((ROW()-2)/64, 1)+1,  MOD(D206 - C206-1, 8)+1)</f>
        <v>癸</v>
      </c>
      <c r="G206" t="str">
        <f t="shared" si="19"/>
        <v>癸戊</v>
      </c>
      <c r="H206" t="str">
        <f>VLOOKUP(G206,天干沖合!$E$2:$G$101,2,FALSE)</f>
        <v>合火</v>
      </c>
      <c r="I206" t="str">
        <f>VLOOKUP(G206,天干沖合!$E$2:$G$101,3,FALSE)</f>
        <v>戊癸相合，名为天乙会合，吉门宜求财，婚姻喜美，吉人赞助成合。若门凶迫制，反祸官非。</v>
      </c>
    </row>
    <row r="207" spans="1:9" x14ac:dyDescent="0.25">
      <c r="A207">
        <f t="shared" si="15"/>
        <v>-370.5</v>
      </c>
      <c r="B207">
        <f t="shared" si="16"/>
        <v>-6</v>
      </c>
      <c r="C207">
        <f t="shared" si="17"/>
        <v>1</v>
      </c>
      <c r="D207">
        <f t="shared" si="18"/>
        <v>6</v>
      </c>
      <c r="E207" t="str">
        <f>INDEX([2]!十八局地盤表,FLOOR((ROW()-2)/64, 1)+1,  D207)</f>
        <v>乙</v>
      </c>
      <c r="F207" t="str">
        <f>INDEX([2]!十八局地盤表,FLOOR((ROW()-2)/64, 1)+1,  MOD(D207 - C207-1, 8)+1)</f>
        <v>戊</v>
      </c>
      <c r="G207" t="str">
        <f t="shared" si="19"/>
        <v>戊乙</v>
      </c>
      <c r="H207" t="str">
        <f>VLOOKUP(G207,天干沖合!$E$2:$G$101,2,FALSE)</f>
        <v/>
      </c>
      <c r="I207" t="str">
        <f>VLOOKUP(G207,天干沖合!$E$2:$G$101,3,FALSE)</f>
        <v>甲乙会合，因此甲乙均位于东方青龙之位，所以青龙和会，门吉事也吉，门凶事也凶。</v>
      </c>
    </row>
    <row r="208" spans="1:9" x14ac:dyDescent="0.25">
      <c r="A208">
        <f t="shared" si="15"/>
        <v>-369.5</v>
      </c>
      <c r="B208">
        <f t="shared" si="16"/>
        <v>-6</v>
      </c>
      <c r="C208">
        <f t="shared" si="17"/>
        <v>1</v>
      </c>
      <c r="D208">
        <f t="shared" si="18"/>
        <v>7</v>
      </c>
      <c r="E208" t="str">
        <f>INDEX([2]!十八局地盤表,FLOOR((ROW()-2)/64, 1)+1,  D208)</f>
        <v>壬</v>
      </c>
      <c r="F208" t="str">
        <f>INDEX([2]!十八局地盤表,FLOOR((ROW()-2)/64, 1)+1,  MOD(D208 - C208-1, 8)+1)</f>
        <v>乙</v>
      </c>
      <c r="G208" t="str">
        <f t="shared" si="19"/>
        <v>乙壬</v>
      </c>
      <c r="H208" t="str">
        <f>VLOOKUP(G208,天干沖合!$E$2:$G$101,2,FALSE)</f>
        <v/>
      </c>
      <c r="I208" t="str">
        <f>VLOOKUP(G208,天干沖合!$E$2:$G$101,3,FALSE)</f>
        <v>为日奇入地，尊卑悖乱，官讼是非，有人谋害之事。</v>
      </c>
    </row>
    <row r="209" spans="1:9" x14ac:dyDescent="0.25">
      <c r="A209">
        <f t="shared" si="15"/>
        <v>-368.5</v>
      </c>
      <c r="B209">
        <f t="shared" si="16"/>
        <v>-6</v>
      </c>
      <c r="C209">
        <f t="shared" si="17"/>
        <v>1</v>
      </c>
      <c r="D209">
        <f t="shared" si="18"/>
        <v>8</v>
      </c>
      <c r="E209" t="str">
        <f>INDEX([2]!十八局地盤表,FLOOR((ROW()-2)/64, 1)+1,  D209)</f>
        <v>丁</v>
      </c>
      <c r="F209" t="str">
        <f>INDEX([2]!十八局地盤表,FLOOR((ROW()-2)/64, 1)+1,  MOD(D209 - C209-1, 8)+1)</f>
        <v>壬</v>
      </c>
      <c r="G209" t="str">
        <f t="shared" si="19"/>
        <v>壬丁</v>
      </c>
      <c r="H209" t="str">
        <f>VLOOKUP(G209,天干沖合!$E$2:$G$101,2,FALSE)</f>
        <v>合木</v>
      </c>
      <c r="I209" t="str">
        <f>VLOOKUP(G209,天干沖合!$E$2:$G$101,3,FALSE)</f>
        <v>因丁壬相合，故名干合蛇刑，文书牵连，贵人匆匆，男吉女凶。</v>
      </c>
    </row>
    <row r="210" spans="1:9" x14ac:dyDescent="0.25">
      <c r="A210">
        <f t="shared" si="15"/>
        <v>-367.5</v>
      </c>
      <c r="B210">
        <f t="shared" si="16"/>
        <v>-6</v>
      </c>
      <c r="C210">
        <f t="shared" si="17"/>
        <v>2</v>
      </c>
      <c r="D210">
        <f t="shared" si="18"/>
        <v>1</v>
      </c>
      <c r="E210" t="str">
        <f>INDEX([2]!十八局地盤表,FLOOR((ROW()-2)/64, 1)+1,  D210)</f>
        <v>庚</v>
      </c>
      <c r="F210" t="str">
        <f>INDEX([2]!十八局地盤表,FLOOR((ROW()-2)/64, 1)+1,  MOD(D210 - C210-1, 8)+1)</f>
        <v>壬</v>
      </c>
      <c r="G210" t="str">
        <f t="shared" si="19"/>
        <v>壬庚</v>
      </c>
      <c r="H210" t="str">
        <f>VLOOKUP(G210,天干沖合!$E$2:$G$101,2,FALSE)</f>
        <v/>
      </c>
      <c r="I210" t="str">
        <f>VLOOKUP(G210,天干沖合!$E$2:$G$101,3,FALSE)</f>
        <v>因庚为太白，壬为蛇，故名为太白擒蛇，刑狱公平，立剖邪正。</v>
      </c>
    </row>
    <row r="211" spans="1:9" x14ac:dyDescent="0.25">
      <c r="A211">
        <f t="shared" si="15"/>
        <v>-366.5</v>
      </c>
      <c r="B211">
        <f t="shared" si="16"/>
        <v>-6</v>
      </c>
      <c r="C211">
        <f t="shared" si="17"/>
        <v>2</v>
      </c>
      <c r="D211">
        <f t="shared" si="18"/>
        <v>2</v>
      </c>
      <c r="E211" t="str">
        <f>INDEX([2]!十八局地盤表,FLOOR((ROW()-2)/64, 1)+1,  D211)</f>
        <v>辛</v>
      </c>
      <c r="F211" t="str">
        <f>INDEX([2]!十八局地盤表,FLOOR((ROW()-2)/64, 1)+1,  MOD(D211 - C211-1, 8)+1)</f>
        <v>丁</v>
      </c>
      <c r="G211" t="str">
        <f t="shared" si="19"/>
        <v>丁辛</v>
      </c>
      <c r="H211" t="str">
        <f>VLOOKUP(G211,天干沖合!$E$2:$G$101,2,FALSE)</f>
        <v/>
      </c>
      <c r="I211" t="str">
        <f>VLOOKUP(G211,天干沖合!$E$2:$G$101,3,FALSE)</f>
        <v>为朱雀入狱，罪人释囚，官人失位。</v>
      </c>
    </row>
    <row r="212" spans="1:9" x14ac:dyDescent="0.25">
      <c r="A212">
        <f t="shared" si="15"/>
        <v>-365.5</v>
      </c>
      <c r="B212">
        <f t="shared" si="16"/>
        <v>-6</v>
      </c>
      <c r="C212">
        <f t="shared" si="17"/>
        <v>2</v>
      </c>
      <c r="D212">
        <f t="shared" si="18"/>
        <v>3</v>
      </c>
      <c r="E212" t="str">
        <f>INDEX([2]!十八局地盤表,FLOOR((ROW()-2)/64, 1)+1,  D212)</f>
        <v>丙</v>
      </c>
      <c r="F212" t="str">
        <f>INDEX([2]!十八局地盤表,FLOOR((ROW()-2)/64, 1)+1,  MOD(D212 - C212-1, 8)+1)</f>
        <v>庚</v>
      </c>
      <c r="G212" t="str">
        <f t="shared" si="19"/>
        <v>庚丙</v>
      </c>
      <c r="H212" t="str">
        <f>VLOOKUP(G212,天干沖合!$E$2:$G$101,2,FALSE)</f>
        <v/>
      </c>
      <c r="I212" t="str">
        <f>VLOOKUP(G212,天干沖合!$E$2:$G$101,3,FALSE)</f>
        <v>为太白入荧，测贼盗时，看贼人来不来，太白入荧，贼定要来，为客进利，为主破财。</v>
      </c>
    </row>
    <row r="213" spans="1:9" x14ac:dyDescent="0.25">
      <c r="A213">
        <f t="shared" si="15"/>
        <v>-364.5</v>
      </c>
      <c r="B213">
        <f t="shared" si="16"/>
        <v>-6</v>
      </c>
      <c r="C213">
        <f t="shared" si="17"/>
        <v>2</v>
      </c>
      <c r="D213">
        <f t="shared" si="18"/>
        <v>4</v>
      </c>
      <c r="E213" t="str">
        <f>INDEX([2]!十八局地盤表,FLOOR((ROW()-2)/64, 1)+1,  D213)</f>
        <v>癸</v>
      </c>
      <c r="F213" t="str">
        <f>INDEX([2]!十八局地盤表,FLOOR((ROW()-2)/64, 1)+1,  MOD(D213 - C213-1, 8)+1)</f>
        <v>辛</v>
      </c>
      <c r="G213" t="str">
        <f t="shared" si="19"/>
        <v>辛癸</v>
      </c>
      <c r="H213" t="str">
        <f>VLOOKUP(G213,天干沖合!$E$2:$G$101,2,FALSE)</f>
        <v/>
      </c>
      <c r="I213" t="str">
        <f>VLOOKUP(G213,天干沖合!$E$2:$G$101,3,FALSE)</f>
        <v>因辛为天牢，癸为华盖，故名为天牢华盖，日月失明，误入天网，动止乘张。</v>
      </c>
    </row>
    <row r="214" spans="1:9" x14ac:dyDescent="0.25">
      <c r="A214">
        <f t="shared" si="15"/>
        <v>-363.5</v>
      </c>
      <c r="B214">
        <f t="shared" si="16"/>
        <v>-6</v>
      </c>
      <c r="C214">
        <f t="shared" si="17"/>
        <v>2</v>
      </c>
      <c r="D214">
        <f t="shared" si="18"/>
        <v>5</v>
      </c>
      <c r="E214" t="str">
        <f>INDEX([2]!十八局地盤表,FLOOR((ROW()-2)/64, 1)+1,  D214)</f>
        <v>戊</v>
      </c>
      <c r="F214" t="str">
        <f>INDEX([2]!十八局地盤表,FLOOR((ROW()-2)/64, 1)+1,  MOD(D214 - C214-1, 8)+1)</f>
        <v>丙</v>
      </c>
      <c r="G214" t="str">
        <f t="shared" si="19"/>
        <v>丙戊</v>
      </c>
      <c r="H214" t="str">
        <f>VLOOKUP(G214,天干沖合!$E$2:$G$101,2,FALSE)</f>
        <v/>
      </c>
      <c r="I214" t="str">
        <f>VLOOKUP(G214,天干沖合!$E$2:$G$101,3,FALSE)</f>
        <v>甲为丙火之母，丙火回到母亲身边，好似飞鸟归 ，故名鸟跌穴，百事吉，事业可为，可谋大事。</v>
      </c>
    </row>
    <row r="215" spans="1:9" x14ac:dyDescent="0.25">
      <c r="A215">
        <f t="shared" si="15"/>
        <v>-362.5</v>
      </c>
      <c r="B215">
        <f t="shared" si="16"/>
        <v>-6</v>
      </c>
      <c r="C215">
        <f t="shared" si="17"/>
        <v>2</v>
      </c>
      <c r="D215">
        <f t="shared" si="18"/>
        <v>6</v>
      </c>
      <c r="E215" t="str">
        <f>INDEX([2]!十八局地盤表,FLOOR((ROW()-2)/64, 1)+1,  D215)</f>
        <v>乙</v>
      </c>
      <c r="F215" t="str">
        <f>INDEX([2]!十八局地盤表,FLOOR((ROW()-2)/64, 1)+1,  MOD(D215 - C215-1, 8)+1)</f>
        <v>癸</v>
      </c>
      <c r="G215" t="str">
        <f t="shared" si="19"/>
        <v>癸乙</v>
      </c>
      <c r="H215" t="str">
        <f>VLOOKUP(G215,天干沖合!$E$2:$G$101,2,FALSE)</f>
        <v/>
      </c>
      <c r="I215" t="str">
        <f>VLOOKUP(G215,天干沖合!$E$2:$G$101,3,FALSE)</f>
        <v>名为华盖逢星，贵人禄位，常人平安。门吉则吉，门凶则凶。</v>
      </c>
    </row>
    <row r="216" spans="1:9" x14ac:dyDescent="0.25">
      <c r="A216">
        <f t="shared" si="15"/>
        <v>-361.5</v>
      </c>
      <c r="B216">
        <f t="shared" si="16"/>
        <v>-6</v>
      </c>
      <c r="C216">
        <f t="shared" si="17"/>
        <v>2</v>
      </c>
      <c r="D216">
        <f t="shared" si="18"/>
        <v>7</v>
      </c>
      <c r="E216" t="str">
        <f>INDEX([2]!十八局地盤表,FLOOR((ROW()-2)/64, 1)+1,  D216)</f>
        <v>壬</v>
      </c>
      <c r="F216" t="str">
        <f>INDEX([2]!十八局地盤表,FLOOR((ROW()-2)/64, 1)+1,  MOD(D216 - C216-1, 8)+1)</f>
        <v>戊</v>
      </c>
      <c r="G216" t="str">
        <f t="shared" si="19"/>
        <v>戊壬</v>
      </c>
      <c r="H216" t="str">
        <f>VLOOKUP(G216,天干沖合!$E$2:$G$101,2,FALSE)</f>
        <v/>
      </c>
      <c r="I216" t="str">
        <f>VLOOKUP(G216,天干沖合!$E$2:$G$101,3,FALSE)</f>
        <v>因壬为天牢，甲为青龙，故为青龙入天牢，凡阴阳事皆不吉利。</v>
      </c>
    </row>
    <row r="217" spans="1:9" x14ac:dyDescent="0.25">
      <c r="A217">
        <f t="shared" si="15"/>
        <v>-360.5</v>
      </c>
      <c r="B217">
        <f t="shared" si="16"/>
        <v>-6</v>
      </c>
      <c r="C217">
        <f t="shared" si="17"/>
        <v>2</v>
      </c>
      <c r="D217">
        <f t="shared" si="18"/>
        <v>8</v>
      </c>
      <c r="E217" t="str">
        <f>INDEX([2]!十八局地盤表,FLOOR((ROW()-2)/64, 1)+1,  D217)</f>
        <v>丁</v>
      </c>
      <c r="F217" t="str">
        <f>INDEX([2]!十八局地盤表,FLOOR((ROW()-2)/64, 1)+1,  MOD(D217 - C217-1, 8)+1)</f>
        <v>乙</v>
      </c>
      <c r="G217" t="str">
        <f t="shared" si="19"/>
        <v>乙丁</v>
      </c>
      <c r="H217" t="str">
        <f>VLOOKUP(G217,天干沖合!$E$2:$G$101,2,FALSE)</f>
        <v/>
      </c>
      <c r="I217" t="str">
        <f>VLOOKUP(G217,天干沖合!$E$2:$G$101,3,FALSE)</f>
        <v>为奇仪相佐，最利文书、考试，百事可为。</v>
      </c>
    </row>
    <row r="218" spans="1:9" x14ac:dyDescent="0.25">
      <c r="A218">
        <f t="shared" si="15"/>
        <v>-359.5</v>
      </c>
      <c r="B218">
        <f t="shared" si="16"/>
        <v>-6</v>
      </c>
      <c r="C218">
        <f t="shared" si="17"/>
        <v>3</v>
      </c>
      <c r="D218">
        <f t="shared" si="18"/>
        <v>1</v>
      </c>
      <c r="E218" t="str">
        <f>INDEX([2]!十八局地盤表,FLOOR((ROW()-2)/64, 1)+1,  D218)</f>
        <v>庚</v>
      </c>
      <c r="F218" t="str">
        <f>INDEX([2]!十八局地盤表,FLOOR((ROW()-2)/64, 1)+1,  MOD(D218 - C218-1, 8)+1)</f>
        <v>乙</v>
      </c>
      <c r="G218" t="str">
        <f t="shared" si="19"/>
        <v>乙庚</v>
      </c>
      <c r="H218" t="str">
        <f>VLOOKUP(G218,天干沖合!$E$2:$G$101,2,FALSE)</f>
        <v>合金</v>
      </c>
      <c r="I218" t="str">
        <f>VLOOKUP(G218,天干沖合!$E$2:$G$101,3,FALSE)</f>
        <v>庚金克刑乙木，故为日奇被刑，为争讼财产，夫妻怀有私意。</v>
      </c>
    </row>
    <row r="219" spans="1:9" x14ac:dyDescent="0.25">
      <c r="A219">
        <f t="shared" si="15"/>
        <v>-358.5</v>
      </c>
      <c r="B219">
        <f t="shared" si="16"/>
        <v>-6</v>
      </c>
      <c r="C219">
        <f t="shared" si="17"/>
        <v>3</v>
      </c>
      <c r="D219">
        <f t="shared" si="18"/>
        <v>2</v>
      </c>
      <c r="E219" t="str">
        <f>INDEX([2]!十八局地盤表,FLOOR((ROW()-2)/64, 1)+1,  D219)</f>
        <v>辛</v>
      </c>
      <c r="F219" t="str">
        <f>INDEX([2]!十八局地盤表,FLOOR((ROW()-2)/64, 1)+1,  MOD(D219 - C219-1, 8)+1)</f>
        <v>壬</v>
      </c>
      <c r="G219" t="str">
        <f t="shared" si="19"/>
        <v>壬辛</v>
      </c>
      <c r="H219" t="str">
        <f>VLOOKUP(G219,天干沖合!$E$2:$G$101,2,FALSE)</f>
        <v/>
      </c>
      <c r="I219" t="str">
        <f>VLOOKUP(G219,天干沖合!$E$2:$G$101,3,FALSE)</f>
        <v>因辛金入辰水之墓，故名为腾蛇相缠，纵得吉门，亦不能安宁，若有谋望，被人欺瞒。</v>
      </c>
    </row>
    <row r="220" spans="1:9" x14ac:dyDescent="0.25">
      <c r="A220">
        <f t="shared" si="15"/>
        <v>-357.5</v>
      </c>
      <c r="B220">
        <f t="shared" si="16"/>
        <v>-6</v>
      </c>
      <c r="C220">
        <f t="shared" si="17"/>
        <v>3</v>
      </c>
      <c r="D220">
        <f t="shared" si="18"/>
        <v>3</v>
      </c>
      <c r="E220" t="str">
        <f>INDEX([2]!十八局地盤表,FLOOR((ROW()-2)/64, 1)+1,  D220)</f>
        <v>丙</v>
      </c>
      <c r="F220" t="str">
        <f>INDEX([2]!十八局地盤表,FLOOR((ROW()-2)/64, 1)+1,  MOD(D220 - C220-1, 8)+1)</f>
        <v>丁</v>
      </c>
      <c r="G220" t="str">
        <f t="shared" si="19"/>
        <v>丁丙</v>
      </c>
      <c r="H220" t="str">
        <f>VLOOKUP(G220,天干沖合!$E$2:$G$101,2,FALSE)</f>
        <v/>
      </c>
      <c r="I220" t="str">
        <f>VLOOKUP(G220,天干沖合!$E$2:$G$101,3,FALSE)</f>
        <v>为星随月转，贵人越级高升，常人乐里生悲，要忍，不然因小的不忍而引起大的不幸。</v>
      </c>
    </row>
    <row r="221" spans="1:9" x14ac:dyDescent="0.25">
      <c r="A221">
        <f t="shared" si="15"/>
        <v>-356.5</v>
      </c>
      <c r="B221">
        <f t="shared" si="16"/>
        <v>-6</v>
      </c>
      <c r="C221">
        <f t="shared" si="17"/>
        <v>3</v>
      </c>
      <c r="D221">
        <f t="shared" si="18"/>
        <v>4</v>
      </c>
      <c r="E221" t="str">
        <f>INDEX([2]!十八局地盤表,FLOOR((ROW()-2)/64, 1)+1,  D221)</f>
        <v>癸</v>
      </c>
      <c r="F221" t="str">
        <f>INDEX([2]!十八局地盤表,FLOOR((ROW()-2)/64, 1)+1,  MOD(D221 - C221-1, 8)+1)</f>
        <v>庚</v>
      </c>
      <c r="G221" t="str">
        <f t="shared" si="19"/>
        <v>庚癸</v>
      </c>
      <c r="H221" t="str">
        <f>VLOOKUP(G221,天干沖合!$E$2:$G$101,2,FALSE)</f>
        <v/>
      </c>
      <c r="I221" t="str">
        <f>VLOOKUP(G221,天干沖合!$E$2:$G$101,3,FALSE)</f>
        <v>名为大格，因寅申相冲克，庚为道路，故多主车祸，行人不至，官事不止，生育母子俱伤，大凶。</v>
      </c>
    </row>
    <row r="222" spans="1:9" x14ac:dyDescent="0.25">
      <c r="A222">
        <f t="shared" si="15"/>
        <v>-355.5</v>
      </c>
      <c r="B222">
        <f t="shared" si="16"/>
        <v>-6</v>
      </c>
      <c r="C222">
        <f t="shared" si="17"/>
        <v>3</v>
      </c>
      <c r="D222">
        <f t="shared" si="18"/>
        <v>5</v>
      </c>
      <c r="E222" t="str">
        <f>INDEX([2]!十八局地盤表,FLOOR((ROW()-2)/64, 1)+1,  D222)</f>
        <v>戊</v>
      </c>
      <c r="F222" t="str">
        <f>INDEX([2]!十八局地盤表,FLOOR((ROW()-2)/64, 1)+1,  MOD(D222 - C222-1, 8)+1)</f>
        <v>辛</v>
      </c>
      <c r="G222" t="str">
        <f t="shared" si="19"/>
        <v>辛戊</v>
      </c>
      <c r="H222" t="str">
        <f>VLOOKUP(G222,天干沖合!$E$2:$G$101,2,FALSE)</f>
        <v/>
      </c>
      <c r="I222" t="str">
        <f>VLOOKUP(G222,天干沖合!$E$2:$G$101,3,FALSE)</f>
        <v>辛金克甲木，子午又相冲，故为困龙被伤，主官司破财，屈抑守分尚可，妄动则带来祸殃。</v>
      </c>
    </row>
    <row r="223" spans="1:9" x14ac:dyDescent="0.25">
      <c r="A223">
        <f t="shared" si="15"/>
        <v>-354.5</v>
      </c>
      <c r="B223">
        <f t="shared" si="16"/>
        <v>-6</v>
      </c>
      <c r="C223">
        <f t="shared" si="17"/>
        <v>3</v>
      </c>
      <c r="D223">
        <f t="shared" si="18"/>
        <v>6</v>
      </c>
      <c r="E223" t="str">
        <f>INDEX([2]!十八局地盤表,FLOOR((ROW()-2)/64, 1)+1,  D223)</f>
        <v>乙</v>
      </c>
      <c r="F223" t="str">
        <f>INDEX([2]!十八局地盤表,FLOOR((ROW()-2)/64, 1)+1,  MOD(D223 - C223-1, 8)+1)</f>
        <v>丙</v>
      </c>
      <c r="G223" t="str">
        <f t="shared" si="19"/>
        <v>丙乙</v>
      </c>
      <c r="H223" t="str">
        <f>VLOOKUP(G223,天干沖合!$E$2:$G$101,2,FALSE)</f>
        <v/>
      </c>
      <c r="I223" t="str">
        <f>VLOOKUP(G223,天干沖合!$E$2:$G$101,3,FALSE)</f>
        <v>为日月并行，公谋私为皆为吉。</v>
      </c>
    </row>
    <row r="224" spans="1:9" x14ac:dyDescent="0.25">
      <c r="A224">
        <f t="shared" si="15"/>
        <v>-353.5</v>
      </c>
      <c r="B224">
        <f t="shared" si="16"/>
        <v>-6</v>
      </c>
      <c r="C224">
        <f t="shared" si="17"/>
        <v>3</v>
      </c>
      <c r="D224">
        <f t="shared" si="18"/>
        <v>7</v>
      </c>
      <c r="E224" t="str">
        <f>INDEX([2]!十八局地盤表,FLOOR((ROW()-2)/64, 1)+1,  D224)</f>
        <v>壬</v>
      </c>
      <c r="F224" t="str">
        <f>INDEX([2]!十八局地盤表,FLOOR((ROW()-2)/64, 1)+1,  MOD(D224 - C224-1, 8)+1)</f>
        <v>癸</v>
      </c>
      <c r="G224" t="str">
        <f t="shared" si="19"/>
        <v>癸壬</v>
      </c>
      <c r="H224" t="str">
        <f>VLOOKUP(G224,天干沖合!$E$2:$G$101,2,FALSE)</f>
        <v/>
      </c>
      <c r="I224" t="str">
        <f>VLOOKUP(G224,天干沖合!$E$2:$G$101,3,FALSE)</f>
        <v>因癸壬均为水蛇，故名为复见腾蛇，主嫁娶重婚，后嫁无子，不保年华。</v>
      </c>
    </row>
    <row r="225" spans="1:9" x14ac:dyDescent="0.25">
      <c r="A225">
        <f t="shared" si="15"/>
        <v>-352.5</v>
      </c>
      <c r="B225">
        <f t="shared" si="16"/>
        <v>-6</v>
      </c>
      <c r="C225">
        <f t="shared" si="17"/>
        <v>3</v>
      </c>
      <c r="D225">
        <f t="shared" si="18"/>
        <v>8</v>
      </c>
      <c r="E225" t="str">
        <f>INDEX([2]!十八局地盤表,FLOOR((ROW()-2)/64, 1)+1,  D225)</f>
        <v>丁</v>
      </c>
      <c r="F225" t="str">
        <f>INDEX([2]!十八局地盤表,FLOOR((ROW()-2)/64, 1)+1,  MOD(D225 - C225-1, 8)+1)</f>
        <v>戊</v>
      </c>
      <c r="G225" t="str">
        <f t="shared" si="19"/>
        <v>戊丁</v>
      </c>
      <c r="H225" t="str">
        <f>VLOOKUP(G225,天干沖合!$E$2:$G$101,2,FALSE)</f>
        <v/>
      </c>
      <c r="I225" t="str">
        <f>VLOOKUP(G225,天干沖合!$E$2:$G$101,3,FALSE)</f>
        <v>因甲木青龙生助丁火，故为青龙耀明，宜见上级领导，贵人、求功名，为事吉利，若值墓迫，招惹是非。</v>
      </c>
    </row>
    <row r="226" spans="1:9" x14ac:dyDescent="0.25">
      <c r="A226">
        <f t="shared" si="15"/>
        <v>-351.5</v>
      </c>
      <c r="B226">
        <f t="shared" si="16"/>
        <v>-6</v>
      </c>
      <c r="C226">
        <f t="shared" si="17"/>
        <v>4</v>
      </c>
      <c r="D226">
        <f t="shared" si="18"/>
        <v>1</v>
      </c>
      <c r="E226" t="str">
        <f>INDEX([2]!十八局地盤表,FLOOR((ROW()-2)/64, 1)+1,  D226)</f>
        <v>庚</v>
      </c>
      <c r="F226" t="str">
        <f>INDEX([2]!十八局地盤表,FLOOR((ROW()-2)/64, 1)+1,  MOD(D226 - C226-1, 8)+1)</f>
        <v>戊</v>
      </c>
      <c r="G226" t="str">
        <f t="shared" si="19"/>
        <v>戊庚</v>
      </c>
      <c r="H226" t="str">
        <f>VLOOKUP(G226,天干沖合!$E$2:$G$101,2,FALSE)</f>
        <v/>
      </c>
      <c r="I226" t="str">
        <f>VLOOKUP(G226,天干沖合!$E$2:$G$101,3,FALSE)</f>
        <v>因值符甲最怕庚金克杀，故为值符飞宫，吉事不吉，凶事更凶，求财没利益，测病也主凶。同时，甲庚相冲，飞宫也主换地方。</v>
      </c>
    </row>
    <row r="227" spans="1:9" x14ac:dyDescent="0.25">
      <c r="A227">
        <f t="shared" si="15"/>
        <v>-350.5</v>
      </c>
      <c r="B227">
        <f t="shared" si="16"/>
        <v>-6</v>
      </c>
      <c r="C227">
        <f t="shared" si="17"/>
        <v>4</v>
      </c>
      <c r="D227">
        <f t="shared" si="18"/>
        <v>2</v>
      </c>
      <c r="E227" t="str">
        <f>INDEX([2]!十八局地盤表,FLOOR((ROW()-2)/64, 1)+1,  D227)</f>
        <v>辛</v>
      </c>
      <c r="F227" t="str">
        <f>INDEX([2]!十八局地盤表,FLOOR((ROW()-2)/64, 1)+1,  MOD(D227 - C227-1, 8)+1)</f>
        <v>乙</v>
      </c>
      <c r="G227" t="str">
        <f t="shared" si="19"/>
        <v>乙辛</v>
      </c>
      <c r="H227" t="str">
        <f>VLOOKUP(G227,天干沖合!$E$2:$G$101,2,FALSE)</f>
        <v>沖</v>
      </c>
      <c r="I227" t="str">
        <f>VLOOKUP(G227,天干沖合!$E$2:$G$101,3,FALSE)</f>
        <v>乙为青龙，辛为白虎，乙木被刑金冲克而逃，故为青龙逃走，人亡财破，奴仆拐带，六畜皆伤。测婚为女逃男。</v>
      </c>
    </row>
    <row r="228" spans="1:9" x14ac:dyDescent="0.25">
      <c r="A228">
        <f t="shared" si="15"/>
        <v>-349.5</v>
      </c>
      <c r="B228">
        <f t="shared" si="16"/>
        <v>-6</v>
      </c>
      <c r="C228">
        <f t="shared" si="17"/>
        <v>4</v>
      </c>
      <c r="D228">
        <f t="shared" si="18"/>
        <v>3</v>
      </c>
      <c r="E228" t="str">
        <f>INDEX([2]!十八局地盤表,FLOOR((ROW()-2)/64, 1)+1,  D228)</f>
        <v>丙</v>
      </c>
      <c r="F228" t="str">
        <f>INDEX([2]!十八局地盤表,FLOOR((ROW()-2)/64, 1)+1,  MOD(D228 - C228-1, 8)+1)</f>
        <v>壬</v>
      </c>
      <c r="G228" t="str">
        <f t="shared" si="19"/>
        <v>壬丙</v>
      </c>
      <c r="H228" t="str">
        <f>VLOOKUP(G228,天干沖合!$E$2:$G$101,2,FALSE)</f>
        <v>沖</v>
      </c>
      <c r="I228" t="str">
        <f>VLOOKUP(G228,天干沖合!$E$2:$G$101,3,FALSE)</f>
        <v>名为水蛇入火，因壬丙相冲克，故主官灾刑禁，络绎不绝。</v>
      </c>
    </row>
    <row r="229" spans="1:9" x14ac:dyDescent="0.25">
      <c r="A229">
        <f t="shared" si="15"/>
        <v>-348.5</v>
      </c>
      <c r="B229">
        <f t="shared" si="16"/>
        <v>-6</v>
      </c>
      <c r="C229">
        <f t="shared" si="17"/>
        <v>4</v>
      </c>
      <c r="D229">
        <f t="shared" si="18"/>
        <v>4</v>
      </c>
      <c r="E229" t="str">
        <f>INDEX([2]!十八局地盤表,FLOOR((ROW()-2)/64, 1)+1,  D229)</f>
        <v>癸</v>
      </c>
      <c r="F229" t="str">
        <f>INDEX([2]!十八局地盤表,FLOOR((ROW()-2)/64, 1)+1,  MOD(D229 - C229-1, 8)+1)</f>
        <v>丁</v>
      </c>
      <c r="G229" t="str">
        <f t="shared" si="19"/>
        <v>丁癸</v>
      </c>
      <c r="H229" t="str">
        <f>VLOOKUP(G229,天干沖合!$E$2:$G$101,2,FALSE)</f>
        <v>沖</v>
      </c>
      <c r="I229" t="str">
        <f>VLOOKUP(G229,天干沖合!$E$2:$G$101,3,FALSE)</f>
        <v>癸水冲克丁火，为朱雀投江，文书口舌是非，经官动府，词讼不利，音信沉溺不到。</v>
      </c>
    </row>
    <row r="230" spans="1:9" x14ac:dyDescent="0.25">
      <c r="A230">
        <f t="shared" si="15"/>
        <v>-347.5</v>
      </c>
      <c r="B230">
        <f t="shared" si="16"/>
        <v>-6</v>
      </c>
      <c r="C230">
        <f t="shared" si="17"/>
        <v>4</v>
      </c>
      <c r="D230">
        <f t="shared" si="18"/>
        <v>5</v>
      </c>
      <c r="E230" t="str">
        <f>INDEX([2]!十八局地盤表,FLOOR((ROW()-2)/64, 1)+1,  D230)</f>
        <v>戊</v>
      </c>
      <c r="F230" t="str">
        <f>INDEX([2]!十八局地盤表,FLOOR((ROW()-2)/64, 1)+1,  MOD(D230 - C230-1, 8)+1)</f>
        <v>庚</v>
      </c>
      <c r="G230" t="str">
        <f t="shared" si="19"/>
        <v>庚戊</v>
      </c>
      <c r="H230" t="str">
        <f>VLOOKUP(G230,天干沖合!$E$2:$G$101,2,FALSE)</f>
        <v/>
      </c>
      <c r="I230" t="str">
        <f>VLOOKUP(G230,天干沖合!$E$2:$G$101,3,FALSE)</f>
        <v>庚金克甲木，谓天乙伏宫，百事不可谋，大凶。</v>
      </c>
    </row>
    <row r="231" spans="1:9" x14ac:dyDescent="0.25">
      <c r="A231">
        <f t="shared" si="15"/>
        <v>-346.5</v>
      </c>
      <c r="B231">
        <f t="shared" si="16"/>
        <v>-6</v>
      </c>
      <c r="C231">
        <f t="shared" si="17"/>
        <v>4</v>
      </c>
      <c r="D231">
        <f t="shared" si="18"/>
        <v>6</v>
      </c>
      <c r="E231" t="str">
        <f>INDEX([2]!十八局地盤表,FLOOR((ROW()-2)/64, 1)+1,  D231)</f>
        <v>乙</v>
      </c>
      <c r="F231" t="str">
        <f>INDEX([2]!十八局地盤表,FLOOR((ROW()-2)/64, 1)+1,  MOD(D231 - C231-1, 8)+1)</f>
        <v>辛</v>
      </c>
      <c r="G231" t="str">
        <f t="shared" si="19"/>
        <v>辛乙</v>
      </c>
      <c r="H231" t="str">
        <f>VLOOKUP(G231,天干沖合!$E$2:$G$101,2,FALSE)</f>
        <v>沖</v>
      </c>
      <c r="I231" t="str">
        <f>VLOOKUP(G231,天干沖合!$E$2:$G$101,3,FALSE)</f>
        <v>辛金克乙木，故名为白虎猖狂，家败人亡，远行多灾殃，测婚离散，主因男人。</v>
      </c>
    </row>
    <row r="232" spans="1:9" x14ac:dyDescent="0.25">
      <c r="A232">
        <f t="shared" si="15"/>
        <v>-345.5</v>
      </c>
      <c r="B232">
        <f t="shared" si="16"/>
        <v>-6</v>
      </c>
      <c r="C232">
        <f t="shared" si="17"/>
        <v>4</v>
      </c>
      <c r="D232">
        <f t="shared" si="18"/>
        <v>7</v>
      </c>
      <c r="E232" t="str">
        <f>INDEX([2]!十八局地盤表,FLOOR((ROW()-2)/64, 1)+1,  D232)</f>
        <v>壬</v>
      </c>
      <c r="F232" t="str">
        <f>INDEX([2]!十八局地盤表,FLOOR((ROW()-2)/64, 1)+1,  MOD(D232 - C232-1, 8)+1)</f>
        <v>丙</v>
      </c>
      <c r="G232" t="str">
        <f t="shared" si="19"/>
        <v>丙壬</v>
      </c>
      <c r="H232" t="str">
        <f>VLOOKUP(G232,天干沖合!$E$2:$G$101,2,FALSE)</f>
        <v>沖</v>
      </c>
      <c r="I232" t="str">
        <f>VLOOKUP(G232,天干沖合!$E$2:$G$101,3,FALSE)</f>
        <v>为火入天罗，壬水冲克丙火，故为客不利，是非颇多。</v>
      </c>
    </row>
    <row r="233" spans="1:9" x14ac:dyDescent="0.25">
      <c r="A233">
        <f t="shared" si="15"/>
        <v>-344.5</v>
      </c>
      <c r="B233">
        <f t="shared" si="16"/>
        <v>-6</v>
      </c>
      <c r="C233">
        <f t="shared" si="17"/>
        <v>4</v>
      </c>
      <c r="D233">
        <f t="shared" si="18"/>
        <v>8</v>
      </c>
      <c r="E233" t="str">
        <f>INDEX([2]!十八局地盤表,FLOOR((ROW()-2)/64, 1)+1,  D233)</f>
        <v>丁</v>
      </c>
      <c r="F233" t="str">
        <f>INDEX([2]!十八局地盤表,FLOOR((ROW()-2)/64, 1)+1,  MOD(D233 - C233-1, 8)+1)</f>
        <v>癸</v>
      </c>
      <c r="G233" t="str">
        <f t="shared" si="19"/>
        <v>癸丁</v>
      </c>
      <c r="H233" t="str">
        <f>VLOOKUP(G233,天干沖合!$E$2:$G$101,2,FALSE)</f>
        <v>沖</v>
      </c>
      <c r="I233" t="str">
        <f>VLOOKUP(G233,天干沖合!$E$2:$G$101,3,FALSE)</f>
        <v>因癸水冲克丁火，丁火烧灼癸水，故名为腾蛇夭矫，文书官司，火焚也逃不掉。</v>
      </c>
    </row>
    <row r="234" spans="1:9" x14ac:dyDescent="0.25">
      <c r="A234">
        <f t="shared" si="15"/>
        <v>-343.5</v>
      </c>
      <c r="B234">
        <f t="shared" si="16"/>
        <v>-6</v>
      </c>
      <c r="C234">
        <f t="shared" si="17"/>
        <v>5</v>
      </c>
      <c r="D234">
        <f t="shared" si="18"/>
        <v>1</v>
      </c>
      <c r="E234" t="str">
        <f>INDEX([2]!十八局地盤表,FLOOR((ROW()-2)/64, 1)+1,  D234)</f>
        <v>庚</v>
      </c>
      <c r="F234" t="str">
        <f>INDEX([2]!十八局地盤表,FLOOR((ROW()-2)/64, 1)+1,  MOD(D234 - C234-1, 8)+1)</f>
        <v>癸</v>
      </c>
      <c r="G234" t="str">
        <f t="shared" si="19"/>
        <v>癸庚</v>
      </c>
      <c r="H234" t="str">
        <f>VLOOKUP(G234,天干沖合!$E$2:$G$101,2,FALSE)</f>
        <v/>
      </c>
      <c r="I234" t="str">
        <f>VLOOKUP(G234,天干沖合!$E$2:$G$101,3,FALSE)</f>
        <v>名为太白入网，主以暴力争讼，自罹罪责。</v>
      </c>
    </row>
    <row r="235" spans="1:9" x14ac:dyDescent="0.25">
      <c r="A235">
        <f t="shared" si="15"/>
        <v>-342.5</v>
      </c>
      <c r="B235">
        <f t="shared" si="16"/>
        <v>-6</v>
      </c>
      <c r="C235">
        <f t="shared" si="17"/>
        <v>5</v>
      </c>
      <c r="D235">
        <f t="shared" si="18"/>
        <v>2</v>
      </c>
      <c r="E235" t="str">
        <f>INDEX([2]!十八局地盤表,FLOOR((ROW()-2)/64, 1)+1,  D235)</f>
        <v>辛</v>
      </c>
      <c r="F235" t="str">
        <f>INDEX([2]!十八局地盤表,FLOOR((ROW()-2)/64, 1)+1,  MOD(D235 - C235-1, 8)+1)</f>
        <v>戊</v>
      </c>
      <c r="G235" t="str">
        <f t="shared" si="19"/>
        <v>戊辛</v>
      </c>
      <c r="H235" t="str">
        <f>VLOOKUP(G235,天干沖合!$E$2:$G$101,2,FALSE)</f>
        <v/>
      </c>
      <c r="I235" t="str">
        <f>VLOOKUP(G235,天干沖合!$E$2:$G$101,3,FALSE)</f>
        <v>因辛金克甲木，子午相冲，故为青龙折足，吉门有生助，尚能谋事，若逢凶门，主招灾、失财或有足疾、折伤。</v>
      </c>
    </row>
    <row r="236" spans="1:9" x14ac:dyDescent="0.25">
      <c r="A236">
        <f t="shared" si="15"/>
        <v>-341.5</v>
      </c>
      <c r="B236">
        <f t="shared" si="16"/>
        <v>-6</v>
      </c>
      <c r="C236">
        <f t="shared" si="17"/>
        <v>5</v>
      </c>
      <c r="D236">
        <f t="shared" si="18"/>
        <v>3</v>
      </c>
      <c r="E236" t="str">
        <f>INDEX([2]!十八局地盤表,FLOOR((ROW()-2)/64, 1)+1,  D236)</f>
        <v>丙</v>
      </c>
      <c r="F236" t="str">
        <f>INDEX([2]!十八局地盤表,FLOOR((ROW()-2)/64, 1)+1,  MOD(D236 - C236-1, 8)+1)</f>
        <v>乙</v>
      </c>
      <c r="G236" t="str">
        <f t="shared" si="19"/>
        <v>乙丙</v>
      </c>
      <c r="H236" t="str">
        <f>VLOOKUP(G236,天干沖合!$E$2:$G$101,2,FALSE)</f>
        <v/>
      </c>
      <c r="I236" t="str">
        <f>VLOOKUP(G236,天干沖合!$E$2:$G$101,3,FALSE)</f>
        <v>乙木生丙火，为奇仪顺遂，吉星迁官晋职，凶星夫妻反目离别。</v>
      </c>
    </row>
    <row r="237" spans="1:9" x14ac:dyDescent="0.25">
      <c r="A237">
        <f t="shared" si="15"/>
        <v>-340.5</v>
      </c>
      <c r="B237">
        <f t="shared" si="16"/>
        <v>-6</v>
      </c>
      <c r="C237">
        <f t="shared" si="17"/>
        <v>5</v>
      </c>
      <c r="D237">
        <f t="shared" si="18"/>
        <v>4</v>
      </c>
      <c r="E237" t="str">
        <f>INDEX([2]!十八局地盤表,FLOOR((ROW()-2)/64, 1)+1,  D237)</f>
        <v>癸</v>
      </c>
      <c r="F237" t="str">
        <f>INDEX([2]!十八局地盤表,FLOOR((ROW()-2)/64, 1)+1,  MOD(D237 - C237-1, 8)+1)</f>
        <v>壬</v>
      </c>
      <c r="G237" t="str">
        <f t="shared" si="19"/>
        <v>壬癸</v>
      </c>
      <c r="H237" t="str">
        <f>VLOOKUP(G237,天干沖合!$E$2:$G$101,2,FALSE)</f>
        <v/>
      </c>
      <c r="I237" t="str">
        <f>VLOOKUP(G237,天干沖合!$E$2:$G$101,3,FALSE)</f>
        <v>名为幼女奸淫，主有家丑外扬之事发生，门吉星凶，易反福为祸。</v>
      </c>
    </row>
    <row r="238" spans="1:9" x14ac:dyDescent="0.25">
      <c r="A238">
        <f t="shared" si="15"/>
        <v>-339.5</v>
      </c>
      <c r="B238">
        <f t="shared" si="16"/>
        <v>-6</v>
      </c>
      <c r="C238">
        <f t="shared" si="17"/>
        <v>5</v>
      </c>
      <c r="D238">
        <f t="shared" si="18"/>
        <v>5</v>
      </c>
      <c r="E238" t="str">
        <f>INDEX([2]!十八局地盤表,FLOOR((ROW()-2)/64, 1)+1,  D238)</f>
        <v>戊</v>
      </c>
      <c r="F238" t="str">
        <f>INDEX([2]!十八局地盤表,FLOOR((ROW()-2)/64, 1)+1,  MOD(D238 - C238-1, 8)+1)</f>
        <v>丁</v>
      </c>
      <c r="G238" t="str">
        <f t="shared" si="19"/>
        <v>丁戊</v>
      </c>
      <c r="H238" t="str">
        <f>VLOOKUP(G238,天干沖合!$E$2:$G$101,2,FALSE)</f>
        <v/>
      </c>
      <c r="I238" t="str">
        <f>VLOOKUP(G238,天干沖合!$E$2:$G$101,3,FALSE)</f>
        <v>为青龙转光，官人升迁，常人威昌。</v>
      </c>
    </row>
    <row r="239" spans="1:9" x14ac:dyDescent="0.25">
      <c r="A239">
        <f t="shared" si="15"/>
        <v>-338.5</v>
      </c>
      <c r="B239">
        <f t="shared" si="16"/>
        <v>-6</v>
      </c>
      <c r="C239">
        <f t="shared" si="17"/>
        <v>5</v>
      </c>
      <c r="D239">
        <f t="shared" si="18"/>
        <v>6</v>
      </c>
      <c r="E239" t="str">
        <f>INDEX([2]!十八局地盤表,FLOOR((ROW()-2)/64, 1)+1,  D239)</f>
        <v>乙</v>
      </c>
      <c r="F239" t="str">
        <f>INDEX([2]!十八局地盤表,FLOOR((ROW()-2)/64, 1)+1,  MOD(D239 - C239-1, 8)+1)</f>
        <v>庚</v>
      </c>
      <c r="G239" t="str">
        <f t="shared" si="19"/>
        <v>庚乙</v>
      </c>
      <c r="H239" t="str">
        <f>VLOOKUP(G239,天干沖合!$E$2:$G$101,2,FALSE)</f>
        <v>合金</v>
      </c>
      <c r="I239" t="str">
        <f>VLOOKUP(G239,天干沖合!$E$2:$G$101,3,FALSE)</f>
        <v>为太白逢星，退吉进凶，谋为不利。</v>
      </c>
    </row>
    <row r="240" spans="1:9" x14ac:dyDescent="0.25">
      <c r="A240">
        <f t="shared" si="15"/>
        <v>-337.5</v>
      </c>
      <c r="B240">
        <f t="shared" si="16"/>
        <v>-6</v>
      </c>
      <c r="C240">
        <f t="shared" si="17"/>
        <v>5</v>
      </c>
      <c r="D240">
        <f t="shared" si="18"/>
        <v>7</v>
      </c>
      <c r="E240" t="str">
        <f>INDEX([2]!十八局地盤表,FLOOR((ROW()-2)/64, 1)+1,  D240)</f>
        <v>壬</v>
      </c>
      <c r="F240" t="str">
        <f>INDEX([2]!十八局地盤表,FLOOR((ROW()-2)/64, 1)+1,  MOD(D240 - C240-1, 8)+1)</f>
        <v>辛</v>
      </c>
      <c r="G240" t="str">
        <f t="shared" si="19"/>
        <v>辛壬</v>
      </c>
      <c r="H240" t="str">
        <f>VLOOKUP(G240,天干沖合!$E$2:$G$101,2,FALSE)</f>
        <v/>
      </c>
      <c r="I240" t="str">
        <f>VLOOKUP(G240,天干沖合!$E$2:$G$101,3,FALSE)</f>
        <v>因壬为凶蛇，辛为牢狱，故名为凶蛇入狱，两男争女，讼狱不息，先动失理。</v>
      </c>
    </row>
    <row r="241" spans="1:9" x14ac:dyDescent="0.25">
      <c r="A241">
        <f t="shared" si="15"/>
        <v>-336.5</v>
      </c>
      <c r="B241">
        <f t="shared" si="16"/>
        <v>-6</v>
      </c>
      <c r="C241">
        <f t="shared" si="17"/>
        <v>5</v>
      </c>
      <c r="D241">
        <f t="shared" si="18"/>
        <v>8</v>
      </c>
      <c r="E241" t="str">
        <f>INDEX([2]!十八局地盤表,FLOOR((ROW()-2)/64, 1)+1,  D241)</f>
        <v>丁</v>
      </c>
      <c r="F241" t="str">
        <f>INDEX([2]!十八局地盤表,FLOOR((ROW()-2)/64, 1)+1,  MOD(D241 - C241-1, 8)+1)</f>
        <v>丙</v>
      </c>
      <c r="G241" t="str">
        <f t="shared" si="19"/>
        <v>丙丁</v>
      </c>
      <c r="H241" t="str">
        <f>VLOOKUP(G241,天干沖合!$E$2:$G$101,2,FALSE)</f>
        <v/>
      </c>
      <c r="I241" t="str">
        <f>VLOOKUP(G241,天干沖合!$E$2:$G$101,3,FALSE)</f>
        <v>为星奇朱雀，贵人文书吉利，常人平静安乐，得三吉门为天遁。</v>
      </c>
    </row>
    <row r="242" spans="1:9" x14ac:dyDescent="0.25">
      <c r="A242">
        <f t="shared" si="15"/>
        <v>-335.5</v>
      </c>
      <c r="B242">
        <f t="shared" si="16"/>
        <v>-6</v>
      </c>
      <c r="C242">
        <f t="shared" si="17"/>
        <v>6</v>
      </c>
      <c r="D242">
        <f t="shared" si="18"/>
        <v>1</v>
      </c>
      <c r="E242" t="str">
        <f>INDEX([2]!十八局地盤表,FLOOR((ROW()-2)/64, 1)+1,  D242)</f>
        <v>庚</v>
      </c>
      <c r="F242" t="str">
        <f>INDEX([2]!十八局地盤表,FLOOR((ROW()-2)/64, 1)+1,  MOD(D242 - C242-1, 8)+1)</f>
        <v>丙</v>
      </c>
      <c r="G242" t="str">
        <f t="shared" si="19"/>
        <v>丙庚</v>
      </c>
      <c r="H242" t="str">
        <f>VLOOKUP(G242,天干沖合!$E$2:$G$101,2,FALSE)</f>
        <v/>
      </c>
      <c r="I242" t="str">
        <f>VLOOKUP(G242,天干沖合!$E$2:$G$101,3,FALSE)</f>
        <v>为荧入太白，门户破败，盗贼耗失，事业亦凶。</v>
      </c>
    </row>
    <row r="243" spans="1:9" x14ac:dyDescent="0.25">
      <c r="A243">
        <f t="shared" si="15"/>
        <v>-334.5</v>
      </c>
      <c r="B243">
        <f t="shared" si="16"/>
        <v>-6</v>
      </c>
      <c r="C243">
        <f t="shared" si="17"/>
        <v>6</v>
      </c>
      <c r="D243">
        <f t="shared" si="18"/>
        <v>2</v>
      </c>
      <c r="E243" t="str">
        <f>INDEX([2]!十八局地盤表,FLOOR((ROW()-2)/64, 1)+1,  D243)</f>
        <v>辛</v>
      </c>
      <c r="F243" t="str">
        <f>INDEX([2]!十八局地盤表,FLOOR((ROW()-2)/64, 1)+1,  MOD(D243 - C243-1, 8)+1)</f>
        <v>癸</v>
      </c>
      <c r="G243" t="str">
        <f t="shared" si="19"/>
        <v>癸辛</v>
      </c>
      <c r="H243" t="str">
        <f>VLOOKUP(G243,天干沖合!$E$2:$G$101,2,FALSE)</f>
        <v/>
      </c>
      <c r="I243" t="str">
        <f>VLOOKUP(G243,天干沖合!$E$2:$G$101,3,FALSE)</f>
        <v>名主网盖天牢，主官司败诉，死罪难逃，测病亦大凶。</v>
      </c>
    </row>
    <row r="244" spans="1:9" x14ac:dyDescent="0.25">
      <c r="A244">
        <f t="shared" si="15"/>
        <v>-333.5</v>
      </c>
      <c r="B244">
        <f t="shared" si="16"/>
        <v>-6</v>
      </c>
      <c r="C244">
        <f t="shared" si="17"/>
        <v>6</v>
      </c>
      <c r="D244">
        <f t="shared" si="18"/>
        <v>3</v>
      </c>
      <c r="E244" t="str">
        <f>INDEX([2]!十八局地盤表,FLOOR((ROW()-2)/64, 1)+1,  D244)</f>
        <v>丙</v>
      </c>
      <c r="F244" t="str">
        <f>INDEX([2]!十八局地盤表,FLOOR((ROW()-2)/64, 1)+1,  MOD(D244 - C244-1, 8)+1)</f>
        <v>戊</v>
      </c>
      <c r="G244" t="str">
        <f t="shared" si="19"/>
        <v>戊丙</v>
      </c>
      <c r="H244" t="str">
        <f>VLOOKUP(G244,天干沖合!$E$2:$G$101,2,FALSE)</f>
        <v/>
      </c>
      <c r="I244" t="str">
        <f>VLOOKUP(G244,天干沖合!$E$2:$G$101,3,FALSE)</f>
        <v>因青龙甲木生助丙火，故为青龙返首，为事所谋，大吉大利。若逢迫墓击刑，吉事成凶。</v>
      </c>
    </row>
    <row r="245" spans="1:9" x14ac:dyDescent="0.25">
      <c r="A245">
        <f t="shared" si="15"/>
        <v>-332.5</v>
      </c>
      <c r="B245">
        <f t="shared" si="16"/>
        <v>-6</v>
      </c>
      <c r="C245">
        <f t="shared" si="17"/>
        <v>6</v>
      </c>
      <c r="D245">
        <f t="shared" si="18"/>
        <v>4</v>
      </c>
      <c r="E245" t="str">
        <f>INDEX([2]!十八局地盤表,FLOOR((ROW()-2)/64, 1)+1,  D245)</f>
        <v>癸</v>
      </c>
      <c r="F245" t="str">
        <f>INDEX([2]!十八局地盤表,FLOOR((ROW()-2)/64, 1)+1,  MOD(D245 - C245-1, 8)+1)</f>
        <v>乙</v>
      </c>
      <c r="G245" t="str">
        <f t="shared" si="19"/>
        <v>乙癸</v>
      </c>
      <c r="H245" t="str">
        <f>VLOOKUP(G245,天干沖合!$E$2:$G$101,2,FALSE)</f>
        <v/>
      </c>
      <c r="I245" t="str">
        <f>VLOOKUP(G245,天干沖合!$E$2:$G$101,3,FALSE)</f>
        <v>为华盖逢星，遁迹修道，隐匿藏形，躲灾避难为吉。</v>
      </c>
    </row>
    <row r="246" spans="1:9" x14ac:dyDescent="0.25">
      <c r="A246">
        <f t="shared" si="15"/>
        <v>-331.5</v>
      </c>
      <c r="B246">
        <f t="shared" si="16"/>
        <v>-6</v>
      </c>
      <c r="C246">
        <f t="shared" si="17"/>
        <v>6</v>
      </c>
      <c r="D246">
        <f t="shared" si="18"/>
        <v>5</v>
      </c>
      <c r="E246" t="str">
        <f>INDEX([2]!十八局地盤表,FLOOR((ROW()-2)/64, 1)+1,  D246)</f>
        <v>戊</v>
      </c>
      <c r="F246" t="str">
        <f>INDEX([2]!十八局地盤表,FLOOR((ROW()-2)/64, 1)+1,  MOD(D246 - C246-1, 8)+1)</f>
        <v>壬</v>
      </c>
      <c r="G246" t="str">
        <f t="shared" si="19"/>
        <v>壬戊</v>
      </c>
      <c r="H246" t="str">
        <f>VLOOKUP(G246,天干沖合!$E$2:$G$101,2,FALSE)</f>
        <v/>
      </c>
      <c r="I246" t="str">
        <f>VLOOKUP(G246,天干沖合!$E$2:$G$101,3,FALSE)</f>
        <v>因壬为小蛇，甲为青龙，故名为小蛇化龙，男人发达，女人产婴童。</v>
      </c>
    </row>
    <row r="247" spans="1:9" x14ac:dyDescent="0.25">
      <c r="A247">
        <f t="shared" si="15"/>
        <v>-330.5</v>
      </c>
      <c r="B247">
        <f t="shared" si="16"/>
        <v>-6</v>
      </c>
      <c r="C247">
        <f t="shared" si="17"/>
        <v>6</v>
      </c>
      <c r="D247">
        <f t="shared" si="18"/>
        <v>6</v>
      </c>
      <c r="E247" t="str">
        <f>INDEX([2]!十八局地盤表,FLOOR((ROW()-2)/64, 1)+1,  D247)</f>
        <v>乙</v>
      </c>
      <c r="F247" t="str">
        <f>INDEX([2]!十八局地盤表,FLOOR((ROW()-2)/64, 1)+1,  MOD(D247 - C247-1, 8)+1)</f>
        <v>丁</v>
      </c>
      <c r="G247" t="str">
        <f t="shared" si="19"/>
        <v>丁乙</v>
      </c>
      <c r="H247" t="str">
        <f>VLOOKUP(G247,天干沖合!$E$2:$G$101,2,FALSE)</f>
        <v/>
      </c>
      <c r="I247" t="str">
        <f>VLOOKUP(G247,天干沖合!$E$2:$G$101,3,FALSE)</f>
        <v>为人遁吉格，贵人加官晋爵，常人婚姻财帛有喜。</v>
      </c>
    </row>
    <row r="248" spans="1:9" x14ac:dyDescent="0.25">
      <c r="A248">
        <f t="shared" si="15"/>
        <v>-329.5</v>
      </c>
      <c r="B248">
        <f t="shared" si="16"/>
        <v>-6</v>
      </c>
      <c r="C248">
        <f t="shared" si="17"/>
        <v>6</v>
      </c>
      <c r="D248">
        <f t="shared" si="18"/>
        <v>7</v>
      </c>
      <c r="E248" t="str">
        <f>INDEX([2]!十八局地盤表,FLOOR((ROW()-2)/64, 1)+1,  D248)</f>
        <v>壬</v>
      </c>
      <c r="F248" t="str">
        <f>INDEX([2]!十八局地盤表,FLOOR((ROW()-2)/64, 1)+1,  MOD(D248 - C248-1, 8)+1)</f>
        <v>庚</v>
      </c>
      <c r="G248" t="str">
        <f t="shared" si="19"/>
        <v>庚壬</v>
      </c>
      <c r="H248" t="str">
        <f>VLOOKUP(G248,天干沖合!$E$2:$G$101,2,FALSE)</f>
        <v/>
      </c>
      <c r="I248" t="str">
        <f>VLOOKUP(G248,天干沖合!$E$2:$G$101,3,FALSE)</f>
        <v>为上格，壬水主流动，庚为阻隔之神，故远行道路迷失，男女音信难通。</v>
      </c>
    </row>
    <row r="249" spans="1:9" x14ac:dyDescent="0.25">
      <c r="A249">
        <f t="shared" si="15"/>
        <v>-328.5</v>
      </c>
      <c r="B249">
        <f t="shared" si="16"/>
        <v>-6</v>
      </c>
      <c r="C249">
        <f t="shared" si="17"/>
        <v>6</v>
      </c>
      <c r="D249">
        <f t="shared" si="18"/>
        <v>8</v>
      </c>
      <c r="E249" t="str">
        <f>INDEX([2]!十八局地盤表,FLOOR((ROW()-2)/64, 1)+1,  D249)</f>
        <v>丁</v>
      </c>
      <c r="F249" t="str">
        <f>INDEX([2]!十八局地盤表,FLOOR((ROW()-2)/64, 1)+1,  MOD(D249 - C249-1, 8)+1)</f>
        <v>辛</v>
      </c>
      <c r="G249" t="str">
        <f t="shared" si="19"/>
        <v>辛丁</v>
      </c>
      <c r="H249" t="str">
        <f>VLOOKUP(G249,天干沖合!$E$2:$G$101,2,FALSE)</f>
        <v/>
      </c>
      <c r="I249" t="str">
        <f>VLOOKUP(G249,天干沖合!$E$2:$G$101,3,FALSE)</f>
        <v>辛为狱神，丁为星奇，故名为狱神得奇，经商求财获利倍增，囚人逢天赦释免。</v>
      </c>
    </row>
    <row r="250" spans="1:9" x14ac:dyDescent="0.25">
      <c r="A250">
        <f t="shared" si="15"/>
        <v>-327.5</v>
      </c>
      <c r="B250">
        <f t="shared" si="16"/>
        <v>-6</v>
      </c>
      <c r="C250">
        <f t="shared" si="17"/>
        <v>7</v>
      </c>
      <c r="D250">
        <f t="shared" si="18"/>
        <v>1</v>
      </c>
      <c r="E250" t="str">
        <f>INDEX([2]!十八局地盤表,FLOOR((ROW()-2)/64, 1)+1,  D250)</f>
        <v>庚</v>
      </c>
      <c r="F250" t="str">
        <f>INDEX([2]!十八局地盤表,FLOOR((ROW()-2)/64, 1)+1,  MOD(D250 - C250-1, 8)+1)</f>
        <v>辛</v>
      </c>
      <c r="G250" t="str">
        <f t="shared" si="19"/>
        <v>辛庚</v>
      </c>
      <c r="H250" t="str">
        <f>VLOOKUP(G250,天干沖合!$E$2:$G$101,2,FALSE)</f>
        <v/>
      </c>
      <c r="I250" t="str">
        <f>VLOOKUP(G250,天干沖合!$E$2:$G$101,3,FALSE)</f>
        <v>名为白虎出力，刀刃相交，主客相残，逊让退步稍可，强进血溅衣衫。</v>
      </c>
    </row>
    <row r="251" spans="1:9" x14ac:dyDescent="0.25">
      <c r="A251">
        <f t="shared" si="15"/>
        <v>-326.5</v>
      </c>
      <c r="B251">
        <f t="shared" si="16"/>
        <v>-6</v>
      </c>
      <c r="C251">
        <f t="shared" si="17"/>
        <v>7</v>
      </c>
      <c r="D251">
        <f t="shared" si="18"/>
        <v>2</v>
      </c>
      <c r="E251" t="str">
        <f>INDEX([2]!十八局地盤表,FLOOR((ROW()-2)/64, 1)+1,  D251)</f>
        <v>辛</v>
      </c>
      <c r="F251" t="str">
        <f>INDEX([2]!十八局地盤表,FLOOR((ROW()-2)/64, 1)+1,  MOD(D251 - C251-1, 8)+1)</f>
        <v>丙</v>
      </c>
      <c r="G251" t="str">
        <f t="shared" si="19"/>
        <v>丙辛</v>
      </c>
      <c r="H251" t="str">
        <f>VLOOKUP(G251,天干沖合!$E$2:$G$101,2,FALSE)</f>
        <v>合水</v>
      </c>
      <c r="I251" t="str">
        <f>VLOOKUP(G251,天干沖合!$E$2:$G$101,3,FALSE)</f>
        <v>因丙辛相合，故为谋事能成，为疾病人不凶。</v>
      </c>
    </row>
    <row r="252" spans="1:9" x14ac:dyDescent="0.25">
      <c r="A252">
        <f t="shared" si="15"/>
        <v>-325.5</v>
      </c>
      <c r="B252">
        <f t="shared" si="16"/>
        <v>-6</v>
      </c>
      <c r="C252">
        <f t="shared" si="17"/>
        <v>7</v>
      </c>
      <c r="D252">
        <f t="shared" si="18"/>
        <v>3</v>
      </c>
      <c r="E252" t="str">
        <f>INDEX([2]!十八局地盤表,FLOOR((ROW()-2)/64, 1)+1,  D252)</f>
        <v>丙</v>
      </c>
      <c r="F252" t="str">
        <f>INDEX([2]!十八局地盤表,FLOOR((ROW()-2)/64, 1)+1,  MOD(D252 - C252-1, 8)+1)</f>
        <v>癸</v>
      </c>
      <c r="G252" t="str">
        <f t="shared" si="19"/>
        <v>癸丙</v>
      </c>
      <c r="H252" t="str">
        <f>VLOOKUP(G252,天干沖合!$E$2:$G$101,2,FALSE)</f>
        <v/>
      </c>
      <c r="I252" t="str">
        <f>VLOOKUP(G252,天干沖合!$E$2:$G$101,3,FALSE)</f>
        <v>名为华盖悖师，贵溅逢之皆不利，唯上人见喜。</v>
      </c>
    </row>
    <row r="253" spans="1:9" x14ac:dyDescent="0.25">
      <c r="A253">
        <f t="shared" si="15"/>
        <v>-324.5</v>
      </c>
      <c r="B253">
        <f t="shared" si="16"/>
        <v>-6</v>
      </c>
      <c r="C253">
        <f t="shared" si="17"/>
        <v>7</v>
      </c>
      <c r="D253">
        <f t="shared" si="18"/>
        <v>4</v>
      </c>
      <c r="E253" t="str">
        <f>INDEX([2]!十八局地盤表,FLOOR((ROW()-2)/64, 1)+1,  D253)</f>
        <v>癸</v>
      </c>
      <c r="F253" t="str">
        <f>INDEX([2]!十八局地盤表,FLOOR((ROW()-2)/64, 1)+1,  MOD(D253 - C253-1, 8)+1)</f>
        <v>戊</v>
      </c>
      <c r="G253" t="str">
        <f t="shared" si="19"/>
        <v>戊癸</v>
      </c>
      <c r="H253" t="str">
        <f>VLOOKUP(G253,天干沖合!$E$2:$G$101,2,FALSE)</f>
        <v>合火</v>
      </c>
      <c r="I253" t="str">
        <f>VLOOKUP(G253,天干沖合!$E$2:$G$101,3,FALSE)</f>
        <v>因甲为青龙，癸为天网，又为华盖，故为青华盖，又戊癸相合，故逢吉门为吉，可招福临门，逢凶门者事多不利，为凶。</v>
      </c>
    </row>
    <row r="254" spans="1:9" x14ac:dyDescent="0.25">
      <c r="A254">
        <f t="shared" si="15"/>
        <v>-323.5</v>
      </c>
      <c r="B254">
        <f t="shared" si="16"/>
        <v>-6</v>
      </c>
      <c r="C254">
        <f t="shared" si="17"/>
        <v>7</v>
      </c>
      <c r="D254">
        <f t="shared" si="18"/>
        <v>5</v>
      </c>
      <c r="E254" t="str">
        <f>INDEX([2]!十八局地盤表,FLOOR((ROW()-2)/64, 1)+1,  D254)</f>
        <v>戊</v>
      </c>
      <c r="F254" t="str">
        <f>INDEX([2]!十八局地盤表,FLOOR((ROW()-2)/64, 1)+1,  MOD(D254 - C254-1, 8)+1)</f>
        <v>乙</v>
      </c>
      <c r="G254" t="str">
        <f t="shared" si="19"/>
        <v>乙戊</v>
      </c>
      <c r="H254" t="str">
        <f>VLOOKUP(G254,天干沖合!$E$2:$G$101,2,FALSE)</f>
        <v/>
      </c>
      <c r="I254" t="str">
        <f>VLOOKUP(G254,天干沖合!$E$2:$G$101,3,FALSE)</f>
        <v>乙木克戊土，为阴害阳门（因戊为阳为天门），利于阴人、阴事，不利阳人、阳事，门吉尚可谋为，门凶、门迫则破财伤人。</v>
      </c>
    </row>
    <row r="255" spans="1:9" x14ac:dyDescent="0.25">
      <c r="A255">
        <f t="shared" si="15"/>
        <v>-322.5</v>
      </c>
      <c r="B255">
        <f t="shared" si="16"/>
        <v>-6</v>
      </c>
      <c r="C255">
        <f t="shared" si="17"/>
        <v>7</v>
      </c>
      <c r="D255">
        <f t="shared" si="18"/>
        <v>6</v>
      </c>
      <c r="E255" t="str">
        <f>INDEX([2]!十八局地盤表,FLOOR((ROW()-2)/64, 1)+1,  D255)</f>
        <v>乙</v>
      </c>
      <c r="F255" t="str">
        <f>INDEX([2]!十八局地盤表,FLOOR((ROW()-2)/64, 1)+1,  MOD(D255 - C255-1, 8)+1)</f>
        <v>壬</v>
      </c>
      <c r="G255" t="str">
        <f t="shared" si="19"/>
        <v>壬乙</v>
      </c>
      <c r="H255" t="str">
        <f>VLOOKUP(G255,天干沖合!$E$2:$G$101,2,FALSE)</f>
        <v/>
      </c>
      <c r="I255" t="str">
        <f>VLOOKUP(G255,天干沖合!$E$2:$G$101,3,FALSE)</f>
        <v>名为小蛇得势，女人柔顺，男人通达，测孕育生子，禄马光华。</v>
      </c>
    </row>
    <row r="256" spans="1:9" x14ac:dyDescent="0.25">
      <c r="A256">
        <f t="shared" si="15"/>
        <v>-321.5</v>
      </c>
      <c r="B256">
        <f t="shared" si="16"/>
        <v>-6</v>
      </c>
      <c r="C256">
        <f t="shared" si="17"/>
        <v>7</v>
      </c>
      <c r="D256">
        <f t="shared" si="18"/>
        <v>7</v>
      </c>
      <c r="E256" t="str">
        <f>INDEX([2]!十八局地盤表,FLOOR((ROW()-2)/64, 1)+1,  D256)</f>
        <v>壬</v>
      </c>
      <c r="F256" t="str">
        <f>INDEX([2]!十八局地盤表,FLOOR((ROW()-2)/64, 1)+1,  MOD(D256 - C256-1, 8)+1)</f>
        <v>丁</v>
      </c>
      <c r="G256" t="str">
        <f t="shared" si="19"/>
        <v>丁壬</v>
      </c>
      <c r="H256" t="str">
        <f>VLOOKUP(G256,天干沖合!$E$2:$G$101,2,FALSE)</f>
        <v>合木</v>
      </c>
      <c r="I256" t="str">
        <f>VLOOKUP(G256,天干沖合!$E$2:$G$101,3,FALSE)</f>
        <v>因丁壬相合，故主贵人恩诏，讼狱公平，测婚多为苟合。</v>
      </c>
    </row>
    <row r="257" spans="1:9" x14ac:dyDescent="0.25">
      <c r="A257">
        <f t="shared" si="15"/>
        <v>-320.5</v>
      </c>
      <c r="B257">
        <f t="shared" si="16"/>
        <v>-6</v>
      </c>
      <c r="C257">
        <f t="shared" si="17"/>
        <v>7</v>
      </c>
      <c r="D257">
        <f t="shared" si="18"/>
        <v>8</v>
      </c>
      <c r="E257" t="str">
        <f>INDEX([2]!十八局地盤表,FLOOR((ROW()-2)/64, 1)+1,  D257)</f>
        <v>丁</v>
      </c>
      <c r="F257" t="str">
        <f>INDEX([2]!十八局地盤表,FLOOR((ROW()-2)/64, 1)+1,  MOD(D257 - C257-1, 8)+1)</f>
        <v>庚</v>
      </c>
      <c r="G257" t="str">
        <f t="shared" si="19"/>
        <v>庚丁</v>
      </c>
      <c r="H257" t="str">
        <f>VLOOKUP(G257,天干沖合!$E$2:$G$101,2,FALSE)</f>
        <v/>
      </c>
      <c r="I257" t="str">
        <f>VLOOKUP(G257,天干沖合!$E$2:$G$101,3,FALSE)</f>
        <v>名为亭亭之格，因私匿或男女关系起官司是非，门吉有救，门凶事必凶。</v>
      </c>
    </row>
    <row r="258" spans="1:9" x14ac:dyDescent="0.25">
      <c r="A258">
        <f t="shared" si="15"/>
        <v>-319.5</v>
      </c>
      <c r="B258">
        <f t="shared" si="16"/>
        <v>-5</v>
      </c>
      <c r="C258">
        <f t="shared" si="17"/>
        <v>0</v>
      </c>
      <c r="D258">
        <f t="shared" si="18"/>
        <v>1</v>
      </c>
      <c r="E258" t="str">
        <f>INDEX([2]!十八局地盤表,FLOOR((ROW()-2)/64, 1)+1,  D258)</f>
        <v>己</v>
      </c>
      <c r="F258" t="str">
        <f>INDEX([2]!十八局地盤表,FLOOR((ROW()-2)/64, 1)+1,  MOD(D258 - C258-1, 8)+1)</f>
        <v>己</v>
      </c>
      <c r="G258" t="str">
        <f t="shared" si="19"/>
        <v>己己</v>
      </c>
      <c r="H258" t="str">
        <f>VLOOKUP(G258,天干沖合!$E$2:$G$101,2,FALSE)</f>
        <v/>
      </c>
      <c r="I258" t="str">
        <f>VLOOKUP(G258,天干沖合!$E$2:$G$101,3,FALSE)</f>
        <v>名为地户逢鬼，病者发凶或必死，百事不遂，暂不谋为，谋为则凶。</v>
      </c>
    </row>
    <row r="259" spans="1:9" x14ac:dyDescent="0.25">
      <c r="A259">
        <f t="shared" ref="A259:A322" si="20">ROW()-577.5</f>
        <v>-318.5</v>
      </c>
      <c r="B259">
        <f t="shared" ref="B259:B322" si="21">SIGN(A259)*CEILING(ABS(A259)/64, 1)</f>
        <v>-5</v>
      </c>
      <c r="C259">
        <f t="shared" ref="C259:C322" si="22">MOD(FLOOR((ROW()-2)/8, 1), 8)</f>
        <v>0</v>
      </c>
      <c r="D259">
        <f t="shared" ref="D259:D322" si="23">MOD(ROW()-2, 8)+1</f>
        <v>2</v>
      </c>
      <c r="E259" t="str">
        <f>INDEX([2]!十八局地盤表,FLOOR((ROW()-2)/64, 1)+1,  D259)</f>
        <v>庚</v>
      </c>
      <c r="F259" t="str">
        <f>INDEX([2]!十八局地盤表,FLOOR((ROW()-2)/64, 1)+1,  MOD(D259 - C259-1, 8)+1)</f>
        <v>庚</v>
      </c>
      <c r="G259" t="str">
        <f t="shared" ref="G259:G322" si="24">F259&amp;E259</f>
        <v>庚庚</v>
      </c>
      <c r="H259" t="str">
        <f>VLOOKUP(G259,天干沖合!$E$2:$G$101,2,FALSE)</f>
        <v/>
      </c>
      <c r="I259" t="str">
        <f>VLOOKUP(G259,天干沖合!$E$2:$G$101,3,FALSE)</f>
        <v>名为太白同宫，又名战格，官灾横祸，兄弟或同辈朋友相冲撞，不利为事。</v>
      </c>
    </row>
    <row r="260" spans="1:9" x14ac:dyDescent="0.25">
      <c r="A260">
        <f t="shared" si="20"/>
        <v>-317.5</v>
      </c>
      <c r="B260">
        <f t="shared" si="21"/>
        <v>-5</v>
      </c>
      <c r="C260">
        <f t="shared" si="22"/>
        <v>0</v>
      </c>
      <c r="D260">
        <f t="shared" si="23"/>
        <v>3</v>
      </c>
      <c r="E260" t="str">
        <f>INDEX([2]!十八局地盤表,FLOOR((ROW()-2)/64, 1)+1,  D260)</f>
        <v>丁</v>
      </c>
      <c r="F260" t="str">
        <f>INDEX([2]!十八局地盤表,FLOOR((ROW()-2)/64, 1)+1,  MOD(D260 - C260-1, 8)+1)</f>
        <v>丁</v>
      </c>
      <c r="G260" t="str">
        <f t="shared" si="24"/>
        <v>丁丁</v>
      </c>
      <c r="H260" t="str">
        <f>VLOOKUP(G260,天干沖合!$E$2:$G$101,2,FALSE)</f>
        <v/>
      </c>
      <c r="I260" t="str">
        <f>VLOOKUP(G260,天干沖合!$E$2:$G$101,3,FALSE)</f>
        <v>为星奇入太阴，文书证件即至，喜事从心，万事如意。</v>
      </c>
    </row>
    <row r="261" spans="1:9" x14ac:dyDescent="0.25">
      <c r="A261">
        <f t="shared" si="20"/>
        <v>-316.5</v>
      </c>
      <c r="B261">
        <f t="shared" si="21"/>
        <v>-5</v>
      </c>
      <c r="C261">
        <f t="shared" si="22"/>
        <v>0</v>
      </c>
      <c r="D261">
        <f t="shared" si="23"/>
        <v>4</v>
      </c>
      <c r="E261" t="str">
        <f>INDEX([2]!十八局地盤表,FLOOR((ROW()-2)/64, 1)+1,  D261)</f>
        <v>壬</v>
      </c>
      <c r="F261" t="str">
        <f>INDEX([2]!十八局地盤表,FLOOR((ROW()-2)/64, 1)+1,  MOD(D261 - C261-1, 8)+1)</f>
        <v>壬</v>
      </c>
      <c r="G261" t="str">
        <f t="shared" si="24"/>
        <v>壬壬</v>
      </c>
      <c r="H261" t="str">
        <f>VLOOKUP(G261,天干沖合!$E$2:$G$101,2,FALSE)</f>
        <v/>
      </c>
      <c r="I261" t="str">
        <f>VLOOKUP(G261,天干沖合!$E$2:$G$101,3,FALSE)</f>
        <v>名为蛇入地罗，外人缠绕，内事索索，吉门吉星，庶免蹉跎。</v>
      </c>
    </row>
    <row r="262" spans="1:9" x14ac:dyDescent="0.25">
      <c r="A262">
        <f t="shared" si="20"/>
        <v>-315.5</v>
      </c>
      <c r="B262">
        <f t="shared" si="21"/>
        <v>-5</v>
      </c>
      <c r="C262">
        <f t="shared" si="22"/>
        <v>0</v>
      </c>
      <c r="D262">
        <f t="shared" si="23"/>
        <v>5</v>
      </c>
      <c r="E262" t="str">
        <f>INDEX([2]!十八局地盤表,FLOOR((ROW()-2)/64, 1)+1,  D262)</f>
        <v>乙</v>
      </c>
      <c r="F262" t="str">
        <f>INDEX([2]!十八局地盤表,FLOOR((ROW()-2)/64, 1)+1,  MOD(D262 - C262-1, 8)+1)</f>
        <v>乙</v>
      </c>
      <c r="G262" t="str">
        <f t="shared" si="24"/>
        <v>乙乙</v>
      </c>
      <c r="H262" t="str">
        <f>VLOOKUP(G262,天干沖合!$E$2:$G$101,2,FALSE)</f>
        <v/>
      </c>
      <c r="I262" t="str">
        <f>VLOOKUP(G262,天干沖合!$E$2:$G$101,3,FALSE)</f>
        <v>乙乙比肩，为日奇伏吟，不宜见上层领导，贵人，不宜求名求利，只宜安分守己为吉。</v>
      </c>
    </row>
    <row r="263" spans="1:9" x14ac:dyDescent="0.25">
      <c r="A263">
        <f t="shared" si="20"/>
        <v>-314.5</v>
      </c>
      <c r="B263">
        <f t="shared" si="21"/>
        <v>-5</v>
      </c>
      <c r="C263">
        <f t="shared" si="22"/>
        <v>0</v>
      </c>
      <c r="D263">
        <f t="shared" si="23"/>
        <v>6</v>
      </c>
      <c r="E263" t="str">
        <f>INDEX([2]!十八局地盤表,FLOOR((ROW()-2)/64, 1)+1,  D263)</f>
        <v>丙</v>
      </c>
      <c r="F263" t="str">
        <f>INDEX([2]!十八局地盤表,FLOOR((ROW()-2)/64, 1)+1,  MOD(D263 - C263-1, 8)+1)</f>
        <v>丙</v>
      </c>
      <c r="G263" t="str">
        <f t="shared" si="24"/>
        <v>丙丙</v>
      </c>
      <c r="H263" t="str">
        <f>VLOOKUP(G263,天干沖合!$E$2:$G$101,2,FALSE)</f>
        <v/>
      </c>
      <c r="I263" t="str">
        <f>VLOOKUP(G263,天干沖合!$E$2:$G$101,3,FALSE)</f>
        <v>为月奇悖师，文书逼迫，破耗遗失，主单据票证不明遗失。</v>
      </c>
    </row>
    <row r="264" spans="1:9" x14ac:dyDescent="0.25">
      <c r="A264">
        <f t="shared" si="20"/>
        <v>-313.5</v>
      </c>
      <c r="B264">
        <f t="shared" si="21"/>
        <v>-5</v>
      </c>
      <c r="C264">
        <f t="shared" si="22"/>
        <v>0</v>
      </c>
      <c r="D264">
        <f t="shared" si="23"/>
        <v>7</v>
      </c>
      <c r="E264" t="str">
        <f>INDEX([2]!十八局地盤表,FLOOR((ROW()-2)/64, 1)+1,  D264)</f>
        <v>辛</v>
      </c>
      <c r="F264" t="str">
        <f>INDEX([2]!十八局地盤表,FLOOR((ROW()-2)/64, 1)+1,  MOD(D264 - C264-1, 8)+1)</f>
        <v>辛</v>
      </c>
      <c r="G264" t="str">
        <f t="shared" si="24"/>
        <v>辛辛</v>
      </c>
      <c r="H264" t="str">
        <f>VLOOKUP(G264,天干沖合!$E$2:$G$101,2,FALSE)</f>
        <v/>
      </c>
      <c r="I264" t="str">
        <f>VLOOKUP(G264,天干沖合!$E$2:$G$101,3,FALSE)</f>
        <v>因午午为自刑，故名为伏吟天庭，公废私就，讼狱自罹罪名。</v>
      </c>
    </row>
    <row r="265" spans="1:9" x14ac:dyDescent="0.25">
      <c r="A265">
        <f t="shared" si="20"/>
        <v>-312.5</v>
      </c>
      <c r="B265">
        <f t="shared" si="21"/>
        <v>-5</v>
      </c>
      <c r="C265">
        <f t="shared" si="22"/>
        <v>0</v>
      </c>
      <c r="D265">
        <f t="shared" si="23"/>
        <v>8</v>
      </c>
      <c r="E265" t="str">
        <f>INDEX([2]!十八局地盤表,FLOOR((ROW()-2)/64, 1)+1,  D265)</f>
        <v>癸</v>
      </c>
      <c r="F265" t="str">
        <f>INDEX([2]!十八局地盤表,FLOOR((ROW()-2)/64, 1)+1,  MOD(D265 - C265-1, 8)+1)</f>
        <v>癸</v>
      </c>
      <c r="G265" t="str">
        <f t="shared" si="24"/>
        <v>癸癸</v>
      </c>
      <c r="H265" t="str">
        <f>VLOOKUP(G265,天干沖合!$E$2:$G$101,2,FALSE)</f>
        <v/>
      </c>
      <c r="I265" t="str">
        <f>VLOOKUP(G265,天干沖合!$E$2:$G$101,3,FALSE)</f>
        <v>名为天网四张，主行人失伴，病讼皆伤。</v>
      </c>
    </row>
    <row r="266" spans="1:9" x14ac:dyDescent="0.25">
      <c r="A266">
        <f t="shared" si="20"/>
        <v>-311.5</v>
      </c>
      <c r="B266">
        <f t="shared" si="21"/>
        <v>-5</v>
      </c>
      <c r="C266">
        <f t="shared" si="22"/>
        <v>1</v>
      </c>
      <c r="D266">
        <f t="shared" si="23"/>
        <v>1</v>
      </c>
      <c r="E266" t="str">
        <f>INDEX([2]!十八局地盤表,FLOOR((ROW()-2)/64, 1)+1,  D266)</f>
        <v>己</v>
      </c>
      <c r="F266" t="str">
        <f>INDEX([2]!十八局地盤表,FLOOR((ROW()-2)/64, 1)+1,  MOD(D266 - C266-1, 8)+1)</f>
        <v>癸</v>
      </c>
      <c r="G266" t="str">
        <f t="shared" si="24"/>
        <v>癸己</v>
      </c>
      <c r="H266" t="str">
        <f>VLOOKUP(G266,天干沖合!$E$2:$G$101,2,FALSE)</f>
        <v/>
      </c>
      <c r="I266" t="str">
        <f>VLOOKUP(G266,天干沖合!$E$2:$G$101,3,FALSE)</f>
        <v>名为华盖地户，男女测之，音信皆阻，此格躲灾避难方为吉。</v>
      </c>
    </row>
    <row r="267" spans="1:9" x14ac:dyDescent="0.25">
      <c r="A267">
        <f t="shared" si="20"/>
        <v>-310.5</v>
      </c>
      <c r="B267">
        <f t="shared" si="21"/>
        <v>-5</v>
      </c>
      <c r="C267">
        <f t="shared" si="22"/>
        <v>1</v>
      </c>
      <c r="D267">
        <f t="shared" si="23"/>
        <v>2</v>
      </c>
      <c r="E267" t="str">
        <f>INDEX([2]!十八局地盤表,FLOOR((ROW()-2)/64, 1)+1,  D267)</f>
        <v>庚</v>
      </c>
      <c r="F267" t="str">
        <f>INDEX([2]!十八局地盤表,FLOOR((ROW()-2)/64, 1)+1,  MOD(D267 - C267-1, 8)+1)</f>
        <v>己</v>
      </c>
      <c r="G267" t="str">
        <f t="shared" si="24"/>
        <v>己庚</v>
      </c>
      <c r="H267" t="str">
        <f>VLOOKUP(G267,天干沖合!$E$2:$G$101,2,FALSE)</f>
        <v/>
      </c>
      <c r="I267" t="str">
        <f>VLOOKUP(G267,天干沖合!$E$2:$G$101,3,FALSE)</f>
        <v>名为刑格返名，词讼先动者不利，如临阴星则有谋害之情。</v>
      </c>
    </row>
    <row r="268" spans="1:9" x14ac:dyDescent="0.25">
      <c r="A268">
        <f t="shared" si="20"/>
        <v>-309.5</v>
      </c>
      <c r="B268">
        <f t="shared" si="21"/>
        <v>-5</v>
      </c>
      <c r="C268">
        <f t="shared" si="22"/>
        <v>1</v>
      </c>
      <c r="D268">
        <f t="shared" si="23"/>
        <v>3</v>
      </c>
      <c r="E268" t="str">
        <f>INDEX([2]!十八局地盤表,FLOOR((ROW()-2)/64, 1)+1,  D268)</f>
        <v>丁</v>
      </c>
      <c r="F268" t="str">
        <f>INDEX([2]!十八局地盤表,FLOOR((ROW()-2)/64, 1)+1,  MOD(D268 - C268-1, 8)+1)</f>
        <v>庚</v>
      </c>
      <c r="G268" t="str">
        <f t="shared" si="24"/>
        <v>庚丁</v>
      </c>
      <c r="H268" t="str">
        <f>VLOOKUP(G268,天干沖合!$E$2:$G$101,2,FALSE)</f>
        <v/>
      </c>
      <c r="I268" t="str">
        <f>VLOOKUP(G268,天干沖合!$E$2:$G$101,3,FALSE)</f>
        <v>名为亭亭之格，因私匿或男女关系起官司是非，门吉有救，门凶事必凶。</v>
      </c>
    </row>
    <row r="269" spans="1:9" x14ac:dyDescent="0.25">
      <c r="A269">
        <f t="shared" si="20"/>
        <v>-308.5</v>
      </c>
      <c r="B269">
        <f t="shared" si="21"/>
        <v>-5</v>
      </c>
      <c r="C269">
        <f t="shared" si="22"/>
        <v>1</v>
      </c>
      <c r="D269">
        <f t="shared" si="23"/>
        <v>4</v>
      </c>
      <c r="E269" t="str">
        <f>INDEX([2]!十八局地盤表,FLOOR((ROW()-2)/64, 1)+1,  D269)</f>
        <v>壬</v>
      </c>
      <c r="F269" t="str">
        <f>INDEX([2]!十八局地盤表,FLOOR((ROW()-2)/64, 1)+1,  MOD(D269 - C269-1, 8)+1)</f>
        <v>丁</v>
      </c>
      <c r="G269" t="str">
        <f t="shared" si="24"/>
        <v>丁壬</v>
      </c>
      <c r="H269" t="str">
        <f>VLOOKUP(G269,天干沖合!$E$2:$G$101,2,FALSE)</f>
        <v>合木</v>
      </c>
      <c r="I269" t="str">
        <f>VLOOKUP(G269,天干沖合!$E$2:$G$101,3,FALSE)</f>
        <v>因丁壬相合，故主贵人恩诏，讼狱公平，测婚多为苟合。</v>
      </c>
    </row>
    <row r="270" spans="1:9" x14ac:dyDescent="0.25">
      <c r="A270">
        <f t="shared" si="20"/>
        <v>-307.5</v>
      </c>
      <c r="B270">
        <f t="shared" si="21"/>
        <v>-5</v>
      </c>
      <c r="C270">
        <f t="shared" si="22"/>
        <v>1</v>
      </c>
      <c r="D270">
        <f t="shared" si="23"/>
        <v>5</v>
      </c>
      <c r="E270" t="str">
        <f>INDEX([2]!十八局地盤表,FLOOR((ROW()-2)/64, 1)+1,  D270)</f>
        <v>乙</v>
      </c>
      <c r="F270" t="str">
        <f>INDEX([2]!十八局地盤表,FLOOR((ROW()-2)/64, 1)+1,  MOD(D270 - C270-1, 8)+1)</f>
        <v>壬</v>
      </c>
      <c r="G270" t="str">
        <f t="shared" si="24"/>
        <v>壬乙</v>
      </c>
      <c r="H270" t="str">
        <f>VLOOKUP(G270,天干沖合!$E$2:$G$101,2,FALSE)</f>
        <v/>
      </c>
      <c r="I270" t="str">
        <f>VLOOKUP(G270,天干沖合!$E$2:$G$101,3,FALSE)</f>
        <v>名为小蛇得势，女人柔顺，男人通达，测孕育生子，禄马光华。</v>
      </c>
    </row>
    <row r="271" spans="1:9" x14ac:dyDescent="0.25">
      <c r="A271">
        <f t="shared" si="20"/>
        <v>-306.5</v>
      </c>
      <c r="B271">
        <f t="shared" si="21"/>
        <v>-5</v>
      </c>
      <c r="C271">
        <f t="shared" si="22"/>
        <v>1</v>
      </c>
      <c r="D271">
        <f t="shared" si="23"/>
        <v>6</v>
      </c>
      <c r="E271" t="str">
        <f>INDEX([2]!十八局地盤表,FLOOR((ROW()-2)/64, 1)+1,  D271)</f>
        <v>丙</v>
      </c>
      <c r="F271" t="str">
        <f>INDEX([2]!十八局地盤表,FLOOR((ROW()-2)/64, 1)+1,  MOD(D271 - C271-1, 8)+1)</f>
        <v>乙</v>
      </c>
      <c r="G271" t="str">
        <f t="shared" si="24"/>
        <v>乙丙</v>
      </c>
      <c r="H271" t="str">
        <f>VLOOKUP(G271,天干沖合!$E$2:$G$101,2,FALSE)</f>
        <v/>
      </c>
      <c r="I271" t="str">
        <f>VLOOKUP(G271,天干沖合!$E$2:$G$101,3,FALSE)</f>
        <v>乙木生丙火，为奇仪顺遂，吉星迁官晋职，凶星夫妻反目离别。</v>
      </c>
    </row>
    <row r="272" spans="1:9" x14ac:dyDescent="0.25">
      <c r="A272">
        <f t="shared" si="20"/>
        <v>-305.5</v>
      </c>
      <c r="B272">
        <f t="shared" si="21"/>
        <v>-5</v>
      </c>
      <c r="C272">
        <f t="shared" si="22"/>
        <v>1</v>
      </c>
      <c r="D272">
        <f t="shared" si="23"/>
        <v>7</v>
      </c>
      <c r="E272" t="str">
        <f>INDEX([2]!十八局地盤表,FLOOR((ROW()-2)/64, 1)+1,  D272)</f>
        <v>辛</v>
      </c>
      <c r="F272" t="str">
        <f>INDEX([2]!十八局地盤表,FLOOR((ROW()-2)/64, 1)+1,  MOD(D272 - C272-1, 8)+1)</f>
        <v>丙</v>
      </c>
      <c r="G272" t="str">
        <f t="shared" si="24"/>
        <v>丙辛</v>
      </c>
      <c r="H272" t="str">
        <f>VLOOKUP(G272,天干沖合!$E$2:$G$101,2,FALSE)</f>
        <v>合水</v>
      </c>
      <c r="I272" t="str">
        <f>VLOOKUP(G272,天干沖合!$E$2:$G$101,3,FALSE)</f>
        <v>因丙辛相合，故为谋事能成，为疾病人不凶。</v>
      </c>
    </row>
    <row r="273" spans="1:9" x14ac:dyDescent="0.25">
      <c r="A273">
        <f t="shared" si="20"/>
        <v>-304.5</v>
      </c>
      <c r="B273">
        <f t="shared" si="21"/>
        <v>-5</v>
      </c>
      <c r="C273">
        <f t="shared" si="22"/>
        <v>1</v>
      </c>
      <c r="D273">
        <f t="shared" si="23"/>
        <v>8</v>
      </c>
      <c r="E273" t="str">
        <f>INDEX([2]!十八局地盤表,FLOOR((ROW()-2)/64, 1)+1,  D273)</f>
        <v>癸</v>
      </c>
      <c r="F273" t="str">
        <f>INDEX([2]!十八局地盤表,FLOOR((ROW()-2)/64, 1)+1,  MOD(D273 - C273-1, 8)+1)</f>
        <v>辛</v>
      </c>
      <c r="G273" t="str">
        <f t="shared" si="24"/>
        <v>辛癸</v>
      </c>
      <c r="H273" t="str">
        <f>VLOOKUP(G273,天干沖合!$E$2:$G$101,2,FALSE)</f>
        <v/>
      </c>
      <c r="I273" t="str">
        <f>VLOOKUP(G273,天干沖合!$E$2:$G$101,3,FALSE)</f>
        <v>因辛为天牢，癸为华盖，故名为天牢华盖，日月失明，误入天网，动止乘张。</v>
      </c>
    </row>
    <row r="274" spans="1:9" x14ac:dyDescent="0.25">
      <c r="A274">
        <f t="shared" si="20"/>
        <v>-303.5</v>
      </c>
      <c r="B274">
        <f t="shared" si="21"/>
        <v>-5</v>
      </c>
      <c r="C274">
        <f t="shared" si="22"/>
        <v>2</v>
      </c>
      <c r="D274">
        <f t="shared" si="23"/>
        <v>1</v>
      </c>
      <c r="E274" t="str">
        <f>INDEX([2]!十八局地盤表,FLOOR((ROW()-2)/64, 1)+1,  D274)</f>
        <v>己</v>
      </c>
      <c r="F274" t="str">
        <f>INDEX([2]!十八局地盤表,FLOOR((ROW()-2)/64, 1)+1,  MOD(D274 - C274-1, 8)+1)</f>
        <v>辛</v>
      </c>
      <c r="G274" t="str">
        <f t="shared" si="24"/>
        <v>辛己</v>
      </c>
      <c r="H274" t="str">
        <f>VLOOKUP(G274,天干沖合!$E$2:$G$101,2,FALSE)</f>
        <v/>
      </c>
      <c r="I274" t="str">
        <f>VLOOKUP(G274,天干沖合!$E$2:$G$101,3,FALSE)</f>
        <v>辛为罪人，戌为午火之库，故名为入狱自刑，奴仆背主，有苦诉讼难伸。</v>
      </c>
    </row>
    <row r="275" spans="1:9" x14ac:dyDescent="0.25">
      <c r="A275">
        <f t="shared" si="20"/>
        <v>-302.5</v>
      </c>
      <c r="B275">
        <f t="shared" si="21"/>
        <v>-5</v>
      </c>
      <c r="C275">
        <f t="shared" si="22"/>
        <v>2</v>
      </c>
      <c r="D275">
        <f t="shared" si="23"/>
        <v>2</v>
      </c>
      <c r="E275" t="str">
        <f>INDEX([2]!十八局地盤表,FLOOR((ROW()-2)/64, 1)+1,  D275)</f>
        <v>庚</v>
      </c>
      <c r="F275" t="str">
        <f>INDEX([2]!十八局地盤表,FLOOR((ROW()-2)/64, 1)+1,  MOD(D275 - C275-1, 8)+1)</f>
        <v>癸</v>
      </c>
      <c r="G275" t="str">
        <f t="shared" si="24"/>
        <v>癸庚</v>
      </c>
      <c r="H275" t="str">
        <f>VLOOKUP(G275,天干沖合!$E$2:$G$101,2,FALSE)</f>
        <v/>
      </c>
      <c r="I275" t="str">
        <f>VLOOKUP(G275,天干沖合!$E$2:$G$101,3,FALSE)</f>
        <v>名为太白入网，主以暴力争讼，自罹罪责。</v>
      </c>
    </row>
    <row r="276" spans="1:9" x14ac:dyDescent="0.25">
      <c r="A276">
        <f t="shared" si="20"/>
        <v>-301.5</v>
      </c>
      <c r="B276">
        <f t="shared" si="21"/>
        <v>-5</v>
      </c>
      <c r="C276">
        <f t="shared" si="22"/>
        <v>2</v>
      </c>
      <c r="D276">
        <f t="shared" si="23"/>
        <v>3</v>
      </c>
      <c r="E276" t="str">
        <f>INDEX([2]!十八局地盤表,FLOOR((ROW()-2)/64, 1)+1,  D276)</f>
        <v>丁</v>
      </c>
      <c r="F276" t="str">
        <f>INDEX([2]!十八局地盤表,FLOOR((ROW()-2)/64, 1)+1,  MOD(D276 - C276-1, 8)+1)</f>
        <v>己</v>
      </c>
      <c r="G276" t="str">
        <f t="shared" si="24"/>
        <v>己丁</v>
      </c>
      <c r="H276" t="str">
        <f>VLOOKUP(G276,天干沖合!$E$2:$G$101,2,FALSE)</f>
        <v/>
      </c>
      <c r="I276" t="str">
        <f>VLOOKUP(G276,天干沖合!$E$2:$G$101,3,FALSE)</f>
        <v>因戌为火墓，故名为朱雀入墓，文书词讼，先曲后直。</v>
      </c>
    </row>
    <row r="277" spans="1:9" x14ac:dyDescent="0.25">
      <c r="A277">
        <f t="shared" si="20"/>
        <v>-300.5</v>
      </c>
      <c r="B277">
        <f t="shared" si="21"/>
        <v>-5</v>
      </c>
      <c r="C277">
        <f t="shared" si="22"/>
        <v>2</v>
      </c>
      <c r="D277">
        <f t="shared" si="23"/>
        <v>4</v>
      </c>
      <c r="E277" t="str">
        <f>INDEX([2]!十八局地盤表,FLOOR((ROW()-2)/64, 1)+1,  D277)</f>
        <v>壬</v>
      </c>
      <c r="F277" t="str">
        <f>INDEX([2]!十八局地盤表,FLOOR((ROW()-2)/64, 1)+1,  MOD(D277 - C277-1, 8)+1)</f>
        <v>庚</v>
      </c>
      <c r="G277" t="str">
        <f t="shared" si="24"/>
        <v>庚壬</v>
      </c>
      <c r="H277" t="str">
        <f>VLOOKUP(G277,天干沖合!$E$2:$G$101,2,FALSE)</f>
        <v/>
      </c>
      <c r="I277" t="str">
        <f>VLOOKUP(G277,天干沖合!$E$2:$G$101,3,FALSE)</f>
        <v>为上格，壬水主流动，庚为阻隔之神，故远行道路迷失，男女音信难通。</v>
      </c>
    </row>
    <row r="278" spans="1:9" x14ac:dyDescent="0.25">
      <c r="A278">
        <f t="shared" si="20"/>
        <v>-299.5</v>
      </c>
      <c r="B278">
        <f t="shared" si="21"/>
        <v>-5</v>
      </c>
      <c r="C278">
        <f t="shared" si="22"/>
        <v>2</v>
      </c>
      <c r="D278">
        <f t="shared" si="23"/>
        <v>5</v>
      </c>
      <c r="E278" t="str">
        <f>INDEX([2]!十八局地盤表,FLOOR((ROW()-2)/64, 1)+1,  D278)</f>
        <v>乙</v>
      </c>
      <c r="F278" t="str">
        <f>INDEX([2]!十八局地盤表,FLOOR((ROW()-2)/64, 1)+1,  MOD(D278 - C278-1, 8)+1)</f>
        <v>丁</v>
      </c>
      <c r="G278" t="str">
        <f t="shared" si="24"/>
        <v>丁乙</v>
      </c>
      <c r="H278" t="str">
        <f>VLOOKUP(G278,天干沖合!$E$2:$G$101,2,FALSE)</f>
        <v/>
      </c>
      <c r="I278" t="str">
        <f>VLOOKUP(G278,天干沖合!$E$2:$G$101,3,FALSE)</f>
        <v>为人遁吉格，贵人加官晋爵，常人婚姻财帛有喜。</v>
      </c>
    </row>
    <row r="279" spans="1:9" x14ac:dyDescent="0.25">
      <c r="A279">
        <f t="shared" si="20"/>
        <v>-298.5</v>
      </c>
      <c r="B279">
        <f t="shared" si="21"/>
        <v>-5</v>
      </c>
      <c r="C279">
        <f t="shared" si="22"/>
        <v>2</v>
      </c>
      <c r="D279">
        <f t="shared" si="23"/>
        <v>6</v>
      </c>
      <c r="E279" t="str">
        <f>INDEX([2]!十八局地盤表,FLOOR((ROW()-2)/64, 1)+1,  D279)</f>
        <v>丙</v>
      </c>
      <c r="F279" t="str">
        <f>INDEX([2]!十八局地盤表,FLOOR((ROW()-2)/64, 1)+1,  MOD(D279 - C279-1, 8)+1)</f>
        <v>壬</v>
      </c>
      <c r="G279" t="str">
        <f t="shared" si="24"/>
        <v>壬丙</v>
      </c>
      <c r="H279" t="str">
        <f>VLOOKUP(G279,天干沖合!$E$2:$G$101,2,FALSE)</f>
        <v>沖</v>
      </c>
      <c r="I279" t="str">
        <f>VLOOKUP(G279,天干沖合!$E$2:$G$101,3,FALSE)</f>
        <v>名为水蛇入火，因壬丙相冲克，故主官灾刑禁，络绎不绝。</v>
      </c>
    </row>
    <row r="280" spans="1:9" x14ac:dyDescent="0.25">
      <c r="A280">
        <f t="shared" si="20"/>
        <v>-297.5</v>
      </c>
      <c r="B280">
        <f t="shared" si="21"/>
        <v>-5</v>
      </c>
      <c r="C280">
        <f t="shared" si="22"/>
        <v>2</v>
      </c>
      <c r="D280">
        <f t="shared" si="23"/>
        <v>7</v>
      </c>
      <c r="E280" t="str">
        <f>INDEX([2]!十八局地盤表,FLOOR((ROW()-2)/64, 1)+1,  D280)</f>
        <v>辛</v>
      </c>
      <c r="F280" t="str">
        <f>INDEX([2]!十八局地盤表,FLOOR((ROW()-2)/64, 1)+1,  MOD(D280 - C280-1, 8)+1)</f>
        <v>乙</v>
      </c>
      <c r="G280" t="str">
        <f t="shared" si="24"/>
        <v>乙辛</v>
      </c>
      <c r="H280" t="str">
        <f>VLOOKUP(G280,天干沖合!$E$2:$G$101,2,FALSE)</f>
        <v>沖</v>
      </c>
      <c r="I280" t="str">
        <f>VLOOKUP(G280,天干沖合!$E$2:$G$101,3,FALSE)</f>
        <v>乙为青龙，辛为白虎，乙木被刑金冲克而逃，故为青龙逃走，人亡财破，奴仆拐带，六畜皆伤。测婚为女逃男。</v>
      </c>
    </row>
    <row r="281" spans="1:9" x14ac:dyDescent="0.25">
      <c r="A281">
        <f t="shared" si="20"/>
        <v>-296.5</v>
      </c>
      <c r="B281">
        <f t="shared" si="21"/>
        <v>-5</v>
      </c>
      <c r="C281">
        <f t="shared" si="22"/>
        <v>2</v>
      </c>
      <c r="D281">
        <f t="shared" si="23"/>
        <v>8</v>
      </c>
      <c r="E281" t="str">
        <f>INDEX([2]!十八局地盤表,FLOOR((ROW()-2)/64, 1)+1,  D281)</f>
        <v>癸</v>
      </c>
      <c r="F281" t="str">
        <f>INDEX([2]!十八局地盤表,FLOOR((ROW()-2)/64, 1)+1,  MOD(D281 - C281-1, 8)+1)</f>
        <v>丙</v>
      </c>
      <c r="G281" t="str">
        <f t="shared" si="24"/>
        <v>丙癸</v>
      </c>
      <c r="H281" t="str">
        <f>VLOOKUP(G281,天干沖合!$E$2:$G$101,2,FALSE)</f>
        <v/>
      </c>
      <c r="I281" t="str">
        <f>VLOOKUP(G281,天干沖合!$E$2:$G$101,3,FALSE)</f>
        <v>为华盖悖师，阴人害事，灾祸频生。</v>
      </c>
    </row>
    <row r="282" spans="1:9" x14ac:dyDescent="0.25">
      <c r="A282">
        <f t="shared" si="20"/>
        <v>-295.5</v>
      </c>
      <c r="B282">
        <f t="shared" si="21"/>
        <v>-5</v>
      </c>
      <c r="C282">
        <f t="shared" si="22"/>
        <v>3</v>
      </c>
      <c r="D282">
        <f t="shared" si="23"/>
        <v>1</v>
      </c>
      <c r="E282" t="str">
        <f>INDEX([2]!十八局地盤表,FLOOR((ROW()-2)/64, 1)+1,  D282)</f>
        <v>己</v>
      </c>
      <c r="F282" t="str">
        <f>INDEX([2]!十八局地盤表,FLOOR((ROW()-2)/64, 1)+1,  MOD(D282 - C282-1, 8)+1)</f>
        <v>丙</v>
      </c>
      <c r="G282" t="str">
        <f t="shared" si="24"/>
        <v>丙己</v>
      </c>
      <c r="H282" t="str">
        <f>VLOOKUP(G282,天干沖合!$E$2:$G$101,2,FALSE)</f>
        <v/>
      </c>
      <c r="I282" t="str">
        <f>VLOOKUP(G282,天干沖合!$E$2:$G$101,3,FALSE)</f>
        <v>因丙火入戌墓，故为火悖入刑，囚人刑杖，文书不行，吉门得吉，凶门转凶。</v>
      </c>
    </row>
    <row r="283" spans="1:9" x14ac:dyDescent="0.25">
      <c r="A283">
        <f t="shared" si="20"/>
        <v>-294.5</v>
      </c>
      <c r="B283">
        <f t="shared" si="21"/>
        <v>-5</v>
      </c>
      <c r="C283">
        <f t="shared" si="22"/>
        <v>3</v>
      </c>
      <c r="D283">
        <f t="shared" si="23"/>
        <v>2</v>
      </c>
      <c r="E283" t="str">
        <f>INDEX([2]!十八局地盤表,FLOOR((ROW()-2)/64, 1)+1,  D283)</f>
        <v>庚</v>
      </c>
      <c r="F283" t="str">
        <f>INDEX([2]!十八局地盤表,FLOOR((ROW()-2)/64, 1)+1,  MOD(D283 - C283-1, 8)+1)</f>
        <v>辛</v>
      </c>
      <c r="G283" t="str">
        <f t="shared" si="24"/>
        <v>辛庚</v>
      </c>
      <c r="H283" t="str">
        <f>VLOOKUP(G283,天干沖合!$E$2:$G$101,2,FALSE)</f>
        <v/>
      </c>
      <c r="I283" t="str">
        <f>VLOOKUP(G283,天干沖合!$E$2:$G$101,3,FALSE)</f>
        <v>名为白虎出力，刀刃相交，主客相残，逊让退步稍可，强进血溅衣衫。</v>
      </c>
    </row>
    <row r="284" spans="1:9" x14ac:dyDescent="0.25">
      <c r="A284">
        <f t="shared" si="20"/>
        <v>-293.5</v>
      </c>
      <c r="B284">
        <f t="shared" si="21"/>
        <v>-5</v>
      </c>
      <c r="C284">
        <f t="shared" si="22"/>
        <v>3</v>
      </c>
      <c r="D284">
        <f t="shared" si="23"/>
        <v>3</v>
      </c>
      <c r="E284" t="str">
        <f>INDEX([2]!十八局地盤表,FLOOR((ROW()-2)/64, 1)+1,  D284)</f>
        <v>丁</v>
      </c>
      <c r="F284" t="str">
        <f>INDEX([2]!十八局地盤表,FLOOR((ROW()-2)/64, 1)+1,  MOD(D284 - C284-1, 8)+1)</f>
        <v>癸</v>
      </c>
      <c r="G284" t="str">
        <f t="shared" si="24"/>
        <v>癸丁</v>
      </c>
      <c r="H284" t="str">
        <f>VLOOKUP(G284,天干沖合!$E$2:$G$101,2,FALSE)</f>
        <v>沖</v>
      </c>
      <c r="I284" t="str">
        <f>VLOOKUP(G284,天干沖合!$E$2:$G$101,3,FALSE)</f>
        <v>因癸水冲克丁火，丁火烧灼癸水，故名为腾蛇夭矫，文书官司，火焚也逃不掉。</v>
      </c>
    </row>
    <row r="285" spans="1:9" x14ac:dyDescent="0.25">
      <c r="A285">
        <f t="shared" si="20"/>
        <v>-292.5</v>
      </c>
      <c r="B285">
        <f t="shared" si="21"/>
        <v>-5</v>
      </c>
      <c r="C285">
        <f t="shared" si="22"/>
        <v>3</v>
      </c>
      <c r="D285">
        <f t="shared" si="23"/>
        <v>4</v>
      </c>
      <c r="E285" t="str">
        <f>INDEX([2]!十八局地盤表,FLOOR((ROW()-2)/64, 1)+1,  D285)</f>
        <v>壬</v>
      </c>
      <c r="F285" t="str">
        <f>INDEX([2]!十八局地盤表,FLOOR((ROW()-2)/64, 1)+1,  MOD(D285 - C285-1, 8)+1)</f>
        <v>己</v>
      </c>
      <c r="G285" t="str">
        <f t="shared" si="24"/>
        <v>己壬</v>
      </c>
      <c r="H285" t="str">
        <f>VLOOKUP(G285,天干沖合!$E$2:$G$101,2,FALSE)</f>
        <v/>
      </c>
      <c r="I285" t="str">
        <f>VLOOKUP(G285,天干沖合!$E$2:$G$101,3,FALSE)</f>
        <v>名为地网高张，狡童佚女，奸情伤杀，凶。</v>
      </c>
    </row>
    <row r="286" spans="1:9" x14ac:dyDescent="0.25">
      <c r="A286">
        <f t="shared" si="20"/>
        <v>-291.5</v>
      </c>
      <c r="B286">
        <f t="shared" si="21"/>
        <v>-5</v>
      </c>
      <c r="C286">
        <f t="shared" si="22"/>
        <v>3</v>
      </c>
      <c r="D286">
        <f t="shared" si="23"/>
        <v>5</v>
      </c>
      <c r="E286" t="str">
        <f>INDEX([2]!十八局地盤表,FLOOR((ROW()-2)/64, 1)+1,  D286)</f>
        <v>乙</v>
      </c>
      <c r="F286" t="str">
        <f>INDEX([2]!十八局地盤表,FLOOR((ROW()-2)/64, 1)+1,  MOD(D286 - C286-1, 8)+1)</f>
        <v>庚</v>
      </c>
      <c r="G286" t="str">
        <f t="shared" si="24"/>
        <v>庚乙</v>
      </c>
      <c r="H286" t="str">
        <f>VLOOKUP(G286,天干沖合!$E$2:$G$101,2,FALSE)</f>
        <v>合金</v>
      </c>
      <c r="I286" t="str">
        <f>VLOOKUP(G286,天干沖合!$E$2:$G$101,3,FALSE)</f>
        <v>为太白逢星，退吉进凶，谋为不利。</v>
      </c>
    </row>
    <row r="287" spans="1:9" x14ac:dyDescent="0.25">
      <c r="A287">
        <f t="shared" si="20"/>
        <v>-290.5</v>
      </c>
      <c r="B287">
        <f t="shared" si="21"/>
        <v>-5</v>
      </c>
      <c r="C287">
        <f t="shared" si="22"/>
        <v>3</v>
      </c>
      <c r="D287">
        <f t="shared" si="23"/>
        <v>6</v>
      </c>
      <c r="E287" t="str">
        <f>INDEX([2]!十八局地盤表,FLOOR((ROW()-2)/64, 1)+1,  D287)</f>
        <v>丙</v>
      </c>
      <c r="F287" t="str">
        <f>INDEX([2]!十八局地盤表,FLOOR((ROW()-2)/64, 1)+1,  MOD(D287 - C287-1, 8)+1)</f>
        <v>丁</v>
      </c>
      <c r="G287" t="str">
        <f t="shared" si="24"/>
        <v>丁丙</v>
      </c>
      <c r="H287" t="str">
        <f>VLOOKUP(G287,天干沖合!$E$2:$G$101,2,FALSE)</f>
        <v/>
      </c>
      <c r="I287" t="str">
        <f>VLOOKUP(G287,天干沖合!$E$2:$G$101,3,FALSE)</f>
        <v>为星随月转，贵人越级高升，常人乐里生悲，要忍，不然因小的不忍而引起大的不幸。</v>
      </c>
    </row>
    <row r="288" spans="1:9" x14ac:dyDescent="0.25">
      <c r="A288">
        <f t="shared" si="20"/>
        <v>-289.5</v>
      </c>
      <c r="B288">
        <f t="shared" si="21"/>
        <v>-5</v>
      </c>
      <c r="C288">
        <f t="shared" si="22"/>
        <v>3</v>
      </c>
      <c r="D288">
        <f t="shared" si="23"/>
        <v>7</v>
      </c>
      <c r="E288" t="str">
        <f>INDEX([2]!十八局地盤表,FLOOR((ROW()-2)/64, 1)+1,  D288)</f>
        <v>辛</v>
      </c>
      <c r="F288" t="str">
        <f>INDEX([2]!十八局地盤表,FLOOR((ROW()-2)/64, 1)+1,  MOD(D288 - C288-1, 8)+1)</f>
        <v>壬</v>
      </c>
      <c r="G288" t="str">
        <f t="shared" si="24"/>
        <v>壬辛</v>
      </c>
      <c r="H288" t="str">
        <f>VLOOKUP(G288,天干沖合!$E$2:$G$101,2,FALSE)</f>
        <v/>
      </c>
      <c r="I288" t="str">
        <f>VLOOKUP(G288,天干沖合!$E$2:$G$101,3,FALSE)</f>
        <v>因辛金入辰水之墓，故名为腾蛇相缠，纵得吉门，亦不能安宁，若有谋望，被人欺瞒。</v>
      </c>
    </row>
    <row r="289" spans="1:9" x14ac:dyDescent="0.25">
      <c r="A289">
        <f t="shared" si="20"/>
        <v>-288.5</v>
      </c>
      <c r="B289">
        <f t="shared" si="21"/>
        <v>-5</v>
      </c>
      <c r="C289">
        <f t="shared" si="22"/>
        <v>3</v>
      </c>
      <c r="D289">
        <f t="shared" si="23"/>
        <v>8</v>
      </c>
      <c r="E289" t="str">
        <f>INDEX([2]!十八局地盤表,FLOOR((ROW()-2)/64, 1)+1,  D289)</f>
        <v>癸</v>
      </c>
      <c r="F289" t="str">
        <f>INDEX([2]!十八局地盤表,FLOOR((ROW()-2)/64, 1)+1,  MOD(D289 - C289-1, 8)+1)</f>
        <v>乙</v>
      </c>
      <c r="G289" t="str">
        <f t="shared" si="24"/>
        <v>乙癸</v>
      </c>
      <c r="H289" t="str">
        <f>VLOOKUP(G289,天干沖合!$E$2:$G$101,2,FALSE)</f>
        <v/>
      </c>
      <c r="I289" t="str">
        <f>VLOOKUP(G289,天干沖合!$E$2:$G$101,3,FALSE)</f>
        <v>为华盖逢星，遁迹修道，隐匿藏形，躲灾避难为吉。</v>
      </c>
    </row>
    <row r="290" spans="1:9" x14ac:dyDescent="0.25">
      <c r="A290">
        <f t="shared" si="20"/>
        <v>-287.5</v>
      </c>
      <c r="B290">
        <f t="shared" si="21"/>
        <v>-5</v>
      </c>
      <c r="C290">
        <f t="shared" si="22"/>
        <v>4</v>
      </c>
      <c r="D290">
        <f t="shared" si="23"/>
        <v>1</v>
      </c>
      <c r="E290" t="str">
        <f>INDEX([2]!十八局地盤表,FLOOR((ROW()-2)/64, 1)+1,  D290)</f>
        <v>己</v>
      </c>
      <c r="F290" t="str">
        <f>INDEX([2]!十八局地盤表,FLOOR((ROW()-2)/64, 1)+1,  MOD(D290 - C290-1, 8)+1)</f>
        <v>乙</v>
      </c>
      <c r="G290" t="str">
        <f t="shared" si="24"/>
        <v>乙己</v>
      </c>
      <c r="H290" t="str">
        <f>VLOOKUP(G290,天干沖合!$E$2:$G$101,2,FALSE)</f>
        <v/>
      </c>
      <c r="I290" t="str">
        <f>VLOOKUP(G290,天干沖合!$E$2:$G$101,3,FALSE)</f>
        <v>因戌为乙木之墓，故为日奇入墓，被土暗昧，门凶事必凶，得生、开二吉门为地遁。</v>
      </c>
    </row>
    <row r="291" spans="1:9" x14ac:dyDescent="0.25">
      <c r="A291">
        <f t="shared" si="20"/>
        <v>-286.5</v>
      </c>
      <c r="B291">
        <f t="shared" si="21"/>
        <v>-5</v>
      </c>
      <c r="C291">
        <f t="shared" si="22"/>
        <v>4</v>
      </c>
      <c r="D291">
        <f t="shared" si="23"/>
        <v>2</v>
      </c>
      <c r="E291" t="str">
        <f>INDEX([2]!十八局地盤表,FLOOR((ROW()-2)/64, 1)+1,  D291)</f>
        <v>庚</v>
      </c>
      <c r="F291" t="str">
        <f>INDEX([2]!十八局地盤表,FLOOR((ROW()-2)/64, 1)+1,  MOD(D291 - C291-1, 8)+1)</f>
        <v>丙</v>
      </c>
      <c r="G291" t="str">
        <f t="shared" si="24"/>
        <v>丙庚</v>
      </c>
      <c r="H291" t="str">
        <f>VLOOKUP(G291,天干沖合!$E$2:$G$101,2,FALSE)</f>
        <v/>
      </c>
      <c r="I291" t="str">
        <f>VLOOKUP(G291,天干沖合!$E$2:$G$101,3,FALSE)</f>
        <v>为荧入太白，门户破败，盗贼耗失，事业亦凶。</v>
      </c>
    </row>
    <row r="292" spans="1:9" x14ac:dyDescent="0.25">
      <c r="A292">
        <f t="shared" si="20"/>
        <v>-285.5</v>
      </c>
      <c r="B292">
        <f t="shared" si="21"/>
        <v>-5</v>
      </c>
      <c r="C292">
        <f t="shared" si="22"/>
        <v>4</v>
      </c>
      <c r="D292">
        <f t="shared" si="23"/>
        <v>3</v>
      </c>
      <c r="E292" t="str">
        <f>INDEX([2]!十八局地盤表,FLOOR((ROW()-2)/64, 1)+1,  D292)</f>
        <v>丁</v>
      </c>
      <c r="F292" t="str">
        <f>INDEX([2]!十八局地盤表,FLOOR((ROW()-2)/64, 1)+1,  MOD(D292 - C292-1, 8)+1)</f>
        <v>辛</v>
      </c>
      <c r="G292" t="str">
        <f t="shared" si="24"/>
        <v>辛丁</v>
      </c>
      <c r="H292" t="str">
        <f>VLOOKUP(G292,天干沖合!$E$2:$G$101,2,FALSE)</f>
        <v/>
      </c>
      <c r="I292" t="str">
        <f>VLOOKUP(G292,天干沖合!$E$2:$G$101,3,FALSE)</f>
        <v>辛为狱神，丁为星奇，故名为狱神得奇，经商求财获利倍增，囚人逢天赦释免。</v>
      </c>
    </row>
    <row r="293" spans="1:9" x14ac:dyDescent="0.25">
      <c r="A293">
        <f t="shared" si="20"/>
        <v>-284.5</v>
      </c>
      <c r="B293">
        <f t="shared" si="21"/>
        <v>-5</v>
      </c>
      <c r="C293">
        <f t="shared" si="22"/>
        <v>4</v>
      </c>
      <c r="D293">
        <f t="shared" si="23"/>
        <v>4</v>
      </c>
      <c r="E293" t="str">
        <f>INDEX([2]!十八局地盤表,FLOOR((ROW()-2)/64, 1)+1,  D293)</f>
        <v>壬</v>
      </c>
      <c r="F293" t="str">
        <f>INDEX([2]!十八局地盤表,FLOOR((ROW()-2)/64, 1)+1,  MOD(D293 - C293-1, 8)+1)</f>
        <v>癸</v>
      </c>
      <c r="G293" t="str">
        <f t="shared" si="24"/>
        <v>癸壬</v>
      </c>
      <c r="H293" t="str">
        <f>VLOOKUP(G293,天干沖合!$E$2:$G$101,2,FALSE)</f>
        <v/>
      </c>
      <c r="I293" t="str">
        <f>VLOOKUP(G293,天干沖合!$E$2:$G$101,3,FALSE)</f>
        <v>因癸壬均为水蛇，故名为复见腾蛇，主嫁娶重婚，后嫁无子，不保年华。</v>
      </c>
    </row>
    <row r="294" spans="1:9" x14ac:dyDescent="0.25">
      <c r="A294">
        <f t="shared" si="20"/>
        <v>-283.5</v>
      </c>
      <c r="B294">
        <f t="shared" si="21"/>
        <v>-5</v>
      </c>
      <c r="C294">
        <f t="shared" si="22"/>
        <v>4</v>
      </c>
      <c r="D294">
        <f t="shared" si="23"/>
        <v>5</v>
      </c>
      <c r="E294" t="str">
        <f>INDEX([2]!十八局地盤表,FLOOR((ROW()-2)/64, 1)+1,  D294)</f>
        <v>乙</v>
      </c>
      <c r="F294" t="str">
        <f>INDEX([2]!十八局地盤表,FLOOR((ROW()-2)/64, 1)+1,  MOD(D294 - C294-1, 8)+1)</f>
        <v>己</v>
      </c>
      <c r="G294" t="str">
        <f t="shared" si="24"/>
        <v>己乙</v>
      </c>
      <c r="H294" t="str">
        <f>VLOOKUP(G294,天干沖合!$E$2:$G$101,2,FALSE)</f>
        <v/>
      </c>
      <c r="I294" t="str">
        <f>VLOOKUP(G294,天干沖合!$E$2:$G$101,3,FALSE)</f>
        <v>因戌为乙木之墓，己又为地户，故名墓神不明，地户逢星，宜遁迹隐形为利。</v>
      </c>
    </row>
    <row r="295" spans="1:9" x14ac:dyDescent="0.25">
      <c r="A295">
        <f t="shared" si="20"/>
        <v>-282.5</v>
      </c>
      <c r="B295">
        <f t="shared" si="21"/>
        <v>-5</v>
      </c>
      <c r="C295">
        <f t="shared" si="22"/>
        <v>4</v>
      </c>
      <c r="D295">
        <f t="shared" si="23"/>
        <v>6</v>
      </c>
      <c r="E295" t="str">
        <f>INDEX([2]!十八局地盤表,FLOOR((ROW()-2)/64, 1)+1,  D295)</f>
        <v>丙</v>
      </c>
      <c r="F295" t="str">
        <f>INDEX([2]!十八局地盤表,FLOOR((ROW()-2)/64, 1)+1,  MOD(D295 - C295-1, 8)+1)</f>
        <v>庚</v>
      </c>
      <c r="G295" t="str">
        <f t="shared" si="24"/>
        <v>庚丙</v>
      </c>
      <c r="H295" t="str">
        <f>VLOOKUP(G295,天干沖合!$E$2:$G$101,2,FALSE)</f>
        <v/>
      </c>
      <c r="I295" t="str">
        <f>VLOOKUP(G295,天干沖合!$E$2:$G$101,3,FALSE)</f>
        <v>为太白入荧，测贼盗时，看贼人来不来，太白入荧，贼定要来，为客进利，为主破财。</v>
      </c>
    </row>
    <row r="296" spans="1:9" x14ac:dyDescent="0.25">
      <c r="A296">
        <f t="shared" si="20"/>
        <v>-281.5</v>
      </c>
      <c r="B296">
        <f t="shared" si="21"/>
        <v>-5</v>
      </c>
      <c r="C296">
        <f t="shared" si="22"/>
        <v>4</v>
      </c>
      <c r="D296">
        <f t="shared" si="23"/>
        <v>7</v>
      </c>
      <c r="E296" t="str">
        <f>INDEX([2]!十八局地盤表,FLOOR((ROW()-2)/64, 1)+1,  D296)</f>
        <v>辛</v>
      </c>
      <c r="F296" t="str">
        <f>INDEX([2]!十八局地盤表,FLOOR((ROW()-2)/64, 1)+1,  MOD(D296 - C296-1, 8)+1)</f>
        <v>丁</v>
      </c>
      <c r="G296" t="str">
        <f t="shared" si="24"/>
        <v>丁辛</v>
      </c>
      <c r="H296" t="str">
        <f>VLOOKUP(G296,天干沖合!$E$2:$G$101,2,FALSE)</f>
        <v/>
      </c>
      <c r="I296" t="str">
        <f>VLOOKUP(G296,天干沖合!$E$2:$G$101,3,FALSE)</f>
        <v>为朱雀入狱，罪人释囚，官人失位。</v>
      </c>
    </row>
    <row r="297" spans="1:9" x14ac:dyDescent="0.25">
      <c r="A297">
        <f t="shared" si="20"/>
        <v>-280.5</v>
      </c>
      <c r="B297">
        <f t="shared" si="21"/>
        <v>-5</v>
      </c>
      <c r="C297">
        <f t="shared" si="22"/>
        <v>4</v>
      </c>
      <c r="D297">
        <f t="shared" si="23"/>
        <v>8</v>
      </c>
      <c r="E297" t="str">
        <f>INDEX([2]!十八局地盤表,FLOOR((ROW()-2)/64, 1)+1,  D297)</f>
        <v>癸</v>
      </c>
      <c r="F297" t="str">
        <f>INDEX([2]!十八局地盤表,FLOOR((ROW()-2)/64, 1)+1,  MOD(D297 - C297-1, 8)+1)</f>
        <v>壬</v>
      </c>
      <c r="G297" t="str">
        <f t="shared" si="24"/>
        <v>壬癸</v>
      </c>
      <c r="H297" t="str">
        <f>VLOOKUP(G297,天干沖合!$E$2:$G$101,2,FALSE)</f>
        <v/>
      </c>
      <c r="I297" t="str">
        <f>VLOOKUP(G297,天干沖合!$E$2:$G$101,3,FALSE)</f>
        <v>名为幼女奸淫，主有家丑外扬之事发生，门吉星凶，易反福为祸。</v>
      </c>
    </row>
    <row r="298" spans="1:9" x14ac:dyDescent="0.25">
      <c r="A298">
        <f t="shared" si="20"/>
        <v>-279.5</v>
      </c>
      <c r="B298">
        <f t="shared" si="21"/>
        <v>-5</v>
      </c>
      <c r="C298">
        <f t="shared" si="22"/>
        <v>5</v>
      </c>
      <c r="D298">
        <f t="shared" si="23"/>
        <v>1</v>
      </c>
      <c r="E298" t="str">
        <f>INDEX([2]!十八局地盤表,FLOOR((ROW()-2)/64, 1)+1,  D298)</f>
        <v>己</v>
      </c>
      <c r="F298" t="str">
        <f>INDEX([2]!十八局地盤表,FLOOR((ROW()-2)/64, 1)+1,  MOD(D298 - C298-1, 8)+1)</f>
        <v>壬</v>
      </c>
      <c r="G298" t="str">
        <f t="shared" si="24"/>
        <v>壬己</v>
      </c>
      <c r="H298" t="str">
        <f>VLOOKUP(G298,天干沖合!$E$2:$G$101,2,FALSE)</f>
        <v/>
      </c>
      <c r="I298" t="str">
        <f>VLOOKUP(G298,天干沖合!$E$2:$G$101,3,FALSE)</f>
        <v>因辰戌相冲，故名为反吟蛇刑，主官讼败拆，大祸将至，顺守可吉，妄动必凶。</v>
      </c>
    </row>
    <row r="299" spans="1:9" x14ac:dyDescent="0.25">
      <c r="A299">
        <f t="shared" si="20"/>
        <v>-278.5</v>
      </c>
      <c r="B299">
        <f t="shared" si="21"/>
        <v>-5</v>
      </c>
      <c r="C299">
        <f t="shared" si="22"/>
        <v>5</v>
      </c>
      <c r="D299">
        <f t="shared" si="23"/>
        <v>2</v>
      </c>
      <c r="E299" t="str">
        <f>INDEX([2]!十八局地盤表,FLOOR((ROW()-2)/64, 1)+1,  D299)</f>
        <v>庚</v>
      </c>
      <c r="F299" t="str">
        <f>INDEX([2]!十八局地盤表,FLOOR((ROW()-2)/64, 1)+1,  MOD(D299 - C299-1, 8)+1)</f>
        <v>乙</v>
      </c>
      <c r="G299" t="str">
        <f t="shared" si="24"/>
        <v>乙庚</v>
      </c>
      <c r="H299" t="str">
        <f>VLOOKUP(G299,天干沖合!$E$2:$G$101,2,FALSE)</f>
        <v>合金</v>
      </c>
      <c r="I299" t="str">
        <f>VLOOKUP(G299,天干沖合!$E$2:$G$101,3,FALSE)</f>
        <v>庚金克刑乙木，故为日奇被刑，为争讼财产，夫妻怀有私意。</v>
      </c>
    </row>
    <row r="300" spans="1:9" x14ac:dyDescent="0.25">
      <c r="A300">
        <f t="shared" si="20"/>
        <v>-277.5</v>
      </c>
      <c r="B300">
        <f t="shared" si="21"/>
        <v>-5</v>
      </c>
      <c r="C300">
        <f t="shared" si="22"/>
        <v>5</v>
      </c>
      <c r="D300">
        <f t="shared" si="23"/>
        <v>3</v>
      </c>
      <c r="E300" t="str">
        <f>INDEX([2]!十八局地盤表,FLOOR((ROW()-2)/64, 1)+1,  D300)</f>
        <v>丁</v>
      </c>
      <c r="F300" t="str">
        <f>INDEX([2]!十八局地盤表,FLOOR((ROW()-2)/64, 1)+1,  MOD(D300 - C300-1, 8)+1)</f>
        <v>丙</v>
      </c>
      <c r="G300" t="str">
        <f t="shared" si="24"/>
        <v>丙丁</v>
      </c>
      <c r="H300" t="str">
        <f>VLOOKUP(G300,天干沖合!$E$2:$G$101,2,FALSE)</f>
        <v/>
      </c>
      <c r="I300" t="str">
        <f>VLOOKUP(G300,天干沖合!$E$2:$G$101,3,FALSE)</f>
        <v>为星奇朱雀，贵人文书吉利，常人平静安乐，得三吉门为天遁。</v>
      </c>
    </row>
    <row r="301" spans="1:9" x14ac:dyDescent="0.25">
      <c r="A301">
        <f t="shared" si="20"/>
        <v>-276.5</v>
      </c>
      <c r="B301">
        <f t="shared" si="21"/>
        <v>-5</v>
      </c>
      <c r="C301">
        <f t="shared" si="22"/>
        <v>5</v>
      </c>
      <c r="D301">
        <f t="shared" si="23"/>
        <v>4</v>
      </c>
      <c r="E301" t="str">
        <f>INDEX([2]!十八局地盤表,FLOOR((ROW()-2)/64, 1)+1,  D301)</f>
        <v>壬</v>
      </c>
      <c r="F301" t="str">
        <f>INDEX([2]!十八局地盤表,FLOOR((ROW()-2)/64, 1)+1,  MOD(D301 - C301-1, 8)+1)</f>
        <v>辛</v>
      </c>
      <c r="G301" t="str">
        <f t="shared" si="24"/>
        <v>辛壬</v>
      </c>
      <c r="H301" t="str">
        <f>VLOOKUP(G301,天干沖合!$E$2:$G$101,2,FALSE)</f>
        <v/>
      </c>
      <c r="I301" t="str">
        <f>VLOOKUP(G301,天干沖合!$E$2:$G$101,3,FALSE)</f>
        <v>因壬为凶蛇，辛为牢狱，故名为凶蛇入狱，两男争女，讼狱不息，先动失理。</v>
      </c>
    </row>
    <row r="302" spans="1:9" x14ac:dyDescent="0.25">
      <c r="A302">
        <f t="shared" si="20"/>
        <v>-275.5</v>
      </c>
      <c r="B302">
        <f t="shared" si="21"/>
        <v>-5</v>
      </c>
      <c r="C302">
        <f t="shared" si="22"/>
        <v>5</v>
      </c>
      <c r="D302">
        <f t="shared" si="23"/>
        <v>5</v>
      </c>
      <c r="E302" t="str">
        <f>INDEX([2]!十八局地盤表,FLOOR((ROW()-2)/64, 1)+1,  D302)</f>
        <v>乙</v>
      </c>
      <c r="F302" t="str">
        <f>INDEX([2]!十八局地盤表,FLOOR((ROW()-2)/64, 1)+1,  MOD(D302 - C302-1, 8)+1)</f>
        <v>癸</v>
      </c>
      <c r="G302" t="str">
        <f t="shared" si="24"/>
        <v>癸乙</v>
      </c>
      <c r="H302" t="str">
        <f>VLOOKUP(G302,天干沖合!$E$2:$G$101,2,FALSE)</f>
        <v/>
      </c>
      <c r="I302" t="str">
        <f>VLOOKUP(G302,天干沖合!$E$2:$G$101,3,FALSE)</f>
        <v>名为华盖逢星，贵人禄位，常人平安。门吉则吉，门凶则凶。</v>
      </c>
    </row>
    <row r="303" spans="1:9" x14ac:dyDescent="0.25">
      <c r="A303">
        <f t="shared" si="20"/>
        <v>-274.5</v>
      </c>
      <c r="B303">
        <f t="shared" si="21"/>
        <v>-5</v>
      </c>
      <c r="C303">
        <f t="shared" si="22"/>
        <v>5</v>
      </c>
      <c r="D303">
        <f t="shared" si="23"/>
        <v>6</v>
      </c>
      <c r="E303" t="str">
        <f>INDEX([2]!十八局地盤表,FLOOR((ROW()-2)/64, 1)+1,  D303)</f>
        <v>丙</v>
      </c>
      <c r="F303" t="str">
        <f>INDEX([2]!十八局地盤表,FLOOR((ROW()-2)/64, 1)+1,  MOD(D303 - C303-1, 8)+1)</f>
        <v>己</v>
      </c>
      <c r="G303" t="str">
        <f t="shared" si="24"/>
        <v>己丙</v>
      </c>
      <c r="H303" t="str">
        <f>VLOOKUP(G303,天干沖合!$E$2:$G$101,2,FALSE)</f>
        <v/>
      </c>
      <c r="I303" t="str">
        <f>VLOOKUP(G303,天干沖合!$E$2:$G$101,3,FALSE)</f>
        <v>为火悖地户，男人冤冤相害，女人必致淫污。</v>
      </c>
    </row>
    <row r="304" spans="1:9" x14ac:dyDescent="0.25">
      <c r="A304">
        <f t="shared" si="20"/>
        <v>-273.5</v>
      </c>
      <c r="B304">
        <f t="shared" si="21"/>
        <v>-5</v>
      </c>
      <c r="C304">
        <f t="shared" si="22"/>
        <v>5</v>
      </c>
      <c r="D304">
        <f t="shared" si="23"/>
        <v>7</v>
      </c>
      <c r="E304" t="str">
        <f>INDEX([2]!十八局地盤表,FLOOR((ROW()-2)/64, 1)+1,  D304)</f>
        <v>辛</v>
      </c>
      <c r="F304" t="str">
        <f>INDEX([2]!十八局地盤表,FLOOR((ROW()-2)/64, 1)+1,  MOD(D304 - C304-1, 8)+1)</f>
        <v>庚</v>
      </c>
      <c r="G304" t="str">
        <f t="shared" si="24"/>
        <v>庚辛</v>
      </c>
      <c r="H304" t="str">
        <f>VLOOKUP(G304,天干沖合!$E$2:$G$101,2,FALSE)</f>
        <v/>
      </c>
      <c r="I304" t="str">
        <f>VLOOKUP(G304,天干沖合!$E$2:$G$101,3,FALSE)</f>
        <v>名为白虎干格，不宜远行，远行车折马伤，求财更为大凶。</v>
      </c>
    </row>
    <row r="305" spans="1:9" x14ac:dyDescent="0.25">
      <c r="A305">
        <f t="shared" si="20"/>
        <v>-272.5</v>
      </c>
      <c r="B305">
        <f t="shared" si="21"/>
        <v>-5</v>
      </c>
      <c r="C305">
        <f t="shared" si="22"/>
        <v>5</v>
      </c>
      <c r="D305">
        <f t="shared" si="23"/>
        <v>8</v>
      </c>
      <c r="E305" t="str">
        <f>INDEX([2]!十八局地盤表,FLOOR((ROW()-2)/64, 1)+1,  D305)</f>
        <v>癸</v>
      </c>
      <c r="F305" t="str">
        <f>INDEX([2]!十八局地盤表,FLOOR((ROW()-2)/64, 1)+1,  MOD(D305 - C305-1, 8)+1)</f>
        <v>丁</v>
      </c>
      <c r="G305" t="str">
        <f t="shared" si="24"/>
        <v>丁癸</v>
      </c>
      <c r="H305" t="str">
        <f>VLOOKUP(G305,天干沖合!$E$2:$G$101,2,FALSE)</f>
        <v>沖</v>
      </c>
      <c r="I305" t="str">
        <f>VLOOKUP(G305,天干沖合!$E$2:$G$101,3,FALSE)</f>
        <v>癸水冲克丁火，为朱雀投江，文书口舌是非，经官动府，词讼不利，音信沉溺不到。</v>
      </c>
    </row>
    <row r="306" spans="1:9" x14ac:dyDescent="0.25">
      <c r="A306">
        <f t="shared" si="20"/>
        <v>-271.5</v>
      </c>
      <c r="B306">
        <f t="shared" si="21"/>
        <v>-5</v>
      </c>
      <c r="C306">
        <f t="shared" si="22"/>
        <v>6</v>
      </c>
      <c r="D306">
        <f t="shared" si="23"/>
        <v>1</v>
      </c>
      <c r="E306" t="str">
        <f>INDEX([2]!十八局地盤表,FLOOR((ROW()-2)/64, 1)+1,  D306)</f>
        <v>己</v>
      </c>
      <c r="F306" t="str">
        <f>INDEX([2]!十八局地盤表,FLOOR((ROW()-2)/64, 1)+1,  MOD(D306 - C306-1, 8)+1)</f>
        <v>丁</v>
      </c>
      <c r="G306" t="str">
        <f t="shared" si="24"/>
        <v>丁己</v>
      </c>
      <c r="H306" t="str">
        <f>VLOOKUP(G306,天干沖合!$E$2:$G$101,2,FALSE)</f>
        <v/>
      </c>
      <c r="I306" t="str">
        <f>VLOOKUP(G306,天干沖合!$E$2:$G$101,3,FALSE)</f>
        <v>因戌为火库，己为勾陈，故为火入勾陈，奸私仇冤，事因女人。</v>
      </c>
    </row>
    <row r="307" spans="1:9" x14ac:dyDescent="0.25">
      <c r="A307">
        <f t="shared" si="20"/>
        <v>-270.5</v>
      </c>
      <c r="B307">
        <f t="shared" si="21"/>
        <v>-5</v>
      </c>
      <c r="C307">
        <f t="shared" si="22"/>
        <v>6</v>
      </c>
      <c r="D307">
        <f t="shared" si="23"/>
        <v>2</v>
      </c>
      <c r="E307" t="str">
        <f>INDEX([2]!十八局地盤表,FLOOR((ROW()-2)/64, 1)+1,  D307)</f>
        <v>庚</v>
      </c>
      <c r="F307" t="str">
        <f>INDEX([2]!十八局地盤表,FLOOR((ROW()-2)/64, 1)+1,  MOD(D307 - C307-1, 8)+1)</f>
        <v>壬</v>
      </c>
      <c r="G307" t="str">
        <f t="shared" si="24"/>
        <v>壬庚</v>
      </c>
      <c r="H307" t="str">
        <f>VLOOKUP(G307,天干沖合!$E$2:$G$101,2,FALSE)</f>
        <v/>
      </c>
      <c r="I307" t="str">
        <f>VLOOKUP(G307,天干沖合!$E$2:$G$101,3,FALSE)</f>
        <v>因庚为太白，壬为蛇，故名为太白擒蛇，刑狱公平，立剖邪正。</v>
      </c>
    </row>
    <row r="308" spans="1:9" x14ac:dyDescent="0.25">
      <c r="A308">
        <f t="shared" si="20"/>
        <v>-269.5</v>
      </c>
      <c r="B308">
        <f t="shared" si="21"/>
        <v>-5</v>
      </c>
      <c r="C308">
        <f t="shared" si="22"/>
        <v>6</v>
      </c>
      <c r="D308">
        <f t="shared" si="23"/>
        <v>3</v>
      </c>
      <c r="E308" t="str">
        <f>INDEX([2]!十八局地盤表,FLOOR((ROW()-2)/64, 1)+1,  D308)</f>
        <v>丁</v>
      </c>
      <c r="F308" t="str">
        <f>INDEX([2]!十八局地盤表,FLOOR((ROW()-2)/64, 1)+1,  MOD(D308 - C308-1, 8)+1)</f>
        <v>乙</v>
      </c>
      <c r="G308" t="str">
        <f t="shared" si="24"/>
        <v>乙丁</v>
      </c>
      <c r="H308" t="str">
        <f>VLOOKUP(G308,天干沖合!$E$2:$G$101,2,FALSE)</f>
        <v/>
      </c>
      <c r="I308" t="str">
        <f>VLOOKUP(G308,天干沖合!$E$2:$G$101,3,FALSE)</f>
        <v>为奇仪相佐，最利文书、考试，百事可为。</v>
      </c>
    </row>
    <row r="309" spans="1:9" x14ac:dyDescent="0.25">
      <c r="A309">
        <f t="shared" si="20"/>
        <v>-268.5</v>
      </c>
      <c r="B309">
        <f t="shared" si="21"/>
        <v>-5</v>
      </c>
      <c r="C309">
        <f t="shared" si="22"/>
        <v>6</v>
      </c>
      <c r="D309">
        <f t="shared" si="23"/>
        <v>4</v>
      </c>
      <c r="E309" t="str">
        <f>INDEX([2]!十八局地盤表,FLOOR((ROW()-2)/64, 1)+1,  D309)</f>
        <v>壬</v>
      </c>
      <c r="F309" t="str">
        <f>INDEX([2]!十八局地盤表,FLOOR((ROW()-2)/64, 1)+1,  MOD(D309 - C309-1, 8)+1)</f>
        <v>丙</v>
      </c>
      <c r="G309" t="str">
        <f t="shared" si="24"/>
        <v>丙壬</v>
      </c>
      <c r="H309" t="str">
        <f>VLOOKUP(G309,天干沖合!$E$2:$G$101,2,FALSE)</f>
        <v>沖</v>
      </c>
      <c r="I309" t="str">
        <f>VLOOKUP(G309,天干沖合!$E$2:$G$101,3,FALSE)</f>
        <v>为火入天罗，壬水冲克丙火，故为客不利，是非颇多。</v>
      </c>
    </row>
    <row r="310" spans="1:9" x14ac:dyDescent="0.25">
      <c r="A310">
        <f t="shared" si="20"/>
        <v>-267.5</v>
      </c>
      <c r="B310">
        <f t="shared" si="21"/>
        <v>-5</v>
      </c>
      <c r="C310">
        <f t="shared" si="22"/>
        <v>6</v>
      </c>
      <c r="D310">
        <f t="shared" si="23"/>
        <v>5</v>
      </c>
      <c r="E310" t="str">
        <f>INDEX([2]!十八局地盤表,FLOOR((ROW()-2)/64, 1)+1,  D310)</f>
        <v>乙</v>
      </c>
      <c r="F310" t="str">
        <f>INDEX([2]!十八局地盤表,FLOOR((ROW()-2)/64, 1)+1,  MOD(D310 - C310-1, 8)+1)</f>
        <v>辛</v>
      </c>
      <c r="G310" t="str">
        <f t="shared" si="24"/>
        <v>辛乙</v>
      </c>
      <c r="H310" t="str">
        <f>VLOOKUP(G310,天干沖合!$E$2:$G$101,2,FALSE)</f>
        <v>沖</v>
      </c>
      <c r="I310" t="str">
        <f>VLOOKUP(G310,天干沖合!$E$2:$G$101,3,FALSE)</f>
        <v>辛金克乙木，故名为白虎猖狂，家败人亡，远行多灾殃，测婚离散，主因男人。</v>
      </c>
    </row>
    <row r="311" spans="1:9" x14ac:dyDescent="0.25">
      <c r="A311">
        <f t="shared" si="20"/>
        <v>-266.5</v>
      </c>
      <c r="B311">
        <f t="shared" si="21"/>
        <v>-5</v>
      </c>
      <c r="C311">
        <f t="shared" si="22"/>
        <v>6</v>
      </c>
      <c r="D311">
        <f t="shared" si="23"/>
        <v>6</v>
      </c>
      <c r="E311" t="str">
        <f>INDEX([2]!十八局地盤表,FLOOR((ROW()-2)/64, 1)+1,  D311)</f>
        <v>丙</v>
      </c>
      <c r="F311" t="str">
        <f>INDEX([2]!十八局地盤表,FLOOR((ROW()-2)/64, 1)+1,  MOD(D311 - C311-1, 8)+1)</f>
        <v>癸</v>
      </c>
      <c r="G311" t="str">
        <f t="shared" si="24"/>
        <v>癸丙</v>
      </c>
      <c r="H311" t="str">
        <f>VLOOKUP(G311,天干沖合!$E$2:$G$101,2,FALSE)</f>
        <v/>
      </c>
      <c r="I311" t="str">
        <f>VLOOKUP(G311,天干沖合!$E$2:$G$101,3,FALSE)</f>
        <v>名为华盖悖师，贵溅逢之皆不利，唯上人见喜。</v>
      </c>
    </row>
    <row r="312" spans="1:9" x14ac:dyDescent="0.25">
      <c r="A312">
        <f t="shared" si="20"/>
        <v>-265.5</v>
      </c>
      <c r="B312">
        <f t="shared" si="21"/>
        <v>-5</v>
      </c>
      <c r="C312">
        <f t="shared" si="22"/>
        <v>6</v>
      </c>
      <c r="D312">
        <f t="shared" si="23"/>
        <v>7</v>
      </c>
      <c r="E312" t="str">
        <f>INDEX([2]!十八局地盤表,FLOOR((ROW()-2)/64, 1)+1,  D312)</f>
        <v>辛</v>
      </c>
      <c r="F312" t="str">
        <f>INDEX([2]!十八局地盤表,FLOOR((ROW()-2)/64, 1)+1,  MOD(D312 - C312-1, 8)+1)</f>
        <v>己</v>
      </c>
      <c r="G312" t="str">
        <f t="shared" si="24"/>
        <v>己辛</v>
      </c>
      <c r="H312" t="str">
        <f>VLOOKUP(G312,天干沖合!$E$2:$G$101,2,FALSE)</f>
        <v/>
      </c>
      <c r="I312" t="str">
        <f>VLOOKUP(G312,天干沖合!$E$2:$G$101,3,FALSE)</f>
        <v>名为游魂入墓，易遭阴邪鬼魅作祟。</v>
      </c>
    </row>
    <row r="313" spans="1:9" x14ac:dyDescent="0.25">
      <c r="A313">
        <f t="shared" si="20"/>
        <v>-264.5</v>
      </c>
      <c r="B313">
        <f t="shared" si="21"/>
        <v>-5</v>
      </c>
      <c r="C313">
        <f t="shared" si="22"/>
        <v>6</v>
      </c>
      <c r="D313">
        <f t="shared" si="23"/>
        <v>8</v>
      </c>
      <c r="E313" t="str">
        <f>INDEX([2]!十八局地盤表,FLOOR((ROW()-2)/64, 1)+1,  D313)</f>
        <v>癸</v>
      </c>
      <c r="F313" t="str">
        <f>INDEX([2]!十八局地盤表,FLOOR((ROW()-2)/64, 1)+1,  MOD(D313 - C313-1, 8)+1)</f>
        <v>庚</v>
      </c>
      <c r="G313" t="str">
        <f t="shared" si="24"/>
        <v>庚癸</v>
      </c>
      <c r="H313" t="str">
        <f>VLOOKUP(G313,天干沖合!$E$2:$G$101,2,FALSE)</f>
        <v/>
      </c>
      <c r="I313" t="str">
        <f>VLOOKUP(G313,天干沖合!$E$2:$G$101,3,FALSE)</f>
        <v>名为大格，因寅申相冲克，庚为道路，故多主车祸，行人不至，官事不止，生育母子俱伤，大凶。</v>
      </c>
    </row>
    <row r="314" spans="1:9" x14ac:dyDescent="0.25">
      <c r="A314">
        <f t="shared" si="20"/>
        <v>-263.5</v>
      </c>
      <c r="B314">
        <f t="shared" si="21"/>
        <v>-5</v>
      </c>
      <c r="C314">
        <f t="shared" si="22"/>
        <v>7</v>
      </c>
      <c r="D314">
        <f t="shared" si="23"/>
        <v>1</v>
      </c>
      <c r="E314" t="str">
        <f>INDEX([2]!十八局地盤表,FLOOR((ROW()-2)/64, 1)+1,  D314)</f>
        <v>己</v>
      </c>
      <c r="F314" t="str">
        <f>INDEX([2]!十八局地盤表,FLOOR((ROW()-2)/64, 1)+1,  MOD(D314 - C314-1, 8)+1)</f>
        <v>庚</v>
      </c>
      <c r="G314" t="str">
        <f t="shared" si="24"/>
        <v>庚己</v>
      </c>
      <c r="H314" t="str">
        <f>VLOOKUP(G314,天干沖合!$E$2:$G$101,2,FALSE)</f>
        <v/>
      </c>
      <c r="I314" t="str">
        <f>VLOOKUP(G314,天干沖合!$E$2:$G$101,3,FALSE)</f>
        <v>名为官符刑格，主有官司口舌，因官讼被判刑，住牢狱更凶。</v>
      </c>
    </row>
    <row r="315" spans="1:9" x14ac:dyDescent="0.25">
      <c r="A315">
        <f t="shared" si="20"/>
        <v>-262.5</v>
      </c>
      <c r="B315">
        <f t="shared" si="21"/>
        <v>-5</v>
      </c>
      <c r="C315">
        <f t="shared" si="22"/>
        <v>7</v>
      </c>
      <c r="D315">
        <f t="shared" si="23"/>
        <v>2</v>
      </c>
      <c r="E315" t="str">
        <f>INDEX([2]!十八局地盤表,FLOOR((ROW()-2)/64, 1)+1,  D315)</f>
        <v>庚</v>
      </c>
      <c r="F315" t="str">
        <f>INDEX([2]!十八局地盤表,FLOOR((ROW()-2)/64, 1)+1,  MOD(D315 - C315-1, 8)+1)</f>
        <v>丁</v>
      </c>
      <c r="G315" t="str">
        <f t="shared" si="24"/>
        <v>丁庚</v>
      </c>
      <c r="H315" t="str">
        <f>VLOOKUP(G315,天干沖合!$E$2:$G$101,2,FALSE)</f>
        <v/>
      </c>
      <c r="I315" t="str">
        <f>VLOOKUP(G315,天干沖合!$E$2:$G$101,3,FALSE)</f>
        <v>丁为文书，庚为阻隔之神，故为文书阻隔，行人必归。</v>
      </c>
    </row>
    <row r="316" spans="1:9" x14ac:dyDescent="0.25">
      <c r="A316">
        <f t="shared" si="20"/>
        <v>-261.5</v>
      </c>
      <c r="B316">
        <f t="shared" si="21"/>
        <v>-5</v>
      </c>
      <c r="C316">
        <f t="shared" si="22"/>
        <v>7</v>
      </c>
      <c r="D316">
        <f t="shared" si="23"/>
        <v>3</v>
      </c>
      <c r="E316" t="str">
        <f>INDEX([2]!十八局地盤表,FLOOR((ROW()-2)/64, 1)+1,  D316)</f>
        <v>丁</v>
      </c>
      <c r="F316" t="str">
        <f>INDEX([2]!十八局地盤表,FLOOR((ROW()-2)/64, 1)+1,  MOD(D316 - C316-1, 8)+1)</f>
        <v>壬</v>
      </c>
      <c r="G316" t="str">
        <f t="shared" si="24"/>
        <v>壬丁</v>
      </c>
      <c r="H316" t="str">
        <f>VLOOKUP(G316,天干沖合!$E$2:$G$101,2,FALSE)</f>
        <v>合木</v>
      </c>
      <c r="I316" t="str">
        <f>VLOOKUP(G316,天干沖合!$E$2:$G$101,3,FALSE)</f>
        <v>因丁壬相合，故名干合蛇刑，文书牵连，贵人匆匆，男吉女凶。</v>
      </c>
    </row>
    <row r="317" spans="1:9" x14ac:dyDescent="0.25">
      <c r="A317">
        <f t="shared" si="20"/>
        <v>-260.5</v>
      </c>
      <c r="B317">
        <f t="shared" si="21"/>
        <v>-5</v>
      </c>
      <c r="C317">
        <f t="shared" si="22"/>
        <v>7</v>
      </c>
      <c r="D317">
        <f t="shared" si="23"/>
        <v>4</v>
      </c>
      <c r="E317" t="str">
        <f>INDEX([2]!十八局地盤表,FLOOR((ROW()-2)/64, 1)+1,  D317)</f>
        <v>壬</v>
      </c>
      <c r="F317" t="str">
        <f>INDEX([2]!十八局地盤表,FLOOR((ROW()-2)/64, 1)+1,  MOD(D317 - C317-1, 8)+1)</f>
        <v>乙</v>
      </c>
      <c r="G317" t="str">
        <f t="shared" si="24"/>
        <v>乙壬</v>
      </c>
      <c r="H317" t="str">
        <f>VLOOKUP(G317,天干沖合!$E$2:$G$101,2,FALSE)</f>
        <v/>
      </c>
      <c r="I317" t="str">
        <f>VLOOKUP(G317,天干沖合!$E$2:$G$101,3,FALSE)</f>
        <v>为日奇入地，尊卑悖乱，官讼是非，有人谋害之事。</v>
      </c>
    </row>
    <row r="318" spans="1:9" x14ac:dyDescent="0.25">
      <c r="A318">
        <f t="shared" si="20"/>
        <v>-259.5</v>
      </c>
      <c r="B318">
        <f t="shared" si="21"/>
        <v>-5</v>
      </c>
      <c r="C318">
        <f t="shared" si="22"/>
        <v>7</v>
      </c>
      <c r="D318">
        <f t="shared" si="23"/>
        <v>5</v>
      </c>
      <c r="E318" t="str">
        <f>INDEX([2]!十八局地盤表,FLOOR((ROW()-2)/64, 1)+1,  D318)</f>
        <v>乙</v>
      </c>
      <c r="F318" t="str">
        <f>INDEX([2]!十八局地盤表,FLOOR((ROW()-2)/64, 1)+1,  MOD(D318 - C318-1, 8)+1)</f>
        <v>丙</v>
      </c>
      <c r="G318" t="str">
        <f t="shared" si="24"/>
        <v>丙乙</v>
      </c>
      <c r="H318" t="str">
        <f>VLOOKUP(G318,天干沖合!$E$2:$G$101,2,FALSE)</f>
        <v/>
      </c>
      <c r="I318" t="str">
        <f>VLOOKUP(G318,天干沖合!$E$2:$G$101,3,FALSE)</f>
        <v>为日月并行，公谋私为皆为吉。</v>
      </c>
    </row>
    <row r="319" spans="1:9" x14ac:dyDescent="0.25">
      <c r="A319">
        <f t="shared" si="20"/>
        <v>-258.5</v>
      </c>
      <c r="B319">
        <f t="shared" si="21"/>
        <v>-5</v>
      </c>
      <c r="C319">
        <f t="shared" si="22"/>
        <v>7</v>
      </c>
      <c r="D319">
        <f t="shared" si="23"/>
        <v>6</v>
      </c>
      <c r="E319" t="str">
        <f>INDEX([2]!十八局地盤表,FLOOR((ROW()-2)/64, 1)+1,  D319)</f>
        <v>丙</v>
      </c>
      <c r="F319" t="str">
        <f>INDEX([2]!十八局地盤表,FLOOR((ROW()-2)/64, 1)+1,  MOD(D319 - C319-1, 8)+1)</f>
        <v>辛</v>
      </c>
      <c r="G319" t="str">
        <f t="shared" si="24"/>
        <v>辛丙</v>
      </c>
      <c r="H319" t="str">
        <f>VLOOKUP(G319,天干沖合!$E$2:$G$101,2,FALSE)</f>
        <v>合水</v>
      </c>
      <c r="I319" t="str">
        <f>VLOOKUP(G319,天干沖合!$E$2:$G$101,3,FALSE)</f>
        <v>名为合悖师，门吉则事吉，门凶则事凶，测事易因财物致讼。</v>
      </c>
    </row>
    <row r="320" spans="1:9" x14ac:dyDescent="0.25">
      <c r="A320">
        <f t="shared" si="20"/>
        <v>-257.5</v>
      </c>
      <c r="B320">
        <f t="shared" si="21"/>
        <v>-5</v>
      </c>
      <c r="C320">
        <f t="shared" si="22"/>
        <v>7</v>
      </c>
      <c r="D320">
        <f t="shared" si="23"/>
        <v>7</v>
      </c>
      <c r="E320" t="str">
        <f>INDEX([2]!十八局地盤表,FLOOR((ROW()-2)/64, 1)+1,  D320)</f>
        <v>辛</v>
      </c>
      <c r="F320" t="str">
        <f>INDEX([2]!十八局地盤表,FLOOR((ROW()-2)/64, 1)+1,  MOD(D320 - C320-1, 8)+1)</f>
        <v>癸</v>
      </c>
      <c r="G320" t="str">
        <f t="shared" si="24"/>
        <v>癸辛</v>
      </c>
      <c r="H320" t="str">
        <f>VLOOKUP(G320,天干沖合!$E$2:$G$101,2,FALSE)</f>
        <v/>
      </c>
      <c r="I320" t="str">
        <f>VLOOKUP(G320,天干沖合!$E$2:$G$101,3,FALSE)</f>
        <v>名主网盖天牢，主官司败诉，死罪难逃，测病亦大凶。</v>
      </c>
    </row>
    <row r="321" spans="1:9" x14ac:dyDescent="0.25">
      <c r="A321">
        <f t="shared" si="20"/>
        <v>-256.5</v>
      </c>
      <c r="B321">
        <f t="shared" si="21"/>
        <v>-5</v>
      </c>
      <c r="C321">
        <f t="shared" si="22"/>
        <v>7</v>
      </c>
      <c r="D321">
        <f t="shared" si="23"/>
        <v>8</v>
      </c>
      <c r="E321" t="str">
        <f>INDEX([2]!十八局地盤表,FLOOR((ROW()-2)/64, 1)+1,  D321)</f>
        <v>癸</v>
      </c>
      <c r="F321" t="str">
        <f>INDEX([2]!十八局地盤表,FLOOR((ROW()-2)/64, 1)+1,  MOD(D321 - C321-1, 8)+1)</f>
        <v>己</v>
      </c>
      <c r="G321" t="str">
        <f t="shared" si="24"/>
        <v>己癸</v>
      </c>
      <c r="H321" t="str">
        <f>VLOOKUP(G321,天干沖合!$E$2:$G$101,2,FALSE)</f>
        <v/>
      </c>
      <c r="I321" t="str">
        <f>VLOOKUP(G321,天干沖合!$E$2:$G$101,3,FALSE)</f>
        <v>名为地刑玄武，男女疾病垂危，有囚狱词讼之灾。</v>
      </c>
    </row>
    <row r="322" spans="1:9" x14ac:dyDescent="0.25">
      <c r="A322">
        <f t="shared" si="20"/>
        <v>-255.5</v>
      </c>
      <c r="B322">
        <f t="shared" si="21"/>
        <v>-4</v>
      </c>
      <c r="C322">
        <f t="shared" si="22"/>
        <v>0</v>
      </c>
      <c r="D322">
        <f t="shared" si="23"/>
        <v>1</v>
      </c>
      <c r="E322" t="str">
        <f>INDEX([2]!十八局地盤表,FLOOR((ROW()-2)/64, 1)+1,  D322)</f>
        <v>戊</v>
      </c>
      <c r="F322" t="str">
        <f>INDEX([2]!十八局地盤表,FLOOR((ROW()-2)/64, 1)+1,  MOD(D322 - C322-1, 8)+1)</f>
        <v>戊</v>
      </c>
      <c r="G322" t="str">
        <f t="shared" si="24"/>
        <v>戊戊</v>
      </c>
      <c r="H322" t="str">
        <f>VLOOKUP(G322,天干沖合!$E$2:$G$101,2,FALSE)</f>
        <v/>
      </c>
      <c r="I322" t="str">
        <f>VLOOKUP(G322,天干沖合!$E$2:$G$101,3,FALSE)</f>
        <v>甲甲比肩，名为伏吟，遇此，凡事不利，道路闭塞，以守为好。</v>
      </c>
    </row>
    <row r="323" spans="1:9" x14ac:dyDescent="0.25">
      <c r="A323">
        <f t="shared" ref="A323:A386" si="25">ROW()-577.5</f>
        <v>-254.5</v>
      </c>
      <c r="B323">
        <f t="shared" ref="B323:B386" si="26">SIGN(A323)*CEILING(ABS(A323)/64, 1)</f>
        <v>-4</v>
      </c>
      <c r="C323">
        <f t="shared" ref="C323:C386" si="27">MOD(FLOOR((ROW()-2)/8, 1), 8)</f>
        <v>0</v>
      </c>
      <c r="D323">
        <f t="shared" ref="D323:D386" si="28">MOD(ROW()-2, 8)+1</f>
        <v>2</v>
      </c>
      <c r="E323" t="str">
        <f>INDEX([2]!十八局地盤表,FLOOR((ROW()-2)/64, 1)+1,  D323)</f>
        <v>己</v>
      </c>
      <c r="F323" t="str">
        <f>INDEX([2]!十八局地盤表,FLOOR((ROW()-2)/64, 1)+1,  MOD(D323 - C323-1, 8)+1)</f>
        <v>己</v>
      </c>
      <c r="G323" t="str">
        <f t="shared" ref="G323:G386" si="29">F323&amp;E323</f>
        <v>己己</v>
      </c>
      <c r="H323" t="str">
        <f>VLOOKUP(G323,天干沖合!$E$2:$G$101,2,FALSE)</f>
        <v/>
      </c>
      <c r="I323" t="str">
        <f>VLOOKUP(G323,天干沖合!$E$2:$G$101,3,FALSE)</f>
        <v>名为地户逢鬼，病者发凶或必死，百事不遂，暂不谋为，谋为则凶。</v>
      </c>
    </row>
    <row r="324" spans="1:9" x14ac:dyDescent="0.25">
      <c r="A324">
        <f t="shared" si="25"/>
        <v>-253.5</v>
      </c>
      <c r="B324">
        <f t="shared" si="26"/>
        <v>-4</v>
      </c>
      <c r="C324">
        <f t="shared" si="27"/>
        <v>0</v>
      </c>
      <c r="D324">
        <f t="shared" si="28"/>
        <v>3</v>
      </c>
      <c r="E324" t="str">
        <f>INDEX([2]!十八局地盤表,FLOOR((ROW()-2)/64, 1)+1,  D324)</f>
        <v>癸</v>
      </c>
      <c r="F324" t="str">
        <f>INDEX([2]!十八局地盤表,FLOOR((ROW()-2)/64, 1)+1,  MOD(D324 - C324-1, 8)+1)</f>
        <v>癸</v>
      </c>
      <c r="G324" t="str">
        <f t="shared" si="29"/>
        <v>癸癸</v>
      </c>
      <c r="H324" t="str">
        <f>VLOOKUP(G324,天干沖合!$E$2:$G$101,2,FALSE)</f>
        <v/>
      </c>
      <c r="I324" t="str">
        <f>VLOOKUP(G324,天干沖合!$E$2:$G$101,3,FALSE)</f>
        <v>名为天网四张，主行人失伴，病讼皆伤。</v>
      </c>
    </row>
    <row r="325" spans="1:9" x14ac:dyDescent="0.25">
      <c r="A325">
        <f t="shared" si="25"/>
        <v>-252.5</v>
      </c>
      <c r="B325">
        <f t="shared" si="26"/>
        <v>-4</v>
      </c>
      <c r="C325">
        <f t="shared" si="27"/>
        <v>0</v>
      </c>
      <c r="D325">
        <f t="shared" si="28"/>
        <v>4</v>
      </c>
      <c r="E325" t="str">
        <f>INDEX([2]!十八局地盤表,FLOOR((ROW()-2)/64, 1)+1,  D325)</f>
        <v>辛</v>
      </c>
      <c r="F325" t="str">
        <f>INDEX([2]!十八局地盤表,FLOOR((ROW()-2)/64, 1)+1,  MOD(D325 - C325-1, 8)+1)</f>
        <v>辛</v>
      </c>
      <c r="G325" t="str">
        <f t="shared" si="29"/>
        <v>辛辛</v>
      </c>
      <c r="H325" t="str">
        <f>VLOOKUP(G325,天干沖合!$E$2:$G$101,2,FALSE)</f>
        <v/>
      </c>
      <c r="I325" t="str">
        <f>VLOOKUP(G325,天干沖合!$E$2:$G$101,3,FALSE)</f>
        <v>因午午为自刑，故名为伏吟天庭，公废私就，讼狱自罹罪名。</v>
      </c>
    </row>
    <row r="326" spans="1:9" x14ac:dyDescent="0.25">
      <c r="A326">
        <f t="shared" si="25"/>
        <v>-251.5</v>
      </c>
      <c r="B326">
        <f t="shared" si="26"/>
        <v>-4</v>
      </c>
      <c r="C326">
        <f t="shared" si="27"/>
        <v>0</v>
      </c>
      <c r="D326">
        <f t="shared" si="28"/>
        <v>5</v>
      </c>
      <c r="E326" t="str">
        <f>INDEX([2]!十八局地盤表,FLOOR((ROW()-2)/64, 1)+1,  D326)</f>
        <v>丙</v>
      </c>
      <c r="F326" t="str">
        <f>INDEX([2]!十八局地盤表,FLOOR((ROW()-2)/64, 1)+1,  MOD(D326 - C326-1, 8)+1)</f>
        <v>丙</v>
      </c>
      <c r="G326" t="str">
        <f t="shared" si="29"/>
        <v>丙丙</v>
      </c>
      <c r="H326" t="str">
        <f>VLOOKUP(G326,天干沖合!$E$2:$G$101,2,FALSE)</f>
        <v/>
      </c>
      <c r="I326" t="str">
        <f>VLOOKUP(G326,天干沖合!$E$2:$G$101,3,FALSE)</f>
        <v>为月奇悖师，文书逼迫，破耗遗失，主单据票证不明遗失。</v>
      </c>
    </row>
    <row r="327" spans="1:9" x14ac:dyDescent="0.25">
      <c r="A327">
        <f t="shared" si="25"/>
        <v>-250.5</v>
      </c>
      <c r="B327">
        <f t="shared" si="26"/>
        <v>-4</v>
      </c>
      <c r="C327">
        <f t="shared" si="27"/>
        <v>0</v>
      </c>
      <c r="D327">
        <f t="shared" si="28"/>
        <v>6</v>
      </c>
      <c r="E327" t="str">
        <f>INDEX([2]!十八局地盤表,FLOOR((ROW()-2)/64, 1)+1,  D327)</f>
        <v>丁</v>
      </c>
      <c r="F327" t="str">
        <f>INDEX([2]!十八局地盤表,FLOOR((ROW()-2)/64, 1)+1,  MOD(D327 - C327-1, 8)+1)</f>
        <v>丁</v>
      </c>
      <c r="G327" t="str">
        <f t="shared" si="29"/>
        <v>丁丁</v>
      </c>
      <c r="H327" t="str">
        <f>VLOOKUP(G327,天干沖合!$E$2:$G$101,2,FALSE)</f>
        <v/>
      </c>
      <c r="I327" t="str">
        <f>VLOOKUP(G327,天干沖合!$E$2:$G$101,3,FALSE)</f>
        <v>为星奇入太阴，文书证件即至，喜事从心，万事如意。</v>
      </c>
    </row>
    <row r="328" spans="1:9" x14ac:dyDescent="0.25">
      <c r="A328">
        <f t="shared" si="25"/>
        <v>-249.5</v>
      </c>
      <c r="B328">
        <f t="shared" si="26"/>
        <v>-4</v>
      </c>
      <c r="C328">
        <f t="shared" si="27"/>
        <v>0</v>
      </c>
      <c r="D328">
        <f t="shared" si="28"/>
        <v>7</v>
      </c>
      <c r="E328" t="str">
        <f>INDEX([2]!十八局地盤表,FLOOR((ROW()-2)/64, 1)+1,  D328)</f>
        <v>庚</v>
      </c>
      <c r="F328" t="str">
        <f>INDEX([2]!十八局地盤表,FLOOR((ROW()-2)/64, 1)+1,  MOD(D328 - C328-1, 8)+1)</f>
        <v>庚</v>
      </c>
      <c r="G328" t="str">
        <f t="shared" si="29"/>
        <v>庚庚</v>
      </c>
      <c r="H328" t="str">
        <f>VLOOKUP(G328,天干沖合!$E$2:$G$101,2,FALSE)</f>
        <v/>
      </c>
      <c r="I328" t="str">
        <f>VLOOKUP(G328,天干沖合!$E$2:$G$101,3,FALSE)</f>
        <v>名为太白同宫，又名战格，官灾横祸，兄弟或同辈朋友相冲撞，不利为事。</v>
      </c>
    </row>
    <row r="329" spans="1:9" x14ac:dyDescent="0.25">
      <c r="A329">
        <f t="shared" si="25"/>
        <v>-248.5</v>
      </c>
      <c r="B329">
        <f t="shared" si="26"/>
        <v>-4</v>
      </c>
      <c r="C329">
        <f t="shared" si="27"/>
        <v>0</v>
      </c>
      <c r="D329">
        <f t="shared" si="28"/>
        <v>8</v>
      </c>
      <c r="E329" t="str">
        <f>INDEX([2]!十八局地盤表,FLOOR((ROW()-2)/64, 1)+1,  D329)</f>
        <v>壬</v>
      </c>
      <c r="F329" t="str">
        <f>INDEX([2]!十八局地盤表,FLOOR((ROW()-2)/64, 1)+1,  MOD(D329 - C329-1, 8)+1)</f>
        <v>壬</v>
      </c>
      <c r="G329" t="str">
        <f t="shared" si="29"/>
        <v>壬壬</v>
      </c>
      <c r="H329" t="str">
        <f>VLOOKUP(G329,天干沖合!$E$2:$G$101,2,FALSE)</f>
        <v/>
      </c>
      <c r="I329" t="str">
        <f>VLOOKUP(G329,天干沖合!$E$2:$G$101,3,FALSE)</f>
        <v>名为蛇入地罗，外人缠绕，内事索索，吉门吉星，庶免蹉跎。</v>
      </c>
    </row>
    <row r="330" spans="1:9" x14ac:dyDescent="0.25">
      <c r="A330">
        <f t="shared" si="25"/>
        <v>-247.5</v>
      </c>
      <c r="B330">
        <f t="shared" si="26"/>
        <v>-4</v>
      </c>
      <c r="C330">
        <f t="shared" si="27"/>
        <v>1</v>
      </c>
      <c r="D330">
        <f t="shared" si="28"/>
        <v>1</v>
      </c>
      <c r="E330" t="str">
        <f>INDEX([2]!十八局地盤表,FLOOR((ROW()-2)/64, 1)+1,  D330)</f>
        <v>戊</v>
      </c>
      <c r="F330" t="str">
        <f>INDEX([2]!十八局地盤表,FLOOR((ROW()-2)/64, 1)+1,  MOD(D330 - C330-1, 8)+1)</f>
        <v>壬</v>
      </c>
      <c r="G330" t="str">
        <f t="shared" si="29"/>
        <v>壬戊</v>
      </c>
      <c r="H330" t="str">
        <f>VLOOKUP(G330,天干沖合!$E$2:$G$101,2,FALSE)</f>
        <v/>
      </c>
      <c r="I330" t="str">
        <f>VLOOKUP(G330,天干沖合!$E$2:$G$101,3,FALSE)</f>
        <v>因壬为小蛇，甲为青龙，故名为小蛇化龙，男人发达，女人产婴童。</v>
      </c>
    </row>
    <row r="331" spans="1:9" x14ac:dyDescent="0.25">
      <c r="A331">
        <f t="shared" si="25"/>
        <v>-246.5</v>
      </c>
      <c r="B331">
        <f t="shared" si="26"/>
        <v>-4</v>
      </c>
      <c r="C331">
        <f t="shared" si="27"/>
        <v>1</v>
      </c>
      <c r="D331">
        <f t="shared" si="28"/>
        <v>2</v>
      </c>
      <c r="E331" t="str">
        <f>INDEX([2]!十八局地盤表,FLOOR((ROW()-2)/64, 1)+1,  D331)</f>
        <v>己</v>
      </c>
      <c r="F331" t="str">
        <f>INDEX([2]!十八局地盤表,FLOOR((ROW()-2)/64, 1)+1,  MOD(D331 - C331-1, 8)+1)</f>
        <v>戊</v>
      </c>
      <c r="G331" t="str">
        <f t="shared" si="29"/>
        <v>戊己</v>
      </c>
      <c r="H331" t="str">
        <f>VLOOKUP(G331,天干沖合!$E$2:$G$101,2,FALSE)</f>
        <v/>
      </c>
      <c r="I331" t="str">
        <f>VLOOKUP(G331,天干沖合!$E$2:$G$101,3,FALSE)</f>
        <v>因为戌为戊土之墓，故为贵人入狱，公私皆不利。</v>
      </c>
    </row>
    <row r="332" spans="1:9" x14ac:dyDescent="0.25">
      <c r="A332">
        <f t="shared" si="25"/>
        <v>-245.5</v>
      </c>
      <c r="B332">
        <f t="shared" si="26"/>
        <v>-4</v>
      </c>
      <c r="C332">
        <f t="shared" si="27"/>
        <v>1</v>
      </c>
      <c r="D332">
        <f t="shared" si="28"/>
        <v>3</v>
      </c>
      <c r="E332" t="str">
        <f>INDEX([2]!十八局地盤表,FLOOR((ROW()-2)/64, 1)+1,  D332)</f>
        <v>癸</v>
      </c>
      <c r="F332" t="str">
        <f>INDEX([2]!十八局地盤表,FLOOR((ROW()-2)/64, 1)+1,  MOD(D332 - C332-1, 8)+1)</f>
        <v>己</v>
      </c>
      <c r="G332" t="str">
        <f t="shared" si="29"/>
        <v>己癸</v>
      </c>
      <c r="H332" t="str">
        <f>VLOOKUP(G332,天干沖合!$E$2:$G$101,2,FALSE)</f>
        <v/>
      </c>
      <c r="I332" t="str">
        <f>VLOOKUP(G332,天干沖合!$E$2:$G$101,3,FALSE)</f>
        <v>名为地刑玄武，男女疾病垂危，有囚狱词讼之灾。</v>
      </c>
    </row>
    <row r="333" spans="1:9" x14ac:dyDescent="0.25">
      <c r="A333">
        <f t="shared" si="25"/>
        <v>-244.5</v>
      </c>
      <c r="B333">
        <f t="shared" si="26"/>
        <v>-4</v>
      </c>
      <c r="C333">
        <f t="shared" si="27"/>
        <v>1</v>
      </c>
      <c r="D333">
        <f t="shared" si="28"/>
        <v>4</v>
      </c>
      <c r="E333" t="str">
        <f>INDEX([2]!十八局地盤表,FLOOR((ROW()-2)/64, 1)+1,  D333)</f>
        <v>辛</v>
      </c>
      <c r="F333" t="str">
        <f>INDEX([2]!十八局地盤表,FLOOR((ROW()-2)/64, 1)+1,  MOD(D333 - C333-1, 8)+1)</f>
        <v>癸</v>
      </c>
      <c r="G333" t="str">
        <f t="shared" si="29"/>
        <v>癸辛</v>
      </c>
      <c r="H333" t="str">
        <f>VLOOKUP(G333,天干沖合!$E$2:$G$101,2,FALSE)</f>
        <v/>
      </c>
      <c r="I333" t="str">
        <f>VLOOKUP(G333,天干沖合!$E$2:$G$101,3,FALSE)</f>
        <v>名主网盖天牢，主官司败诉，死罪难逃，测病亦大凶。</v>
      </c>
    </row>
    <row r="334" spans="1:9" x14ac:dyDescent="0.25">
      <c r="A334">
        <f t="shared" si="25"/>
        <v>-243.5</v>
      </c>
      <c r="B334">
        <f t="shared" si="26"/>
        <v>-4</v>
      </c>
      <c r="C334">
        <f t="shared" si="27"/>
        <v>1</v>
      </c>
      <c r="D334">
        <f t="shared" si="28"/>
        <v>5</v>
      </c>
      <c r="E334" t="str">
        <f>INDEX([2]!十八局地盤表,FLOOR((ROW()-2)/64, 1)+1,  D334)</f>
        <v>丙</v>
      </c>
      <c r="F334" t="str">
        <f>INDEX([2]!十八局地盤表,FLOOR((ROW()-2)/64, 1)+1,  MOD(D334 - C334-1, 8)+1)</f>
        <v>辛</v>
      </c>
      <c r="G334" t="str">
        <f t="shared" si="29"/>
        <v>辛丙</v>
      </c>
      <c r="H334" t="str">
        <f>VLOOKUP(G334,天干沖合!$E$2:$G$101,2,FALSE)</f>
        <v>合水</v>
      </c>
      <c r="I334" t="str">
        <f>VLOOKUP(G334,天干沖合!$E$2:$G$101,3,FALSE)</f>
        <v>名为合悖师，门吉则事吉，门凶则事凶，测事易因财物致讼。</v>
      </c>
    </row>
    <row r="335" spans="1:9" x14ac:dyDescent="0.25">
      <c r="A335">
        <f t="shared" si="25"/>
        <v>-242.5</v>
      </c>
      <c r="B335">
        <f t="shared" si="26"/>
        <v>-4</v>
      </c>
      <c r="C335">
        <f t="shared" si="27"/>
        <v>1</v>
      </c>
      <c r="D335">
        <f t="shared" si="28"/>
        <v>6</v>
      </c>
      <c r="E335" t="str">
        <f>INDEX([2]!十八局地盤表,FLOOR((ROW()-2)/64, 1)+1,  D335)</f>
        <v>丁</v>
      </c>
      <c r="F335" t="str">
        <f>INDEX([2]!十八局地盤表,FLOOR((ROW()-2)/64, 1)+1,  MOD(D335 - C335-1, 8)+1)</f>
        <v>丙</v>
      </c>
      <c r="G335" t="str">
        <f t="shared" si="29"/>
        <v>丙丁</v>
      </c>
      <c r="H335" t="str">
        <f>VLOOKUP(G335,天干沖合!$E$2:$G$101,2,FALSE)</f>
        <v/>
      </c>
      <c r="I335" t="str">
        <f>VLOOKUP(G335,天干沖合!$E$2:$G$101,3,FALSE)</f>
        <v>为星奇朱雀，贵人文书吉利，常人平静安乐，得三吉门为天遁。</v>
      </c>
    </row>
    <row r="336" spans="1:9" x14ac:dyDescent="0.25">
      <c r="A336">
        <f t="shared" si="25"/>
        <v>-241.5</v>
      </c>
      <c r="B336">
        <f t="shared" si="26"/>
        <v>-4</v>
      </c>
      <c r="C336">
        <f t="shared" si="27"/>
        <v>1</v>
      </c>
      <c r="D336">
        <f t="shared" si="28"/>
        <v>7</v>
      </c>
      <c r="E336" t="str">
        <f>INDEX([2]!十八局地盤表,FLOOR((ROW()-2)/64, 1)+1,  D336)</f>
        <v>庚</v>
      </c>
      <c r="F336" t="str">
        <f>INDEX([2]!十八局地盤表,FLOOR((ROW()-2)/64, 1)+1,  MOD(D336 - C336-1, 8)+1)</f>
        <v>丁</v>
      </c>
      <c r="G336" t="str">
        <f t="shared" si="29"/>
        <v>丁庚</v>
      </c>
      <c r="H336" t="str">
        <f>VLOOKUP(G336,天干沖合!$E$2:$G$101,2,FALSE)</f>
        <v/>
      </c>
      <c r="I336" t="str">
        <f>VLOOKUP(G336,天干沖合!$E$2:$G$101,3,FALSE)</f>
        <v>丁为文书，庚为阻隔之神，故为文书阻隔，行人必归。</v>
      </c>
    </row>
    <row r="337" spans="1:9" x14ac:dyDescent="0.25">
      <c r="A337">
        <f t="shared" si="25"/>
        <v>-240.5</v>
      </c>
      <c r="B337">
        <f t="shared" si="26"/>
        <v>-4</v>
      </c>
      <c r="C337">
        <f t="shared" si="27"/>
        <v>1</v>
      </c>
      <c r="D337">
        <f t="shared" si="28"/>
        <v>8</v>
      </c>
      <c r="E337" t="str">
        <f>INDEX([2]!十八局地盤表,FLOOR((ROW()-2)/64, 1)+1,  D337)</f>
        <v>壬</v>
      </c>
      <c r="F337" t="str">
        <f>INDEX([2]!十八局地盤表,FLOOR((ROW()-2)/64, 1)+1,  MOD(D337 - C337-1, 8)+1)</f>
        <v>庚</v>
      </c>
      <c r="G337" t="str">
        <f t="shared" si="29"/>
        <v>庚壬</v>
      </c>
      <c r="H337" t="str">
        <f>VLOOKUP(G337,天干沖合!$E$2:$G$101,2,FALSE)</f>
        <v/>
      </c>
      <c r="I337" t="str">
        <f>VLOOKUP(G337,天干沖合!$E$2:$G$101,3,FALSE)</f>
        <v>为上格，壬水主流动，庚为阻隔之神，故远行道路迷失，男女音信难通。</v>
      </c>
    </row>
    <row r="338" spans="1:9" x14ac:dyDescent="0.25">
      <c r="A338">
        <f t="shared" si="25"/>
        <v>-239.5</v>
      </c>
      <c r="B338">
        <f t="shared" si="26"/>
        <v>-4</v>
      </c>
      <c r="C338">
        <f t="shared" si="27"/>
        <v>2</v>
      </c>
      <c r="D338">
        <f t="shared" si="28"/>
        <v>1</v>
      </c>
      <c r="E338" t="str">
        <f>INDEX([2]!十八局地盤表,FLOOR((ROW()-2)/64, 1)+1,  D338)</f>
        <v>戊</v>
      </c>
      <c r="F338" t="str">
        <f>INDEX([2]!十八局地盤表,FLOOR((ROW()-2)/64, 1)+1,  MOD(D338 - C338-1, 8)+1)</f>
        <v>庚</v>
      </c>
      <c r="G338" t="str">
        <f t="shared" si="29"/>
        <v>庚戊</v>
      </c>
      <c r="H338" t="str">
        <f>VLOOKUP(G338,天干沖合!$E$2:$G$101,2,FALSE)</f>
        <v/>
      </c>
      <c r="I338" t="str">
        <f>VLOOKUP(G338,天干沖合!$E$2:$G$101,3,FALSE)</f>
        <v>庚金克甲木，谓天乙伏宫，百事不可谋，大凶。</v>
      </c>
    </row>
    <row r="339" spans="1:9" x14ac:dyDescent="0.25">
      <c r="A339">
        <f t="shared" si="25"/>
        <v>-238.5</v>
      </c>
      <c r="B339">
        <f t="shared" si="26"/>
        <v>-4</v>
      </c>
      <c r="C339">
        <f t="shared" si="27"/>
        <v>2</v>
      </c>
      <c r="D339">
        <f t="shared" si="28"/>
        <v>2</v>
      </c>
      <c r="E339" t="str">
        <f>INDEX([2]!十八局地盤表,FLOOR((ROW()-2)/64, 1)+1,  D339)</f>
        <v>己</v>
      </c>
      <c r="F339" t="str">
        <f>INDEX([2]!十八局地盤表,FLOOR((ROW()-2)/64, 1)+1,  MOD(D339 - C339-1, 8)+1)</f>
        <v>壬</v>
      </c>
      <c r="G339" t="str">
        <f t="shared" si="29"/>
        <v>壬己</v>
      </c>
      <c r="H339" t="str">
        <f>VLOOKUP(G339,天干沖合!$E$2:$G$101,2,FALSE)</f>
        <v/>
      </c>
      <c r="I339" t="str">
        <f>VLOOKUP(G339,天干沖合!$E$2:$G$101,3,FALSE)</f>
        <v>因辰戌相冲，故名为反吟蛇刑，主官讼败拆，大祸将至，顺守可吉，妄动必凶。</v>
      </c>
    </row>
    <row r="340" spans="1:9" x14ac:dyDescent="0.25">
      <c r="A340">
        <f t="shared" si="25"/>
        <v>-237.5</v>
      </c>
      <c r="B340">
        <f t="shared" si="26"/>
        <v>-4</v>
      </c>
      <c r="C340">
        <f t="shared" si="27"/>
        <v>2</v>
      </c>
      <c r="D340">
        <f t="shared" si="28"/>
        <v>3</v>
      </c>
      <c r="E340" t="str">
        <f>INDEX([2]!十八局地盤表,FLOOR((ROW()-2)/64, 1)+1,  D340)</f>
        <v>癸</v>
      </c>
      <c r="F340" t="str">
        <f>INDEX([2]!十八局地盤表,FLOOR((ROW()-2)/64, 1)+1,  MOD(D340 - C340-1, 8)+1)</f>
        <v>戊</v>
      </c>
      <c r="G340" t="str">
        <f t="shared" si="29"/>
        <v>戊癸</v>
      </c>
      <c r="H340" t="str">
        <f>VLOOKUP(G340,天干沖合!$E$2:$G$101,2,FALSE)</f>
        <v>合火</v>
      </c>
      <c r="I340" t="str">
        <f>VLOOKUP(G340,天干沖合!$E$2:$G$101,3,FALSE)</f>
        <v>因甲为青龙，癸为天网，又为华盖，故为青华盖，又戊癸相合，故逢吉门为吉，可招福临门，逢凶门者事多不利，为凶。</v>
      </c>
    </row>
    <row r="341" spans="1:9" x14ac:dyDescent="0.25">
      <c r="A341">
        <f t="shared" si="25"/>
        <v>-236.5</v>
      </c>
      <c r="B341">
        <f t="shared" si="26"/>
        <v>-4</v>
      </c>
      <c r="C341">
        <f t="shared" si="27"/>
        <v>2</v>
      </c>
      <c r="D341">
        <f t="shared" si="28"/>
        <v>4</v>
      </c>
      <c r="E341" t="str">
        <f>INDEX([2]!十八局地盤表,FLOOR((ROW()-2)/64, 1)+1,  D341)</f>
        <v>辛</v>
      </c>
      <c r="F341" t="str">
        <f>INDEX([2]!十八局地盤表,FLOOR((ROW()-2)/64, 1)+1,  MOD(D341 - C341-1, 8)+1)</f>
        <v>己</v>
      </c>
      <c r="G341" t="str">
        <f t="shared" si="29"/>
        <v>己辛</v>
      </c>
      <c r="H341" t="str">
        <f>VLOOKUP(G341,天干沖合!$E$2:$G$101,2,FALSE)</f>
        <v/>
      </c>
      <c r="I341" t="str">
        <f>VLOOKUP(G341,天干沖合!$E$2:$G$101,3,FALSE)</f>
        <v>名为游魂入墓，易遭阴邪鬼魅作祟。</v>
      </c>
    </row>
    <row r="342" spans="1:9" x14ac:dyDescent="0.25">
      <c r="A342">
        <f t="shared" si="25"/>
        <v>-235.5</v>
      </c>
      <c r="B342">
        <f t="shared" si="26"/>
        <v>-4</v>
      </c>
      <c r="C342">
        <f t="shared" si="27"/>
        <v>2</v>
      </c>
      <c r="D342">
        <f t="shared" si="28"/>
        <v>5</v>
      </c>
      <c r="E342" t="str">
        <f>INDEX([2]!十八局地盤表,FLOOR((ROW()-2)/64, 1)+1,  D342)</f>
        <v>丙</v>
      </c>
      <c r="F342" t="str">
        <f>INDEX([2]!十八局地盤表,FLOOR((ROW()-2)/64, 1)+1,  MOD(D342 - C342-1, 8)+1)</f>
        <v>癸</v>
      </c>
      <c r="G342" t="str">
        <f t="shared" si="29"/>
        <v>癸丙</v>
      </c>
      <c r="H342" t="str">
        <f>VLOOKUP(G342,天干沖合!$E$2:$G$101,2,FALSE)</f>
        <v/>
      </c>
      <c r="I342" t="str">
        <f>VLOOKUP(G342,天干沖合!$E$2:$G$101,3,FALSE)</f>
        <v>名为华盖悖师，贵溅逢之皆不利，唯上人见喜。</v>
      </c>
    </row>
    <row r="343" spans="1:9" x14ac:dyDescent="0.25">
      <c r="A343">
        <f t="shared" si="25"/>
        <v>-234.5</v>
      </c>
      <c r="B343">
        <f t="shared" si="26"/>
        <v>-4</v>
      </c>
      <c r="C343">
        <f t="shared" si="27"/>
        <v>2</v>
      </c>
      <c r="D343">
        <f t="shared" si="28"/>
        <v>6</v>
      </c>
      <c r="E343" t="str">
        <f>INDEX([2]!十八局地盤表,FLOOR((ROW()-2)/64, 1)+1,  D343)</f>
        <v>丁</v>
      </c>
      <c r="F343" t="str">
        <f>INDEX([2]!十八局地盤表,FLOOR((ROW()-2)/64, 1)+1,  MOD(D343 - C343-1, 8)+1)</f>
        <v>辛</v>
      </c>
      <c r="G343" t="str">
        <f t="shared" si="29"/>
        <v>辛丁</v>
      </c>
      <c r="H343" t="str">
        <f>VLOOKUP(G343,天干沖合!$E$2:$G$101,2,FALSE)</f>
        <v/>
      </c>
      <c r="I343" t="str">
        <f>VLOOKUP(G343,天干沖合!$E$2:$G$101,3,FALSE)</f>
        <v>辛为狱神，丁为星奇，故名为狱神得奇，经商求财获利倍增，囚人逢天赦释免。</v>
      </c>
    </row>
    <row r="344" spans="1:9" x14ac:dyDescent="0.25">
      <c r="A344">
        <f t="shared" si="25"/>
        <v>-233.5</v>
      </c>
      <c r="B344">
        <f t="shared" si="26"/>
        <v>-4</v>
      </c>
      <c r="C344">
        <f t="shared" si="27"/>
        <v>2</v>
      </c>
      <c r="D344">
        <f t="shared" si="28"/>
        <v>7</v>
      </c>
      <c r="E344" t="str">
        <f>INDEX([2]!十八局地盤表,FLOOR((ROW()-2)/64, 1)+1,  D344)</f>
        <v>庚</v>
      </c>
      <c r="F344" t="str">
        <f>INDEX([2]!十八局地盤表,FLOOR((ROW()-2)/64, 1)+1,  MOD(D344 - C344-1, 8)+1)</f>
        <v>丙</v>
      </c>
      <c r="G344" t="str">
        <f t="shared" si="29"/>
        <v>丙庚</v>
      </c>
      <c r="H344" t="str">
        <f>VLOOKUP(G344,天干沖合!$E$2:$G$101,2,FALSE)</f>
        <v/>
      </c>
      <c r="I344" t="str">
        <f>VLOOKUP(G344,天干沖合!$E$2:$G$101,3,FALSE)</f>
        <v>为荧入太白，门户破败，盗贼耗失，事业亦凶。</v>
      </c>
    </row>
    <row r="345" spans="1:9" x14ac:dyDescent="0.25">
      <c r="A345">
        <f t="shared" si="25"/>
        <v>-232.5</v>
      </c>
      <c r="B345">
        <f t="shared" si="26"/>
        <v>-4</v>
      </c>
      <c r="C345">
        <f t="shared" si="27"/>
        <v>2</v>
      </c>
      <c r="D345">
        <f t="shared" si="28"/>
        <v>8</v>
      </c>
      <c r="E345" t="str">
        <f>INDEX([2]!十八局地盤表,FLOOR((ROW()-2)/64, 1)+1,  D345)</f>
        <v>壬</v>
      </c>
      <c r="F345" t="str">
        <f>INDEX([2]!十八局地盤表,FLOOR((ROW()-2)/64, 1)+1,  MOD(D345 - C345-1, 8)+1)</f>
        <v>丁</v>
      </c>
      <c r="G345" t="str">
        <f t="shared" si="29"/>
        <v>丁壬</v>
      </c>
      <c r="H345" t="str">
        <f>VLOOKUP(G345,天干沖合!$E$2:$G$101,2,FALSE)</f>
        <v>合木</v>
      </c>
      <c r="I345" t="str">
        <f>VLOOKUP(G345,天干沖合!$E$2:$G$101,3,FALSE)</f>
        <v>因丁壬相合，故主贵人恩诏，讼狱公平，测婚多为苟合。</v>
      </c>
    </row>
    <row r="346" spans="1:9" x14ac:dyDescent="0.25">
      <c r="A346">
        <f t="shared" si="25"/>
        <v>-231.5</v>
      </c>
      <c r="B346">
        <f t="shared" si="26"/>
        <v>-4</v>
      </c>
      <c r="C346">
        <f t="shared" si="27"/>
        <v>3</v>
      </c>
      <c r="D346">
        <f t="shared" si="28"/>
        <v>1</v>
      </c>
      <c r="E346" t="str">
        <f>INDEX([2]!十八局地盤表,FLOOR((ROW()-2)/64, 1)+1,  D346)</f>
        <v>戊</v>
      </c>
      <c r="F346" t="str">
        <f>INDEX([2]!十八局地盤表,FLOOR((ROW()-2)/64, 1)+1,  MOD(D346 - C346-1, 8)+1)</f>
        <v>丁</v>
      </c>
      <c r="G346" t="str">
        <f t="shared" si="29"/>
        <v>丁戊</v>
      </c>
      <c r="H346" t="str">
        <f>VLOOKUP(G346,天干沖合!$E$2:$G$101,2,FALSE)</f>
        <v/>
      </c>
      <c r="I346" t="str">
        <f>VLOOKUP(G346,天干沖合!$E$2:$G$101,3,FALSE)</f>
        <v>为青龙转光，官人升迁，常人威昌。</v>
      </c>
    </row>
    <row r="347" spans="1:9" x14ac:dyDescent="0.25">
      <c r="A347">
        <f t="shared" si="25"/>
        <v>-230.5</v>
      </c>
      <c r="B347">
        <f t="shared" si="26"/>
        <v>-4</v>
      </c>
      <c r="C347">
        <f t="shared" si="27"/>
        <v>3</v>
      </c>
      <c r="D347">
        <f t="shared" si="28"/>
        <v>2</v>
      </c>
      <c r="E347" t="str">
        <f>INDEX([2]!十八局地盤表,FLOOR((ROW()-2)/64, 1)+1,  D347)</f>
        <v>己</v>
      </c>
      <c r="F347" t="str">
        <f>INDEX([2]!十八局地盤表,FLOOR((ROW()-2)/64, 1)+1,  MOD(D347 - C347-1, 8)+1)</f>
        <v>庚</v>
      </c>
      <c r="G347" t="str">
        <f t="shared" si="29"/>
        <v>庚己</v>
      </c>
      <c r="H347" t="str">
        <f>VLOOKUP(G347,天干沖合!$E$2:$G$101,2,FALSE)</f>
        <v/>
      </c>
      <c r="I347" t="str">
        <f>VLOOKUP(G347,天干沖合!$E$2:$G$101,3,FALSE)</f>
        <v>名为官符刑格，主有官司口舌，因官讼被判刑，住牢狱更凶。</v>
      </c>
    </row>
    <row r="348" spans="1:9" x14ac:dyDescent="0.25">
      <c r="A348">
        <f t="shared" si="25"/>
        <v>-229.5</v>
      </c>
      <c r="B348">
        <f t="shared" si="26"/>
        <v>-4</v>
      </c>
      <c r="C348">
        <f t="shared" si="27"/>
        <v>3</v>
      </c>
      <c r="D348">
        <f t="shared" si="28"/>
        <v>3</v>
      </c>
      <c r="E348" t="str">
        <f>INDEX([2]!十八局地盤表,FLOOR((ROW()-2)/64, 1)+1,  D348)</f>
        <v>癸</v>
      </c>
      <c r="F348" t="str">
        <f>INDEX([2]!十八局地盤表,FLOOR((ROW()-2)/64, 1)+1,  MOD(D348 - C348-1, 8)+1)</f>
        <v>壬</v>
      </c>
      <c r="G348" t="str">
        <f t="shared" si="29"/>
        <v>壬癸</v>
      </c>
      <c r="H348" t="str">
        <f>VLOOKUP(G348,天干沖合!$E$2:$G$101,2,FALSE)</f>
        <v/>
      </c>
      <c r="I348" t="str">
        <f>VLOOKUP(G348,天干沖合!$E$2:$G$101,3,FALSE)</f>
        <v>名为幼女奸淫，主有家丑外扬之事发生，门吉星凶，易反福为祸。</v>
      </c>
    </row>
    <row r="349" spans="1:9" x14ac:dyDescent="0.25">
      <c r="A349">
        <f t="shared" si="25"/>
        <v>-228.5</v>
      </c>
      <c r="B349">
        <f t="shared" si="26"/>
        <v>-4</v>
      </c>
      <c r="C349">
        <f t="shared" si="27"/>
        <v>3</v>
      </c>
      <c r="D349">
        <f t="shared" si="28"/>
        <v>4</v>
      </c>
      <c r="E349" t="str">
        <f>INDEX([2]!十八局地盤表,FLOOR((ROW()-2)/64, 1)+1,  D349)</f>
        <v>辛</v>
      </c>
      <c r="F349" t="str">
        <f>INDEX([2]!十八局地盤表,FLOOR((ROW()-2)/64, 1)+1,  MOD(D349 - C349-1, 8)+1)</f>
        <v>戊</v>
      </c>
      <c r="G349" t="str">
        <f t="shared" si="29"/>
        <v>戊辛</v>
      </c>
      <c r="H349" t="str">
        <f>VLOOKUP(G349,天干沖合!$E$2:$G$101,2,FALSE)</f>
        <v/>
      </c>
      <c r="I349" t="str">
        <f>VLOOKUP(G349,天干沖合!$E$2:$G$101,3,FALSE)</f>
        <v>因辛金克甲木，子午相冲，故为青龙折足，吉门有生助，尚能谋事，若逢凶门，主招灾、失财或有足疾、折伤。</v>
      </c>
    </row>
    <row r="350" spans="1:9" x14ac:dyDescent="0.25">
      <c r="A350">
        <f t="shared" si="25"/>
        <v>-227.5</v>
      </c>
      <c r="B350">
        <f t="shared" si="26"/>
        <v>-4</v>
      </c>
      <c r="C350">
        <f t="shared" si="27"/>
        <v>3</v>
      </c>
      <c r="D350">
        <f t="shared" si="28"/>
        <v>5</v>
      </c>
      <c r="E350" t="str">
        <f>INDEX([2]!十八局地盤表,FLOOR((ROW()-2)/64, 1)+1,  D350)</f>
        <v>丙</v>
      </c>
      <c r="F350" t="str">
        <f>INDEX([2]!十八局地盤表,FLOOR((ROW()-2)/64, 1)+1,  MOD(D350 - C350-1, 8)+1)</f>
        <v>己</v>
      </c>
      <c r="G350" t="str">
        <f t="shared" si="29"/>
        <v>己丙</v>
      </c>
      <c r="H350" t="str">
        <f>VLOOKUP(G350,天干沖合!$E$2:$G$101,2,FALSE)</f>
        <v/>
      </c>
      <c r="I350" t="str">
        <f>VLOOKUP(G350,天干沖合!$E$2:$G$101,3,FALSE)</f>
        <v>为火悖地户，男人冤冤相害，女人必致淫污。</v>
      </c>
    </row>
    <row r="351" spans="1:9" x14ac:dyDescent="0.25">
      <c r="A351">
        <f t="shared" si="25"/>
        <v>-226.5</v>
      </c>
      <c r="B351">
        <f t="shared" si="26"/>
        <v>-4</v>
      </c>
      <c r="C351">
        <f t="shared" si="27"/>
        <v>3</v>
      </c>
      <c r="D351">
        <f t="shared" si="28"/>
        <v>6</v>
      </c>
      <c r="E351" t="str">
        <f>INDEX([2]!十八局地盤表,FLOOR((ROW()-2)/64, 1)+1,  D351)</f>
        <v>丁</v>
      </c>
      <c r="F351" t="str">
        <f>INDEX([2]!十八局地盤表,FLOOR((ROW()-2)/64, 1)+1,  MOD(D351 - C351-1, 8)+1)</f>
        <v>癸</v>
      </c>
      <c r="G351" t="str">
        <f t="shared" si="29"/>
        <v>癸丁</v>
      </c>
      <c r="H351" t="str">
        <f>VLOOKUP(G351,天干沖合!$E$2:$G$101,2,FALSE)</f>
        <v>沖</v>
      </c>
      <c r="I351" t="str">
        <f>VLOOKUP(G351,天干沖合!$E$2:$G$101,3,FALSE)</f>
        <v>因癸水冲克丁火，丁火烧灼癸水，故名为腾蛇夭矫，文书官司，火焚也逃不掉。</v>
      </c>
    </row>
    <row r="352" spans="1:9" x14ac:dyDescent="0.25">
      <c r="A352">
        <f t="shared" si="25"/>
        <v>-225.5</v>
      </c>
      <c r="B352">
        <f t="shared" si="26"/>
        <v>-4</v>
      </c>
      <c r="C352">
        <f t="shared" si="27"/>
        <v>3</v>
      </c>
      <c r="D352">
        <f t="shared" si="28"/>
        <v>7</v>
      </c>
      <c r="E352" t="str">
        <f>INDEX([2]!十八局地盤表,FLOOR((ROW()-2)/64, 1)+1,  D352)</f>
        <v>庚</v>
      </c>
      <c r="F352" t="str">
        <f>INDEX([2]!十八局地盤表,FLOOR((ROW()-2)/64, 1)+1,  MOD(D352 - C352-1, 8)+1)</f>
        <v>辛</v>
      </c>
      <c r="G352" t="str">
        <f t="shared" si="29"/>
        <v>辛庚</v>
      </c>
      <c r="H352" t="str">
        <f>VLOOKUP(G352,天干沖合!$E$2:$G$101,2,FALSE)</f>
        <v/>
      </c>
      <c r="I352" t="str">
        <f>VLOOKUP(G352,天干沖合!$E$2:$G$101,3,FALSE)</f>
        <v>名为白虎出力，刀刃相交，主客相残，逊让退步稍可，强进血溅衣衫。</v>
      </c>
    </row>
    <row r="353" spans="1:9" x14ac:dyDescent="0.25">
      <c r="A353">
        <f t="shared" si="25"/>
        <v>-224.5</v>
      </c>
      <c r="B353">
        <f t="shared" si="26"/>
        <v>-4</v>
      </c>
      <c r="C353">
        <f t="shared" si="27"/>
        <v>3</v>
      </c>
      <c r="D353">
        <f t="shared" si="28"/>
        <v>8</v>
      </c>
      <c r="E353" t="str">
        <f>INDEX([2]!十八局地盤表,FLOOR((ROW()-2)/64, 1)+1,  D353)</f>
        <v>壬</v>
      </c>
      <c r="F353" t="str">
        <f>INDEX([2]!十八局地盤表,FLOOR((ROW()-2)/64, 1)+1,  MOD(D353 - C353-1, 8)+1)</f>
        <v>丙</v>
      </c>
      <c r="G353" t="str">
        <f t="shared" si="29"/>
        <v>丙壬</v>
      </c>
      <c r="H353" t="str">
        <f>VLOOKUP(G353,天干沖合!$E$2:$G$101,2,FALSE)</f>
        <v>沖</v>
      </c>
      <c r="I353" t="str">
        <f>VLOOKUP(G353,天干沖合!$E$2:$G$101,3,FALSE)</f>
        <v>为火入天罗，壬水冲克丙火，故为客不利，是非颇多。</v>
      </c>
    </row>
    <row r="354" spans="1:9" x14ac:dyDescent="0.25">
      <c r="A354">
        <f t="shared" si="25"/>
        <v>-223.5</v>
      </c>
      <c r="B354">
        <f t="shared" si="26"/>
        <v>-4</v>
      </c>
      <c r="C354">
        <f t="shared" si="27"/>
        <v>4</v>
      </c>
      <c r="D354">
        <f t="shared" si="28"/>
        <v>1</v>
      </c>
      <c r="E354" t="str">
        <f>INDEX([2]!十八局地盤表,FLOOR((ROW()-2)/64, 1)+1,  D354)</f>
        <v>戊</v>
      </c>
      <c r="F354" t="str">
        <f>INDEX([2]!十八局地盤表,FLOOR((ROW()-2)/64, 1)+1,  MOD(D354 - C354-1, 8)+1)</f>
        <v>丙</v>
      </c>
      <c r="G354" t="str">
        <f t="shared" si="29"/>
        <v>丙戊</v>
      </c>
      <c r="H354" t="str">
        <f>VLOOKUP(G354,天干沖合!$E$2:$G$101,2,FALSE)</f>
        <v/>
      </c>
      <c r="I354" t="str">
        <f>VLOOKUP(G354,天干沖合!$E$2:$G$101,3,FALSE)</f>
        <v>甲为丙火之母，丙火回到母亲身边，好似飞鸟归 ，故名鸟跌穴，百事吉，事业可为，可谋大事。</v>
      </c>
    </row>
    <row r="355" spans="1:9" x14ac:dyDescent="0.25">
      <c r="A355">
        <f t="shared" si="25"/>
        <v>-222.5</v>
      </c>
      <c r="B355">
        <f t="shared" si="26"/>
        <v>-4</v>
      </c>
      <c r="C355">
        <f t="shared" si="27"/>
        <v>4</v>
      </c>
      <c r="D355">
        <f t="shared" si="28"/>
        <v>2</v>
      </c>
      <c r="E355" t="str">
        <f>INDEX([2]!十八局地盤表,FLOOR((ROW()-2)/64, 1)+1,  D355)</f>
        <v>己</v>
      </c>
      <c r="F355" t="str">
        <f>INDEX([2]!十八局地盤表,FLOOR((ROW()-2)/64, 1)+1,  MOD(D355 - C355-1, 8)+1)</f>
        <v>丁</v>
      </c>
      <c r="G355" t="str">
        <f t="shared" si="29"/>
        <v>丁己</v>
      </c>
      <c r="H355" t="str">
        <f>VLOOKUP(G355,天干沖合!$E$2:$G$101,2,FALSE)</f>
        <v/>
      </c>
      <c r="I355" t="str">
        <f>VLOOKUP(G355,天干沖合!$E$2:$G$101,3,FALSE)</f>
        <v>因戌为火库，己为勾陈，故为火入勾陈，奸私仇冤，事因女人。</v>
      </c>
    </row>
    <row r="356" spans="1:9" x14ac:dyDescent="0.25">
      <c r="A356">
        <f t="shared" si="25"/>
        <v>-221.5</v>
      </c>
      <c r="B356">
        <f t="shared" si="26"/>
        <v>-4</v>
      </c>
      <c r="C356">
        <f t="shared" si="27"/>
        <v>4</v>
      </c>
      <c r="D356">
        <f t="shared" si="28"/>
        <v>3</v>
      </c>
      <c r="E356" t="str">
        <f>INDEX([2]!十八局地盤表,FLOOR((ROW()-2)/64, 1)+1,  D356)</f>
        <v>癸</v>
      </c>
      <c r="F356" t="str">
        <f>INDEX([2]!十八局地盤表,FLOOR((ROW()-2)/64, 1)+1,  MOD(D356 - C356-1, 8)+1)</f>
        <v>庚</v>
      </c>
      <c r="G356" t="str">
        <f t="shared" si="29"/>
        <v>庚癸</v>
      </c>
      <c r="H356" t="str">
        <f>VLOOKUP(G356,天干沖合!$E$2:$G$101,2,FALSE)</f>
        <v/>
      </c>
      <c r="I356" t="str">
        <f>VLOOKUP(G356,天干沖合!$E$2:$G$101,3,FALSE)</f>
        <v>名为大格，因寅申相冲克，庚为道路，故多主车祸，行人不至，官事不止，生育母子俱伤，大凶。</v>
      </c>
    </row>
    <row r="357" spans="1:9" x14ac:dyDescent="0.25">
      <c r="A357">
        <f t="shared" si="25"/>
        <v>-220.5</v>
      </c>
      <c r="B357">
        <f t="shared" si="26"/>
        <v>-4</v>
      </c>
      <c r="C357">
        <f t="shared" si="27"/>
        <v>4</v>
      </c>
      <c r="D357">
        <f t="shared" si="28"/>
        <v>4</v>
      </c>
      <c r="E357" t="str">
        <f>INDEX([2]!十八局地盤表,FLOOR((ROW()-2)/64, 1)+1,  D357)</f>
        <v>辛</v>
      </c>
      <c r="F357" t="str">
        <f>INDEX([2]!十八局地盤表,FLOOR((ROW()-2)/64, 1)+1,  MOD(D357 - C357-1, 8)+1)</f>
        <v>壬</v>
      </c>
      <c r="G357" t="str">
        <f t="shared" si="29"/>
        <v>壬辛</v>
      </c>
      <c r="H357" t="str">
        <f>VLOOKUP(G357,天干沖合!$E$2:$G$101,2,FALSE)</f>
        <v/>
      </c>
      <c r="I357" t="str">
        <f>VLOOKUP(G357,天干沖合!$E$2:$G$101,3,FALSE)</f>
        <v>因辛金入辰水之墓，故名为腾蛇相缠，纵得吉门，亦不能安宁，若有谋望，被人欺瞒。</v>
      </c>
    </row>
    <row r="358" spans="1:9" x14ac:dyDescent="0.25">
      <c r="A358">
        <f t="shared" si="25"/>
        <v>-219.5</v>
      </c>
      <c r="B358">
        <f t="shared" si="26"/>
        <v>-4</v>
      </c>
      <c r="C358">
        <f t="shared" si="27"/>
        <v>4</v>
      </c>
      <c r="D358">
        <f t="shared" si="28"/>
        <v>5</v>
      </c>
      <c r="E358" t="str">
        <f>INDEX([2]!十八局地盤表,FLOOR((ROW()-2)/64, 1)+1,  D358)</f>
        <v>丙</v>
      </c>
      <c r="F358" t="str">
        <f>INDEX([2]!十八局地盤表,FLOOR((ROW()-2)/64, 1)+1,  MOD(D358 - C358-1, 8)+1)</f>
        <v>戊</v>
      </c>
      <c r="G358" t="str">
        <f t="shared" si="29"/>
        <v>戊丙</v>
      </c>
      <c r="H358" t="str">
        <f>VLOOKUP(G358,天干沖合!$E$2:$G$101,2,FALSE)</f>
        <v/>
      </c>
      <c r="I358" t="str">
        <f>VLOOKUP(G358,天干沖合!$E$2:$G$101,3,FALSE)</f>
        <v>因青龙甲木生助丙火，故为青龙返首，为事所谋，大吉大利。若逢迫墓击刑，吉事成凶。</v>
      </c>
    </row>
    <row r="359" spans="1:9" x14ac:dyDescent="0.25">
      <c r="A359">
        <f t="shared" si="25"/>
        <v>-218.5</v>
      </c>
      <c r="B359">
        <f t="shared" si="26"/>
        <v>-4</v>
      </c>
      <c r="C359">
        <f t="shared" si="27"/>
        <v>4</v>
      </c>
      <c r="D359">
        <f t="shared" si="28"/>
        <v>6</v>
      </c>
      <c r="E359" t="str">
        <f>INDEX([2]!十八局地盤表,FLOOR((ROW()-2)/64, 1)+1,  D359)</f>
        <v>丁</v>
      </c>
      <c r="F359" t="str">
        <f>INDEX([2]!十八局地盤表,FLOOR((ROW()-2)/64, 1)+1,  MOD(D359 - C359-1, 8)+1)</f>
        <v>己</v>
      </c>
      <c r="G359" t="str">
        <f t="shared" si="29"/>
        <v>己丁</v>
      </c>
      <c r="H359" t="str">
        <f>VLOOKUP(G359,天干沖合!$E$2:$G$101,2,FALSE)</f>
        <v/>
      </c>
      <c r="I359" t="str">
        <f>VLOOKUP(G359,天干沖合!$E$2:$G$101,3,FALSE)</f>
        <v>因戌为火墓，故名为朱雀入墓，文书词讼，先曲后直。</v>
      </c>
    </row>
    <row r="360" spans="1:9" x14ac:dyDescent="0.25">
      <c r="A360">
        <f t="shared" si="25"/>
        <v>-217.5</v>
      </c>
      <c r="B360">
        <f t="shared" si="26"/>
        <v>-4</v>
      </c>
      <c r="C360">
        <f t="shared" si="27"/>
        <v>4</v>
      </c>
      <c r="D360">
        <f t="shared" si="28"/>
        <v>7</v>
      </c>
      <c r="E360" t="str">
        <f>INDEX([2]!十八局地盤表,FLOOR((ROW()-2)/64, 1)+1,  D360)</f>
        <v>庚</v>
      </c>
      <c r="F360" t="str">
        <f>INDEX([2]!十八局地盤表,FLOOR((ROW()-2)/64, 1)+1,  MOD(D360 - C360-1, 8)+1)</f>
        <v>癸</v>
      </c>
      <c r="G360" t="str">
        <f t="shared" si="29"/>
        <v>癸庚</v>
      </c>
      <c r="H360" t="str">
        <f>VLOOKUP(G360,天干沖合!$E$2:$G$101,2,FALSE)</f>
        <v/>
      </c>
      <c r="I360" t="str">
        <f>VLOOKUP(G360,天干沖合!$E$2:$G$101,3,FALSE)</f>
        <v>名为太白入网，主以暴力争讼，自罹罪责。</v>
      </c>
    </row>
    <row r="361" spans="1:9" x14ac:dyDescent="0.25">
      <c r="A361">
        <f t="shared" si="25"/>
        <v>-216.5</v>
      </c>
      <c r="B361">
        <f t="shared" si="26"/>
        <v>-4</v>
      </c>
      <c r="C361">
        <f t="shared" si="27"/>
        <v>4</v>
      </c>
      <c r="D361">
        <f t="shared" si="28"/>
        <v>8</v>
      </c>
      <c r="E361" t="str">
        <f>INDEX([2]!十八局地盤表,FLOOR((ROW()-2)/64, 1)+1,  D361)</f>
        <v>壬</v>
      </c>
      <c r="F361" t="str">
        <f>INDEX([2]!十八局地盤表,FLOOR((ROW()-2)/64, 1)+1,  MOD(D361 - C361-1, 8)+1)</f>
        <v>辛</v>
      </c>
      <c r="G361" t="str">
        <f t="shared" si="29"/>
        <v>辛壬</v>
      </c>
      <c r="H361" t="str">
        <f>VLOOKUP(G361,天干沖合!$E$2:$G$101,2,FALSE)</f>
        <v/>
      </c>
      <c r="I361" t="str">
        <f>VLOOKUP(G361,天干沖合!$E$2:$G$101,3,FALSE)</f>
        <v>因壬为凶蛇，辛为牢狱，故名为凶蛇入狱，两男争女，讼狱不息，先动失理。</v>
      </c>
    </row>
    <row r="362" spans="1:9" x14ac:dyDescent="0.25">
      <c r="A362">
        <f t="shared" si="25"/>
        <v>-215.5</v>
      </c>
      <c r="B362">
        <f t="shared" si="26"/>
        <v>-4</v>
      </c>
      <c r="C362">
        <f t="shared" si="27"/>
        <v>5</v>
      </c>
      <c r="D362">
        <f t="shared" si="28"/>
        <v>1</v>
      </c>
      <c r="E362" t="str">
        <f>INDEX([2]!十八局地盤表,FLOOR((ROW()-2)/64, 1)+1,  D362)</f>
        <v>戊</v>
      </c>
      <c r="F362" t="str">
        <f>INDEX([2]!十八局地盤表,FLOOR((ROW()-2)/64, 1)+1,  MOD(D362 - C362-1, 8)+1)</f>
        <v>辛</v>
      </c>
      <c r="G362" t="str">
        <f t="shared" si="29"/>
        <v>辛戊</v>
      </c>
      <c r="H362" t="str">
        <f>VLOOKUP(G362,天干沖合!$E$2:$G$101,2,FALSE)</f>
        <v/>
      </c>
      <c r="I362" t="str">
        <f>VLOOKUP(G362,天干沖合!$E$2:$G$101,3,FALSE)</f>
        <v>辛金克甲木，子午又相冲，故为困龙被伤，主官司破财，屈抑守分尚可，妄动则带来祸殃。</v>
      </c>
    </row>
    <row r="363" spans="1:9" x14ac:dyDescent="0.25">
      <c r="A363">
        <f t="shared" si="25"/>
        <v>-214.5</v>
      </c>
      <c r="B363">
        <f t="shared" si="26"/>
        <v>-4</v>
      </c>
      <c r="C363">
        <f t="shared" si="27"/>
        <v>5</v>
      </c>
      <c r="D363">
        <f t="shared" si="28"/>
        <v>2</v>
      </c>
      <c r="E363" t="str">
        <f>INDEX([2]!十八局地盤表,FLOOR((ROW()-2)/64, 1)+1,  D363)</f>
        <v>己</v>
      </c>
      <c r="F363" t="str">
        <f>INDEX([2]!十八局地盤表,FLOOR((ROW()-2)/64, 1)+1,  MOD(D363 - C363-1, 8)+1)</f>
        <v>丙</v>
      </c>
      <c r="G363" t="str">
        <f t="shared" si="29"/>
        <v>丙己</v>
      </c>
      <c r="H363" t="str">
        <f>VLOOKUP(G363,天干沖合!$E$2:$G$101,2,FALSE)</f>
        <v/>
      </c>
      <c r="I363" t="str">
        <f>VLOOKUP(G363,天干沖合!$E$2:$G$101,3,FALSE)</f>
        <v>因丙火入戌墓，故为火悖入刑，囚人刑杖，文书不行，吉门得吉，凶门转凶。</v>
      </c>
    </row>
    <row r="364" spans="1:9" x14ac:dyDescent="0.25">
      <c r="A364">
        <f t="shared" si="25"/>
        <v>-213.5</v>
      </c>
      <c r="B364">
        <f t="shared" si="26"/>
        <v>-4</v>
      </c>
      <c r="C364">
        <f t="shared" si="27"/>
        <v>5</v>
      </c>
      <c r="D364">
        <f t="shared" si="28"/>
        <v>3</v>
      </c>
      <c r="E364" t="str">
        <f>INDEX([2]!十八局地盤表,FLOOR((ROW()-2)/64, 1)+1,  D364)</f>
        <v>癸</v>
      </c>
      <c r="F364" t="str">
        <f>INDEX([2]!十八局地盤表,FLOOR((ROW()-2)/64, 1)+1,  MOD(D364 - C364-1, 8)+1)</f>
        <v>丁</v>
      </c>
      <c r="G364" t="str">
        <f t="shared" si="29"/>
        <v>丁癸</v>
      </c>
      <c r="H364" t="str">
        <f>VLOOKUP(G364,天干沖合!$E$2:$G$101,2,FALSE)</f>
        <v>沖</v>
      </c>
      <c r="I364" t="str">
        <f>VLOOKUP(G364,天干沖合!$E$2:$G$101,3,FALSE)</f>
        <v>癸水冲克丁火，为朱雀投江，文书口舌是非，经官动府，词讼不利，音信沉溺不到。</v>
      </c>
    </row>
    <row r="365" spans="1:9" x14ac:dyDescent="0.25">
      <c r="A365">
        <f t="shared" si="25"/>
        <v>-212.5</v>
      </c>
      <c r="B365">
        <f t="shared" si="26"/>
        <v>-4</v>
      </c>
      <c r="C365">
        <f t="shared" si="27"/>
        <v>5</v>
      </c>
      <c r="D365">
        <f t="shared" si="28"/>
        <v>4</v>
      </c>
      <c r="E365" t="str">
        <f>INDEX([2]!十八局地盤表,FLOOR((ROW()-2)/64, 1)+1,  D365)</f>
        <v>辛</v>
      </c>
      <c r="F365" t="str">
        <f>INDEX([2]!十八局地盤表,FLOOR((ROW()-2)/64, 1)+1,  MOD(D365 - C365-1, 8)+1)</f>
        <v>庚</v>
      </c>
      <c r="G365" t="str">
        <f t="shared" si="29"/>
        <v>庚辛</v>
      </c>
      <c r="H365" t="str">
        <f>VLOOKUP(G365,天干沖合!$E$2:$G$101,2,FALSE)</f>
        <v/>
      </c>
      <c r="I365" t="str">
        <f>VLOOKUP(G365,天干沖合!$E$2:$G$101,3,FALSE)</f>
        <v>名为白虎干格，不宜远行，远行车折马伤，求财更为大凶。</v>
      </c>
    </row>
    <row r="366" spans="1:9" x14ac:dyDescent="0.25">
      <c r="A366">
        <f t="shared" si="25"/>
        <v>-211.5</v>
      </c>
      <c r="B366">
        <f t="shared" si="26"/>
        <v>-4</v>
      </c>
      <c r="C366">
        <f t="shared" si="27"/>
        <v>5</v>
      </c>
      <c r="D366">
        <f t="shared" si="28"/>
        <v>5</v>
      </c>
      <c r="E366" t="str">
        <f>INDEX([2]!十八局地盤表,FLOOR((ROW()-2)/64, 1)+1,  D366)</f>
        <v>丙</v>
      </c>
      <c r="F366" t="str">
        <f>INDEX([2]!十八局地盤表,FLOOR((ROW()-2)/64, 1)+1,  MOD(D366 - C366-1, 8)+1)</f>
        <v>壬</v>
      </c>
      <c r="G366" t="str">
        <f t="shared" si="29"/>
        <v>壬丙</v>
      </c>
      <c r="H366" t="str">
        <f>VLOOKUP(G366,天干沖合!$E$2:$G$101,2,FALSE)</f>
        <v>沖</v>
      </c>
      <c r="I366" t="str">
        <f>VLOOKUP(G366,天干沖合!$E$2:$G$101,3,FALSE)</f>
        <v>名为水蛇入火，因壬丙相冲克，故主官灾刑禁，络绎不绝。</v>
      </c>
    </row>
    <row r="367" spans="1:9" x14ac:dyDescent="0.25">
      <c r="A367">
        <f t="shared" si="25"/>
        <v>-210.5</v>
      </c>
      <c r="B367">
        <f t="shared" si="26"/>
        <v>-4</v>
      </c>
      <c r="C367">
        <f t="shared" si="27"/>
        <v>5</v>
      </c>
      <c r="D367">
        <f t="shared" si="28"/>
        <v>6</v>
      </c>
      <c r="E367" t="str">
        <f>INDEX([2]!十八局地盤表,FLOOR((ROW()-2)/64, 1)+1,  D367)</f>
        <v>丁</v>
      </c>
      <c r="F367" t="str">
        <f>INDEX([2]!十八局地盤表,FLOOR((ROW()-2)/64, 1)+1,  MOD(D367 - C367-1, 8)+1)</f>
        <v>戊</v>
      </c>
      <c r="G367" t="str">
        <f t="shared" si="29"/>
        <v>戊丁</v>
      </c>
      <c r="H367" t="str">
        <f>VLOOKUP(G367,天干沖合!$E$2:$G$101,2,FALSE)</f>
        <v/>
      </c>
      <c r="I367" t="str">
        <f>VLOOKUP(G367,天干沖合!$E$2:$G$101,3,FALSE)</f>
        <v>因甲木青龙生助丁火，故为青龙耀明，宜见上级领导，贵人、求功名，为事吉利，若值墓迫，招惹是非。</v>
      </c>
    </row>
    <row r="368" spans="1:9" x14ac:dyDescent="0.25">
      <c r="A368">
        <f t="shared" si="25"/>
        <v>-209.5</v>
      </c>
      <c r="B368">
        <f t="shared" si="26"/>
        <v>-4</v>
      </c>
      <c r="C368">
        <f t="shared" si="27"/>
        <v>5</v>
      </c>
      <c r="D368">
        <f t="shared" si="28"/>
        <v>7</v>
      </c>
      <c r="E368" t="str">
        <f>INDEX([2]!十八局地盤表,FLOOR((ROW()-2)/64, 1)+1,  D368)</f>
        <v>庚</v>
      </c>
      <c r="F368" t="str">
        <f>INDEX([2]!十八局地盤表,FLOOR((ROW()-2)/64, 1)+1,  MOD(D368 - C368-1, 8)+1)</f>
        <v>己</v>
      </c>
      <c r="G368" t="str">
        <f t="shared" si="29"/>
        <v>己庚</v>
      </c>
      <c r="H368" t="str">
        <f>VLOOKUP(G368,天干沖合!$E$2:$G$101,2,FALSE)</f>
        <v/>
      </c>
      <c r="I368" t="str">
        <f>VLOOKUP(G368,天干沖合!$E$2:$G$101,3,FALSE)</f>
        <v>名为刑格返名，词讼先动者不利，如临阴星则有谋害之情。</v>
      </c>
    </row>
    <row r="369" spans="1:9" x14ac:dyDescent="0.25">
      <c r="A369">
        <f t="shared" si="25"/>
        <v>-208.5</v>
      </c>
      <c r="B369">
        <f t="shared" si="26"/>
        <v>-4</v>
      </c>
      <c r="C369">
        <f t="shared" si="27"/>
        <v>5</v>
      </c>
      <c r="D369">
        <f t="shared" si="28"/>
        <v>8</v>
      </c>
      <c r="E369" t="str">
        <f>INDEX([2]!十八局地盤表,FLOOR((ROW()-2)/64, 1)+1,  D369)</f>
        <v>壬</v>
      </c>
      <c r="F369" t="str">
        <f>INDEX([2]!十八局地盤表,FLOOR((ROW()-2)/64, 1)+1,  MOD(D369 - C369-1, 8)+1)</f>
        <v>癸</v>
      </c>
      <c r="G369" t="str">
        <f t="shared" si="29"/>
        <v>癸壬</v>
      </c>
      <c r="H369" t="str">
        <f>VLOOKUP(G369,天干沖合!$E$2:$G$101,2,FALSE)</f>
        <v/>
      </c>
      <c r="I369" t="str">
        <f>VLOOKUP(G369,天干沖合!$E$2:$G$101,3,FALSE)</f>
        <v>因癸壬均为水蛇，故名为复见腾蛇，主嫁娶重婚，后嫁无子，不保年华。</v>
      </c>
    </row>
    <row r="370" spans="1:9" x14ac:dyDescent="0.25">
      <c r="A370">
        <f t="shared" si="25"/>
        <v>-207.5</v>
      </c>
      <c r="B370">
        <f t="shared" si="26"/>
        <v>-4</v>
      </c>
      <c r="C370">
        <f t="shared" si="27"/>
        <v>6</v>
      </c>
      <c r="D370">
        <f t="shared" si="28"/>
        <v>1</v>
      </c>
      <c r="E370" t="str">
        <f>INDEX([2]!十八局地盤表,FLOOR((ROW()-2)/64, 1)+1,  D370)</f>
        <v>戊</v>
      </c>
      <c r="F370" t="str">
        <f>INDEX([2]!十八局地盤表,FLOOR((ROW()-2)/64, 1)+1,  MOD(D370 - C370-1, 8)+1)</f>
        <v>癸</v>
      </c>
      <c r="G370" t="str">
        <f t="shared" si="29"/>
        <v>癸戊</v>
      </c>
      <c r="H370" t="str">
        <f>VLOOKUP(G370,天干沖合!$E$2:$G$101,2,FALSE)</f>
        <v>合火</v>
      </c>
      <c r="I370" t="str">
        <f>VLOOKUP(G370,天干沖合!$E$2:$G$101,3,FALSE)</f>
        <v>戊癸相合，名为天乙会合，吉门宜求财，婚姻喜美，吉人赞助成合。若门凶迫制，反祸官非。</v>
      </c>
    </row>
    <row r="371" spans="1:9" x14ac:dyDescent="0.25">
      <c r="A371">
        <f t="shared" si="25"/>
        <v>-206.5</v>
      </c>
      <c r="B371">
        <f t="shared" si="26"/>
        <v>-4</v>
      </c>
      <c r="C371">
        <f t="shared" si="27"/>
        <v>6</v>
      </c>
      <c r="D371">
        <f t="shared" si="28"/>
        <v>2</v>
      </c>
      <c r="E371" t="str">
        <f>INDEX([2]!十八局地盤表,FLOOR((ROW()-2)/64, 1)+1,  D371)</f>
        <v>己</v>
      </c>
      <c r="F371" t="str">
        <f>INDEX([2]!十八局地盤表,FLOOR((ROW()-2)/64, 1)+1,  MOD(D371 - C371-1, 8)+1)</f>
        <v>辛</v>
      </c>
      <c r="G371" t="str">
        <f t="shared" si="29"/>
        <v>辛己</v>
      </c>
      <c r="H371" t="str">
        <f>VLOOKUP(G371,天干沖合!$E$2:$G$101,2,FALSE)</f>
        <v/>
      </c>
      <c r="I371" t="str">
        <f>VLOOKUP(G371,天干沖合!$E$2:$G$101,3,FALSE)</f>
        <v>辛为罪人，戌为午火之库，故名为入狱自刑，奴仆背主，有苦诉讼难伸。</v>
      </c>
    </row>
    <row r="372" spans="1:9" x14ac:dyDescent="0.25">
      <c r="A372">
        <f t="shared" si="25"/>
        <v>-205.5</v>
      </c>
      <c r="B372">
        <f t="shared" si="26"/>
        <v>-4</v>
      </c>
      <c r="C372">
        <f t="shared" si="27"/>
        <v>6</v>
      </c>
      <c r="D372">
        <f t="shared" si="28"/>
        <v>3</v>
      </c>
      <c r="E372" t="str">
        <f>INDEX([2]!十八局地盤表,FLOOR((ROW()-2)/64, 1)+1,  D372)</f>
        <v>癸</v>
      </c>
      <c r="F372" t="str">
        <f>INDEX([2]!十八局地盤表,FLOOR((ROW()-2)/64, 1)+1,  MOD(D372 - C372-1, 8)+1)</f>
        <v>丙</v>
      </c>
      <c r="G372" t="str">
        <f t="shared" si="29"/>
        <v>丙癸</v>
      </c>
      <c r="H372" t="str">
        <f>VLOOKUP(G372,天干沖合!$E$2:$G$101,2,FALSE)</f>
        <v/>
      </c>
      <c r="I372" t="str">
        <f>VLOOKUP(G372,天干沖合!$E$2:$G$101,3,FALSE)</f>
        <v>为华盖悖师，阴人害事，灾祸频生。</v>
      </c>
    </row>
    <row r="373" spans="1:9" x14ac:dyDescent="0.25">
      <c r="A373">
        <f t="shared" si="25"/>
        <v>-204.5</v>
      </c>
      <c r="B373">
        <f t="shared" si="26"/>
        <v>-4</v>
      </c>
      <c r="C373">
        <f t="shared" si="27"/>
        <v>6</v>
      </c>
      <c r="D373">
        <f t="shared" si="28"/>
        <v>4</v>
      </c>
      <c r="E373" t="str">
        <f>INDEX([2]!十八局地盤表,FLOOR((ROW()-2)/64, 1)+1,  D373)</f>
        <v>辛</v>
      </c>
      <c r="F373" t="str">
        <f>INDEX([2]!十八局地盤表,FLOOR((ROW()-2)/64, 1)+1,  MOD(D373 - C373-1, 8)+1)</f>
        <v>丁</v>
      </c>
      <c r="G373" t="str">
        <f t="shared" si="29"/>
        <v>丁辛</v>
      </c>
      <c r="H373" t="str">
        <f>VLOOKUP(G373,天干沖合!$E$2:$G$101,2,FALSE)</f>
        <v/>
      </c>
      <c r="I373" t="str">
        <f>VLOOKUP(G373,天干沖合!$E$2:$G$101,3,FALSE)</f>
        <v>为朱雀入狱，罪人释囚，官人失位。</v>
      </c>
    </row>
    <row r="374" spans="1:9" x14ac:dyDescent="0.25">
      <c r="A374">
        <f t="shared" si="25"/>
        <v>-203.5</v>
      </c>
      <c r="B374">
        <f t="shared" si="26"/>
        <v>-4</v>
      </c>
      <c r="C374">
        <f t="shared" si="27"/>
        <v>6</v>
      </c>
      <c r="D374">
        <f t="shared" si="28"/>
        <v>5</v>
      </c>
      <c r="E374" t="str">
        <f>INDEX([2]!十八局地盤表,FLOOR((ROW()-2)/64, 1)+1,  D374)</f>
        <v>丙</v>
      </c>
      <c r="F374" t="str">
        <f>INDEX([2]!十八局地盤表,FLOOR((ROW()-2)/64, 1)+1,  MOD(D374 - C374-1, 8)+1)</f>
        <v>庚</v>
      </c>
      <c r="G374" t="str">
        <f t="shared" si="29"/>
        <v>庚丙</v>
      </c>
      <c r="H374" t="str">
        <f>VLOOKUP(G374,天干沖合!$E$2:$G$101,2,FALSE)</f>
        <v/>
      </c>
      <c r="I374" t="str">
        <f>VLOOKUP(G374,天干沖合!$E$2:$G$101,3,FALSE)</f>
        <v>为太白入荧，测贼盗时，看贼人来不来，太白入荧，贼定要来，为客进利，为主破财。</v>
      </c>
    </row>
    <row r="375" spans="1:9" x14ac:dyDescent="0.25">
      <c r="A375">
        <f t="shared" si="25"/>
        <v>-202.5</v>
      </c>
      <c r="B375">
        <f t="shared" si="26"/>
        <v>-4</v>
      </c>
      <c r="C375">
        <f t="shared" si="27"/>
        <v>6</v>
      </c>
      <c r="D375">
        <f t="shared" si="28"/>
        <v>6</v>
      </c>
      <c r="E375" t="str">
        <f>INDEX([2]!十八局地盤表,FLOOR((ROW()-2)/64, 1)+1,  D375)</f>
        <v>丁</v>
      </c>
      <c r="F375" t="str">
        <f>INDEX([2]!十八局地盤表,FLOOR((ROW()-2)/64, 1)+1,  MOD(D375 - C375-1, 8)+1)</f>
        <v>壬</v>
      </c>
      <c r="G375" t="str">
        <f t="shared" si="29"/>
        <v>壬丁</v>
      </c>
      <c r="H375" t="str">
        <f>VLOOKUP(G375,天干沖合!$E$2:$G$101,2,FALSE)</f>
        <v>合木</v>
      </c>
      <c r="I375" t="str">
        <f>VLOOKUP(G375,天干沖合!$E$2:$G$101,3,FALSE)</f>
        <v>因丁壬相合，故名干合蛇刑，文书牵连，贵人匆匆，男吉女凶。</v>
      </c>
    </row>
    <row r="376" spans="1:9" x14ac:dyDescent="0.25">
      <c r="A376">
        <f t="shared" si="25"/>
        <v>-201.5</v>
      </c>
      <c r="B376">
        <f t="shared" si="26"/>
        <v>-4</v>
      </c>
      <c r="C376">
        <f t="shared" si="27"/>
        <v>6</v>
      </c>
      <c r="D376">
        <f t="shared" si="28"/>
        <v>7</v>
      </c>
      <c r="E376" t="str">
        <f>INDEX([2]!十八局地盤表,FLOOR((ROW()-2)/64, 1)+1,  D376)</f>
        <v>庚</v>
      </c>
      <c r="F376" t="str">
        <f>INDEX([2]!十八局地盤表,FLOOR((ROW()-2)/64, 1)+1,  MOD(D376 - C376-1, 8)+1)</f>
        <v>戊</v>
      </c>
      <c r="G376" t="str">
        <f t="shared" si="29"/>
        <v>戊庚</v>
      </c>
      <c r="H376" t="str">
        <f>VLOOKUP(G376,天干沖合!$E$2:$G$101,2,FALSE)</f>
        <v/>
      </c>
      <c r="I376" t="str">
        <f>VLOOKUP(G376,天干沖合!$E$2:$G$101,3,FALSE)</f>
        <v>因值符甲最怕庚金克杀，故为值符飞宫，吉事不吉，凶事更凶，求财没利益，测病也主凶。同时，甲庚相冲，飞宫也主换地方。</v>
      </c>
    </row>
    <row r="377" spans="1:9" x14ac:dyDescent="0.25">
      <c r="A377">
        <f t="shared" si="25"/>
        <v>-200.5</v>
      </c>
      <c r="B377">
        <f t="shared" si="26"/>
        <v>-4</v>
      </c>
      <c r="C377">
        <f t="shared" si="27"/>
        <v>6</v>
      </c>
      <c r="D377">
        <f t="shared" si="28"/>
        <v>8</v>
      </c>
      <c r="E377" t="str">
        <f>INDEX([2]!十八局地盤表,FLOOR((ROW()-2)/64, 1)+1,  D377)</f>
        <v>壬</v>
      </c>
      <c r="F377" t="str">
        <f>INDEX([2]!十八局地盤表,FLOOR((ROW()-2)/64, 1)+1,  MOD(D377 - C377-1, 8)+1)</f>
        <v>己</v>
      </c>
      <c r="G377" t="str">
        <f t="shared" si="29"/>
        <v>己壬</v>
      </c>
      <c r="H377" t="str">
        <f>VLOOKUP(G377,天干沖合!$E$2:$G$101,2,FALSE)</f>
        <v/>
      </c>
      <c r="I377" t="str">
        <f>VLOOKUP(G377,天干沖合!$E$2:$G$101,3,FALSE)</f>
        <v>名为地网高张，狡童佚女，奸情伤杀，凶。</v>
      </c>
    </row>
    <row r="378" spans="1:9" x14ac:dyDescent="0.25">
      <c r="A378">
        <f t="shared" si="25"/>
        <v>-199.5</v>
      </c>
      <c r="B378">
        <f t="shared" si="26"/>
        <v>-4</v>
      </c>
      <c r="C378">
        <f t="shared" si="27"/>
        <v>7</v>
      </c>
      <c r="D378">
        <f t="shared" si="28"/>
        <v>1</v>
      </c>
      <c r="E378" t="str">
        <f>INDEX([2]!十八局地盤表,FLOOR((ROW()-2)/64, 1)+1,  D378)</f>
        <v>戊</v>
      </c>
      <c r="F378" t="str">
        <f>INDEX([2]!十八局地盤表,FLOOR((ROW()-2)/64, 1)+1,  MOD(D378 - C378-1, 8)+1)</f>
        <v>己</v>
      </c>
      <c r="G378" t="str">
        <f t="shared" si="29"/>
        <v>己戊</v>
      </c>
      <c r="H378" t="str">
        <f>VLOOKUP(G378,天干沖合!$E$2:$G$101,2,FALSE)</f>
        <v/>
      </c>
      <c r="I378" t="str">
        <f>VLOOKUP(G378,天干沖合!$E$2:$G$101,3,FALSE)</f>
        <v>因戌为 ，甲为龙，故为 遇青龙，门吉为谋事望遂意，上人见官；若门凶，枉费心机。</v>
      </c>
    </row>
    <row r="379" spans="1:9" x14ac:dyDescent="0.25">
      <c r="A379">
        <f t="shared" si="25"/>
        <v>-198.5</v>
      </c>
      <c r="B379">
        <f t="shared" si="26"/>
        <v>-4</v>
      </c>
      <c r="C379">
        <f t="shared" si="27"/>
        <v>7</v>
      </c>
      <c r="D379">
        <f t="shared" si="28"/>
        <v>2</v>
      </c>
      <c r="E379" t="str">
        <f>INDEX([2]!十八局地盤表,FLOOR((ROW()-2)/64, 1)+1,  D379)</f>
        <v>己</v>
      </c>
      <c r="F379" t="str">
        <f>INDEX([2]!十八局地盤表,FLOOR((ROW()-2)/64, 1)+1,  MOD(D379 - C379-1, 8)+1)</f>
        <v>癸</v>
      </c>
      <c r="G379" t="str">
        <f t="shared" si="29"/>
        <v>癸己</v>
      </c>
      <c r="H379" t="str">
        <f>VLOOKUP(G379,天干沖合!$E$2:$G$101,2,FALSE)</f>
        <v/>
      </c>
      <c r="I379" t="str">
        <f>VLOOKUP(G379,天干沖合!$E$2:$G$101,3,FALSE)</f>
        <v>名为华盖地户，男女测之，音信皆阻，此格躲灾避难方为吉。</v>
      </c>
    </row>
    <row r="380" spans="1:9" x14ac:dyDescent="0.25">
      <c r="A380">
        <f t="shared" si="25"/>
        <v>-197.5</v>
      </c>
      <c r="B380">
        <f t="shared" si="26"/>
        <v>-4</v>
      </c>
      <c r="C380">
        <f t="shared" si="27"/>
        <v>7</v>
      </c>
      <c r="D380">
        <f t="shared" si="28"/>
        <v>3</v>
      </c>
      <c r="E380" t="str">
        <f>INDEX([2]!十八局地盤表,FLOOR((ROW()-2)/64, 1)+1,  D380)</f>
        <v>癸</v>
      </c>
      <c r="F380" t="str">
        <f>INDEX([2]!十八局地盤表,FLOOR((ROW()-2)/64, 1)+1,  MOD(D380 - C380-1, 8)+1)</f>
        <v>辛</v>
      </c>
      <c r="G380" t="str">
        <f t="shared" si="29"/>
        <v>辛癸</v>
      </c>
      <c r="H380" t="str">
        <f>VLOOKUP(G380,天干沖合!$E$2:$G$101,2,FALSE)</f>
        <v/>
      </c>
      <c r="I380" t="str">
        <f>VLOOKUP(G380,天干沖合!$E$2:$G$101,3,FALSE)</f>
        <v>因辛为天牢，癸为华盖，故名为天牢华盖，日月失明，误入天网，动止乘张。</v>
      </c>
    </row>
    <row r="381" spans="1:9" x14ac:dyDescent="0.25">
      <c r="A381">
        <f t="shared" si="25"/>
        <v>-196.5</v>
      </c>
      <c r="B381">
        <f t="shared" si="26"/>
        <v>-4</v>
      </c>
      <c r="C381">
        <f t="shared" si="27"/>
        <v>7</v>
      </c>
      <c r="D381">
        <f t="shared" si="28"/>
        <v>4</v>
      </c>
      <c r="E381" t="str">
        <f>INDEX([2]!十八局地盤表,FLOOR((ROW()-2)/64, 1)+1,  D381)</f>
        <v>辛</v>
      </c>
      <c r="F381" t="str">
        <f>INDEX([2]!十八局地盤表,FLOOR((ROW()-2)/64, 1)+1,  MOD(D381 - C381-1, 8)+1)</f>
        <v>丙</v>
      </c>
      <c r="G381" t="str">
        <f t="shared" si="29"/>
        <v>丙辛</v>
      </c>
      <c r="H381" t="str">
        <f>VLOOKUP(G381,天干沖合!$E$2:$G$101,2,FALSE)</f>
        <v>合水</v>
      </c>
      <c r="I381" t="str">
        <f>VLOOKUP(G381,天干沖合!$E$2:$G$101,3,FALSE)</f>
        <v>因丙辛相合，故为谋事能成，为疾病人不凶。</v>
      </c>
    </row>
    <row r="382" spans="1:9" x14ac:dyDescent="0.25">
      <c r="A382">
        <f t="shared" si="25"/>
        <v>-195.5</v>
      </c>
      <c r="B382">
        <f t="shared" si="26"/>
        <v>-4</v>
      </c>
      <c r="C382">
        <f t="shared" si="27"/>
        <v>7</v>
      </c>
      <c r="D382">
        <f t="shared" si="28"/>
        <v>5</v>
      </c>
      <c r="E382" t="str">
        <f>INDEX([2]!十八局地盤表,FLOOR((ROW()-2)/64, 1)+1,  D382)</f>
        <v>丙</v>
      </c>
      <c r="F382" t="str">
        <f>INDEX([2]!十八局地盤表,FLOOR((ROW()-2)/64, 1)+1,  MOD(D382 - C382-1, 8)+1)</f>
        <v>丁</v>
      </c>
      <c r="G382" t="str">
        <f t="shared" si="29"/>
        <v>丁丙</v>
      </c>
      <c r="H382" t="str">
        <f>VLOOKUP(G382,天干沖合!$E$2:$G$101,2,FALSE)</f>
        <v/>
      </c>
      <c r="I382" t="str">
        <f>VLOOKUP(G382,天干沖合!$E$2:$G$101,3,FALSE)</f>
        <v>为星随月转，贵人越级高升，常人乐里生悲，要忍，不然因小的不忍而引起大的不幸。</v>
      </c>
    </row>
    <row r="383" spans="1:9" x14ac:dyDescent="0.25">
      <c r="A383">
        <f t="shared" si="25"/>
        <v>-194.5</v>
      </c>
      <c r="B383">
        <f t="shared" si="26"/>
        <v>-4</v>
      </c>
      <c r="C383">
        <f t="shared" si="27"/>
        <v>7</v>
      </c>
      <c r="D383">
        <f t="shared" si="28"/>
        <v>6</v>
      </c>
      <c r="E383" t="str">
        <f>INDEX([2]!十八局地盤表,FLOOR((ROW()-2)/64, 1)+1,  D383)</f>
        <v>丁</v>
      </c>
      <c r="F383" t="str">
        <f>INDEX([2]!十八局地盤表,FLOOR((ROW()-2)/64, 1)+1,  MOD(D383 - C383-1, 8)+1)</f>
        <v>庚</v>
      </c>
      <c r="G383" t="str">
        <f t="shared" si="29"/>
        <v>庚丁</v>
      </c>
      <c r="H383" t="str">
        <f>VLOOKUP(G383,天干沖合!$E$2:$G$101,2,FALSE)</f>
        <v/>
      </c>
      <c r="I383" t="str">
        <f>VLOOKUP(G383,天干沖合!$E$2:$G$101,3,FALSE)</f>
        <v>名为亭亭之格，因私匿或男女关系起官司是非，门吉有救，门凶事必凶。</v>
      </c>
    </row>
    <row r="384" spans="1:9" x14ac:dyDescent="0.25">
      <c r="A384">
        <f t="shared" si="25"/>
        <v>-193.5</v>
      </c>
      <c r="B384">
        <f t="shared" si="26"/>
        <v>-4</v>
      </c>
      <c r="C384">
        <f t="shared" si="27"/>
        <v>7</v>
      </c>
      <c r="D384">
        <f t="shared" si="28"/>
        <v>7</v>
      </c>
      <c r="E384" t="str">
        <f>INDEX([2]!十八局地盤表,FLOOR((ROW()-2)/64, 1)+1,  D384)</f>
        <v>庚</v>
      </c>
      <c r="F384" t="str">
        <f>INDEX([2]!十八局地盤表,FLOOR((ROW()-2)/64, 1)+1,  MOD(D384 - C384-1, 8)+1)</f>
        <v>壬</v>
      </c>
      <c r="G384" t="str">
        <f t="shared" si="29"/>
        <v>壬庚</v>
      </c>
      <c r="H384" t="str">
        <f>VLOOKUP(G384,天干沖合!$E$2:$G$101,2,FALSE)</f>
        <v/>
      </c>
      <c r="I384" t="str">
        <f>VLOOKUP(G384,天干沖合!$E$2:$G$101,3,FALSE)</f>
        <v>因庚为太白，壬为蛇，故名为太白擒蛇，刑狱公平，立剖邪正。</v>
      </c>
    </row>
    <row r="385" spans="1:9" x14ac:dyDescent="0.25">
      <c r="A385">
        <f t="shared" si="25"/>
        <v>-192.5</v>
      </c>
      <c r="B385">
        <f t="shared" si="26"/>
        <v>-4</v>
      </c>
      <c r="C385">
        <f t="shared" si="27"/>
        <v>7</v>
      </c>
      <c r="D385">
        <f t="shared" si="28"/>
        <v>8</v>
      </c>
      <c r="E385" t="str">
        <f>INDEX([2]!十八局地盤表,FLOOR((ROW()-2)/64, 1)+1,  D385)</f>
        <v>壬</v>
      </c>
      <c r="F385" t="str">
        <f>INDEX([2]!十八局地盤表,FLOOR((ROW()-2)/64, 1)+1,  MOD(D385 - C385-1, 8)+1)</f>
        <v>戊</v>
      </c>
      <c r="G385" t="str">
        <f t="shared" si="29"/>
        <v>戊壬</v>
      </c>
      <c r="H385" t="str">
        <f>VLOOKUP(G385,天干沖合!$E$2:$G$101,2,FALSE)</f>
        <v/>
      </c>
      <c r="I385" t="str">
        <f>VLOOKUP(G385,天干沖合!$E$2:$G$101,3,FALSE)</f>
        <v>因壬为天牢，甲为青龙，故为青龙入天牢，凡阴阳事皆不吉利。</v>
      </c>
    </row>
    <row r="386" spans="1:9" x14ac:dyDescent="0.25">
      <c r="A386">
        <f t="shared" si="25"/>
        <v>-191.5</v>
      </c>
      <c r="B386">
        <f t="shared" si="26"/>
        <v>-3</v>
      </c>
      <c r="C386">
        <f t="shared" si="27"/>
        <v>0</v>
      </c>
      <c r="D386">
        <f t="shared" si="28"/>
        <v>1</v>
      </c>
      <c r="E386" t="str">
        <f>INDEX([2]!十八局地盤表,FLOOR((ROW()-2)/64, 1)+1,  D386)</f>
        <v>乙</v>
      </c>
      <c r="F386" t="str">
        <f>INDEX([2]!十八局地盤表,FLOOR((ROW()-2)/64, 1)+1,  MOD(D386 - C386-1, 8)+1)</f>
        <v>乙</v>
      </c>
      <c r="G386" t="str">
        <f t="shared" si="29"/>
        <v>乙乙</v>
      </c>
      <c r="H386" t="str">
        <f>VLOOKUP(G386,天干沖合!$E$2:$G$101,2,FALSE)</f>
        <v/>
      </c>
      <c r="I386" t="str">
        <f>VLOOKUP(G386,天干沖合!$E$2:$G$101,3,FALSE)</f>
        <v>乙乙比肩，为日奇伏吟，不宜见上层领导，贵人，不宜求名求利，只宜安分守己为吉。</v>
      </c>
    </row>
    <row r="387" spans="1:9" x14ac:dyDescent="0.25">
      <c r="A387">
        <f t="shared" ref="A387:A450" si="30">ROW()-577.5</f>
        <v>-190.5</v>
      </c>
      <c r="B387">
        <f t="shared" ref="B387:B450" si="31">SIGN(A387)*CEILING(ABS(A387)/64, 1)</f>
        <v>-3</v>
      </c>
      <c r="C387">
        <f t="shared" ref="C387:C450" si="32">MOD(FLOOR((ROW()-2)/8, 1), 8)</f>
        <v>0</v>
      </c>
      <c r="D387">
        <f t="shared" ref="D387:D450" si="33">MOD(ROW()-2, 8)+1</f>
        <v>2</v>
      </c>
      <c r="E387" t="str">
        <f>INDEX([2]!十八局地盤表,FLOOR((ROW()-2)/64, 1)+1,  D387)</f>
        <v>戊</v>
      </c>
      <c r="F387" t="str">
        <f>INDEX([2]!十八局地盤表,FLOOR((ROW()-2)/64, 1)+1,  MOD(D387 - C387-1, 8)+1)</f>
        <v>戊</v>
      </c>
      <c r="G387" t="str">
        <f t="shared" ref="G387:G450" si="34">F387&amp;E387</f>
        <v>戊戊</v>
      </c>
      <c r="H387" t="str">
        <f>VLOOKUP(G387,天干沖合!$E$2:$G$101,2,FALSE)</f>
        <v/>
      </c>
      <c r="I387" t="str">
        <f>VLOOKUP(G387,天干沖合!$E$2:$G$101,3,FALSE)</f>
        <v>甲甲比肩，名为伏吟，遇此，凡事不利，道路闭塞，以守为好。</v>
      </c>
    </row>
    <row r="388" spans="1:9" x14ac:dyDescent="0.25">
      <c r="A388">
        <f t="shared" si="30"/>
        <v>-189.5</v>
      </c>
      <c r="B388">
        <f t="shared" si="31"/>
        <v>-3</v>
      </c>
      <c r="C388">
        <f t="shared" si="32"/>
        <v>0</v>
      </c>
      <c r="D388">
        <f t="shared" si="33"/>
        <v>3</v>
      </c>
      <c r="E388" t="str">
        <f>INDEX([2]!十八局地盤表,FLOOR((ROW()-2)/64, 1)+1,  D388)</f>
        <v>壬</v>
      </c>
      <c r="F388" t="str">
        <f>INDEX([2]!十八局地盤表,FLOOR((ROW()-2)/64, 1)+1,  MOD(D388 - C388-1, 8)+1)</f>
        <v>壬</v>
      </c>
      <c r="G388" t="str">
        <f t="shared" si="34"/>
        <v>壬壬</v>
      </c>
      <c r="H388" t="str">
        <f>VLOOKUP(G388,天干沖合!$E$2:$G$101,2,FALSE)</f>
        <v/>
      </c>
      <c r="I388" t="str">
        <f>VLOOKUP(G388,天干沖合!$E$2:$G$101,3,FALSE)</f>
        <v>名为蛇入地罗，外人缠绕，内事索索，吉门吉星，庶免蹉跎。</v>
      </c>
    </row>
    <row r="389" spans="1:9" x14ac:dyDescent="0.25">
      <c r="A389">
        <f t="shared" si="30"/>
        <v>-188.5</v>
      </c>
      <c r="B389">
        <f t="shared" si="31"/>
        <v>-3</v>
      </c>
      <c r="C389">
        <f t="shared" si="32"/>
        <v>0</v>
      </c>
      <c r="D389">
        <f t="shared" si="33"/>
        <v>4</v>
      </c>
      <c r="E389" t="str">
        <f>INDEX([2]!十八局地盤表,FLOOR((ROW()-2)/64, 1)+1,  D389)</f>
        <v>庚</v>
      </c>
      <c r="F389" t="str">
        <f>INDEX([2]!十八局地盤表,FLOOR((ROW()-2)/64, 1)+1,  MOD(D389 - C389-1, 8)+1)</f>
        <v>庚</v>
      </c>
      <c r="G389" t="str">
        <f t="shared" si="34"/>
        <v>庚庚</v>
      </c>
      <c r="H389" t="str">
        <f>VLOOKUP(G389,天干沖合!$E$2:$G$101,2,FALSE)</f>
        <v/>
      </c>
      <c r="I389" t="str">
        <f>VLOOKUP(G389,天干沖合!$E$2:$G$101,3,FALSE)</f>
        <v>名为太白同宫，又名战格，官灾横祸，兄弟或同辈朋友相冲撞，不利为事。</v>
      </c>
    </row>
    <row r="390" spans="1:9" x14ac:dyDescent="0.25">
      <c r="A390">
        <f t="shared" si="30"/>
        <v>-187.5</v>
      </c>
      <c r="B390">
        <f t="shared" si="31"/>
        <v>-3</v>
      </c>
      <c r="C390">
        <f t="shared" si="32"/>
        <v>0</v>
      </c>
      <c r="D390">
        <f t="shared" si="33"/>
        <v>5</v>
      </c>
      <c r="E390" t="str">
        <f>INDEX([2]!十八局地盤表,FLOOR((ROW()-2)/64, 1)+1,  D390)</f>
        <v>丁</v>
      </c>
      <c r="F390" t="str">
        <f>INDEX([2]!十八局地盤表,FLOOR((ROW()-2)/64, 1)+1,  MOD(D390 - C390-1, 8)+1)</f>
        <v>丁</v>
      </c>
      <c r="G390" t="str">
        <f t="shared" si="34"/>
        <v>丁丁</v>
      </c>
      <c r="H390" t="str">
        <f>VLOOKUP(G390,天干沖合!$E$2:$G$101,2,FALSE)</f>
        <v/>
      </c>
      <c r="I390" t="str">
        <f>VLOOKUP(G390,天干沖合!$E$2:$G$101,3,FALSE)</f>
        <v>为星奇入太阴，文书证件即至，喜事从心，万事如意。</v>
      </c>
    </row>
    <row r="391" spans="1:9" x14ac:dyDescent="0.25">
      <c r="A391">
        <f t="shared" si="30"/>
        <v>-186.5</v>
      </c>
      <c r="B391">
        <f t="shared" si="31"/>
        <v>-3</v>
      </c>
      <c r="C391">
        <f t="shared" si="32"/>
        <v>0</v>
      </c>
      <c r="D391">
        <f t="shared" si="33"/>
        <v>6</v>
      </c>
      <c r="E391" t="str">
        <f>INDEX([2]!十八局地盤表,FLOOR((ROW()-2)/64, 1)+1,  D391)</f>
        <v>癸</v>
      </c>
      <c r="F391" t="str">
        <f>INDEX([2]!十八局地盤表,FLOOR((ROW()-2)/64, 1)+1,  MOD(D391 - C391-1, 8)+1)</f>
        <v>癸</v>
      </c>
      <c r="G391" t="str">
        <f t="shared" si="34"/>
        <v>癸癸</v>
      </c>
      <c r="H391" t="str">
        <f>VLOOKUP(G391,天干沖合!$E$2:$G$101,2,FALSE)</f>
        <v/>
      </c>
      <c r="I391" t="str">
        <f>VLOOKUP(G391,天干沖合!$E$2:$G$101,3,FALSE)</f>
        <v>名为天网四张，主行人失伴，病讼皆伤。</v>
      </c>
    </row>
    <row r="392" spans="1:9" x14ac:dyDescent="0.25">
      <c r="A392">
        <f t="shared" si="30"/>
        <v>-185.5</v>
      </c>
      <c r="B392">
        <f t="shared" si="31"/>
        <v>-3</v>
      </c>
      <c r="C392">
        <f t="shared" si="32"/>
        <v>0</v>
      </c>
      <c r="D392">
        <f t="shared" si="33"/>
        <v>7</v>
      </c>
      <c r="E392" t="str">
        <f>INDEX([2]!十八局地盤表,FLOOR((ROW()-2)/64, 1)+1,  D392)</f>
        <v>己</v>
      </c>
      <c r="F392" t="str">
        <f>INDEX([2]!十八局地盤表,FLOOR((ROW()-2)/64, 1)+1,  MOD(D392 - C392-1, 8)+1)</f>
        <v>己</v>
      </c>
      <c r="G392" t="str">
        <f t="shared" si="34"/>
        <v>己己</v>
      </c>
      <c r="H392" t="str">
        <f>VLOOKUP(G392,天干沖合!$E$2:$G$101,2,FALSE)</f>
        <v/>
      </c>
      <c r="I392" t="str">
        <f>VLOOKUP(G392,天干沖合!$E$2:$G$101,3,FALSE)</f>
        <v>名为地户逢鬼，病者发凶或必死，百事不遂，暂不谋为，谋为则凶。</v>
      </c>
    </row>
    <row r="393" spans="1:9" x14ac:dyDescent="0.25">
      <c r="A393">
        <f t="shared" si="30"/>
        <v>-184.5</v>
      </c>
      <c r="B393">
        <f t="shared" si="31"/>
        <v>-3</v>
      </c>
      <c r="C393">
        <f t="shared" si="32"/>
        <v>0</v>
      </c>
      <c r="D393">
        <f t="shared" si="33"/>
        <v>8</v>
      </c>
      <c r="E393" t="str">
        <f>INDEX([2]!十八局地盤表,FLOOR((ROW()-2)/64, 1)+1,  D393)</f>
        <v>辛</v>
      </c>
      <c r="F393" t="str">
        <f>INDEX([2]!十八局地盤表,FLOOR((ROW()-2)/64, 1)+1,  MOD(D393 - C393-1, 8)+1)</f>
        <v>辛</v>
      </c>
      <c r="G393" t="str">
        <f t="shared" si="34"/>
        <v>辛辛</v>
      </c>
      <c r="H393" t="str">
        <f>VLOOKUP(G393,天干沖合!$E$2:$G$101,2,FALSE)</f>
        <v/>
      </c>
      <c r="I393" t="str">
        <f>VLOOKUP(G393,天干沖合!$E$2:$G$101,3,FALSE)</f>
        <v>因午午为自刑，故名为伏吟天庭，公废私就，讼狱自罹罪名。</v>
      </c>
    </row>
    <row r="394" spans="1:9" x14ac:dyDescent="0.25">
      <c r="A394">
        <f t="shared" si="30"/>
        <v>-183.5</v>
      </c>
      <c r="B394">
        <f t="shared" si="31"/>
        <v>-3</v>
      </c>
      <c r="C394">
        <f t="shared" si="32"/>
        <v>1</v>
      </c>
      <c r="D394">
        <f t="shared" si="33"/>
        <v>1</v>
      </c>
      <c r="E394" t="str">
        <f>INDEX([2]!十八局地盤表,FLOOR((ROW()-2)/64, 1)+1,  D394)</f>
        <v>乙</v>
      </c>
      <c r="F394" t="str">
        <f>INDEX([2]!十八局地盤表,FLOOR((ROW()-2)/64, 1)+1,  MOD(D394 - C394-1, 8)+1)</f>
        <v>辛</v>
      </c>
      <c r="G394" t="str">
        <f t="shared" si="34"/>
        <v>辛乙</v>
      </c>
      <c r="H394" t="str">
        <f>VLOOKUP(G394,天干沖合!$E$2:$G$101,2,FALSE)</f>
        <v>沖</v>
      </c>
      <c r="I394" t="str">
        <f>VLOOKUP(G394,天干沖合!$E$2:$G$101,3,FALSE)</f>
        <v>辛金克乙木，故名为白虎猖狂，家败人亡，远行多灾殃，测婚离散，主因男人。</v>
      </c>
    </row>
    <row r="395" spans="1:9" x14ac:dyDescent="0.25">
      <c r="A395">
        <f t="shared" si="30"/>
        <v>-182.5</v>
      </c>
      <c r="B395">
        <f t="shared" si="31"/>
        <v>-3</v>
      </c>
      <c r="C395">
        <f t="shared" si="32"/>
        <v>1</v>
      </c>
      <c r="D395">
        <f t="shared" si="33"/>
        <v>2</v>
      </c>
      <c r="E395" t="str">
        <f>INDEX([2]!十八局地盤表,FLOOR((ROW()-2)/64, 1)+1,  D395)</f>
        <v>戊</v>
      </c>
      <c r="F395" t="str">
        <f>INDEX([2]!十八局地盤表,FLOOR((ROW()-2)/64, 1)+1,  MOD(D395 - C395-1, 8)+1)</f>
        <v>乙</v>
      </c>
      <c r="G395" t="str">
        <f t="shared" si="34"/>
        <v>乙戊</v>
      </c>
      <c r="H395" t="str">
        <f>VLOOKUP(G395,天干沖合!$E$2:$G$101,2,FALSE)</f>
        <v/>
      </c>
      <c r="I395" t="str">
        <f>VLOOKUP(G395,天干沖合!$E$2:$G$101,3,FALSE)</f>
        <v>乙木克戊土，为阴害阳门（因戊为阳为天门），利于阴人、阴事，不利阳人、阳事，门吉尚可谋为，门凶、门迫则破财伤人。</v>
      </c>
    </row>
    <row r="396" spans="1:9" x14ac:dyDescent="0.25">
      <c r="A396">
        <f t="shared" si="30"/>
        <v>-181.5</v>
      </c>
      <c r="B396">
        <f t="shared" si="31"/>
        <v>-3</v>
      </c>
      <c r="C396">
        <f t="shared" si="32"/>
        <v>1</v>
      </c>
      <c r="D396">
        <f t="shared" si="33"/>
        <v>3</v>
      </c>
      <c r="E396" t="str">
        <f>INDEX([2]!十八局地盤表,FLOOR((ROW()-2)/64, 1)+1,  D396)</f>
        <v>壬</v>
      </c>
      <c r="F396" t="str">
        <f>INDEX([2]!十八局地盤表,FLOOR((ROW()-2)/64, 1)+1,  MOD(D396 - C396-1, 8)+1)</f>
        <v>戊</v>
      </c>
      <c r="G396" t="str">
        <f t="shared" si="34"/>
        <v>戊壬</v>
      </c>
      <c r="H396" t="str">
        <f>VLOOKUP(G396,天干沖合!$E$2:$G$101,2,FALSE)</f>
        <v/>
      </c>
      <c r="I396" t="str">
        <f>VLOOKUP(G396,天干沖合!$E$2:$G$101,3,FALSE)</f>
        <v>因壬为天牢，甲为青龙，故为青龙入天牢，凡阴阳事皆不吉利。</v>
      </c>
    </row>
    <row r="397" spans="1:9" x14ac:dyDescent="0.25">
      <c r="A397">
        <f t="shared" si="30"/>
        <v>-180.5</v>
      </c>
      <c r="B397">
        <f t="shared" si="31"/>
        <v>-3</v>
      </c>
      <c r="C397">
        <f t="shared" si="32"/>
        <v>1</v>
      </c>
      <c r="D397">
        <f t="shared" si="33"/>
        <v>4</v>
      </c>
      <c r="E397" t="str">
        <f>INDEX([2]!十八局地盤表,FLOOR((ROW()-2)/64, 1)+1,  D397)</f>
        <v>庚</v>
      </c>
      <c r="F397" t="str">
        <f>INDEX([2]!十八局地盤表,FLOOR((ROW()-2)/64, 1)+1,  MOD(D397 - C397-1, 8)+1)</f>
        <v>壬</v>
      </c>
      <c r="G397" t="str">
        <f t="shared" si="34"/>
        <v>壬庚</v>
      </c>
      <c r="H397" t="str">
        <f>VLOOKUP(G397,天干沖合!$E$2:$G$101,2,FALSE)</f>
        <v/>
      </c>
      <c r="I397" t="str">
        <f>VLOOKUP(G397,天干沖合!$E$2:$G$101,3,FALSE)</f>
        <v>因庚为太白，壬为蛇，故名为太白擒蛇，刑狱公平，立剖邪正。</v>
      </c>
    </row>
    <row r="398" spans="1:9" x14ac:dyDescent="0.25">
      <c r="A398">
        <f t="shared" si="30"/>
        <v>-179.5</v>
      </c>
      <c r="B398">
        <f t="shared" si="31"/>
        <v>-3</v>
      </c>
      <c r="C398">
        <f t="shared" si="32"/>
        <v>1</v>
      </c>
      <c r="D398">
        <f t="shared" si="33"/>
        <v>5</v>
      </c>
      <c r="E398" t="str">
        <f>INDEX([2]!十八局地盤表,FLOOR((ROW()-2)/64, 1)+1,  D398)</f>
        <v>丁</v>
      </c>
      <c r="F398" t="str">
        <f>INDEX([2]!十八局地盤表,FLOOR((ROW()-2)/64, 1)+1,  MOD(D398 - C398-1, 8)+1)</f>
        <v>庚</v>
      </c>
      <c r="G398" t="str">
        <f t="shared" si="34"/>
        <v>庚丁</v>
      </c>
      <c r="H398" t="str">
        <f>VLOOKUP(G398,天干沖合!$E$2:$G$101,2,FALSE)</f>
        <v/>
      </c>
      <c r="I398" t="str">
        <f>VLOOKUP(G398,天干沖合!$E$2:$G$101,3,FALSE)</f>
        <v>名为亭亭之格，因私匿或男女关系起官司是非，门吉有救，门凶事必凶。</v>
      </c>
    </row>
    <row r="399" spans="1:9" x14ac:dyDescent="0.25">
      <c r="A399">
        <f t="shared" si="30"/>
        <v>-178.5</v>
      </c>
      <c r="B399">
        <f t="shared" si="31"/>
        <v>-3</v>
      </c>
      <c r="C399">
        <f t="shared" si="32"/>
        <v>1</v>
      </c>
      <c r="D399">
        <f t="shared" si="33"/>
        <v>6</v>
      </c>
      <c r="E399" t="str">
        <f>INDEX([2]!十八局地盤表,FLOOR((ROW()-2)/64, 1)+1,  D399)</f>
        <v>癸</v>
      </c>
      <c r="F399" t="str">
        <f>INDEX([2]!十八局地盤表,FLOOR((ROW()-2)/64, 1)+1,  MOD(D399 - C399-1, 8)+1)</f>
        <v>丁</v>
      </c>
      <c r="G399" t="str">
        <f t="shared" si="34"/>
        <v>丁癸</v>
      </c>
      <c r="H399" t="str">
        <f>VLOOKUP(G399,天干沖合!$E$2:$G$101,2,FALSE)</f>
        <v>沖</v>
      </c>
      <c r="I399" t="str">
        <f>VLOOKUP(G399,天干沖合!$E$2:$G$101,3,FALSE)</f>
        <v>癸水冲克丁火，为朱雀投江，文书口舌是非，经官动府，词讼不利，音信沉溺不到。</v>
      </c>
    </row>
    <row r="400" spans="1:9" x14ac:dyDescent="0.25">
      <c r="A400">
        <f t="shared" si="30"/>
        <v>-177.5</v>
      </c>
      <c r="B400">
        <f t="shared" si="31"/>
        <v>-3</v>
      </c>
      <c r="C400">
        <f t="shared" si="32"/>
        <v>1</v>
      </c>
      <c r="D400">
        <f t="shared" si="33"/>
        <v>7</v>
      </c>
      <c r="E400" t="str">
        <f>INDEX([2]!十八局地盤表,FLOOR((ROW()-2)/64, 1)+1,  D400)</f>
        <v>己</v>
      </c>
      <c r="F400" t="str">
        <f>INDEX([2]!十八局地盤表,FLOOR((ROW()-2)/64, 1)+1,  MOD(D400 - C400-1, 8)+1)</f>
        <v>癸</v>
      </c>
      <c r="G400" t="str">
        <f t="shared" si="34"/>
        <v>癸己</v>
      </c>
      <c r="H400" t="str">
        <f>VLOOKUP(G400,天干沖合!$E$2:$G$101,2,FALSE)</f>
        <v/>
      </c>
      <c r="I400" t="str">
        <f>VLOOKUP(G400,天干沖合!$E$2:$G$101,3,FALSE)</f>
        <v>名为华盖地户，男女测之，音信皆阻，此格躲灾避难方为吉。</v>
      </c>
    </row>
    <row r="401" spans="1:9" x14ac:dyDescent="0.25">
      <c r="A401">
        <f t="shared" si="30"/>
        <v>-176.5</v>
      </c>
      <c r="B401">
        <f t="shared" si="31"/>
        <v>-3</v>
      </c>
      <c r="C401">
        <f t="shared" si="32"/>
        <v>1</v>
      </c>
      <c r="D401">
        <f t="shared" si="33"/>
        <v>8</v>
      </c>
      <c r="E401" t="str">
        <f>INDEX([2]!十八局地盤表,FLOOR((ROW()-2)/64, 1)+1,  D401)</f>
        <v>辛</v>
      </c>
      <c r="F401" t="str">
        <f>INDEX([2]!十八局地盤表,FLOOR((ROW()-2)/64, 1)+1,  MOD(D401 - C401-1, 8)+1)</f>
        <v>己</v>
      </c>
      <c r="G401" t="str">
        <f t="shared" si="34"/>
        <v>己辛</v>
      </c>
      <c r="H401" t="str">
        <f>VLOOKUP(G401,天干沖合!$E$2:$G$101,2,FALSE)</f>
        <v/>
      </c>
      <c r="I401" t="str">
        <f>VLOOKUP(G401,天干沖合!$E$2:$G$101,3,FALSE)</f>
        <v>名为游魂入墓，易遭阴邪鬼魅作祟。</v>
      </c>
    </row>
    <row r="402" spans="1:9" x14ac:dyDescent="0.25">
      <c r="A402">
        <f t="shared" si="30"/>
        <v>-175.5</v>
      </c>
      <c r="B402">
        <f t="shared" si="31"/>
        <v>-3</v>
      </c>
      <c r="C402">
        <f t="shared" si="32"/>
        <v>2</v>
      </c>
      <c r="D402">
        <f t="shared" si="33"/>
        <v>1</v>
      </c>
      <c r="E402" t="str">
        <f>INDEX([2]!十八局地盤表,FLOOR((ROW()-2)/64, 1)+1,  D402)</f>
        <v>乙</v>
      </c>
      <c r="F402" t="str">
        <f>INDEX([2]!十八局地盤表,FLOOR((ROW()-2)/64, 1)+1,  MOD(D402 - C402-1, 8)+1)</f>
        <v>己</v>
      </c>
      <c r="G402" t="str">
        <f t="shared" si="34"/>
        <v>己乙</v>
      </c>
      <c r="H402" t="str">
        <f>VLOOKUP(G402,天干沖合!$E$2:$G$101,2,FALSE)</f>
        <v/>
      </c>
      <c r="I402" t="str">
        <f>VLOOKUP(G402,天干沖合!$E$2:$G$101,3,FALSE)</f>
        <v>因戌为乙木之墓，己又为地户，故名墓神不明，地户逢星，宜遁迹隐形为利。</v>
      </c>
    </row>
    <row r="403" spans="1:9" x14ac:dyDescent="0.25">
      <c r="A403">
        <f t="shared" si="30"/>
        <v>-174.5</v>
      </c>
      <c r="B403">
        <f t="shared" si="31"/>
        <v>-3</v>
      </c>
      <c r="C403">
        <f t="shared" si="32"/>
        <v>2</v>
      </c>
      <c r="D403">
        <f t="shared" si="33"/>
        <v>2</v>
      </c>
      <c r="E403" t="str">
        <f>INDEX([2]!十八局地盤表,FLOOR((ROW()-2)/64, 1)+1,  D403)</f>
        <v>戊</v>
      </c>
      <c r="F403" t="str">
        <f>INDEX([2]!十八局地盤表,FLOOR((ROW()-2)/64, 1)+1,  MOD(D403 - C403-1, 8)+1)</f>
        <v>辛</v>
      </c>
      <c r="G403" t="str">
        <f t="shared" si="34"/>
        <v>辛戊</v>
      </c>
      <c r="H403" t="str">
        <f>VLOOKUP(G403,天干沖合!$E$2:$G$101,2,FALSE)</f>
        <v/>
      </c>
      <c r="I403" t="str">
        <f>VLOOKUP(G403,天干沖合!$E$2:$G$101,3,FALSE)</f>
        <v>辛金克甲木，子午又相冲，故为困龙被伤，主官司破财，屈抑守分尚可，妄动则带来祸殃。</v>
      </c>
    </row>
    <row r="404" spans="1:9" x14ac:dyDescent="0.25">
      <c r="A404">
        <f t="shared" si="30"/>
        <v>-173.5</v>
      </c>
      <c r="B404">
        <f t="shared" si="31"/>
        <v>-3</v>
      </c>
      <c r="C404">
        <f t="shared" si="32"/>
        <v>2</v>
      </c>
      <c r="D404">
        <f t="shared" si="33"/>
        <v>3</v>
      </c>
      <c r="E404" t="str">
        <f>INDEX([2]!十八局地盤表,FLOOR((ROW()-2)/64, 1)+1,  D404)</f>
        <v>壬</v>
      </c>
      <c r="F404" t="str">
        <f>INDEX([2]!十八局地盤表,FLOOR((ROW()-2)/64, 1)+1,  MOD(D404 - C404-1, 8)+1)</f>
        <v>乙</v>
      </c>
      <c r="G404" t="str">
        <f t="shared" si="34"/>
        <v>乙壬</v>
      </c>
      <c r="H404" t="str">
        <f>VLOOKUP(G404,天干沖合!$E$2:$G$101,2,FALSE)</f>
        <v/>
      </c>
      <c r="I404" t="str">
        <f>VLOOKUP(G404,天干沖合!$E$2:$G$101,3,FALSE)</f>
        <v>为日奇入地，尊卑悖乱，官讼是非，有人谋害之事。</v>
      </c>
    </row>
    <row r="405" spans="1:9" x14ac:dyDescent="0.25">
      <c r="A405">
        <f t="shared" si="30"/>
        <v>-172.5</v>
      </c>
      <c r="B405">
        <f t="shared" si="31"/>
        <v>-3</v>
      </c>
      <c r="C405">
        <f t="shared" si="32"/>
        <v>2</v>
      </c>
      <c r="D405">
        <f t="shared" si="33"/>
        <v>4</v>
      </c>
      <c r="E405" t="str">
        <f>INDEX([2]!十八局地盤表,FLOOR((ROW()-2)/64, 1)+1,  D405)</f>
        <v>庚</v>
      </c>
      <c r="F405" t="str">
        <f>INDEX([2]!十八局地盤表,FLOOR((ROW()-2)/64, 1)+1,  MOD(D405 - C405-1, 8)+1)</f>
        <v>戊</v>
      </c>
      <c r="G405" t="str">
        <f t="shared" si="34"/>
        <v>戊庚</v>
      </c>
      <c r="H405" t="str">
        <f>VLOOKUP(G405,天干沖合!$E$2:$G$101,2,FALSE)</f>
        <v/>
      </c>
      <c r="I405" t="str">
        <f>VLOOKUP(G405,天干沖合!$E$2:$G$101,3,FALSE)</f>
        <v>因值符甲最怕庚金克杀，故为值符飞宫，吉事不吉，凶事更凶，求财没利益，测病也主凶。同时，甲庚相冲，飞宫也主换地方。</v>
      </c>
    </row>
    <row r="406" spans="1:9" x14ac:dyDescent="0.25">
      <c r="A406">
        <f t="shared" si="30"/>
        <v>-171.5</v>
      </c>
      <c r="B406">
        <f t="shared" si="31"/>
        <v>-3</v>
      </c>
      <c r="C406">
        <f t="shared" si="32"/>
        <v>2</v>
      </c>
      <c r="D406">
        <f t="shared" si="33"/>
        <v>5</v>
      </c>
      <c r="E406" t="str">
        <f>INDEX([2]!十八局地盤表,FLOOR((ROW()-2)/64, 1)+1,  D406)</f>
        <v>丁</v>
      </c>
      <c r="F406" t="str">
        <f>INDEX([2]!十八局地盤表,FLOOR((ROW()-2)/64, 1)+1,  MOD(D406 - C406-1, 8)+1)</f>
        <v>壬</v>
      </c>
      <c r="G406" t="str">
        <f t="shared" si="34"/>
        <v>壬丁</v>
      </c>
      <c r="H406" t="str">
        <f>VLOOKUP(G406,天干沖合!$E$2:$G$101,2,FALSE)</f>
        <v>合木</v>
      </c>
      <c r="I406" t="str">
        <f>VLOOKUP(G406,天干沖合!$E$2:$G$101,3,FALSE)</f>
        <v>因丁壬相合，故名干合蛇刑，文书牵连，贵人匆匆，男吉女凶。</v>
      </c>
    </row>
    <row r="407" spans="1:9" x14ac:dyDescent="0.25">
      <c r="A407">
        <f t="shared" si="30"/>
        <v>-170.5</v>
      </c>
      <c r="B407">
        <f t="shared" si="31"/>
        <v>-3</v>
      </c>
      <c r="C407">
        <f t="shared" si="32"/>
        <v>2</v>
      </c>
      <c r="D407">
        <f t="shared" si="33"/>
        <v>6</v>
      </c>
      <c r="E407" t="str">
        <f>INDEX([2]!十八局地盤表,FLOOR((ROW()-2)/64, 1)+1,  D407)</f>
        <v>癸</v>
      </c>
      <c r="F407" t="str">
        <f>INDEX([2]!十八局地盤表,FLOOR((ROW()-2)/64, 1)+1,  MOD(D407 - C407-1, 8)+1)</f>
        <v>庚</v>
      </c>
      <c r="G407" t="str">
        <f t="shared" si="34"/>
        <v>庚癸</v>
      </c>
      <c r="H407" t="str">
        <f>VLOOKUP(G407,天干沖合!$E$2:$G$101,2,FALSE)</f>
        <v/>
      </c>
      <c r="I407" t="str">
        <f>VLOOKUP(G407,天干沖合!$E$2:$G$101,3,FALSE)</f>
        <v>名为大格，因寅申相冲克，庚为道路，故多主车祸，行人不至，官事不止，生育母子俱伤，大凶。</v>
      </c>
    </row>
    <row r="408" spans="1:9" x14ac:dyDescent="0.25">
      <c r="A408">
        <f t="shared" si="30"/>
        <v>-169.5</v>
      </c>
      <c r="B408">
        <f t="shared" si="31"/>
        <v>-3</v>
      </c>
      <c r="C408">
        <f t="shared" si="32"/>
        <v>2</v>
      </c>
      <c r="D408">
        <f t="shared" si="33"/>
        <v>7</v>
      </c>
      <c r="E408" t="str">
        <f>INDEX([2]!十八局地盤表,FLOOR((ROW()-2)/64, 1)+1,  D408)</f>
        <v>己</v>
      </c>
      <c r="F408" t="str">
        <f>INDEX([2]!十八局地盤表,FLOOR((ROW()-2)/64, 1)+1,  MOD(D408 - C408-1, 8)+1)</f>
        <v>丁</v>
      </c>
      <c r="G408" t="str">
        <f t="shared" si="34"/>
        <v>丁己</v>
      </c>
      <c r="H408" t="str">
        <f>VLOOKUP(G408,天干沖合!$E$2:$G$101,2,FALSE)</f>
        <v/>
      </c>
      <c r="I408" t="str">
        <f>VLOOKUP(G408,天干沖合!$E$2:$G$101,3,FALSE)</f>
        <v>因戌为火库，己为勾陈，故为火入勾陈，奸私仇冤，事因女人。</v>
      </c>
    </row>
    <row r="409" spans="1:9" x14ac:dyDescent="0.25">
      <c r="A409">
        <f t="shared" si="30"/>
        <v>-168.5</v>
      </c>
      <c r="B409">
        <f t="shared" si="31"/>
        <v>-3</v>
      </c>
      <c r="C409">
        <f t="shared" si="32"/>
        <v>2</v>
      </c>
      <c r="D409">
        <f t="shared" si="33"/>
        <v>8</v>
      </c>
      <c r="E409" t="str">
        <f>INDEX([2]!十八局地盤表,FLOOR((ROW()-2)/64, 1)+1,  D409)</f>
        <v>辛</v>
      </c>
      <c r="F409" t="str">
        <f>INDEX([2]!十八局地盤表,FLOOR((ROW()-2)/64, 1)+1,  MOD(D409 - C409-1, 8)+1)</f>
        <v>癸</v>
      </c>
      <c r="G409" t="str">
        <f t="shared" si="34"/>
        <v>癸辛</v>
      </c>
      <c r="H409" t="str">
        <f>VLOOKUP(G409,天干沖合!$E$2:$G$101,2,FALSE)</f>
        <v/>
      </c>
      <c r="I409" t="str">
        <f>VLOOKUP(G409,天干沖合!$E$2:$G$101,3,FALSE)</f>
        <v>名主网盖天牢，主官司败诉，死罪难逃，测病亦大凶。</v>
      </c>
    </row>
    <row r="410" spans="1:9" x14ac:dyDescent="0.25">
      <c r="A410">
        <f t="shared" si="30"/>
        <v>-167.5</v>
      </c>
      <c r="B410">
        <f t="shared" si="31"/>
        <v>-3</v>
      </c>
      <c r="C410">
        <f t="shared" si="32"/>
        <v>3</v>
      </c>
      <c r="D410">
        <f t="shared" si="33"/>
        <v>1</v>
      </c>
      <c r="E410" t="str">
        <f>INDEX([2]!十八局地盤表,FLOOR((ROW()-2)/64, 1)+1,  D410)</f>
        <v>乙</v>
      </c>
      <c r="F410" t="str">
        <f>INDEX([2]!十八局地盤表,FLOOR((ROW()-2)/64, 1)+1,  MOD(D410 - C410-1, 8)+1)</f>
        <v>癸</v>
      </c>
      <c r="G410" t="str">
        <f t="shared" si="34"/>
        <v>癸乙</v>
      </c>
      <c r="H410" t="str">
        <f>VLOOKUP(G410,天干沖合!$E$2:$G$101,2,FALSE)</f>
        <v/>
      </c>
      <c r="I410" t="str">
        <f>VLOOKUP(G410,天干沖合!$E$2:$G$101,3,FALSE)</f>
        <v>名为华盖逢星，贵人禄位，常人平安。门吉则吉，门凶则凶。</v>
      </c>
    </row>
    <row r="411" spans="1:9" x14ac:dyDescent="0.25">
      <c r="A411">
        <f t="shared" si="30"/>
        <v>-166.5</v>
      </c>
      <c r="B411">
        <f t="shared" si="31"/>
        <v>-3</v>
      </c>
      <c r="C411">
        <f t="shared" si="32"/>
        <v>3</v>
      </c>
      <c r="D411">
        <f t="shared" si="33"/>
        <v>2</v>
      </c>
      <c r="E411" t="str">
        <f>INDEX([2]!十八局地盤表,FLOOR((ROW()-2)/64, 1)+1,  D411)</f>
        <v>戊</v>
      </c>
      <c r="F411" t="str">
        <f>INDEX([2]!十八局地盤表,FLOOR((ROW()-2)/64, 1)+1,  MOD(D411 - C411-1, 8)+1)</f>
        <v>己</v>
      </c>
      <c r="G411" t="str">
        <f t="shared" si="34"/>
        <v>己戊</v>
      </c>
      <c r="H411" t="str">
        <f>VLOOKUP(G411,天干沖合!$E$2:$G$101,2,FALSE)</f>
        <v/>
      </c>
      <c r="I411" t="str">
        <f>VLOOKUP(G411,天干沖合!$E$2:$G$101,3,FALSE)</f>
        <v>因戌为 ，甲为龙，故为 遇青龙，门吉为谋事望遂意，上人见官；若门凶，枉费心机。</v>
      </c>
    </row>
    <row r="412" spans="1:9" x14ac:dyDescent="0.25">
      <c r="A412">
        <f t="shared" si="30"/>
        <v>-165.5</v>
      </c>
      <c r="B412">
        <f t="shared" si="31"/>
        <v>-3</v>
      </c>
      <c r="C412">
        <f t="shared" si="32"/>
        <v>3</v>
      </c>
      <c r="D412">
        <f t="shared" si="33"/>
        <v>3</v>
      </c>
      <c r="E412" t="str">
        <f>INDEX([2]!十八局地盤表,FLOOR((ROW()-2)/64, 1)+1,  D412)</f>
        <v>壬</v>
      </c>
      <c r="F412" t="str">
        <f>INDEX([2]!十八局地盤表,FLOOR((ROW()-2)/64, 1)+1,  MOD(D412 - C412-1, 8)+1)</f>
        <v>辛</v>
      </c>
      <c r="G412" t="str">
        <f t="shared" si="34"/>
        <v>辛壬</v>
      </c>
      <c r="H412" t="str">
        <f>VLOOKUP(G412,天干沖合!$E$2:$G$101,2,FALSE)</f>
        <v/>
      </c>
      <c r="I412" t="str">
        <f>VLOOKUP(G412,天干沖合!$E$2:$G$101,3,FALSE)</f>
        <v>因壬为凶蛇，辛为牢狱，故名为凶蛇入狱，两男争女，讼狱不息，先动失理。</v>
      </c>
    </row>
    <row r="413" spans="1:9" x14ac:dyDescent="0.25">
      <c r="A413">
        <f t="shared" si="30"/>
        <v>-164.5</v>
      </c>
      <c r="B413">
        <f t="shared" si="31"/>
        <v>-3</v>
      </c>
      <c r="C413">
        <f t="shared" si="32"/>
        <v>3</v>
      </c>
      <c r="D413">
        <f t="shared" si="33"/>
        <v>4</v>
      </c>
      <c r="E413" t="str">
        <f>INDEX([2]!十八局地盤表,FLOOR((ROW()-2)/64, 1)+1,  D413)</f>
        <v>庚</v>
      </c>
      <c r="F413" t="str">
        <f>INDEX([2]!十八局地盤表,FLOOR((ROW()-2)/64, 1)+1,  MOD(D413 - C413-1, 8)+1)</f>
        <v>乙</v>
      </c>
      <c r="G413" t="str">
        <f t="shared" si="34"/>
        <v>乙庚</v>
      </c>
      <c r="H413" t="str">
        <f>VLOOKUP(G413,天干沖合!$E$2:$G$101,2,FALSE)</f>
        <v>合金</v>
      </c>
      <c r="I413" t="str">
        <f>VLOOKUP(G413,天干沖合!$E$2:$G$101,3,FALSE)</f>
        <v>庚金克刑乙木，故为日奇被刑，为争讼财产，夫妻怀有私意。</v>
      </c>
    </row>
    <row r="414" spans="1:9" x14ac:dyDescent="0.25">
      <c r="A414">
        <f t="shared" si="30"/>
        <v>-163.5</v>
      </c>
      <c r="B414">
        <f t="shared" si="31"/>
        <v>-3</v>
      </c>
      <c r="C414">
        <f t="shared" si="32"/>
        <v>3</v>
      </c>
      <c r="D414">
        <f t="shared" si="33"/>
        <v>5</v>
      </c>
      <c r="E414" t="str">
        <f>INDEX([2]!十八局地盤表,FLOOR((ROW()-2)/64, 1)+1,  D414)</f>
        <v>丁</v>
      </c>
      <c r="F414" t="str">
        <f>INDEX([2]!十八局地盤表,FLOOR((ROW()-2)/64, 1)+1,  MOD(D414 - C414-1, 8)+1)</f>
        <v>戊</v>
      </c>
      <c r="G414" t="str">
        <f t="shared" si="34"/>
        <v>戊丁</v>
      </c>
      <c r="H414" t="str">
        <f>VLOOKUP(G414,天干沖合!$E$2:$G$101,2,FALSE)</f>
        <v/>
      </c>
      <c r="I414" t="str">
        <f>VLOOKUP(G414,天干沖合!$E$2:$G$101,3,FALSE)</f>
        <v>因甲木青龙生助丁火，故为青龙耀明，宜见上级领导，贵人、求功名，为事吉利，若值墓迫，招惹是非。</v>
      </c>
    </row>
    <row r="415" spans="1:9" x14ac:dyDescent="0.25">
      <c r="A415">
        <f t="shared" si="30"/>
        <v>-162.5</v>
      </c>
      <c r="B415">
        <f t="shared" si="31"/>
        <v>-3</v>
      </c>
      <c r="C415">
        <f t="shared" si="32"/>
        <v>3</v>
      </c>
      <c r="D415">
        <f t="shared" si="33"/>
        <v>6</v>
      </c>
      <c r="E415" t="str">
        <f>INDEX([2]!十八局地盤表,FLOOR((ROW()-2)/64, 1)+1,  D415)</f>
        <v>癸</v>
      </c>
      <c r="F415" t="str">
        <f>INDEX([2]!十八局地盤表,FLOOR((ROW()-2)/64, 1)+1,  MOD(D415 - C415-1, 8)+1)</f>
        <v>壬</v>
      </c>
      <c r="G415" t="str">
        <f t="shared" si="34"/>
        <v>壬癸</v>
      </c>
      <c r="H415" t="str">
        <f>VLOOKUP(G415,天干沖合!$E$2:$G$101,2,FALSE)</f>
        <v/>
      </c>
      <c r="I415" t="str">
        <f>VLOOKUP(G415,天干沖合!$E$2:$G$101,3,FALSE)</f>
        <v>名为幼女奸淫，主有家丑外扬之事发生，门吉星凶，易反福为祸。</v>
      </c>
    </row>
    <row r="416" spans="1:9" x14ac:dyDescent="0.25">
      <c r="A416">
        <f t="shared" si="30"/>
        <v>-161.5</v>
      </c>
      <c r="B416">
        <f t="shared" si="31"/>
        <v>-3</v>
      </c>
      <c r="C416">
        <f t="shared" si="32"/>
        <v>3</v>
      </c>
      <c r="D416">
        <f t="shared" si="33"/>
        <v>7</v>
      </c>
      <c r="E416" t="str">
        <f>INDEX([2]!十八局地盤表,FLOOR((ROW()-2)/64, 1)+1,  D416)</f>
        <v>己</v>
      </c>
      <c r="F416" t="str">
        <f>INDEX([2]!十八局地盤表,FLOOR((ROW()-2)/64, 1)+1,  MOD(D416 - C416-1, 8)+1)</f>
        <v>庚</v>
      </c>
      <c r="G416" t="str">
        <f t="shared" si="34"/>
        <v>庚己</v>
      </c>
      <c r="H416" t="str">
        <f>VLOOKUP(G416,天干沖合!$E$2:$G$101,2,FALSE)</f>
        <v/>
      </c>
      <c r="I416" t="str">
        <f>VLOOKUP(G416,天干沖合!$E$2:$G$101,3,FALSE)</f>
        <v>名为官符刑格，主有官司口舌，因官讼被判刑，住牢狱更凶。</v>
      </c>
    </row>
    <row r="417" spans="1:9" x14ac:dyDescent="0.25">
      <c r="A417">
        <f t="shared" si="30"/>
        <v>-160.5</v>
      </c>
      <c r="B417">
        <f t="shared" si="31"/>
        <v>-3</v>
      </c>
      <c r="C417">
        <f t="shared" si="32"/>
        <v>3</v>
      </c>
      <c r="D417">
        <f t="shared" si="33"/>
        <v>8</v>
      </c>
      <c r="E417" t="str">
        <f>INDEX([2]!十八局地盤表,FLOOR((ROW()-2)/64, 1)+1,  D417)</f>
        <v>辛</v>
      </c>
      <c r="F417" t="str">
        <f>INDEX([2]!十八局地盤表,FLOOR((ROW()-2)/64, 1)+1,  MOD(D417 - C417-1, 8)+1)</f>
        <v>丁</v>
      </c>
      <c r="G417" t="str">
        <f t="shared" si="34"/>
        <v>丁辛</v>
      </c>
      <c r="H417" t="str">
        <f>VLOOKUP(G417,天干沖合!$E$2:$G$101,2,FALSE)</f>
        <v/>
      </c>
      <c r="I417" t="str">
        <f>VLOOKUP(G417,天干沖合!$E$2:$G$101,3,FALSE)</f>
        <v>为朱雀入狱，罪人释囚，官人失位。</v>
      </c>
    </row>
    <row r="418" spans="1:9" x14ac:dyDescent="0.25">
      <c r="A418">
        <f t="shared" si="30"/>
        <v>-159.5</v>
      </c>
      <c r="B418">
        <f t="shared" si="31"/>
        <v>-3</v>
      </c>
      <c r="C418">
        <f t="shared" si="32"/>
        <v>4</v>
      </c>
      <c r="D418">
        <f t="shared" si="33"/>
        <v>1</v>
      </c>
      <c r="E418" t="str">
        <f>INDEX([2]!十八局地盤表,FLOOR((ROW()-2)/64, 1)+1,  D418)</f>
        <v>乙</v>
      </c>
      <c r="F418" t="str">
        <f>INDEX([2]!十八局地盤表,FLOOR((ROW()-2)/64, 1)+1,  MOD(D418 - C418-1, 8)+1)</f>
        <v>丁</v>
      </c>
      <c r="G418" t="str">
        <f t="shared" si="34"/>
        <v>丁乙</v>
      </c>
      <c r="H418" t="str">
        <f>VLOOKUP(G418,天干沖合!$E$2:$G$101,2,FALSE)</f>
        <v/>
      </c>
      <c r="I418" t="str">
        <f>VLOOKUP(G418,天干沖合!$E$2:$G$101,3,FALSE)</f>
        <v>为人遁吉格，贵人加官晋爵，常人婚姻财帛有喜。</v>
      </c>
    </row>
    <row r="419" spans="1:9" x14ac:dyDescent="0.25">
      <c r="A419">
        <f t="shared" si="30"/>
        <v>-158.5</v>
      </c>
      <c r="B419">
        <f t="shared" si="31"/>
        <v>-3</v>
      </c>
      <c r="C419">
        <f t="shared" si="32"/>
        <v>4</v>
      </c>
      <c r="D419">
        <f t="shared" si="33"/>
        <v>2</v>
      </c>
      <c r="E419" t="str">
        <f>INDEX([2]!十八局地盤表,FLOOR((ROW()-2)/64, 1)+1,  D419)</f>
        <v>戊</v>
      </c>
      <c r="F419" t="str">
        <f>INDEX([2]!十八局地盤表,FLOOR((ROW()-2)/64, 1)+1,  MOD(D419 - C419-1, 8)+1)</f>
        <v>癸</v>
      </c>
      <c r="G419" t="str">
        <f t="shared" si="34"/>
        <v>癸戊</v>
      </c>
      <c r="H419" t="str">
        <f>VLOOKUP(G419,天干沖合!$E$2:$G$101,2,FALSE)</f>
        <v>合火</v>
      </c>
      <c r="I419" t="str">
        <f>VLOOKUP(G419,天干沖合!$E$2:$G$101,3,FALSE)</f>
        <v>戊癸相合，名为天乙会合，吉门宜求财，婚姻喜美，吉人赞助成合。若门凶迫制，反祸官非。</v>
      </c>
    </row>
    <row r="420" spans="1:9" x14ac:dyDescent="0.25">
      <c r="A420">
        <f t="shared" si="30"/>
        <v>-157.5</v>
      </c>
      <c r="B420">
        <f t="shared" si="31"/>
        <v>-3</v>
      </c>
      <c r="C420">
        <f t="shared" si="32"/>
        <v>4</v>
      </c>
      <c r="D420">
        <f t="shared" si="33"/>
        <v>3</v>
      </c>
      <c r="E420" t="str">
        <f>INDEX([2]!十八局地盤表,FLOOR((ROW()-2)/64, 1)+1,  D420)</f>
        <v>壬</v>
      </c>
      <c r="F420" t="str">
        <f>INDEX([2]!十八局地盤表,FLOOR((ROW()-2)/64, 1)+1,  MOD(D420 - C420-1, 8)+1)</f>
        <v>己</v>
      </c>
      <c r="G420" t="str">
        <f t="shared" si="34"/>
        <v>己壬</v>
      </c>
      <c r="H420" t="str">
        <f>VLOOKUP(G420,天干沖合!$E$2:$G$101,2,FALSE)</f>
        <v/>
      </c>
      <c r="I420" t="str">
        <f>VLOOKUP(G420,天干沖合!$E$2:$G$101,3,FALSE)</f>
        <v>名为地网高张，狡童佚女，奸情伤杀，凶。</v>
      </c>
    </row>
    <row r="421" spans="1:9" x14ac:dyDescent="0.25">
      <c r="A421">
        <f t="shared" si="30"/>
        <v>-156.5</v>
      </c>
      <c r="B421">
        <f t="shared" si="31"/>
        <v>-3</v>
      </c>
      <c r="C421">
        <f t="shared" si="32"/>
        <v>4</v>
      </c>
      <c r="D421">
        <f t="shared" si="33"/>
        <v>4</v>
      </c>
      <c r="E421" t="str">
        <f>INDEX([2]!十八局地盤表,FLOOR((ROW()-2)/64, 1)+1,  D421)</f>
        <v>庚</v>
      </c>
      <c r="F421" t="str">
        <f>INDEX([2]!十八局地盤表,FLOOR((ROW()-2)/64, 1)+1,  MOD(D421 - C421-1, 8)+1)</f>
        <v>辛</v>
      </c>
      <c r="G421" t="str">
        <f t="shared" si="34"/>
        <v>辛庚</v>
      </c>
      <c r="H421" t="str">
        <f>VLOOKUP(G421,天干沖合!$E$2:$G$101,2,FALSE)</f>
        <v/>
      </c>
      <c r="I421" t="str">
        <f>VLOOKUP(G421,天干沖合!$E$2:$G$101,3,FALSE)</f>
        <v>名为白虎出力，刀刃相交，主客相残，逊让退步稍可，强进血溅衣衫。</v>
      </c>
    </row>
    <row r="422" spans="1:9" x14ac:dyDescent="0.25">
      <c r="A422">
        <f t="shared" si="30"/>
        <v>-155.5</v>
      </c>
      <c r="B422">
        <f t="shared" si="31"/>
        <v>-3</v>
      </c>
      <c r="C422">
        <f t="shared" si="32"/>
        <v>4</v>
      </c>
      <c r="D422">
        <f t="shared" si="33"/>
        <v>5</v>
      </c>
      <c r="E422" t="str">
        <f>INDEX([2]!十八局地盤表,FLOOR((ROW()-2)/64, 1)+1,  D422)</f>
        <v>丁</v>
      </c>
      <c r="F422" t="str">
        <f>INDEX([2]!十八局地盤表,FLOOR((ROW()-2)/64, 1)+1,  MOD(D422 - C422-1, 8)+1)</f>
        <v>乙</v>
      </c>
      <c r="G422" t="str">
        <f t="shared" si="34"/>
        <v>乙丁</v>
      </c>
      <c r="H422" t="str">
        <f>VLOOKUP(G422,天干沖合!$E$2:$G$101,2,FALSE)</f>
        <v/>
      </c>
      <c r="I422" t="str">
        <f>VLOOKUP(G422,天干沖合!$E$2:$G$101,3,FALSE)</f>
        <v>为奇仪相佐，最利文书、考试，百事可为。</v>
      </c>
    </row>
    <row r="423" spans="1:9" x14ac:dyDescent="0.25">
      <c r="A423">
        <f t="shared" si="30"/>
        <v>-154.5</v>
      </c>
      <c r="B423">
        <f t="shared" si="31"/>
        <v>-3</v>
      </c>
      <c r="C423">
        <f t="shared" si="32"/>
        <v>4</v>
      </c>
      <c r="D423">
        <f t="shared" si="33"/>
        <v>6</v>
      </c>
      <c r="E423" t="str">
        <f>INDEX([2]!十八局地盤表,FLOOR((ROW()-2)/64, 1)+1,  D423)</f>
        <v>癸</v>
      </c>
      <c r="F423" t="str">
        <f>INDEX([2]!十八局地盤表,FLOOR((ROW()-2)/64, 1)+1,  MOD(D423 - C423-1, 8)+1)</f>
        <v>戊</v>
      </c>
      <c r="G423" t="str">
        <f t="shared" si="34"/>
        <v>戊癸</v>
      </c>
      <c r="H423" t="str">
        <f>VLOOKUP(G423,天干沖合!$E$2:$G$101,2,FALSE)</f>
        <v>合火</v>
      </c>
      <c r="I423" t="str">
        <f>VLOOKUP(G423,天干沖合!$E$2:$G$101,3,FALSE)</f>
        <v>因甲为青龙，癸为天网，又为华盖，故为青华盖，又戊癸相合，故逢吉门为吉，可招福临门，逢凶门者事多不利，为凶。</v>
      </c>
    </row>
    <row r="424" spans="1:9" x14ac:dyDescent="0.25">
      <c r="A424">
        <f t="shared" si="30"/>
        <v>-153.5</v>
      </c>
      <c r="B424">
        <f t="shared" si="31"/>
        <v>-3</v>
      </c>
      <c r="C424">
        <f t="shared" si="32"/>
        <v>4</v>
      </c>
      <c r="D424">
        <f t="shared" si="33"/>
        <v>7</v>
      </c>
      <c r="E424" t="str">
        <f>INDEX([2]!十八局地盤表,FLOOR((ROW()-2)/64, 1)+1,  D424)</f>
        <v>己</v>
      </c>
      <c r="F424" t="str">
        <f>INDEX([2]!十八局地盤表,FLOOR((ROW()-2)/64, 1)+1,  MOD(D424 - C424-1, 8)+1)</f>
        <v>壬</v>
      </c>
      <c r="G424" t="str">
        <f t="shared" si="34"/>
        <v>壬己</v>
      </c>
      <c r="H424" t="str">
        <f>VLOOKUP(G424,天干沖合!$E$2:$G$101,2,FALSE)</f>
        <v/>
      </c>
      <c r="I424" t="str">
        <f>VLOOKUP(G424,天干沖合!$E$2:$G$101,3,FALSE)</f>
        <v>因辰戌相冲，故名为反吟蛇刑，主官讼败拆，大祸将至，顺守可吉，妄动必凶。</v>
      </c>
    </row>
    <row r="425" spans="1:9" x14ac:dyDescent="0.25">
      <c r="A425">
        <f t="shared" si="30"/>
        <v>-152.5</v>
      </c>
      <c r="B425">
        <f t="shared" si="31"/>
        <v>-3</v>
      </c>
      <c r="C425">
        <f t="shared" si="32"/>
        <v>4</v>
      </c>
      <c r="D425">
        <f t="shared" si="33"/>
        <v>8</v>
      </c>
      <c r="E425" t="str">
        <f>INDEX([2]!十八局地盤表,FLOOR((ROW()-2)/64, 1)+1,  D425)</f>
        <v>辛</v>
      </c>
      <c r="F425" t="str">
        <f>INDEX([2]!十八局地盤表,FLOOR((ROW()-2)/64, 1)+1,  MOD(D425 - C425-1, 8)+1)</f>
        <v>庚</v>
      </c>
      <c r="G425" t="str">
        <f t="shared" si="34"/>
        <v>庚辛</v>
      </c>
      <c r="H425" t="str">
        <f>VLOOKUP(G425,天干沖合!$E$2:$G$101,2,FALSE)</f>
        <v/>
      </c>
      <c r="I425" t="str">
        <f>VLOOKUP(G425,天干沖合!$E$2:$G$101,3,FALSE)</f>
        <v>名为白虎干格，不宜远行，远行车折马伤，求财更为大凶。</v>
      </c>
    </row>
    <row r="426" spans="1:9" x14ac:dyDescent="0.25">
      <c r="A426">
        <f t="shared" si="30"/>
        <v>-151.5</v>
      </c>
      <c r="B426">
        <f t="shared" si="31"/>
        <v>-3</v>
      </c>
      <c r="C426">
        <f t="shared" si="32"/>
        <v>5</v>
      </c>
      <c r="D426">
        <f t="shared" si="33"/>
        <v>1</v>
      </c>
      <c r="E426" t="str">
        <f>INDEX([2]!十八局地盤表,FLOOR((ROW()-2)/64, 1)+1,  D426)</f>
        <v>乙</v>
      </c>
      <c r="F426" t="str">
        <f>INDEX([2]!十八局地盤表,FLOOR((ROW()-2)/64, 1)+1,  MOD(D426 - C426-1, 8)+1)</f>
        <v>庚</v>
      </c>
      <c r="G426" t="str">
        <f t="shared" si="34"/>
        <v>庚乙</v>
      </c>
      <c r="H426" t="str">
        <f>VLOOKUP(G426,天干沖合!$E$2:$G$101,2,FALSE)</f>
        <v>合金</v>
      </c>
      <c r="I426" t="str">
        <f>VLOOKUP(G426,天干沖合!$E$2:$G$101,3,FALSE)</f>
        <v>为太白逢星，退吉进凶，谋为不利。</v>
      </c>
    </row>
    <row r="427" spans="1:9" x14ac:dyDescent="0.25">
      <c r="A427">
        <f t="shared" si="30"/>
        <v>-150.5</v>
      </c>
      <c r="B427">
        <f t="shared" si="31"/>
        <v>-3</v>
      </c>
      <c r="C427">
        <f t="shared" si="32"/>
        <v>5</v>
      </c>
      <c r="D427">
        <f t="shared" si="33"/>
        <v>2</v>
      </c>
      <c r="E427" t="str">
        <f>INDEX([2]!十八局地盤表,FLOOR((ROW()-2)/64, 1)+1,  D427)</f>
        <v>戊</v>
      </c>
      <c r="F427" t="str">
        <f>INDEX([2]!十八局地盤表,FLOOR((ROW()-2)/64, 1)+1,  MOD(D427 - C427-1, 8)+1)</f>
        <v>丁</v>
      </c>
      <c r="G427" t="str">
        <f t="shared" si="34"/>
        <v>丁戊</v>
      </c>
      <c r="H427" t="str">
        <f>VLOOKUP(G427,天干沖合!$E$2:$G$101,2,FALSE)</f>
        <v/>
      </c>
      <c r="I427" t="str">
        <f>VLOOKUP(G427,天干沖合!$E$2:$G$101,3,FALSE)</f>
        <v>为青龙转光，官人升迁，常人威昌。</v>
      </c>
    </row>
    <row r="428" spans="1:9" x14ac:dyDescent="0.25">
      <c r="A428">
        <f t="shared" si="30"/>
        <v>-149.5</v>
      </c>
      <c r="B428">
        <f t="shared" si="31"/>
        <v>-3</v>
      </c>
      <c r="C428">
        <f t="shared" si="32"/>
        <v>5</v>
      </c>
      <c r="D428">
        <f t="shared" si="33"/>
        <v>3</v>
      </c>
      <c r="E428" t="str">
        <f>INDEX([2]!十八局地盤表,FLOOR((ROW()-2)/64, 1)+1,  D428)</f>
        <v>壬</v>
      </c>
      <c r="F428" t="str">
        <f>INDEX([2]!十八局地盤表,FLOOR((ROW()-2)/64, 1)+1,  MOD(D428 - C428-1, 8)+1)</f>
        <v>癸</v>
      </c>
      <c r="G428" t="str">
        <f t="shared" si="34"/>
        <v>癸壬</v>
      </c>
      <c r="H428" t="str">
        <f>VLOOKUP(G428,天干沖合!$E$2:$G$101,2,FALSE)</f>
        <v/>
      </c>
      <c r="I428" t="str">
        <f>VLOOKUP(G428,天干沖合!$E$2:$G$101,3,FALSE)</f>
        <v>因癸壬均为水蛇，故名为复见腾蛇，主嫁娶重婚，后嫁无子，不保年华。</v>
      </c>
    </row>
    <row r="429" spans="1:9" x14ac:dyDescent="0.25">
      <c r="A429">
        <f t="shared" si="30"/>
        <v>-148.5</v>
      </c>
      <c r="B429">
        <f t="shared" si="31"/>
        <v>-3</v>
      </c>
      <c r="C429">
        <f t="shared" si="32"/>
        <v>5</v>
      </c>
      <c r="D429">
        <f t="shared" si="33"/>
        <v>4</v>
      </c>
      <c r="E429" t="str">
        <f>INDEX([2]!十八局地盤表,FLOOR((ROW()-2)/64, 1)+1,  D429)</f>
        <v>庚</v>
      </c>
      <c r="F429" t="str">
        <f>INDEX([2]!十八局地盤表,FLOOR((ROW()-2)/64, 1)+1,  MOD(D429 - C429-1, 8)+1)</f>
        <v>己</v>
      </c>
      <c r="G429" t="str">
        <f t="shared" si="34"/>
        <v>己庚</v>
      </c>
      <c r="H429" t="str">
        <f>VLOOKUP(G429,天干沖合!$E$2:$G$101,2,FALSE)</f>
        <v/>
      </c>
      <c r="I429" t="str">
        <f>VLOOKUP(G429,天干沖合!$E$2:$G$101,3,FALSE)</f>
        <v>名为刑格返名，词讼先动者不利，如临阴星则有谋害之情。</v>
      </c>
    </row>
    <row r="430" spans="1:9" x14ac:dyDescent="0.25">
      <c r="A430">
        <f t="shared" si="30"/>
        <v>-147.5</v>
      </c>
      <c r="B430">
        <f t="shared" si="31"/>
        <v>-3</v>
      </c>
      <c r="C430">
        <f t="shared" si="32"/>
        <v>5</v>
      </c>
      <c r="D430">
        <f t="shared" si="33"/>
        <v>5</v>
      </c>
      <c r="E430" t="str">
        <f>INDEX([2]!十八局地盤表,FLOOR((ROW()-2)/64, 1)+1,  D430)</f>
        <v>丁</v>
      </c>
      <c r="F430" t="str">
        <f>INDEX([2]!十八局地盤表,FLOOR((ROW()-2)/64, 1)+1,  MOD(D430 - C430-1, 8)+1)</f>
        <v>辛</v>
      </c>
      <c r="G430" t="str">
        <f t="shared" si="34"/>
        <v>辛丁</v>
      </c>
      <c r="H430" t="str">
        <f>VLOOKUP(G430,天干沖合!$E$2:$G$101,2,FALSE)</f>
        <v/>
      </c>
      <c r="I430" t="str">
        <f>VLOOKUP(G430,天干沖合!$E$2:$G$101,3,FALSE)</f>
        <v>辛为狱神，丁为星奇，故名为狱神得奇，经商求财获利倍增，囚人逢天赦释免。</v>
      </c>
    </row>
    <row r="431" spans="1:9" x14ac:dyDescent="0.25">
      <c r="A431">
        <f t="shared" si="30"/>
        <v>-146.5</v>
      </c>
      <c r="B431">
        <f t="shared" si="31"/>
        <v>-3</v>
      </c>
      <c r="C431">
        <f t="shared" si="32"/>
        <v>5</v>
      </c>
      <c r="D431">
        <f t="shared" si="33"/>
        <v>6</v>
      </c>
      <c r="E431" t="str">
        <f>INDEX([2]!十八局地盤表,FLOOR((ROW()-2)/64, 1)+1,  D431)</f>
        <v>癸</v>
      </c>
      <c r="F431" t="str">
        <f>INDEX([2]!十八局地盤表,FLOOR((ROW()-2)/64, 1)+1,  MOD(D431 - C431-1, 8)+1)</f>
        <v>乙</v>
      </c>
      <c r="G431" t="str">
        <f t="shared" si="34"/>
        <v>乙癸</v>
      </c>
      <c r="H431" t="str">
        <f>VLOOKUP(G431,天干沖合!$E$2:$G$101,2,FALSE)</f>
        <v/>
      </c>
      <c r="I431" t="str">
        <f>VLOOKUP(G431,天干沖合!$E$2:$G$101,3,FALSE)</f>
        <v>为华盖逢星，遁迹修道，隐匿藏形，躲灾避难为吉。</v>
      </c>
    </row>
    <row r="432" spans="1:9" x14ac:dyDescent="0.25">
      <c r="A432">
        <f t="shared" si="30"/>
        <v>-145.5</v>
      </c>
      <c r="B432">
        <f t="shared" si="31"/>
        <v>-3</v>
      </c>
      <c r="C432">
        <f t="shared" si="32"/>
        <v>5</v>
      </c>
      <c r="D432">
        <f t="shared" si="33"/>
        <v>7</v>
      </c>
      <c r="E432" t="str">
        <f>INDEX([2]!十八局地盤表,FLOOR((ROW()-2)/64, 1)+1,  D432)</f>
        <v>己</v>
      </c>
      <c r="F432" t="str">
        <f>INDEX([2]!十八局地盤表,FLOOR((ROW()-2)/64, 1)+1,  MOD(D432 - C432-1, 8)+1)</f>
        <v>戊</v>
      </c>
      <c r="G432" t="str">
        <f t="shared" si="34"/>
        <v>戊己</v>
      </c>
      <c r="H432" t="str">
        <f>VLOOKUP(G432,天干沖合!$E$2:$G$101,2,FALSE)</f>
        <v/>
      </c>
      <c r="I432" t="str">
        <f>VLOOKUP(G432,天干沖合!$E$2:$G$101,3,FALSE)</f>
        <v>因为戌为戊土之墓，故为贵人入狱，公私皆不利。</v>
      </c>
    </row>
    <row r="433" spans="1:9" x14ac:dyDescent="0.25">
      <c r="A433">
        <f t="shared" si="30"/>
        <v>-144.5</v>
      </c>
      <c r="B433">
        <f t="shared" si="31"/>
        <v>-3</v>
      </c>
      <c r="C433">
        <f t="shared" si="32"/>
        <v>5</v>
      </c>
      <c r="D433">
        <f t="shared" si="33"/>
        <v>8</v>
      </c>
      <c r="E433" t="str">
        <f>INDEX([2]!十八局地盤表,FLOOR((ROW()-2)/64, 1)+1,  D433)</f>
        <v>辛</v>
      </c>
      <c r="F433" t="str">
        <f>INDEX([2]!十八局地盤表,FLOOR((ROW()-2)/64, 1)+1,  MOD(D433 - C433-1, 8)+1)</f>
        <v>壬</v>
      </c>
      <c r="G433" t="str">
        <f t="shared" si="34"/>
        <v>壬辛</v>
      </c>
      <c r="H433" t="str">
        <f>VLOOKUP(G433,天干沖合!$E$2:$G$101,2,FALSE)</f>
        <v/>
      </c>
      <c r="I433" t="str">
        <f>VLOOKUP(G433,天干沖合!$E$2:$G$101,3,FALSE)</f>
        <v>因辛金入辰水之墓，故名为腾蛇相缠，纵得吉门，亦不能安宁，若有谋望，被人欺瞒。</v>
      </c>
    </row>
    <row r="434" spans="1:9" x14ac:dyDescent="0.25">
      <c r="A434">
        <f t="shared" si="30"/>
        <v>-143.5</v>
      </c>
      <c r="B434">
        <f t="shared" si="31"/>
        <v>-3</v>
      </c>
      <c r="C434">
        <f t="shared" si="32"/>
        <v>6</v>
      </c>
      <c r="D434">
        <f t="shared" si="33"/>
        <v>1</v>
      </c>
      <c r="E434" t="str">
        <f>INDEX([2]!十八局地盤表,FLOOR((ROW()-2)/64, 1)+1,  D434)</f>
        <v>乙</v>
      </c>
      <c r="F434" t="str">
        <f>INDEX([2]!十八局地盤表,FLOOR((ROW()-2)/64, 1)+1,  MOD(D434 - C434-1, 8)+1)</f>
        <v>壬</v>
      </c>
      <c r="G434" t="str">
        <f t="shared" si="34"/>
        <v>壬乙</v>
      </c>
      <c r="H434" t="str">
        <f>VLOOKUP(G434,天干沖合!$E$2:$G$101,2,FALSE)</f>
        <v/>
      </c>
      <c r="I434" t="str">
        <f>VLOOKUP(G434,天干沖合!$E$2:$G$101,3,FALSE)</f>
        <v>名为小蛇得势，女人柔顺，男人通达，测孕育生子，禄马光华。</v>
      </c>
    </row>
    <row r="435" spans="1:9" x14ac:dyDescent="0.25">
      <c r="A435">
        <f t="shared" si="30"/>
        <v>-142.5</v>
      </c>
      <c r="B435">
        <f t="shared" si="31"/>
        <v>-3</v>
      </c>
      <c r="C435">
        <f t="shared" si="32"/>
        <v>6</v>
      </c>
      <c r="D435">
        <f t="shared" si="33"/>
        <v>2</v>
      </c>
      <c r="E435" t="str">
        <f>INDEX([2]!十八局地盤表,FLOOR((ROW()-2)/64, 1)+1,  D435)</f>
        <v>戊</v>
      </c>
      <c r="F435" t="str">
        <f>INDEX([2]!十八局地盤表,FLOOR((ROW()-2)/64, 1)+1,  MOD(D435 - C435-1, 8)+1)</f>
        <v>庚</v>
      </c>
      <c r="G435" t="str">
        <f t="shared" si="34"/>
        <v>庚戊</v>
      </c>
      <c r="H435" t="str">
        <f>VLOOKUP(G435,天干沖合!$E$2:$G$101,2,FALSE)</f>
        <v/>
      </c>
      <c r="I435" t="str">
        <f>VLOOKUP(G435,天干沖合!$E$2:$G$101,3,FALSE)</f>
        <v>庚金克甲木，谓天乙伏宫，百事不可谋，大凶。</v>
      </c>
    </row>
    <row r="436" spans="1:9" x14ac:dyDescent="0.25">
      <c r="A436">
        <f t="shared" si="30"/>
        <v>-141.5</v>
      </c>
      <c r="B436">
        <f t="shared" si="31"/>
        <v>-3</v>
      </c>
      <c r="C436">
        <f t="shared" si="32"/>
        <v>6</v>
      </c>
      <c r="D436">
        <f t="shared" si="33"/>
        <v>3</v>
      </c>
      <c r="E436" t="str">
        <f>INDEX([2]!十八局地盤表,FLOOR((ROW()-2)/64, 1)+1,  D436)</f>
        <v>壬</v>
      </c>
      <c r="F436" t="str">
        <f>INDEX([2]!十八局地盤表,FLOOR((ROW()-2)/64, 1)+1,  MOD(D436 - C436-1, 8)+1)</f>
        <v>丁</v>
      </c>
      <c r="G436" t="str">
        <f t="shared" si="34"/>
        <v>丁壬</v>
      </c>
      <c r="H436" t="str">
        <f>VLOOKUP(G436,天干沖合!$E$2:$G$101,2,FALSE)</f>
        <v>合木</v>
      </c>
      <c r="I436" t="str">
        <f>VLOOKUP(G436,天干沖合!$E$2:$G$101,3,FALSE)</f>
        <v>因丁壬相合，故主贵人恩诏，讼狱公平，测婚多为苟合。</v>
      </c>
    </row>
    <row r="437" spans="1:9" x14ac:dyDescent="0.25">
      <c r="A437">
        <f t="shared" si="30"/>
        <v>-140.5</v>
      </c>
      <c r="B437">
        <f t="shared" si="31"/>
        <v>-3</v>
      </c>
      <c r="C437">
        <f t="shared" si="32"/>
        <v>6</v>
      </c>
      <c r="D437">
        <f t="shared" si="33"/>
        <v>4</v>
      </c>
      <c r="E437" t="str">
        <f>INDEX([2]!十八局地盤表,FLOOR((ROW()-2)/64, 1)+1,  D437)</f>
        <v>庚</v>
      </c>
      <c r="F437" t="str">
        <f>INDEX([2]!十八局地盤表,FLOOR((ROW()-2)/64, 1)+1,  MOD(D437 - C437-1, 8)+1)</f>
        <v>癸</v>
      </c>
      <c r="G437" t="str">
        <f t="shared" si="34"/>
        <v>癸庚</v>
      </c>
      <c r="H437" t="str">
        <f>VLOOKUP(G437,天干沖合!$E$2:$G$101,2,FALSE)</f>
        <v/>
      </c>
      <c r="I437" t="str">
        <f>VLOOKUP(G437,天干沖合!$E$2:$G$101,3,FALSE)</f>
        <v>名为太白入网，主以暴力争讼，自罹罪责。</v>
      </c>
    </row>
    <row r="438" spans="1:9" x14ac:dyDescent="0.25">
      <c r="A438">
        <f t="shared" si="30"/>
        <v>-139.5</v>
      </c>
      <c r="B438">
        <f t="shared" si="31"/>
        <v>-3</v>
      </c>
      <c r="C438">
        <f t="shared" si="32"/>
        <v>6</v>
      </c>
      <c r="D438">
        <f t="shared" si="33"/>
        <v>5</v>
      </c>
      <c r="E438" t="str">
        <f>INDEX([2]!十八局地盤表,FLOOR((ROW()-2)/64, 1)+1,  D438)</f>
        <v>丁</v>
      </c>
      <c r="F438" t="str">
        <f>INDEX([2]!十八局地盤表,FLOOR((ROW()-2)/64, 1)+1,  MOD(D438 - C438-1, 8)+1)</f>
        <v>己</v>
      </c>
      <c r="G438" t="str">
        <f t="shared" si="34"/>
        <v>己丁</v>
      </c>
      <c r="H438" t="str">
        <f>VLOOKUP(G438,天干沖合!$E$2:$G$101,2,FALSE)</f>
        <v/>
      </c>
      <c r="I438" t="str">
        <f>VLOOKUP(G438,天干沖合!$E$2:$G$101,3,FALSE)</f>
        <v>因戌为火墓，故名为朱雀入墓，文书词讼，先曲后直。</v>
      </c>
    </row>
    <row r="439" spans="1:9" x14ac:dyDescent="0.25">
      <c r="A439">
        <f t="shared" si="30"/>
        <v>-138.5</v>
      </c>
      <c r="B439">
        <f t="shared" si="31"/>
        <v>-3</v>
      </c>
      <c r="C439">
        <f t="shared" si="32"/>
        <v>6</v>
      </c>
      <c r="D439">
        <f t="shared" si="33"/>
        <v>6</v>
      </c>
      <c r="E439" t="str">
        <f>INDEX([2]!十八局地盤表,FLOOR((ROW()-2)/64, 1)+1,  D439)</f>
        <v>癸</v>
      </c>
      <c r="F439" t="str">
        <f>INDEX([2]!十八局地盤表,FLOOR((ROW()-2)/64, 1)+1,  MOD(D439 - C439-1, 8)+1)</f>
        <v>辛</v>
      </c>
      <c r="G439" t="str">
        <f t="shared" si="34"/>
        <v>辛癸</v>
      </c>
      <c r="H439" t="str">
        <f>VLOOKUP(G439,天干沖合!$E$2:$G$101,2,FALSE)</f>
        <v/>
      </c>
      <c r="I439" t="str">
        <f>VLOOKUP(G439,天干沖合!$E$2:$G$101,3,FALSE)</f>
        <v>因辛为天牢，癸为华盖，故名为天牢华盖，日月失明，误入天网，动止乘张。</v>
      </c>
    </row>
    <row r="440" spans="1:9" x14ac:dyDescent="0.25">
      <c r="A440">
        <f t="shared" si="30"/>
        <v>-137.5</v>
      </c>
      <c r="B440">
        <f t="shared" si="31"/>
        <v>-3</v>
      </c>
      <c r="C440">
        <f t="shared" si="32"/>
        <v>6</v>
      </c>
      <c r="D440">
        <f t="shared" si="33"/>
        <v>7</v>
      </c>
      <c r="E440" t="str">
        <f>INDEX([2]!十八局地盤表,FLOOR((ROW()-2)/64, 1)+1,  D440)</f>
        <v>己</v>
      </c>
      <c r="F440" t="str">
        <f>INDEX([2]!十八局地盤表,FLOOR((ROW()-2)/64, 1)+1,  MOD(D440 - C440-1, 8)+1)</f>
        <v>乙</v>
      </c>
      <c r="G440" t="str">
        <f t="shared" si="34"/>
        <v>乙己</v>
      </c>
      <c r="H440" t="str">
        <f>VLOOKUP(G440,天干沖合!$E$2:$G$101,2,FALSE)</f>
        <v/>
      </c>
      <c r="I440" t="str">
        <f>VLOOKUP(G440,天干沖合!$E$2:$G$101,3,FALSE)</f>
        <v>因戌为乙木之墓，故为日奇入墓，被土暗昧，门凶事必凶，得生、开二吉门为地遁。</v>
      </c>
    </row>
    <row r="441" spans="1:9" x14ac:dyDescent="0.25">
      <c r="A441">
        <f t="shared" si="30"/>
        <v>-136.5</v>
      </c>
      <c r="B441">
        <f t="shared" si="31"/>
        <v>-3</v>
      </c>
      <c r="C441">
        <f t="shared" si="32"/>
        <v>6</v>
      </c>
      <c r="D441">
        <f t="shared" si="33"/>
        <v>8</v>
      </c>
      <c r="E441" t="str">
        <f>INDEX([2]!十八局地盤表,FLOOR((ROW()-2)/64, 1)+1,  D441)</f>
        <v>辛</v>
      </c>
      <c r="F441" t="str">
        <f>INDEX([2]!十八局地盤表,FLOOR((ROW()-2)/64, 1)+1,  MOD(D441 - C441-1, 8)+1)</f>
        <v>戊</v>
      </c>
      <c r="G441" t="str">
        <f t="shared" si="34"/>
        <v>戊辛</v>
      </c>
      <c r="H441" t="str">
        <f>VLOOKUP(G441,天干沖合!$E$2:$G$101,2,FALSE)</f>
        <v/>
      </c>
      <c r="I441" t="str">
        <f>VLOOKUP(G441,天干沖合!$E$2:$G$101,3,FALSE)</f>
        <v>因辛金克甲木，子午相冲，故为青龙折足，吉门有生助，尚能谋事，若逢凶门，主招灾、失财或有足疾、折伤。</v>
      </c>
    </row>
    <row r="442" spans="1:9" x14ac:dyDescent="0.25">
      <c r="A442">
        <f t="shared" si="30"/>
        <v>-135.5</v>
      </c>
      <c r="B442">
        <f t="shared" si="31"/>
        <v>-3</v>
      </c>
      <c r="C442">
        <f t="shared" si="32"/>
        <v>7</v>
      </c>
      <c r="D442">
        <f t="shared" si="33"/>
        <v>1</v>
      </c>
      <c r="E442" t="str">
        <f>INDEX([2]!十八局地盤表,FLOOR((ROW()-2)/64, 1)+1,  D442)</f>
        <v>乙</v>
      </c>
      <c r="F442" t="str">
        <f>INDEX([2]!十八局地盤表,FLOOR((ROW()-2)/64, 1)+1,  MOD(D442 - C442-1, 8)+1)</f>
        <v>戊</v>
      </c>
      <c r="G442" t="str">
        <f t="shared" si="34"/>
        <v>戊乙</v>
      </c>
      <c r="H442" t="str">
        <f>VLOOKUP(G442,天干沖合!$E$2:$G$101,2,FALSE)</f>
        <v/>
      </c>
      <c r="I442" t="str">
        <f>VLOOKUP(G442,天干沖合!$E$2:$G$101,3,FALSE)</f>
        <v>甲乙会合，因此甲乙均位于东方青龙之位，所以青龙和会，门吉事也吉，门凶事也凶。</v>
      </c>
    </row>
    <row r="443" spans="1:9" x14ac:dyDescent="0.25">
      <c r="A443">
        <f t="shared" si="30"/>
        <v>-134.5</v>
      </c>
      <c r="B443">
        <f t="shared" si="31"/>
        <v>-3</v>
      </c>
      <c r="C443">
        <f t="shared" si="32"/>
        <v>7</v>
      </c>
      <c r="D443">
        <f t="shared" si="33"/>
        <v>2</v>
      </c>
      <c r="E443" t="str">
        <f>INDEX([2]!十八局地盤表,FLOOR((ROW()-2)/64, 1)+1,  D443)</f>
        <v>戊</v>
      </c>
      <c r="F443" t="str">
        <f>INDEX([2]!十八局地盤表,FLOOR((ROW()-2)/64, 1)+1,  MOD(D443 - C443-1, 8)+1)</f>
        <v>壬</v>
      </c>
      <c r="G443" t="str">
        <f t="shared" si="34"/>
        <v>壬戊</v>
      </c>
      <c r="H443" t="str">
        <f>VLOOKUP(G443,天干沖合!$E$2:$G$101,2,FALSE)</f>
        <v/>
      </c>
      <c r="I443" t="str">
        <f>VLOOKUP(G443,天干沖合!$E$2:$G$101,3,FALSE)</f>
        <v>因壬为小蛇，甲为青龙，故名为小蛇化龙，男人发达，女人产婴童。</v>
      </c>
    </row>
    <row r="444" spans="1:9" x14ac:dyDescent="0.25">
      <c r="A444">
        <f t="shared" si="30"/>
        <v>-133.5</v>
      </c>
      <c r="B444">
        <f t="shared" si="31"/>
        <v>-3</v>
      </c>
      <c r="C444">
        <f t="shared" si="32"/>
        <v>7</v>
      </c>
      <c r="D444">
        <f t="shared" si="33"/>
        <v>3</v>
      </c>
      <c r="E444" t="str">
        <f>INDEX([2]!十八局地盤表,FLOOR((ROW()-2)/64, 1)+1,  D444)</f>
        <v>壬</v>
      </c>
      <c r="F444" t="str">
        <f>INDEX([2]!十八局地盤表,FLOOR((ROW()-2)/64, 1)+1,  MOD(D444 - C444-1, 8)+1)</f>
        <v>庚</v>
      </c>
      <c r="G444" t="str">
        <f t="shared" si="34"/>
        <v>庚壬</v>
      </c>
      <c r="H444" t="str">
        <f>VLOOKUP(G444,天干沖合!$E$2:$G$101,2,FALSE)</f>
        <v/>
      </c>
      <c r="I444" t="str">
        <f>VLOOKUP(G444,天干沖合!$E$2:$G$101,3,FALSE)</f>
        <v>为上格，壬水主流动，庚为阻隔之神，故远行道路迷失，男女音信难通。</v>
      </c>
    </row>
    <row r="445" spans="1:9" x14ac:dyDescent="0.25">
      <c r="A445">
        <f t="shared" si="30"/>
        <v>-132.5</v>
      </c>
      <c r="B445">
        <f t="shared" si="31"/>
        <v>-3</v>
      </c>
      <c r="C445">
        <f t="shared" si="32"/>
        <v>7</v>
      </c>
      <c r="D445">
        <f t="shared" si="33"/>
        <v>4</v>
      </c>
      <c r="E445" t="str">
        <f>INDEX([2]!十八局地盤表,FLOOR((ROW()-2)/64, 1)+1,  D445)</f>
        <v>庚</v>
      </c>
      <c r="F445" t="str">
        <f>INDEX([2]!十八局地盤表,FLOOR((ROW()-2)/64, 1)+1,  MOD(D445 - C445-1, 8)+1)</f>
        <v>丁</v>
      </c>
      <c r="G445" t="str">
        <f t="shared" si="34"/>
        <v>丁庚</v>
      </c>
      <c r="H445" t="str">
        <f>VLOOKUP(G445,天干沖合!$E$2:$G$101,2,FALSE)</f>
        <v/>
      </c>
      <c r="I445" t="str">
        <f>VLOOKUP(G445,天干沖合!$E$2:$G$101,3,FALSE)</f>
        <v>丁为文书，庚为阻隔之神，故为文书阻隔，行人必归。</v>
      </c>
    </row>
    <row r="446" spans="1:9" x14ac:dyDescent="0.25">
      <c r="A446">
        <f t="shared" si="30"/>
        <v>-131.5</v>
      </c>
      <c r="B446">
        <f t="shared" si="31"/>
        <v>-3</v>
      </c>
      <c r="C446">
        <f t="shared" si="32"/>
        <v>7</v>
      </c>
      <c r="D446">
        <f t="shared" si="33"/>
        <v>5</v>
      </c>
      <c r="E446" t="str">
        <f>INDEX([2]!十八局地盤表,FLOOR((ROW()-2)/64, 1)+1,  D446)</f>
        <v>丁</v>
      </c>
      <c r="F446" t="str">
        <f>INDEX([2]!十八局地盤表,FLOOR((ROW()-2)/64, 1)+1,  MOD(D446 - C446-1, 8)+1)</f>
        <v>癸</v>
      </c>
      <c r="G446" t="str">
        <f t="shared" si="34"/>
        <v>癸丁</v>
      </c>
      <c r="H446" t="str">
        <f>VLOOKUP(G446,天干沖合!$E$2:$G$101,2,FALSE)</f>
        <v>沖</v>
      </c>
      <c r="I446" t="str">
        <f>VLOOKUP(G446,天干沖合!$E$2:$G$101,3,FALSE)</f>
        <v>因癸水冲克丁火，丁火烧灼癸水，故名为腾蛇夭矫，文书官司，火焚也逃不掉。</v>
      </c>
    </row>
    <row r="447" spans="1:9" x14ac:dyDescent="0.25">
      <c r="A447">
        <f t="shared" si="30"/>
        <v>-130.5</v>
      </c>
      <c r="B447">
        <f t="shared" si="31"/>
        <v>-3</v>
      </c>
      <c r="C447">
        <f t="shared" si="32"/>
        <v>7</v>
      </c>
      <c r="D447">
        <f t="shared" si="33"/>
        <v>6</v>
      </c>
      <c r="E447" t="str">
        <f>INDEX([2]!十八局地盤表,FLOOR((ROW()-2)/64, 1)+1,  D447)</f>
        <v>癸</v>
      </c>
      <c r="F447" t="str">
        <f>INDEX([2]!十八局地盤表,FLOOR((ROW()-2)/64, 1)+1,  MOD(D447 - C447-1, 8)+1)</f>
        <v>己</v>
      </c>
      <c r="G447" t="str">
        <f t="shared" si="34"/>
        <v>己癸</v>
      </c>
      <c r="H447" t="str">
        <f>VLOOKUP(G447,天干沖合!$E$2:$G$101,2,FALSE)</f>
        <v/>
      </c>
      <c r="I447" t="str">
        <f>VLOOKUP(G447,天干沖合!$E$2:$G$101,3,FALSE)</f>
        <v>名为地刑玄武，男女疾病垂危，有囚狱词讼之灾。</v>
      </c>
    </row>
    <row r="448" spans="1:9" x14ac:dyDescent="0.25">
      <c r="A448">
        <f t="shared" si="30"/>
        <v>-129.5</v>
      </c>
      <c r="B448">
        <f t="shared" si="31"/>
        <v>-3</v>
      </c>
      <c r="C448">
        <f t="shared" si="32"/>
        <v>7</v>
      </c>
      <c r="D448">
        <f t="shared" si="33"/>
        <v>7</v>
      </c>
      <c r="E448" t="str">
        <f>INDEX([2]!十八局地盤表,FLOOR((ROW()-2)/64, 1)+1,  D448)</f>
        <v>己</v>
      </c>
      <c r="F448" t="str">
        <f>INDEX([2]!十八局地盤表,FLOOR((ROW()-2)/64, 1)+1,  MOD(D448 - C448-1, 8)+1)</f>
        <v>辛</v>
      </c>
      <c r="G448" t="str">
        <f t="shared" si="34"/>
        <v>辛己</v>
      </c>
      <c r="H448" t="str">
        <f>VLOOKUP(G448,天干沖合!$E$2:$G$101,2,FALSE)</f>
        <v/>
      </c>
      <c r="I448" t="str">
        <f>VLOOKUP(G448,天干沖合!$E$2:$G$101,3,FALSE)</f>
        <v>辛为罪人，戌为午火之库，故名为入狱自刑，奴仆背主，有苦诉讼难伸。</v>
      </c>
    </row>
    <row r="449" spans="1:9" x14ac:dyDescent="0.25">
      <c r="A449">
        <f t="shared" si="30"/>
        <v>-128.5</v>
      </c>
      <c r="B449">
        <f t="shared" si="31"/>
        <v>-3</v>
      </c>
      <c r="C449">
        <f t="shared" si="32"/>
        <v>7</v>
      </c>
      <c r="D449">
        <f t="shared" si="33"/>
        <v>8</v>
      </c>
      <c r="E449" t="str">
        <f>INDEX([2]!十八局地盤表,FLOOR((ROW()-2)/64, 1)+1,  D449)</f>
        <v>辛</v>
      </c>
      <c r="F449" t="str">
        <f>INDEX([2]!十八局地盤表,FLOOR((ROW()-2)/64, 1)+1,  MOD(D449 - C449-1, 8)+1)</f>
        <v>乙</v>
      </c>
      <c r="G449" t="str">
        <f t="shared" si="34"/>
        <v>乙辛</v>
      </c>
      <c r="H449" t="str">
        <f>VLOOKUP(G449,天干沖合!$E$2:$G$101,2,FALSE)</f>
        <v>沖</v>
      </c>
      <c r="I449" t="str">
        <f>VLOOKUP(G449,天干沖合!$E$2:$G$101,3,FALSE)</f>
        <v>乙为青龙，辛为白虎，乙木被刑金冲克而逃，故为青龙逃走，人亡财破，奴仆拐带，六畜皆伤。测婚为女逃男。</v>
      </c>
    </row>
    <row r="450" spans="1:9" x14ac:dyDescent="0.25">
      <c r="A450">
        <f t="shared" si="30"/>
        <v>-127.5</v>
      </c>
      <c r="B450">
        <f t="shared" si="31"/>
        <v>-2</v>
      </c>
      <c r="C450">
        <f t="shared" si="32"/>
        <v>0</v>
      </c>
      <c r="D450">
        <f t="shared" si="33"/>
        <v>1</v>
      </c>
      <c r="E450" t="str">
        <f>INDEX([2]!十八局地盤表,FLOOR((ROW()-2)/64, 1)+1,  D450)</f>
        <v>丙</v>
      </c>
      <c r="F450" t="str">
        <f>INDEX([2]!十八局地盤表,FLOOR((ROW()-2)/64, 1)+1,  MOD(D450 - C450-1, 8)+1)</f>
        <v>丙</v>
      </c>
      <c r="G450" t="str">
        <f t="shared" si="34"/>
        <v>丙丙</v>
      </c>
      <c r="H450" t="str">
        <f>VLOOKUP(G450,天干沖合!$E$2:$G$101,2,FALSE)</f>
        <v/>
      </c>
      <c r="I450" t="str">
        <f>VLOOKUP(G450,天干沖合!$E$2:$G$101,3,FALSE)</f>
        <v>为月奇悖师，文书逼迫，破耗遗失，主单据票证不明遗失。</v>
      </c>
    </row>
    <row r="451" spans="1:9" x14ac:dyDescent="0.25">
      <c r="A451">
        <f t="shared" ref="A451:A514" si="35">ROW()-577.5</f>
        <v>-126.5</v>
      </c>
      <c r="B451">
        <f t="shared" ref="B451:B514" si="36">SIGN(A451)*CEILING(ABS(A451)/64, 1)</f>
        <v>-2</v>
      </c>
      <c r="C451">
        <f t="shared" ref="C451:C514" si="37">MOD(FLOOR((ROW()-2)/8, 1), 8)</f>
        <v>0</v>
      </c>
      <c r="D451">
        <f t="shared" ref="D451:D514" si="38">MOD(ROW()-2, 8)+1</f>
        <v>2</v>
      </c>
      <c r="E451" t="str">
        <f>INDEX([2]!十八局地盤表,FLOOR((ROW()-2)/64, 1)+1,  D451)</f>
        <v>乙</v>
      </c>
      <c r="F451" t="str">
        <f>INDEX([2]!十八局地盤表,FLOOR((ROW()-2)/64, 1)+1,  MOD(D451 - C451-1, 8)+1)</f>
        <v>乙</v>
      </c>
      <c r="G451" t="str">
        <f t="shared" ref="G451:G514" si="39">F451&amp;E451</f>
        <v>乙乙</v>
      </c>
      <c r="H451" t="str">
        <f>VLOOKUP(G451,天干沖合!$E$2:$G$101,2,FALSE)</f>
        <v/>
      </c>
      <c r="I451" t="str">
        <f>VLOOKUP(G451,天干沖合!$E$2:$G$101,3,FALSE)</f>
        <v>乙乙比肩，为日奇伏吟，不宜见上层领导，贵人，不宜求名求利，只宜安分守己为吉。</v>
      </c>
    </row>
    <row r="452" spans="1:9" x14ac:dyDescent="0.25">
      <c r="A452">
        <f t="shared" si="35"/>
        <v>-125.5</v>
      </c>
      <c r="B452">
        <f t="shared" si="36"/>
        <v>-2</v>
      </c>
      <c r="C452">
        <f t="shared" si="37"/>
        <v>0</v>
      </c>
      <c r="D452">
        <f t="shared" si="38"/>
        <v>3</v>
      </c>
      <c r="E452" t="str">
        <f>INDEX([2]!十八局地盤表,FLOOR((ROW()-2)/64, 1)+1,  D452)</f>
        <v>辛</v>
      </c>
      <c r="F452" t="str">
        <f>INDEX([2]!十八局地盤表,FLOOR((ROW()-2)/64, 1)+1,  MOD(D452 - C452-1, 8)+1)</f>
        <v>辛</v>
      </c>
      <c r="G452" t="str">
        <f t="shared" si="39"/>
        <v>辛辛</v>
      </c>
      <c r="H452" t="str">
        <f>VLOOKUP(G452,天干沖合!$E$2:$G$101,2,FALSE)</f>
        <v/>
      </c>
      <c r="I452" t="str">
        <f>VLOOKUP(G452,天干沖合!$E$2:$G$101,3,FALSE)</f>
        <v>因午午为自刑，故名为伏吟天庭，公废私就，讼狱自罹罪名。</v>
      </c>
    </row>
    <row r="453" spans="1:9" x14ac:dyDescent="0.25">
      <c r="A453">
        <f t="shared" si="35"/>
        <v>-124.5</v>
      </c>
      <c r="B453">
        <f t="shared" si="36"/>
        <v>-2</v>
      </c>
      <c r="C453">
        <f t="shared" si="37"/>
        <v>0</v>
      </c>
      <c r="D453">
        <f t="shared" si="38"/>
        <v>4</v>
      </c>
      <c r="E453" t="str">
        <f>INDEX([2]!十八局地盤表,FLOOR((ROW()-2)/64, 1)+1,  D453)</f>
        <v>己</v>
      </c>
      <c r="F453" t="str">
        <f>INDEX([2]!十八局地盤表,FLOOR((ROW()-2)/64, 1)+1,  MOD(D453 - C453-1, 8)+1)</f>
        <v>己</v>
      </c>
      <c r="G453" t="str">
        <f t="shared" si="39"/>
        <v>己己</v>
      </c>
      <c r="H453" t="str">
        <f>VLOOKUP(G453,天干沖合!$E$2:$G$101,2,FALSE)</f>
        <v/>
      </c>
      <c r="I453" t="str">
        <f>VLOOKUP(G453,天干沖合!$E$2:$G$101,3,FALSE)</f>
        <v>名为地户逢鬼，病者发凶或必死，百事不遂，暂不谋为，谋为则凶。</v>
      </c>
    </row>
    <row r="454" spans="1:9" x14ac:dyDescent="0.25">
      <c r="A454">
        <f t="shared" si="35"/>
        <v>-123.5</v>
      </c>
      <c r="B454">
        <f t="shared" si="36"/>
        <v>-2</v>
      </c>
      <c r="C454">
        <f t="shared" si="37"/>
        <v>0</v>
      </c>
      <c r="D454">
        <f t="shared" si="38"/>
        <v>5</v>
      </c>
      <c r="E454" t="str">
        <f>INDEX([2]!十八局地盤表,FLOOR((ROW()-2)/64, 1)+1,  D454)</f>
        <v>癸</v>
      </c>
      <c r="F454" t="str">
        <f>INDEX([2]!十八局地盤表,FLOOR((ROW()-2)/64, 1)+1,  MOD(D454 - C454-1, 8)+1)</f>
        <v>癸</v>
      </c>
      <c r="G454" t="str">
        <f t="shared" si="39"/>
        <v>癸癸</v>
      </c>
      <c r="H454" t="str">
        <f>VLOOKUP(G454,天干沖合!$E$2:$G$101,2,FALSE)</f>
        <v/>
      </c>
      <c r="I454" t="str">
        <f>VLOOKUP(G454,天干沖合!$E$2:$G$101,3,FALSE)</f>
        <v>名为天网四张，主行人失伴，病讼皆伤。</v>
      </c>
    </row>
    <row r="455" spans="1:9" x14ac:dyDescent="0.25">
      <c r="A455">
        <f t="shared" si="35"/>
        <v>-122.5</v>
      </c>
      <c r="B455">
        <f t="shared" si="36"/>
        <v>-2</v>
      </c>
      <c r="C455">
        <f t="shared" si="37"/>
        <v>0</v>
      </c>
      <c r="D455">
        <f t="shared" si="38"/>
        <v>6</v>
      </c>
      <c r="E455" t="str">
        <f>INDEX([2]!十八局地盤表,FLOOR((ROW()-2)/64, 1)+1,  D455)</f>
        <v>壬</v>
      </c>
      <c r="F455" t="str">
        <f>INDEX([2]!十八局地盤表,FLOOR((ROW()-2)/64, 1)+1,  MOD(D455 - C455-1, 8)+1)</f>
        <v>壬</v>
      </c>
      <c r="G455" t="str">
        <f t="shared" si="39"/>
        <v>壬壬</v>
      </c>
      <c r="H455" t="str">
        <f>VLOOKUP(G455,天干沖合!$E$2:$G$101,2,FALSE)</f>
        <v/>
      </c>
      <c r="I455" t="str">
        <f>VLOOKUP(G455,天干沖合!$E$2:$G$101,3,FALSE)</f>
        <v>名为蛇入地罗，外人缠绕，内事索索，吉门吉星，庶免蹉跎。</v>
      </c>
    </row>
    <row r="456" spans="1:9" x14ac:dyDescent="0.25">
      <c r="A456">
        <f t="shared" si="35"/>
        <v>-121.5</v>
      </c>
      <c r="B456">
        <f t="shared" si="36"/>
        <v>-2</v>
      </c>
      <c r="C456">
        <f t="shared" si="37"/>
        <v>0</v>
      </c>
      <c r="D456">
        <f t="shared" si="38"/>
        <v>7</v>
      </c>
      <c r="E456" t="str">
        <f>INDEX([2]!十八局地盤表,FLOOR((ROW()-2)/64, 1)+1,  D456)</f>
        <v>戊</v>
      </c>
      <c r="F456" t="str">
        <f>INDEX([2]!十八局地盤表,FLOOR((ROW()-2)/64, 1)+1,  MOD(D456 - C456-1, 8)+1)</f>
        <v>戊</v>
      </c>
      <c r="G456" t="str">
        <f t="shared" si="39"/>
        <v>戊戊</v>
      </c>
      <c r="H456" t="str">
        <f>VLOOKUP(G456,天干沖合!$E$2:$G$101,2,FALSE)</f>
        <v/>
      </c>
      <c r="I456" t="str">
        <f>VLOOKUP(G456,天干沖合!$E$2:$G$101,3,FALSE)</f>
        <v>甲甲比肩，名为伏吟，遇此，凡事不利，道路闭塞，以守为好。</v>
      </c>
    </row>
    <row r="457" spans="1:9" x14ac:dyDescent="0.25">
      <c r="A457">
        <f t="shared" si="35"/>
        <v>-120.5</v>
      </c>
      <c r="B457">
        <f t="shared" si="36"/>
        <v>-2</v>
      </c>
      <c r="C457">
        <f t="shared" si="37"/>
        <v>0</v>
      </c>
      <c r="D457">
        <f t="shared" si="38"/>
        <v>8</v>
      </c>
      <c r="E457" t="str">
        <f>INDEX([2]!十八局地盤表,FLOOR((ROW()-2)/64, 1)+1,  D457)</f>
        <v>庚</v>
      </c>
      <c r="F457" t="str">
        <f>INDEX([2]!十八局地盤表,FLOOR((ROW()-2)/64, 1)+1,  MOD(D457 - C457-1, 8)+1)</f>
        <v>庚</v>
      </c>
      <c r="G457" t="str">
        <f t="shared" si="39"/>
        <v>庚庚</v>
      </c>
      <c r="H457" t="str">
        <f>VLOOKUP(G457,天干沖合!$E$2:$G$101,2,FALSE)</f>
        <v/>
      </c>
      <c r="I457" t="str">
        <f>VLOOKUP(G457,天干沖合!$E$2:$G$101,3,FALSE)</f>
        <v>名为太白同宫，又名战格，官灾横祸，兄弟或同辈朋友相冲撞，不利为事。</v>
      </c>
    </row>
    <row r="458" spans="1:9" x14ac:dyDescent="0.25">
      <c r="A458">
        <f t="shared" si="35"/>
        <v>-119.5</v>
      </c>
      <c r="B458">
        <f t="shared" si="36"/>
        <v>-2</v>
      </c>
      <c r="C458">
        <f t="shared" si="37"/>
        <v>1</v>
      </c>
      <c r="D458">
        <f t="shared" si="38"/>
        <v>1</v>
      </c>
      <c r="E458" t="str">
        <f>INDEX([2]!十八局地盤表,FLOOR((ROW()-2)/64, 1)+1,  D458)</f>
        <v>丙</v>
      </c>
      <c r="F458" t="str">
        <f>INDEX([2]!十八局地盤表,FLOOR((ROW()-2)/64, 1)+1,  MOD(D458 - C458-1, 8)+1)</f>
        <v>庚</v>
      </c>
      <c r="G458" t="str">
        <f t="shared" si="39"/>
        <v>庚丙</v>
      </c>
      <c r="H458" t="str">
        <f>VLOOKUP(G458,天干沖合!$E$2:$G$101,2,FALSE)</f>
        <v/>
      </c>
      <c r="I458" t="str">
        <f>VLOOKUP(G458,天干沖合!$E$2:$G$101,3,FALSE)</f>
        <v>为太白入荧，测贼盗时，看贼人来不来，太白入荧，贼定要来，为客进利，为主破财。</v>
      </c>
    </row>
    <row r="459" spans="1:9" x14ac:dyDescent="0.25">
      <c r="A459">
        <f t="shared" si="35"/>
        <v>-118.5</v>
      </c>
      <c r="B459">
        <f t="shared" si="36"/>
        <v>-2</v>
      </c>
      <c r="C459">
        <f t="shared" si="37"/>
        <v>1</v>
      </c>
      <c r="D459">
        <f t="shared" si="38"/>
        <v>2</v>
      </c>
      <c r="E459" t="str">
        <f>INDEX([2]!十八局地盤表,FLOOR((ROW()-2)/64, 1)+1,  D459)</f>
        <v>乙</v>
      </c>
      <c r="F459" t="str">
        <f>INDEX([2]!十八局地盤表,FLOOR((ROW()-2)/64, 1)+1,  MOD(D459 - C459-1, 8)+1)</f>
        <v>丙</v>
      </c>
      <c r="G459" t="str">
        <f t="shared" si="39"/>
        <v>丙乙</v>
      </c>
      <c r="H459" t="str">
        <f>VLOOKUP(G459,天干沖合!$E$2:$G$101,2,FALSE)</f>
        <v/>
      </c>
      <c r="I459" t="str">
        <f>VLOOKUP(G459,天干沖合!$E$2:$G$101,3,FALSE)</f>
        <v>为日月并行，公谋私为皆为吉。</v>
      </c>
    </row>
    <row r="460" spans="1:9" x14ac:dyDescent="0.25">
      <c r="A460">
        <f t="shared" si="35"/>
        <v>-117.5</v>
      </c>
      <c r="B460">
        <f t="shared" si="36"/>
        <v>-2</v>
      </c>
      <c r="C460">
        <f t="shared" si="37"/>
        <v>1</v>
      </c>
      <c r="D460">
        <f t="shared" si="38"/>
        <v>3</v>
      </c>
      <c r="E460" t="str">
        <f>INDEX([2]!十八局地盤表,FLOOR((ROW()-2)/64, 1)+1,  D460)</f>
        <v>辛</v>
      </c>
      <c r="F460" t="str">
        <f>INDEX([2]!十八局地盤表,FLOOR((ROW()-2)/64, 1)+1,  MOD(D460 - C460-1, 8)+1)</f>
        <v>乙</v>
      </c>
      <c r="G460" t="str">
        <f t="shared" si="39"/>
        <v>乙辛</v>
      </c>
      <c r="H460" t="str">
        <f>VLOOKUP(G460,天干沖合!$E$2:$G$101,2,FALSE)</f>
        <v>沖</v>
      </c>
      <c r="I460" t="str">
        <f>VLOOKUP(G460,天干沖合!$E$2:$G$101,3,FALSE)</f>
        <v>乙为青龙，辛为白虎，乙木被刑金冲克而逃，故为青龙逃走，人亡财破，奴仆拐带，六畜皆伤。测婚为女逃男。</v>
      </c>
    </row>
    <row r="461" spans="1:9" x14ac:dyDescent="0.25">
      <c r="A461">
        <f t="shared" si="35"/>
        <v>-116.5</v>
      </c>
      <c r="B461">
        <f t="shared" si="36"/>
        <v>-2</v>
      </c>
      <c r="C461">
        <f t="shared" si="37"/>
        <v>1</v>
      </c>
      <c r="D461">
        <f t="shared" si="38"/>
        <v>4</v>
      </c>
      <c r="E461" t="str">
        <f>INDEX([2]!十八局地盤表,FLOOR((ROW()-2)/64, 1)+1,  D461)</f>
        <v>己</v>
      </c>
      <c r="F461" t="str">
        <f>INDEX([2]!十八局地盤表,FLOOR((ROW()-2)/64, 1)+1,  MOD(D461 - C461-1, 8)+1)</f>
        <v>辛</v>
      </c>
      <c r="G461" t="str">
        <f t="shared" si="39"/>
        <v>辛己</v>
      </c>
      <c r="H461" t="str">
        <f>VLOOKUP(G461,天干沖合!$E$2:$G$101,2,FALSE)</f>
        <v/>
      </c>
      <c r="I461" t="str">
        <f>VLOOKUP(G461,天干沖合!$E$2:$G$101,3,FALSE)</f>
        <v>辛为罪人，戌为午火之库，故名为入狱自刑，奴仆背主，有苦诉讼难伸。</v>
      </c>
    </row>
    <row r="462" spans="1:9" x14ac:dyDescent="0.25">
      <c r="A462">
        <f t="shared" si="35"/>
        <v>-115.5</v>
      </c>
      <c r="B462">
        <f t="shared" si="36"/>
        <v>-2</v>
      </c>
      <c r="C462">
        <f t="shared" si="37"/>
        <v>1</v>
      </c>
      <c r="D462">
        <f t="shared" si="38"/>
        <v>5</v>
      </c>
      <c r="E462" t="str">
        <f>INDEX([2]!十八局地盤表,FLOOR((ROW()-2)/64, 1)+1,  D462)</f>
        <v>癸</v>
      </c>
      <c r="F462" t="str">
        <f>INDEX([2]!十八局地盤表,FLOOR((ROW()-2)/64, 1)+1,  MOD(D462 - C462-1, 8)+1)</f>
        <v>己</v>
      </c>
      <c r="G462" t="str">
        <f t="shared" si="39"/>
        <v>己癸</v>
      </c>
      <c r="H462" t="str">
        <f>VLOOKUP(G462,天干沖合!$E$2:$G$101,2,FALSE)</f>
        <v/>
      </c>
      <c r="I462" t="str">
        <f>VLOOKUP(G462,天干沖合!$E$2:$G$101,3,FALSE)</f>
        <v>名为地刑玄武，男女疾病垂危，有囚狱词讼之灾。</v>
      </c>
    </row>
    <row r="463" spans="1:9" x14ac:dyDescent="0.25">
      <c r="A463">
        <f t="shared" si="35"/>
        <v>-114.5</v>
      </c>
      <c r="B463">
        <f t="shared" si="36"/>
        <v>-2</v>
      </c>
      <c r="C463">
        <f t="shared" si="37"/>
        <v>1</v>
      </c>
      <c r="D463">
        <f t="shared" si="38"/>
        <v>6</v>
      </c>
      <c r="E463" t="str">
        <f>INDEX([2]!十八局地盤表,FLOOR((ROW()-2)/64, 1)+1,  D463)</f>
        <v>壬</v>
      </c>
      <c r="F463" t="str">
        <f>INDEX([2]!十八局地盤表,FLOOR((ROW()-2)/64, 1)+1,  MOD(D463 - C463-1, 8)+1)</f>
        <v>癸</v>
      </c>
      <c r="G463" t="str">
        <f t="shared" si="39"/>
        <v>癸壬</v>
      </c>
      <c r="H463" t="str">
        <f>VLOOKUP(G463,天干沖合!$E$2:$G$101,2,FALSE)</f>
        <v/>
      </c>
      <c r="I463" t="str">
        <f>VLOOKUP(G463,天干沖合!$E$2:$G$101,3,FALSE)</f>
        <v>因癸壬均为水蛇，故名为复见腾蛇，主嫁娶重婚，后嫁无子，不保年华。</v>
      </c>
    </row>
    <row r="464" spans="1:9" x14ac:dyDescent="0.25">
      <c r="A464">
        <f t="shared" si="35"/>
        <v>-113.5</v>
      </c>
      <c r="B464">
        <f t="shared" si="36"/>
        <v>-2</v>
      </c>
      <c r="C464">
        <f t="shared" si="37"/>
        <v>1</v>
      </c>
      <c r="D464">
        <f t="shared" si="38"/>
        <v>7</v>
      </c>
      <c r="E464" t="str">
        <f>INDEX([2]!十八局地盤表,FLOOR((ROW()-2)/64, 1)+1,  D464)</f>
        <v>戊</v>
      </c>
      <c r="F464" t="str">
        <f>INDEX([2]!十八局地盤表,FLOOR((ROW()-2)/64, 1)+1,  MOD(D464 - C464-1, 8)+1)</f>
        <v>壬</v>
      </c>
      <c r="G464" t="str">
        <f t="shared" si="39"/>
        <v>壬戊</v>
      </c>
      <c r="H464" t="str">
        <f>VLOOKUP(G464,天干沖合!$E$2:$G$101,2,FALSE)</f>
        <v/>
      </c>
      <c r="I464" t="str">
        <f>VLOOKUP(G464,天干沖合!$E$2:$G$101,3,FALSE)</f>
        <v>因壬为小蛇，甲为青龙，故名为小蛇化龙，男人发达，女人产婴童。</v>
      </c>
    </row>
    <row r="465" spans="1:9" x14ac:dyDescent="0.25">
      <c r="A465">
        <f t="shared" si="35"/>
        <v>-112.5</v>
      </c>
      <c r="B465">
        <f t="shared" si="36"/>
        <v>-2</v>
      </c>
      <c r="C465">
        <f t="shared" si="37"/>
        <v>1</v>
      </c>
      <c r="D465">
        <f t="shared" si="38"/>
        <v>8</v>
      </c>
      <c r="E465" t="str">
        <f>INDEX([2]!十八局地盤表,FLOOR((ROW()-2)/64, 1)+1,  D465)</f>
        <v>庚</v>
      </c>
      <c r="F465" t="str">
        <f>INDEX([2]!十八局地盤表,FLOOR((ROW()-2)/64, 1)+1,  MOD(D465 - C465-1, 8)+1)</f>
        <v>戊</v>
      </c>
      <c r="G465" t="str">
        <f t="shared" si="39"/>
        <v>戊庚</v>
      </c>
      <c r="H465" t="str">
        <f>VLOOKUP(G465,天干沖合!$E$2:$G$101,2,FALSE)</f>
        <v/>
      </c>
      <c r="I465" t="str">
        <f>VLOOKUP(G465,天干沖合!$E$2:$G$101,3,FALSE)</f>
        <v>因值符甲最怕庚金克杀，故为值符飞宫，吉事不吉，凶事更凶，求财没利益，测病也主凶。同时，甲庚相冲，飞宫也主换地方。</v>
      </c>
    </row>
    <row r="466" spans="1:9" x14ac:dyDescent="0.25">
      <c r="A466">
        <f t="shared" si="35"/>
        <v>-111.5</v>
      </c>
      <c r="B466">
        <f t="shared" si="36"/>
        <v>-2</v>
      </c>
      <c r="C466">
        <f t="shared" si="37"/>
        <v>2</v>
      </c>
      <c r="D466">
        <f t="shared" si="38"/>
        <v>1</v>
      </c>
      <c r="E466" t="str">
        <f>INDEX([2]!十八局地盤表,FLOOR((ROW()-2)/64, 1)+1,  D466)</f>
        <v>丙</v>
      </c>
      <c r="F466" t="str">
        <f>INDEX([2]!十八局地盤表,FLOOR((ROW()-2)/64, 1)+1,  MOD(D466 - C466-1, 8)+1)</f>
        <v>戊</v>
      </c>
      <c r="G466" t="str">
        <f t="shared" si="39"/>
        <v>戊丙</v>
      </c>
      <c r="H466" t="str">
        <f>VLOOKUP(G466,天干沖合!$E$2:$G$101,2,FALSE)</f>
        <v/>
      </c>
      <c r="I466" t="str">
        <f>VLOOKUP(G466,天干沖合!$E$2:$G$101,3,FALSE)</f>
        <v>因青龙甲木生助丙火，故为青龙返首，为事所谋，大吉大利。若逢迫墓击刑，吉事成凶。</v>
      </c>
    </row>
    <row r="467" spans="1:9" x14ac:dyDescent="0.25">
      <c r="A467">
        <f t="shared" si="35"/>
        <v>-110.5</v>
      </c>
      <c r="B467">
        <f t="shared" si="36"/>
        <v>-2</v>
      </c>
      <c r="C467">
        <f t="shared" si="37"/>
        <v>2</v>
      </c>
      <c r="D467">
        <f t="shared" si="38"/>
        <v>2</v>
      </c>
      <c r="E467" t="str">
        <f>INDEX([2]!十八局地盤表,FLOOR((ROW()-2)/64, 1)+1,  D467)</f>
        <v>乙</v>
      </c>
      <c r="F467" t="str">
        <f>INDEX([2]!十八局地盤表,FLOOR((ROW()-2)/64, 1)+1,  MOD(D467 - C467-1, 8)+1)</f>
        <v>庚</v>
      </c>
      <c r="G467" t="str">
        <f t="shared" si="39"/>
        <v>庚乙</v>
      </c>
      <c r="H467" t="str">
        <f>VLOOKUP(G467,天干沖合!$E$2:$G$101,2,FALSE)</f>
        <v>合金</v>
      </c>
      <c r="I467" t="str">
        <f>VLOOKUP(G467,天干沖合!$E$2:$G$101,3,FALSE)</f>
        <v>为太白逢星，退吉进凶，谋为不利。</v>
      </c>
    </row>
    <row r="468" spans="1:9" x14ac:dyDescent="0.25">
      <c r="A468">
        <f t="shared" si="35"/>
        <v>-109.5</v>
      </c>
      <c r="B468">
        <f t="shared" si="36"/>
        <v>-2</v>
      </c>
      <c r="C468">
        <f t="shared" si="37"/>
        <v>2</v>
      </c>
      <c r="D468">
        <f t="shared" si="38"/>
        <v>3</v>
      </c>
      <c r="E468" t="str">
        <f>INDEX([2]!十八局地盤表,FLOOR((ROW()-2)/64, 1)+1,  D468)</f>
        <v>辛</v>
      </c>
      <c r="F468" t="str">
        <f>INDEX([2]!十八局地盤表,FLOOR((ROW()-2)/64, 1)+1,  MOD(D468 - C468-1, 8)+1)</f>
        <v>丙</v>
      </c>
      <c r="G468" t="str">
        <f t="shared" si="39"/>
        <v>丙辛</v>
      </c>
      <c r="H468" t="str">
        <f>VLOOKUP(G468,天干沖合!$E$2:$G$101,2,FALSE)</f>
        <v>合水</v>
      </c>
      <c r="I468" t="str">
        <f>VLOOKUP(G468,天干沖合!$E$2:$G$101,3,FALSE)</f>
        <v>因丙辛相合，故为谋事能成，为疾病人不凶。</v>
      </c>
    </row>
    <row r="469" spans="1:9" x14ac:dyDescent="0.25">
      <c r="A469">
        <f t="shared" si="35"/>
        <v>-108.5</v>
      </c>
      <c r="B469">
        <f t="shared" si="36"/>
        <v>-2</v>
      </c>
      <c r="C469">
        <f t="shared" si="37"/>
        <v>2</v>
      </c>
      <c r="D469">
        <f t="shared" si="38"/>
        <v>4</v>
      </c>
      <c r="E469" t="str">
        <f>INDEX([2]!十八局地盤表,FLOOR((ROW()-2)/64, 1)+1,  D469)</f>
        <v>己</v>
      </c>
      <c r="F469" t="str">
        <f>INDEX([2]!十八局地盤表,FLOOR((ROW()-2)/64, 1)+1,  MOD(D469 - C469-1, 8)+1)</f>
        <v>乙</v>
      </c>
      <c r="G469" t="str">
        <f t="shared" si="39"/>
        <v>乙己</v>
      </c>
      <c r="H469" t="str">
        <f>VLOOKUP(G469,天干沖合!$E$2:$G$101,2,FALSE)</f>
        <v/>
      </c>
      <c r="I469" t="str">
        <f>VLOOKUP(G469,天干沖合!$E$2:$G$101,3,FALSE)</f>
        <v>因戌为乙木之墓，故为日奇入墓，被土暗昧，门凶事必凶，得生、开二吉门为地遁。</v>
      </c>
    </row>
    <row r="470" spans="1:9" x14ac:dyDescent="0.25">
      <c r="A470">
        <f t="shared" si="35"/>
        <v>-107.5</v>
      </c>
      <c r="B470">
        <f t="shared" si="36"/>
        <v>-2</v>
      </c>
      <c r="C470">
        <f t="shared" si="37"/>
        <v>2</v>
      </c>
      <c r="D470">
        <f t="shared" si="38"/>
        <v>5</v>
      </c>
      <c r="E470" t="str">
        <f>INDEX([2]!十八局地盤表,FLOOR((ROW()-2)/64, 1)+1,  D470)</f>
        <v>癸</v>
      </c>
      <c r="F470" t="str">
        <f>INDEX([2]!十八局地盤表,FLOOR((ROW()-2)/64, 1)+1,  MOD(D470 - C470-1, 8)+1)</f>
        <v>辛</v>
      </c>
      <c r="G470" t="str">
        <f t="shared" si="39"/>
        <v>辛癸</v>
      </c>
      <c r="H470" t="str">
        <f>VLOOKUP(G470,天干沖合!$E$2:$G$101,2,FALSE)</f>
        <v/>
      </c>
      <c r="I470" t="str">
        <f>VLOOKUP(G470,天干沖合!$E$2:$G$101,3,FALSE)</f>
        <v>因辛为天牢，癸为华盖，故名为天牢华盖，日月失明，误入天网，动止乘张。</v>
      </c>
    </row>
    <row r="471" spans="1:9" x14ac:dyDescent="0.25">
      <c r="A471">
        <f t="shared" si="35"/>
        <v>-106.5</v>
      </c>
      <c r="B471">
        <f t="shared" si="36"/>
        <v>-2</v>
      </c>
      <c r="C471">
        <f t="shared" si="37"/>
        <v>2</v>
      </c>
      <c r="D471">
        <f t="shared" si="38"/>
        <v>6</v>
      </c>
      <c r="E471" t="str">
        <f>INDEX([2]!十八局地盤表,FLOOR((ROW()-2)/64, 1)+1,  D471)</f>
        <v>壬</v>
      </c>
      <c r="F471" t="str">
        <f>INDEX([2]!十八局地盤表,FLOOR((ROW()-2)/64, 1)+1,  MOD(D471 - C471-1, 8)+1)</f>
        <v>己</v>
      </c>
      <c r="G471" t="str">
        <f t="shared" si="39"/>
        <v>己壬</v>
      </c>
      <c r="H471" t="str">
        <f>VLOOKUP(G471,天干沖合!$E$2:$G$101,2,FALSE)</f>
        <v/>
      </c>
      <c r="I471" t="str">
        <f>VLOOKUP(G471,天干沖合!$E$2:$G$101,3,FALSE)</f>
        <v>名为地网高张，狡童佚女，奸情伤杀，凶。</v>
      </c>
    </row>
    <row r="472" spans="1:9" x14ac:dyDescent="0.25">
      <c r="A472">
        <f t="shared" si="35"/>
        <v>-105.5</v>
      </c>
      <c r="B472">
        <f t="shared" si="36"/>
        <v>-2</v>
      </c>
      <c r="C472">
        <f t="shared" si="37"/>
        <v>2</v>
      </c>
      <c r="D472">
        <f t="shared" si="38"/>
        <v>7</v>
      </c>
      <c r="E472" t="str">
        <f>INDEX([2]!十八局地盤表,FLOOR((ROW()-2)/64, 1)+1,  D472)</f>
        <v>戊</v>
      </c>
      <c r="F472" t="str">
        <f>INDEX([2]!十八局地盤表,FLOOR((ROW()-2)/64, 1)+1,  MOD(D472 - C472-1, 8)+1)</f>
        <v>癸</v>
      </c>
      <c r="G472" t="str">
        <f t="shared" si="39"/>
        <v>癸戊</v>
      </c>
      <c r="H472" t="str">
        <f>VLOOKUP(G472,天干沖合!$E$2:$G$101,2,FALSE)</f>
        <v>合火</v>
      </c>
      <c r="I472" t="str">
        <f>VLOOKUP(G472,天干沖合!$E$2:$G$101,3,FALSE)</f>
        <v>戊癸相合，名为天乙会合，吉门宜求财，婚姻喜美，吉人赞助成合。若门凶迫制，反祸官非。</v>
      </c>
    </row>
    <row r="473" spans="1:9" x14ac:dyDescent="0.25">
      <c r="A473">
        <f t="shared" si="35"/>
        <v>-104.5</v>
      </c>
      <c r="B473">
        <f t="shared" si="36"/>
        <v>-2</v>
      </c>
      <c r="C473">
        <f t="shared" si="37"/>
        <v>2</v>
      </c>
      <c r="D473">
        <f t="shared" si="38"/>
        <v>8</v>
      </c>
      <c r="E473" t="str">
        <f>INDEX([2]!十八局地盤表,FLOOR((ROW()-2)/64, 1)+1,  D473)</f>
        <v>庚</v>
      </c>
      <c r="F473" t="str">
        <f>INDEX([2]!十八局地盤表,FLOOR((ROW()-2)/64, 1)+1,  MOD(D473 - C473-1, 8)+1)</f>
        <v>壬</v>
      </c>
      <c r="G473" t="str">
        <f t="shared" si="39"/>
        <v>壬庚</v>
      </c>
      <c r="H473" t="str">
        <f>VLOOKUP(G473,天干沖合!$E$2:$G$101,2,FALSE)</f>
        <v/>
      </c>
      <c r="I473" t="str">
        <f>VLOOKUP(G473,天干沖合!$E$2:$G$101,3,FALSE)</f>
        <v>因庚为太白，壬为蛇，故名为太白擒蛇，刑狱公平，立剖邪正。</v>
      </c>
    </row>
    <row r="474" spans="1:9" x14ac:dyDescent="0.25">
      <c r="A474">
        <f t="shared" si="35"/>
        <v>-103.5</v>
      </c>
      <c r="B474">
        <f t="shared" si="36"/>
        <v>-2</v>
      </c>
      <c r="C474">
        <f t="shared" si="37"/>
        <v>3</v>
      </c>
      <c r="D474">
        <f t="shared" si="38"/>
        <v>1</v>
      </c>
      <c r="E474" t="str">
        <f>INDEX([2]!十八局地盤表,FLOOR((ROW()-2)/64, 1)+1,  D474)</f>
        <v>丙</v>
      </c>
      <c r="F474" t="str">
        <f>INDEX([2]!十八局地盤表,FLOOR((ROW()-2)/64, 1)+1,  MOD(D474 - C474-1, 8)+1)</f>
        <v>壬</v>
      </c>
      <c r="G474" t="str">
        <f t="shared" si="39"/>
        <v>壬丙</v>
      </c>
      <c r="H474" t="str">
        <f>VLOOKUP(G474,天干沖合!$E$2:$G$101,2,FALSE)</f>
        <v>沖</v>
      </c>
      <c r="I474" t="str">
        <f>VLOOKUP(G474,天干沖合!$E$2:$G$101,3,FALSE)</f>
        <v>名为水蛇入火，因壬丙相冲克，故主官灾刑禁，络绎不绝。</v>
      </c>
    </row>
    <row r="475" spans="1:9" x14ac:dyDescent="0.25">
      <c r="A475">
        <f t="shared" si="35"/>
        <v>-102.5</v>
      </c>
      <c r="B475">
        <f t="shared" si="36"/>
        <v>-2</v>
      </c>
      <c r="C475">
        <f t="shared" si="37"/>
        <v>3</v>
      </c>
      <c r="D475">
        <f t="shared" si="38"/>
        <v>2</v>
      </c>
      <c r="E475" t="str">
        <f>INDEX([2]!十八局地盤表,FLOOR((ROW()-2)/64, 1)+1,  D475)</f>
        <v>乙</v>
      </c>
      <c r="F475" t="str">
        <f>INDEX([2]!十八局地盤表,FLOOR((ROW()-2)/64, 1)+1,  MOD(D475 - C475-1, 8)+1)</f>
        <v>戊</v>
      </c>
      <c r="G475" t="str">
        <f t="shared" si="39"/>
        <v>戊乙</v>
      </c>
      <c r="H475" t="str">
        <f>VLOOKUP(G475,天干沖合!$E$2:$G$101,2,FALSE)</f>
        <v/>
      </c>
      <c r="I475" t="str">
        <f>VLOOKUP(G475,天干沖合!$E$2:$G$101,3,FALSE)</f>
        <v>甲乙会合，因此甲乙均位于东方青龙之位，所以青龙和会，门吉事也吉，门凶事也凶。</v>
      </c>
    </row>
    <row r="476" spans="1:9" x14ac:dyDescent="0.25">
      <c r="A476">
        <f t="shared" si="35"/>
        <v>-101.5</v>
      </c>
      <c r="B476">
        <f t="shared" si="36"/>
        <v>-2</v>
      </c>
      <c r="C476">
        <f t="shared" si="37"/>
        <v>3</v>
      </c>
      <c r="D476">
        <f t="shared" si="38"/>
        <v>3</v>
      </c>
      <c r="E476" t="str">
        <f>INDEX([2]!十八局地盤表,FLOOR((ROW()-2)/64, 1)+1,  D476)</f>
        <v>辛</v>
      </c>
      <c r="F476" t="str">
        <f>INDEX([2]!十八局地盤表,FLOOR((ROW()-2)/64, 1)+1,  MOD(D476 - C476-1, 8)+1)</f>
        <v>庚</v>
      </c>
      <c r="G476" t="str">
        <f t="shared" si="39"/>
        <v>庚辛</v>
      </c>
      <c r="H476" t="str">
        <f>VLOOKUP(G476,天干沖合!$E$2:$G$101,2,FALSE)</f>
        <v/>
      </c>
      <c r="I476" t="str">
        <f>VLOOKUP(G476,天干沖合!$E$2:$G$101,3,FALSE)</f>
        <v>名为白虎干格，不宜远行，远行车折马伤，求财更为大凶。</v>
      </c>
    </row>
    <row r="477" spans="1:9" x14ac:dyDescent="0.25">
      <c r="A477">
        <f t="shared" si="35"/>
        <v>-100.5</v>
      </c>
      <c r="B477">
        <f t="shared" si="36"/>
        <v>-2</v>
      </c>
      <c r="C477">
        <f t="shared" si="37"/>
        <v>3</v>
      </c>
      <c r="D477">
        <f t="shared" si="38"/>
        <v>4</v>
      </c>
      <c r="E477" t="str">
        <f>INDEX([2]!十八局地盤表,FLOOR((ROW()-2)/64, 1)+1,  D477)</f>
        <v>己</v>
      </c>
      <c r="F477" t="str">
        <f>INDEX([2]!十八局地盤表,FLOOR((ROW()-2)/64, 1)+1,  MOD(D477 - C477-1, 8)+1)</f>
        <v>丙</v>
      </c>
      <c r="G477" t="str">
        <f t="shared" si="39"/>
        <v>丙己</v>
      </c>
      <c r="H477" t="str">
        <f>VLOOKUP(G477,天干沖合!$E$2:$G$101,2,FALSE)</f>
        <v/>
      </c>
      <c r="I477" t="str">
        <f>VLOOKUP(G477,天干沖合!$E$2:$G$101,3,FALSE)</f>
        <v>因丙火入戌墓，故为火悖入刑，囚人刑杖，文书不行，吉门得吉，凶门转凶。</v>
      </c>
    </row>
    <row r="478" spans="1:9" x14ac:dyDescent="0.25">
      <c r="A478">
        <f t="shared" si="35"/>
        <v>-99.5</v>
      </c>
      <c r="B478">
        <f t="shared" si="36"/>
        <v>-2</v>
      </c>
      <c r="C478">
        <f t="shared" si="37"/>
        <v>3</v>
      </c>
      <c r="D478">
        <f t="shared" si="38"/>
        <v>5</v>
      </c>
      <c r="E478" t="str">
        <f>INDEX([2]!十八局地盤表,FLOOR((ROW()-2)/64, 1)+1,  D478)</f>
        <v>癸</v>
      </c>
      <c r="F478" t="str">
        <f>INDEX([2]!十八局地盤表,FLOOR((ROW()-2)/64, 1)+1,  MOD(D478 - C478-1, 8)+1)</f>
        <v>乙</v>
      </c>
      <c r="G478" t="str">
        <f t="shared" si="39"/>
        <v>乙癸</v>
      </c>
      <c r="H478" t="str">
        <f>VLOOKUP(G478,天干沖合!$E$2:$G$101,2,FALSE)</f>
        <v/>
      </c>
      <c r="I478" t="str">
        <f>VLOOKUP(G478,天干沖合!$E$2:$G$101,3,FALSE)</f>
        <v>为华盖逢星，遁迹修道，隐匿藏形，躲灾避难为吉。</v>
      </c>
    </row>
    <row r="479" spans="1:9" x14ac:dyDescent="0.25">
      <c r="A479">
        <f t="shared" si="35"/>
        <v>-98.5</v>
      </c>
      <c r="B479">
        <f t="shared" si="36"/>
        <v>-2</v>
      </c>
      <c r="C479">
        <f t="shared" si="37"/>
        <v>3</v>
      </c>
      <c r="D479">
        <f t="shared" si="38"/>
        <v>6</v>
      </c>
      <c r="E479" t="str">
        <f>INDEX([2]!十八局地盤表,FLOOR((ROW()-2)/64, 1)+1,  D479)</f>
        <v>壬</v>
      </c>
      <c r="F479" t="str">
        <f>INDEX([2]!十八局地盤表,FLOOR((ROW()-2)/64, 1)+1,  MOD(D479 - C479-1, 8)+1)</f>
        <v>辛</v>
      </c>
      <c r="G479" t="str">
        <f t="shared" si="39"/>
        <v>辛壬</v>
      </c>
      <c r="H479" t="str">
        <f>VLOOKUP(G479,天干沖合!$E$2:$G$101,2,FALSE)</f>
        <v/>
      </c>
      <c r="I479" t="str">
        <f>VLOOKUP(G479,天干沖合!$E$2:$G$101,3,FALSE)</f>
        <v>因壬为凶蛇，辛为牢狱，故名为凶蛇入狱，两男争女，讼狱不息，先动失理。</v>
      </c>
    </row>
    <row r="480" spans="1:9" x14ac:dyDescent="0.25">
      <c r="A480">
        <f t="shared" si="35"/>
        <v>-97.5</v>
      </c>
      <c r="B480">
        <f t="shared" si="36"/>
        <v>-2</v>
      </c>
      <c r="C480">
        <f t="shared" si="37"/>
        <v>3</v>
      </c>
      <c r="D480">
        <f t="shared" si="38"/>
        <v>7</v>
      </c>
      <c r="E480" t="str">
        <f>INDEX([2]!十八局地盤表,FLOOR((ROW()-2)/64, 1)+1,  D480)</f>
        <v>戊</v>
      </c>
      <c r="F480" t="str">
        <f>INDEX([2]!十八局地盤表,FLOOR((ROW()-2)/64, 1)+1,  MOD(D480 - C480-1, 8)+1)</f>
        <v>己</v>
      </c>
      <c r="G480" t="str">
        <f t="shared" si="39"/>
        <v>己戊</v>
      </c>
      <c r="H480" t="str">
        <f>VLOOKUP(G480,天干沖合!$E$2:$G$101,2,FALSE)</f>
        <v/>
      </c>
      <c r="I480" t="str">
        <f>VLOOKUP(G480,天干沖合!$E$2:$G$101,3,FALSE)</f>
        <v>因戌为 ，甲为龙，故为 遇青龙，门吉为谋事望遂意，上人见官；若门凶，枉费心机。</v>
      </c>
    </row>
    <row r="481" spans="1:9" x14ac:dyDescent="0.25">
      <c r="A481">
        <f t="shared" si="35"/>
        <v>-96.5</v>
      </c>
      <c r="B481">
        <f t="shared" si="36"/>
        <v>-2</v>
      </c>
      <c r="C481">
        <f t="shared" si="37"/>
        <v>3</v>
      </c>
      <c r="D481">
        <f t="shared" si="38"/>
        <v>8</v>
      </c>
      <c r="E481" t="str">
        <f>INDEX([2]!十八局地盤表,FLOOR((ROW()-2)/64, 1)+1,  D481)</f>
        <v>庚</v>
      </c>
      <c r="F481" t="str">
        <f>INDEX([2]!十八局地盤表,FLOOR((ROW()-2)/64, 1)+1,  MOD(D481 - C481-1, 8)+1)</f>
        <v>癸</v>
      </c>
      <c r="G481" t="str">
        <f t="shared" si="39"/>
        <v>癸庚</v>
      </c>
      <c r="H481" t="str">
        <f>VLOOKUP(G481,天干沖合!$E$2:$G$101,2,FALSE)</f>
        <v/>
      </c>
      <c r="I481" t="str">
        <f>VLOOKUP(G481,天干沖合!$E$2:$G$101,3,FALSE)</f>
        <v>名为太白入网，主以暴力争讼，自罹罪责。</v>
      </c>
    </row>
    <row r="482" spans="1:9" x14ac:dyDescent="0.25">
      <c r="A482">
        <f t="shared" si="35"/>
        <v>-95.5</v>
      </c>
      <c r="B482">
        <f t="shared" si="36"/>
        <v>-2</v>
      </c>
      <c r="C482">
        <f t="shared" si="37"/>
        <v>4</v>
      </c>
      <c r="D482">
        <f t="shared" si="38"/>
        <v>1</v>
      </c>
      <c r="E482" t="str">
        <f>INDEX([2]!十八局地盤表,FLOOR((ROW()-2)/64, 1)+1,  D482)</f>
        <v>丙</v>
      </c>
      <c r="F482" t="str">
        <f>INDEX([2]!十八局地盤表,FLOOR((ROW()-2)/64, 1)+1,  MOD(D482 - C482-1, 8)+1)</f>
        <v>癸</v>
      </c>
      <c r="G482" t="str">
        <f t="shared" si="39"/>
        <v>癸丙</v>
      </c>
      <c r="H482" t="str">
        <f>VLOOKUP(G482,天干沖合!$E$2:$G$101,2,FALSE)</f>
        <v/>
      </c>
      <c r="I482" t="str">
        <f>VLOOKUP(G482,天干沖合!$E$2:$G$101,3,FALSE)</f>
        <v>名为华盖悖师，贵溅逢之皆不利，唯上人见喜。</v>
      </c>
    </row>
    <row r="483" spans="1:9" x14ac:dyDescent="0.25">
      <c r="A483">
        <f t="shared" si="35"/>
        <v>-94.5</v>
      </c>
      <c r="B483">
        <f t="shared" si="36"/>
        <v>-2</v>
      </c>
      <c r="C483">
        <f t="shared" si="37"/>
        <v>4</v>
      </c>
      <c r="D483">
        <f t="shared" si="38"/>
        <v>2</v>
      </c>
      <c r="E483" t="str">
        <f>INDEX([2]!十八局地盤表,FLOOR((ROW()-2)/64, 1)+1,  D483)</f>
        <v>乙</v>
      </c>
      <c r="F483" t="str">
        <f>INDEX([2]!十八局地盤表,FLOOR((ROW()-2)/64, 1)+1,  MOD(D483 - C483-1, 8)+1)</f>
        <v>壬</v>
      </c>
      <c r="G483" t="str">
        <f t="shared" si="39"/>
        <v>壬乙</v>
      </c>
      <c r="H483" t="str">
        <f>VLOOKUP(G483,天干沖合!$E$2:$G$101,2,FALSE)</f>
        <v/>
      </c>
      <c r="I483" t="str">
        <f>VLOOKUP(G483,天干沖合!$E$2:$G$101,3,FALSE)</f>
        <v>名为小蛇得势，女人柔顺，男人通达，测孕育生子，禄马光华。</v>
      </c>
    </row>
    <row r="484" spans="1:9" x14ac:dyDescent="0.25">
      <c r="A484">
        <f t="shared" si="35"/>
        <v>-93.5</v>
      </c>
      <c r="B484">
        <f t="shared" si="36"/>
        <v>-2</v>
      </c>
      <c r="C484">
        <f t="shared" si="37"/>
        <v>4</v>
      </c>
      <c r="D484">
        <f t="shared" si="38"/>
        <v>3</v>
      </c>
      <c r="E484" t="str">
        <f>INDEX([2]!十八局地盤表,FLOOR((ROW()-2)/64, 1)+1,  D484)</f>
        <v>辛</v>
      </c>
      <c r="F484" t="str">
        <f>INDEX([2]!十八局地盤表,FLOOR((ROW()-2)/64, 1)+1,  MOD(D484 - C484-1, 8)+1)</f>
        <v>戊</v>
      </c>
      <c r="G484" t="str">
        <f t="shared" si="39"/>
        <v>戊辛</v>
      </c>
      <c r="H484" t="str">
        <f>VLOOKUP(G484,天干沖合!$E$2:$G$101,2,FALSE)</f>
        <v/>
      </c>
      <c r="I484" t="str">
        <f>VLOOKUP(G484,天干沖合!$E$2:$G$101,3,FALSE)</f>
        <v>因辛金克甲木，子午相冲，故为青龙折足，吉门有生助，尚能谋事，若逢凶门，主招灾、失财或有足疾、折伤。</v>
      </c>
    </row>
    <row r="485" spans="1:9" x14ac:dyDescent="0.25">
      <c r="A485">
        <f t="shared" si="35"/>
        <v>-92.5</v>
      </c>
      <c r="B485">
        <f t="shared" si="36"/>
        <v>-2</v>
      </c>
      <c r="C485">
        <f t="shared" si="37"/>
        <v>4</v>
      </c>
      <c r="D485">
        <f t="shared" si="38"/>
        <v>4</v>
      </c>
      <c r="E485" t="str">
        <f>INDEX([2]!十八局地盤表,FLOOR((ROW()-2)/64, 1)+1,  D485)</f>
        <v>己</v>
      </c>
      <c r="F485" t="str">
        <f>INDEX([2]!十八局地盤表,FLOOR((ROW()-2)/64, 1)+1,  MOD(D485 - C485-1, 8)+1)</f>
        <v>庚</v>
      </c>
      <c r="G485" t="str">
        <f t="shared" si="39"/>
        <v>庚己</v>
      </c>
      <c r="H485" t="str">
        <f>VLOOKUP(G485,天干沖合!$E$2:$G$101,2,FALSE)</f>
        <v/>
      </c>
      <c r="I485" t="str">
        <f>VLOOKUP(G485,天干沖合!$E$2:$G$101,3,FALSE)</f>
        <v>名为官符刑格，主有官司口舌，因官讼被判刑，住牢狱更凶。</v>
      </c>
    </row>
    <row r="486" spans="1:9" x14ac:dyDescent="0.25">
      <c r="A486">
        <f t="shared" si="35"/>
        <v>-91.5</v>
      </c>
      <c r="B486">
        <f t="shared" si="36"/>
        <v>-2</v>
      </c>
      <c r="C486">
        <f t="shared" si="37"/>
        <v>4</v>
      </c>
      <c r="D486">
        <f t="shared" si="38"/>
        <v>5</v>
      </c>
      <c r="E486" t="str">
        <f>INDEX([2]!十八局地盤表,FLOOR((ROW()-2)/64, 1)+1,  D486)</f>
        <v>癸</v>
      </c>
      <c r="F486" t="str">
        <f>INDEX([2]!十八局地盤表,FLOOR((ROW()-2)/64, 1)+1,  MOD(D486 - C486-1, 8)+1)</f>
        <v>丙</v>
      </c>
      <c r="G486" t="str">
        <f t="shared" si="39"/>
        <v>丙癸</v>
      </c>
      <c r="H486" t="str">
        <f>VLOOKUP(G486,天干沖合!$E$2:$G$101,2,FALSE)</f>
        <v/>
      </c>
      <c r="I486" t="str">
        <f>VLOOKUP(G486,天干沖合!$E$2:$G$101,3,FALSE)</f>
        <v>为华盖悖师，阴人害事，灾祸频生。</v>
      </c>
    </row>
    <row r="487" spans="1:9" x14ac:dyDescent="0.25">
      <c r="A487">
        <f t="shared" si="35"/>
        <v>-90.5</v>
      </c>
      <c r="B487">
        <f t="shared" si="36"/>
        <v>-2</v>
      </c>
      <c r="C487">
        <f t="shared" si="37"/>
        <v>4</v>
      </c>
      <c r="D487">
        <f t="shared" si="38"/>
        <v>6</v>
      </c>
      <c r="E487" t="str">
        <f>INDEX([2]!十八局地盤表,FLOOR((ROW()-2)/64, 1)+1,  D487)</f>
        <v>壬</v>
      </c>
      <c r="F487" t="str">
        <f>INDEX([2]!十八局地盤表,FLOOR((ROW()-2)/64, 1)+1,  MOD(D487 - C487-1, 8)+1)</f>
        <v>乙</v>
      </c>
      <c r="G487" t="str">
        <f t="shared" si="39"/>
        <v>乙壬</v>
      </c>
      <c r="H487" t="str">
        <f>VLOOKUP(G487,天干沖合!$E$2:$G$101,2,FALSE)</f>
        <v/>
      </c>
      <c r="I487" t="str">
        <f>VLOOKUP(G487,天干沖合!$E$2:$G$101,3,FALSE)</f>
        <v>为日奇入地，尊卑悖乱，官讼是非，有人谋害之事。</v>
      </c>
    </row>
    <row r="488" spans="1:9" x14ac:dyDescent="0.25">
      <c r="A488">
        <f t="shared" si="35"/>
        <v>-89.5</v>
      </c>
      <c r="B488">
        <f t="shared" si="36"/>
        <v>-2</v>
      </c>
      <c r="C488">
        <f t="shared" si="37"/>
        <v>4</v>
      </c>
      <c r="D488">
        <f t="shared" si="38"/>
        <v>7</v>
      </c>
      <c r="E488" t="str">
        <f>INDEX([2]!十八局地盤表,FLOOR((ROW()-2)/64, 1)+1,  D488)</f>
        <v>戊</v>
      </c>
      <c r="F488" t="str">
        <f>INDEX([2]!十八局地盤表,FLOOR((ROW()-2)/64, 1)+1,  MOD(D488 - C488-1, 8)+1)</f>
        <v>辛</v>
      </c>
      <c r="G488" t="str">
        <f t="shared" si="39"/>
        <v>辛戊</v>
      </c>
      <c r="H488" t="str">
        <f>VLOOKUP(G488,天干沖合!$E$2:$G$101,2,FALSE)</f>
        <v/>
      </c>
      <c r="I488" t="str">
        <f>VLOOKUP(G488,天干沖合!$E$2:$G$101,3,FALSE)</f>
        <v>辛金克甲木，子午又相冲，故为困龙被伤，主官司破财，屈抑守分尚可，妄动则带来祸殃。</v>
      </c>
    </row>
    <row r="489" spans="1:9" x14ac:dyDescent="0.25">
      <c r="A489">
        <f t="shared" si="35"/>
        <v>-88.5</v>
      </c>
      <c r="B489">
        <f t="shared" si="36"/>
        <v>-2</v>
      </c>
      <c r="C489">
        <f t="shared" si="37"/>
        <v>4</v>
      </c>
      <c r="D489">
        <f t="shared" si="38"/>
        <v>8</v>
      </c>
      <c r="E489" t="str">
        <f>INDEX([2]!十八局地盤表,FLOOR((ROW()-2)/64, 1)+1,  D489)</f>
        <v>庚</v>
      </c>
      <c r="F489" t="str">
        <f>INDEX([2]!十八局地盤表,FLOOR((ROW()-2)/64, 1)+1,  MOD(D489 - C489-1, 8)+1)</f>
        <v>己</v>
      </c>
      <c r="G489" t="str">
        <f t="shared" si="39"/>
        <v>己庚</v>
      </c>
      <c r="H489" t="str">
        <f>VLOOKUP(G489,天干沖合!$E$2:$G$101,2,FALSE)</f>
        <v/>
      </c>
      <c r="I489" t="str">
        <f>VLOOKUP(G489,天干沖合!$E$2:$G$101,3,FALSE)</f>
        <v>名为刑格返名，词讼先动者不利，如临阴星则有谋害之情。</v>
      </c>
    </row>
    <row r="490" spans="1:9" x14ac:dyDescent="0.25">
      <c r="A490">
        <f t="shared" si="35"/>
        <v>-87.5</v>
      </c>
      <c r="B490">
        <f t="shared" si="36"/>
        <v>-2</v>
      </c>
      <c r="C490">
        <f t="shared" si="37"/>
        <v>5</v>
      </c>
      <c r="D490">
        <f t="shared" si="38"/>
        <v>1</v>
      </c>
      <c r="E490" t="str">
        <f>INDEX([2]!十八局地盤表,FLOOR((ROW()-2)/64, 1)+1,  D490)</f>
        <v>丙</v>
      </c>
      <c r="F490" t="str">
        <f>INDEX([2]!十八局地盤表,FLOOR((ROW()-2)/64, 1)+1,  MOD(D490 - C490-1, 8)+1)</f>
        <v>己</v>
      </c>
      <c r="G490" t="str">
        <f t="shared" si="39"/>
        <v>己丙</v>
      </c>
      <c r="H490" t="str">
        <f>VLOOKUP(G490,天干沖合!$E$2:$G$101,2,FALSE)</f>
        <v/>
      </c>
      <c r="I490" t="str">
        <f>VLOOKUP(G490,天干沖合!$E$2:$G$101,3,FALSE)</f>
        <v>为火悖地户，男人冤冤相害，女人必致淫污。</v>
      </c>
    </row>
    <row r="491" spans="1:9" x14ac:dyDescent="0.25">
      <c r="A491">
        <f t="shared" si="35"/>
        <v>-86.5</v>
      </c>
      <c r="B491">
        <f t="shared" si="36"/>
        <v>-2</v>
      </c>
      <c r="C491">
        <f t="shared" si="37"/>
        <v>5</v>
      </c>
      <c r="D491">
        <f t="shared" si="38"/>
        <v>2</v>
      </c>
      <c r="E491" t="str">
        <f>INDEX([2]!十八局地盤表,FLOOR((ROW()-2)/64, 1)+1,  D491)</f>
        <v>乙</v>
      </c>
      <c r="F491" t="str">
        <f>INDEX([2]!十八局地盤表,FLOOR((ROW()-2)/64, 1)+1,  MOD(D491 - C491-1, 8)+1)</f>
        <v>癸</v>
      </c>
      <c r="G491" t="str">
        <f t="shared" si="39"/>
        <v>癸乙</v>
      </c>
      <c r="H491" t="str">
        <f>VLOOKUP(G491,天干沖合!$E$2:$G$101,2,FALSE)</f>
        <v/>
      </c>
      <c r="I491" t="str">
        <f>VLOOKUP(G491,天干沖合!$E$2:$G$101,3,FALSE)</f>
        <v>名为华盖逢星，贵人禄位，常人平安。门吉则吉，门凶则凶。</v>
      </c>
    </row>
    <row r="492" spans="1:9" x14ac:dyDescent="0.25">
      <c r="A492">
        <f t="shared" si="35"/>
        <v>-85.5</v>
      </c>
      <c r="B492">
        <f t="shared" si="36"/>
        <v>-2</v>
      </c>
      <c r="C492">
        <f t="shared" si="37"/>
        <v>5</v>
      </c>
      <c r="D492">
        <f t="shared" si="38"/>
        <v>3</v>
      </c>
      <c r="E492" t="str">
        <f>INDEX([2]!十八局地盤表,FLOOR((ROW()-2)/64, 1)+1,  D492)</f>
        <v>辛</v>
      </c>
      <c r="F492" t="str">
        <f>INDEX([2]!十八局地盤表,FLOOR((ROW()-2)/64, 1)+1,  MOD(D492 - C492-1, 8)+1)</f>
        <v>壬</v>
      </c>
      <c r="G492" t="str">
        <f t="shared" si="39"/>
        <v>壬辛</v>
      </c>
      <c r="H492" t="str">
        <f>VLOOKUP(G492,天干沖合!$E$2:$G$101,2,FALSE)</f>
        <v/>
      </c>
      <c r="I492" t="str">
        <f>VLOOKUP(G492,天干沖合!$E$2:$G$101,3,FALSE)</f>
        <v>因辛金入辰水之墓，故名为腾蛇相缠，纵得吉门，亦不能安宁，若有谋望，被人欺瞒。</v>
      </c>
    </row>
    <row r="493" spans="1:9" x14ac:dyDescent="0.25">
      <c r="A493">
        <f t="shared" si="35"/>
        <v>-84.5</v>
      </c>
      <c r="B493">
        <f t="shared" si="36"/>
        <v>-2</v>
      </c>
      <c r="C493">
        <f t="shared" si="37"/>
        <v>5</v>
      </c>
      <c r="D493">
        <f t="shared" si="38"/>
        <v>4</v>
      </c>
      <c r="E493" t="str">
        <f>INDEX([2]!十八局地盤表,FLOOR((ROW()-2)/64, 1)+1,  D493)</f>
        <v>己</v>
      </c>
      <c r="F493" t="str">
        <f>INDEX([2]!十八局地盤表,FLOOR((ROW()-2)/64, 1)+1,  MOD(D493 - C493-1, 8)+1)</f>
        <v>戊</v>
      </c>
      <c r="G493" t="str">
        <f t="shared" si="39"/>
        <v>戊己</v>
      </c>
      <c r="H493" t="str">
        <f>VLOOKUP(G493,天干沖合!$E$2:$G$101,2,FALSE)</f>
        <v/>
      </c>
      <c r="I493" t="str">
        <f>VLOOKUP(G493,天干沖合!$E$2:$G$101,3,FALSE)</f>
        <v>因为戌为戊土之墓，故为贵人入狱，公私皆不利。</v>
      </c>
    </row>
    <row r="494" spans="1:9" x14ac:dyDescent="0.25">
      <c r="A494">
        <f t="shared" si="35"/>
        <v>-83.5</v>
      </c>
      <c r="B494">
        <f t="shared" si="36"/>
        <v>-2</v>
      </c>
      <c r="C494">
        <f t="shared" si="37"/>
        <v>5</v>
      </c>
      <c r="D494">
        <f t="shared" si="38"/>
        <v>5</v>
      </c>
      <c r="E494" t="str">
        <f>INDEX([2]!十八局地盤表,FLOOR((ROW()-2)/64, 1)+1,  D494)</f>
        <v>癸</v>
      </c>
      <c r="F494" t="str">
        <f>INDEX([2]!十八局地盤表,FLOOR((ROW()-2)/64, 1)+1,  MOD(D494 - C494-1, 8)+1)</f>
        <v>庚</v>
      </c>
      <c r="G494" t="str">
        <f t="shared" si="39"/>
        <v>庚癸</v>
      </c>
      <c r="H494" t="str">
        <f>VLOOKUP(G494,天干沖合!$E$2:$G$101,2,FALSE)</f>
        <v/>
      </c>
      <c r="I494" t="str">
        <f>VLOOKUP(G494,天干沖合!$E$2:$G$101,3,FALSE)</f>
        <v>名为大格，因寅申相冲克，庚为道路，故多主车祸，行人不至，官事不止，生育母子俱伤，大凶。</v>
      </c>
    </row>
    <row r="495" spans="1:9" x14ac:dyDescent="0.25">
      <c r="A495">
        <f t="shared" si="35"/>
        <v>-82.5</v>
      </c>
      <c r="B495">
        <f t="shared" si="36"/>
        <v>-2</v>
      </c>
      <c r="C495">
        <f t="shared" si="37"/>
        <v>5</v>
      </c>
      <c r="D495">
        <f t="shared" si="38"/>
        <v>6</v>
      </c>
      <c r="E495" t="str">
        <f>INDEX([2]!十八局地盤表,FLOOR((ROW()-2)/64, 1)+1,  D495)</f>
        <v>壬</v>
      </c>
      <c r="F495" t="str">
        <f>INDEX([2]!十八局地盤表,FLOOR((ROW()-2)/64, 1)+1,  MOD(D495 - C495-1, 8)+1)</f>
        <v>丙</v>
      </c>
      <c r="G495" t="str">
        <f t="shared" si="39"/>
        <v>丙壬</v>
      </c>
      <c r="H495" t="str">
        <f>VLOOKUP(G495,天干沖合!$E$2:$G$101,2,FALSE)</f>
        <v>沖</v>
      </c>
      <c r="I495" t="str">
        <f>VLOOKUP(G495,天干沖合!$E$2:$G$101,3,FALSE)</f>
        <v>为火入天罗，壬水冲克丙火，故为客不利，是非颇多。</v>
      </c>
    </row>
    <row r="496" spans="1:9" x14ac:dyDescent="0.25">
      <c r="A496">
        <f t="shared" si="35"/>
        <v>-81.5</v>
      </c>
      <c r="B496">
        <f t="shared" si="36"/>
        <v>-2</v>
      </c>
      <c r="C496">
        <f t="shared" si="37"/>
        <v>5</v>
      </c>
      <c r="D496">
        <f t="shared" si="38"/>
        <v>7</v>
      </c>
      <c r="E496" t="str">
        <f>INDEX([2]!十八局地盤表,FLOOR((ROW()-2)/64, 1)+1,  D496)</f>
        <v>戊</v>
      </c>
      <c r="F496" t="str">
        <f>INDEX([2]!十八局地盤表,FLOOR((ROW()-2)/64, 1)+1,  MOD(D496 - C496-1, 8)+1)</f>
        <v>乙</v>
      </c>
      <c r="G496" t="str">
        <f t="shared" si="39"/>
        <v>乙戊</v>
      </c>
      <c r="H496" t="str">
        <f>VLOOKUP(G496,天干沖合!$E$2:$G$101,2,FALSE)</f>
        <v/>
      </c>
      <c r="I496" t="str">
        <f>VLOOKUP(G496,天干沖合!$E$2:$G$101,3,FALSE)</f>
        <v>乙木克戊土，为阴害阳门（因戊为阳为天门），利于阴人、阴事，不利阳人、阳事，门吉尚可谋为，门凶、门迫则破财伤人。</v>
      </c>
    </row>
    <row r="497" spans="1:9" x14ac:dyDescent="0.25">
      <c r="A497">
        <f t="shared" si="35"/>
        <v>-80.5</v>
      </c>
      <c r="B497">
        <f t="shared" si="36"/>
        <v>-2</v>
      </c>
      <c r="C497">
        <f t="shared" si="37"/>
        <v>5</v>
      </c>
      <c r="D497">
        <f t="shared" si="38"/>
        <v>8</v>
      </c>
      <c r="E497" t="str">
        <f>INDEX([2]!十八局地盤表,FLOOR((ROW()-2)/64, 1)+1,  D497)</f>
        <v>庚</v>
      </c>
      <c r="F497" t="str">
        <f>INDEX([2]!十八局地盤表,FLOOR((ROW()-2)/64, 1)+1,  MOD(D497 - C497-1, 8)+1)</f>
        <v>辛</v>
      </c>
      <c r="G497" t="str">
        <f t="shared" si="39"/>
        <v>辛庚</v>
      </c>
      <c r="H497" t="str">
        <f>VLOOKUP(G497,天干沖合!$E$2:$G$101,2,FALSE)</f>
        <v/>
      </c>
      <c r="I497" t="str">
        <f>VLOOKUP(G497,天干沖合!$E$2:$G$101,3,FALSE)</f>
        <v>名为白虎出力，刀刃相交，主客相残，逊让退步稍可，强进血溅衣衫。</v>
      </c>
    </row>
    <row r="498" spans="1:9" x14ac:dyDescent="0.25">
      <c r="A498">
        <f t="shared" si="35"/>
        <v>-79.5</v>
      </c>
      <c r="B498">
        <f t="shared" si="36"/>
        <v>-2</v>
      </c>
      <c r="C498">
        <f t="shared" si="37"/>
        <v>6</v>
      </c>
      <c r="D498">
        <f t="shared" si="38"/>
        <v>1</v>
      </c>
      <c r="E498" t="str">
        <f>INDEX([2]!十八局地盤表,FLOOR((ROW()-2)/64, 1)+1,  D498)</f>
        <v>丙</v>
      </c>
      <c r="F498" t="str">
        <f>INDEX([2]!十八局地盤表,FLOOR((ROW()-2)/64, 1)+1,  MOD(D498 - C498-1, 8)+1)</f>
        <v>辛</v>
      </c>
      <c r="G498" t="str">
        <f t="shared" si="39"/>
        <v>辛丙</v>
      </c>
      <c r="H498" t="str">
        <f>VLOOKUP(G498,天干沖合!$E$2:$G$101,2,FALSE)</f>
        <v>合水</v>
      </c>
      <c r="I498" t="str">
        <f>VLOOKUP(G498,天干沖合!$E$2:$G$101,3,FALSE)</f>
        <v>名为合悖师，门吉则事吉，门凶则事凶，测事易因财物致讼。</v>
      </c>
    </row>
    <row r="499" spans="1:9" x14ac:dyDescent="0.25">
      <c r="A499">
        <f t="shared" si="35"/>
        <v>-78.5</v>
      </c>
      <c r="B499">
        <f t="shared" si="36"/>
        <v>-2</v>
      </c>
      <c r="C499">
        <f t="shared" si="37"/>
        <v>6</v>
      </c>
      <c r="D499">
        <f t="shared" si="38"/>
        <v>2</v>
      </c>
      <c r="E499" t="str">
        <f>INDEX([2]!十八局地盤表,FLOOR((ROW()-2)/64, 1)+1,  D499)</f>
        <v>乙</v>
      </c>
      <c r="F499" t="str">
        <f>INDEX([2]!十八局地盤表,FLOOR((ROW()-2)/64, 1)+1,  MOD(D499 - C499-1, 8)+1)</f>
        <v>己</v>
      </c>
      <c r="G499" t="str">
        <f t="shared" si="39"/>
        <v>己乙</v>
      </c>
      <c r="H499" t="str">
        <f>VLOOKUP(G499,天干沖合!$E$2:$G$101,2,FALSE)</f>
        <v/>
      </c>
      <c r="I499" t="str">
        <f>VLOOKUP(G499,天干沖合!$E$2:$G$101,3,FALSE)</f>
        <v>因戌为乙木之墓，己又为地户，故名墓神不明，地户逢星，宜遁迹隐形为利。</v>
      </c>
    </row>
    <row r="500" spans="1:9" x14ac:dyDescent="0.25">
      <c r="A500">
        <f t="shared" si="35"/>
        <v>-77.5</v>
      </c>
      <c r="B500">
        <f t="shared" si="36"/>
        <v>-2</v>
      </c>
      <c r="C500">
        <f t="shared" si="37"/>
        <v>6</v>
      </c>
      <c r="D500">
        <f t="shared" si="38"/>
        <v>3</v>
      </c>
      <c r="E500" t="str">
        <f>INDEX([2]!十八局地盤表,FLOOR((ROW()-2)/64, 1)+1,  D500)</f>
        <v>辛</v>
      </c>
      <c r="F500" t="str">
        <f>INDEX([2]!十八局地盤表,FLOOR((ROW()-2)/64, 1)+1,  MOD(D500 - C500-1, 8)+1)</f>
        <v>癸</v>
      </c>
      <c r="G500" t="str">
        <f t="shared" si="39"/>
        <v>癸辛</v>
      </c>
      <c r="H500" t="str">
        <f>VLOOKUP(G500,天干沖合!$E$2:$G$101,2,FALSE)</f>
        <v/>
      </c>
      <c r="I500" t="str">
        <f>VLOOKUP(G500,天干沖合!$E$2:$G$101,3,FALSE)</f>
        <v>名主网盖天牢，主官司败诉，死罪难逃，测病亦大凶。</v>
      </c>
    </row>
    <row r="501" spans="1:9" x14ac:dyDescent="0.25">
      <c r="A501">
        <f t="shared" si="35"/>
        <v>-76.5</v>
      </c>
      <c r="B501">
        <f t="shared" si="36"/>
        <v>-2</v>
      </c>
      <c r="C501">
        <f t="shared" si="37"/>
        <v>6</v>
      </c>
      <c r="D501">
        <f t="shared" si="38"/>
        <v>4</v>
      </c>
      <c r="E501" t="str">
        <f>INDEX([2]!十八局地盤表,FLOOR((ROW()-2)/64, 1)+1,  D501)</f>
        <v>己</v>
      </c>
      <c r="F501" t="str">
        <f>INDEX([2]!十八局地盤表,FLOOR((ROW()-2)/64, 1)+1,  MOD(D501 - C501-1, 8)+1)</f>
        <v>壬</v>
      </c>
      <c r="G501" t="str">
        <f t="shared" si="39"/>
        <v>壬己</v>
      </c>
      <c r="H501" t="str">
        <f>VLOOKUP(G501,天干沖合!$E$2:$G$101,2,FALSE)</f>
        <v/>
      </c>
      <c r="I501" t="str">
        <f>VLOOKUP(G501,天干沖合!$E$2:$G$101,3,FALSE)</f>
        <v>因辰戌相冲，故名为反吟蛇刑，主官讼败拆，大祸将至，顺守可吉，妄动必凶。</v>
      </c>
    </row>
    <row r="502" spans="1:9" x14ac:dyDescent="0.25">
      <c r="A502">
        <f t="shared" si="35"/>
        <v>-75.5</v>
      </c>
      <c r="B502">
        <f t="shared" si="36"/>
        <v>-2</v>
      </c>
      <c r="C502">
        <f t="shared" si="37"/>
        <v>6</v>
      </c>
      <c r="D502">
        <f t="shared" si="38"/>
        <v>5</v>
      </c>
      <c r="E502" t="str">
        <f>INDEX([2]!十八局地盤表,FLOOR((ROW()-2)/64, 1)+1,  D502)</f>
        <v>癸</v>
      </c>
      <c r="F502" t="str">
        <f>INDEX([2]!十八局地盤表,FLOOR((ROW()-2)/64, 1)+1,  MOD(D502 - C502-1, 8)+1)</f>
        <v>戊</v>
      </c>
      <c r="G502" t="str">
        <f t="shared" si="39"/>
        <v>戊癸</v>
      </c>
      <c r="H502" t="str">
        <f>VLOOKUP(G502,天干沖合!$E$2:$G$101,2,FALSE)</f>
        <v>合火</v>
      </c>
      <c r="I502" t="str">
        <f>VLOOKUP(G502,天干沖合!$E$2:$G$101,3,FALSE)</f>
        <v>因甲为青龙，癸为天网，又为华盖，故为青华盖，又戊癸相合，故逢吉门为吉，可招福临门，逢凶门者事多不利，为凶。</v>
      </c>
    </row>
    <row r="503" spans="1:9" x14ac:dyDescent="0.25">
      <c r="A503">
        <f t="shared" si="35"/>
        <v>-74.5</v>
      </c>
      <c r="B503">
        <f t="shared" si="36"/>
        <v>-2</v>
      </c>
      <c r="C503">
        <f t="shared" si="37"/>
        <v>6</v>
      </c>
      <c r="D503">
        <f t="shared" si="38"/>
        <v>6</v>
      </c>
      <c r="E503" t="str">
        <f>INDEX([2]!十八局地盤表,FLOOR((ROW()-2)/64, 1)+1,  D503)</f>
        <v>壬</v>
      </c>
      <c r="F503" t="str">
        <f>INDEX([2]!十八局地盤表,FLOOR((ROW()-2)/64, 1)+1,  MOD(D503 - C503-1, 8)+1)</f>
        <v>庚</v>
      </c>
      <c r="G503" t="str">
        <f t="shared" si="39"/>
        <v>庚壬</v>
      </c>
      <c r="H503" t="str">
        <f>VLOOKUP(G503,天干沖合!$E$2:$G$101,2,FALSE)</f>
        <v/>
      </c>
      <c r="I503" t="str">
        <f>VLOOKUP(G503,天干沖合!$E$2:$G$101,3,FALSE)</f>
        <v>为上格，壬水主流动，庚为阻隔之神，故远行道路迷失，男女音信难通。</v>
      </c>
    </row>
    <row r="504" spans="1:9" x14ac:dyDescent="0.25">
      <c r="A504">
        <f t="shared" si="35"/>
        <v>-73.5</v>
      </c>
      <c r="B504">
        <f t="shared" si="36"/>
        <v>-2</v>
      </c>
      <c r="C504">
        <f t="shared" si="37"/>
        <v>6</v>
      </c>
      <c r="D504">
        <f t="shared" si="38"/>
        <v>7</v>
      </c>
      <c r="E504" t="str">
        <f>INDEX([2]!十八局地盤表,FLOOR((ROW()-2)/64, 1)+1,  D504)</f>
        <v>戊</v>
      </c>
      <c r="F504" t="str">
        <f>INDEX([2]!十八局地盤表,FLOOR((ROW()-2)/64, 1)+1,  MOD(D504 - C504-1, 8)+1)</f>
        <v>丙</v>
      </c>
      <c r="G504" t="str">
        <f t="shared" si="39"/>
        <v>丙戊</v>
      </c>
      <c r="H504" t="str">
        <f>VLOOKUP(G504,天干沖合!$E$2:$G$101,2,FALSE)</f>
        <v/>
      </c>
      <c r="I504" t="str">
        <f>VLOOKUP(G504,天干沖合!$E$2:$G$101,3,FALSE)</f>
        <v>甲为丙火之母，丙火回到母亲身边，好似飞鸟归 ，故名鸟跌穴，百事吉，事业可为，可谋大事。</v>
      </c>
    </row>
    <row r="505" spans="1:9" x14ac:dyDescent="0.25">
      <c r="A505">
        <f t="shared" si="35"/>
        <v>-72.5</v>
      </c>
      <c r="B505">
        <f t="shared" si="36"/>
        <v>-2</v>
      </c>
      <c r="C505">
        <f t="shared" si="37"/>
        <v>6</v>
      </c>
      <c r="D505">
        <f t="shared" si="38"/>
        <v>8</v>
      </c>
      <c r="E505" t="str">
        <f>INDEX([2]!十八局地盤表,FLOOR((ROW()-2)/64, 1)+1,  D505)</f>
        <v>庚</v>
      </c>
      <c r="F505" t="str">
        <f>INDEX([2]!十八局地盤表,FLOOR((ROW()-2)/64, 1)+1,  MOD(D505 - C505-1, 8)+1)</f>
        <v>乙</v>
      </c>
      <c r="G505" t="str">
        <f t="shared" si="39"/>
        <v>乙庚</v>
      </c>
      <c r="H505" t="str">
        <f>VLOOKUP(G505,天干沖合!$E$2:$G$101,2,FALSE)</f>
        <v>合金</v>
      </c>
      <c r="I505" t="str">
        <f>VLOOKUP(G505,天干沖合!$E$2:$G$101,3,FALSE)</f>
        <v>庚金克刑乙木，故为日奇被刑，为争讼财产，夫妻怀有私意。</v>
      </c>
    </row>
    <row r="506" spans="1:9" x14ac:dyDescent="0.25">
      <c r="A506">
        <f t="shared" si="35"/>
        <v>-71.5</v>
      </c>
      <c r="B506">
        <f t="shared" si="36"/>
        <v>-2</v>
      </c>
      <c r="C506">
        <f t="shared" si="37"/>
        <v>7</v>
      </c>
      <c r="D506">
        <f t="shared" si="38"/>
        <v>1</v>
      </c>
      <c r="E506" t="str">
        <f>INDEX([2]!十八局地盤表,FLOOR((ROW()-2)/64, 1)+1,  D506)</f>
        <v>丙</v>
      </c>
      <c r="F506" t="str">
        <f>INDEX([2]!十八局地盤表,FLOOR((ROW()-2)/64, 1)+1,  MOD(D506 - C506-1, 8)+1)</f>
        <v>乙</v>
      </c>
      <c r="G506" t="str">
        <f t="shared" si="39"/>
        <v>乙丙</v>
      </c>
      <c r="H506" t="str">
        <f>VLOOKUP(G506,天干沖合!$E$2:$G$101,2,FALSE)</f>
        <v/>
      </c>
      <c r="I506" t="str">
        <f>VLOOKUP(G506,天干沖合!$E$2:$G$101,3,FALSE)</f>
        <v>乙木生丙火，为奇仪顺遂，吉星迁官晋职，凶星夫妻反目离别。</v>
      </c>
    </row>
    <row r="507" spans="1:9" x14ac:dyDescent="0.25">
      <c r="A507">
        <f t="shared" si="35"/>
        <v>-70.5</v>
      </c>
      <c r="B507">
        <f t="shared" si="36"/>
        <v>-2</v>
      </c>
      <c r="C507">
        <f t="shared" si="37"/>
        <v>7</v>
      </c>
      <c r="D507">
        <f t="shared" si="38"/>
        <v>2</v>
      </c>
      <c r="E507" t="str">
        <f>INDEX([2]!十八局地盤表,FLOOR((ROW()-2)/64, 1)+1,  D507)</f>
        <v>乙</v>
      </c>
      <c r="F507" t="str">
        <f>INDEX([2]!十八局地盤表,FLOOR((ROW()-2)/64, 1)+1,  MOD(D507 - C507-1, 8)+1)</f>
        <v>辛</v>
      </c>
      <c r="G507" t="str">
        <f t="shared" si="39"/>
        <v>辛乙</v>
      </c>
      <c r="H507" t="str">
        <f>VLOOKUP(G507,天干沖合!$E$2:$G$101,2,FALSE)</f>
        <v>沖</v>
      </c>
      <c r="I507" t="str">
        <f>VLOOKUP(G507,天干沖合!$E$2:$G$101,3,FALSE)</f>
        <v>辛金克乙木，故名为白虎猖狂，家败人亡，远行多灾殃，测婚离散，主因男人。</v>
      </c>
    </row>
    <row r="508" spans="1:9" x14ac:dyDescent="0.25">
      <c r="A508">
        <f t="shared" si="35"/>
        <v>-69.5</v>
      </c>
      <c r="B508">
        <f t="shared" si="36"/>
        <v>-2</v>
      </c>
      <c r="C508">
        <f t="shared" si="37"/>
        <v>7</v>
      </c>
      <c r="D508">
        <f t="shared" si="38"/>
        <v>3</v>
      </c>
      <c r="E508" t="str">
        <f>INDEX([2]!十八局地盤表,FLOOR((ROW()-2)/64, 1)+1,  D508)</f>
        <v>辛</v>
      </c>
      <c r="F508" t="str">
        <f>INDEX([2]!十八局地盤表,FLOOR((ROW()-2)/64, 1)+1,  MOD(D508 - C508-1, 8)+1)</f>
        <v>己</v>
      </c>
      <c r="G508" t="str">
        <f t="shared" si="39"/>
        <v>己辛</v>
      </c>
      <c r="H508" t="str">
        <f>VLOOKUP(G508,天干沖合!$E$2:$G$101,2,FALSE)</f>
        <v/>
      </c>
      <c r="I508" t="str">
        <f>VLOOKUP(G508,天干沖合!$E$2:$G$101,3,FALSE)</f>
        <v>名为游魂入墓，易遭阴邪鬼魅作祟。</v>
      </c>
    </row>
    <row r="509" spans="1:9" x14ac:dyDescent="0.25">
      <c r="A509">
        <f t="shared" si="35"/>
        <v>-68.5</v>
      </c>
      <c r="B509">
        <f t="shared" si="36"/>
        <v>-2</v>
      </c>
      <c r="C509">
        <f t="shared" si="37"/>
        <v>7</v>
      </c>
      <c r="D509">
        <f t="shared" si="38"/>
        <v>4</v>
      </c>
      <c r="E509" t="str">
        <f>INDEX([2]!十八局地盤表,FLOOR((ROW()-2)/64, 1)+1,  D509)</f>
        <v>己</v>
      </c>
      <c r="F509" t="str">
        <f>INDEX([2]!十八局地盤表,FLOOR((ROW()-2)/64, 1)+1,  MOD(D509 - C509-1, 8)+1)</f>
        <v>癸</v>
      </c>
      <c r="G509" t="str">
        <f t="shared" si="39"/>
        <v>癸己</v>
      </c>
      <c r="H509" t="str">
        <f>VLOOKUP(G509,天干沖合!$E$2:$G$101,2,FALSE)</f>
        <v/>
      </c>
      <c r="I509" t="str">
        <f>VLOOKUP(G509,天干沖合!$E$2:$G$101,3,FALSE)</f>
        <v>名为华盖地户，男女测之，音信皆阻，此格躲灾避难方为吉。</v>
      </c>
    </row>
    <row r="510" spans="1:9" x14ac:dyDescent="0.25">
      <c r="A510">
        <f t="shared" si="35"/>
        <v>-67.5</v>
      </c>
      <c r="B510">
        <f t="shared" si="36"/>
        <v>-2</v>
      </c>
      <c r="C510">
        <f t="shared" si="37"/>
        <v>7</v>
      </c>
      <c r="D510">
        <f t="shared" si="38"/>
        <v>5</v>
      </c>
      <c r="E510" t="str">
        <f>INDEX([2]!十八局地盤表,FLOOR((ROW()-2)/64, 1)+1,  D510)</f>
        <v>癸</v>
      </c>
      <c r="F510" t="str">
        <f>INDEX([2]!十八局地盤表,FLOOR((ROW()-2)/64, 1)+1,  MOD(D510 - C510-1, 8)+1)</f>
        <v>壬</v>
      </c>
      <c r="G510" t="str">
        <f t="shared" si="39"/>
        <v>壬癸</v>
      </c>
      <c r="H510" t="str">
        <f>VLOOKUP(G510,天干沖合!$E$2:$G$101,2,FALSE)</f>
        <v/>
      </c>
      <c r="I510" t="str">
        <f>VLOOKUP(G510,天干沖合!$E$2:$G$101,3,FALSE)</f>
        <v>名为幼女奸淫，主有家丑外扬之事发生，门吉星凶，易反福为祸。</v>
      </c>
    </row>
    <row r="511" spans="1:9" x14ac:dyDescent="0.25">
      <c r="A511">
        <f t="shared" si="35"/>
        <v>-66.5</v>
      </c>
      <c r="B511">
        <f t="shared" si="36"/>
        <v>-2</v>
      </c>
      <c r="C511">
        <f t="shared" si="37"/>
        <v>7</v>
      </c>
      <c r="D511">
        <f t="shared" si="38"/>
        <v>6</v>
      </c>
      <c r="E511" t="str">
        <f>INDEX([2]!十八局地盤表,FLOOR((ROW()-2)/64, 1)+1,  D511)</f>
        <v>壬</v>
      </c>
      <c r="F511" t="str">
        <f>INDEX([2]!十八局地盤表,FLOOR((ROW()-2)/64, 1)+1,  MOD(D511 - C511-1, 8)+1)</f>
        <v>戊</v>
      </c>
      <c r="G511" t="str">
        <f t="shared" si="39"/>
        <v>戊壬</v>
      </c>
      <c r="H511" t="str">
        <f>VLOOKUP(G511,天干沖合!$E$2:$G$101,2,FALSE)</f>
        <v/>
      </c>
      <c r="I511" t="str">
        <f>VLOOKUP(G511,天干沖合!$E$2:$G$101,3,FALSE)</f>
        <v>因壬为天牢，甲为青龙，故为青龙入天牢，凡阴阳事皆不吉利。</v>
      </c>
    </row>
    <row r="512" spans="1:9" x14ac:dyDescent="0.25">
      <c r="A512">
        <f t="shared" si="35"/>
        <v>-65.5</v>
      </c>
      <c r="B512">
        <f t="shared" si="36"/>
        <v>-2</v>
      </c>
      <c r="C512">
        <f t="shared" si="37"/>
        <v>7</v>
      </c>
      <c r="D512">
        <f t="shared" si="38"/>
        <v>7</v>
      </c>
      <c r="E512" t="str">
        <f>INDEX([2]!十八局地盤表,FLOOR((ROW()-2)/64, 1)+1,  D512)</f>
        <v>戊</v>
      </c>
      <c r="F512" t="str">
        <f>INDEX([2]!十八局地盤表,FLOOR((ROW()-2)/64, 1)+1,  MOD(D512 - C512-1, 8)+1)</f>
        <v>庚</v>
      </c>
      <c r="G512" t="str">
        <f t="shared" si="39"/>
        <v>庚戊</v>
      </c>
      <c r="H512" t="str">
        <f>VLOOKUP(G512,天干沖合!$E$2:$G$101,2,FALSE)</f>
        <v/>
      </c>
      <c r="I512" t="str">
        <f>VLOOKUP(G512,天干沖合!$E$2:$G$101,3,FALSE)</f>
        <v>庚金克甲木，谓天乙伏宫，百事不可谋，大凶。</v>
      </c>
    </row>
    <row r="513" spans="1:9" x14ac:dyDescent="0.25">
      <c r="A513">
        <f t="shared" si="35"/>
        <v>-64.5</v>
      </c>
      <c r="B513">
        <f t="shared" si="36"/>
        <v>-2</v>
      </c>
      <c r="C513">
        <f t="shared" si="37"/>
        <v>7</v>
      </c>
      <c r="D513">
        <f t="shared" si="38"/>
        <v>8</v>
      </c>
      <c r="E513" t="str">
        <f>INDEX([2]!十八局地盤表,FLOOR((ROW()-2)/64, 1)+1,  D513)</f>
        <v>庚</v>
      </c>
      <c r="F513" t="str">
        <f>INDEX([2]!十八局地盤表,FLOOR((ROW()-2)/64, 1)+1,  MOD(D513 - C513-1, 8)+1)</f>
        <v>丙</v>
      </c>
      <c r="G513" t="str">
        <f t="shared" si="39"/>
        <v>丙庚</v>
      </c>
      <c r="H513" t="str">
        <f>VLOOKUP(G513,天干沖合!$E$2:$G$101,2,FALSE)</f>
        <v/>
      </c>
      <c r="I513" t="str">
        <f>VLOOKUP(G513,天干沖合!$E$2:$G$101,3,FALSE)</f>
        <v>为荧入太白，门户破败，盗贼耗失，事业亦凶。</v>
      </c>
    </row>
    <row r="514" spans="1:9" x14ac:dyDescent="0.25">
      <c r="A514">
        <f t="shared" si="35"/>
        <v>-63.5</v>
      </c>
      <c r="B514">
        <f t="shared" si="36"/>
        <v>-1</v>
      </c>
      <c r="C514">
        <f t="shared" si="37"/>
        <v>0</v>
      </c>
      <c r="D514">
        <f t="shared" si="38"/>
        <v>1</v>
      </c>
      <c r="E514" t="str">
        <f>INDEX([2]!十八局地盤表,FLOOR((ROW()-2)/64, 1)+1,  D514)</f>
        <v>丁</v>
      </c>
      <c r="F514" t="str">
        <f>INDEX([2]!十八局地盤表,FLOOR((ROW()-2)/64, 1)+1,  MOD(D514 - C514-1, 8)+1)</f>
        <v>丁</v>
      </c>
      <c r="G514" t="str">
        <f t="shared" si="39"/>
        <v>丁丁</v>
      </c>
      <c r="H514" t="str">
        <f>VLOOKUP(G514,天干沖合!$E$2:$G$101,2,FALSE)</f>
        <v/>
      </c>
      <c r="I514" t="str">
        <f>VLOOKUP(G514,天干沖合!$E$2:$G$101,3,FALSE)</f>
        <v>为星奇入太阴，文书证件即至，喜事从心，万事如意。</v>
      </c>
    </row>
    <row r="515" spans="1:9" x14ac:dyDescent="0.25">
      <c r="A515">
        <f t="shared" ref="A515:A578" si="40">ROW()-577.5</f>
        <v>-62.5</v>
      </c>
      <c r="B515">
        <f t="shared" ref="B515:B578" si="41">SIGN(A515)*CEILING(ABS(A515)/64, 1)</f>
        <v>-1</v>
      </c>
      <c r="C515">
        <f t="shared" ref="C515:C578" si="42">MOD(FLOOR((ROW()-2)/8, 1), 8)</f>
        <v>0</v>
      </c>
      <c r="D515">
        <f t="shared" ref="D515:D578" si="43">MOD(ROW()-2, 8)+1</f>
        <v>2</v>
      </c>
      <c r="E515" t="str">
        <f>INDEX([2]!十八局地盤表,FLOOR((ROW()-2)/64, 1)+1,  D515)</f>
        <v>丙</v>
      </c>
      <c r="F515" t="str">
        <f>INDEX([2]!十八局地盤表,FLOOR((ROW()-2)/64, 1)+1,  MOD(D515 - C515-1, 8)+1)</f>
        <v>丙</v>
      </c>
      <c r="G515" t="str">
        <f t="shared" ref="G515:G578" si="44">F515&amp;E515</f>
        <v>丙丙</v>
      </c>
      <c r="H515" t="str">
        <f>VLOOKUP(G515,天干沖合!$E$2:$G$101,2,FALSE)</f>
        <v/>
      </c>
      <c r="I515" t="str">
        <f>VLOOKUP(G515,天干沖合!$E$2:$G$101,3,FALSE)</f>
        <v>为月奇悖师，文书逼迫，破耗遗失，主单据票证不明遗失。</v>
      </c>
    </row>
    <row r="516" spans="1:9" x14ac:dyDescent="0.25">
      <c r="A516">
        <f t="shared" si="40"/>
        <v>-61.5</v>
      </c>
      <c r="B516">
        <f t="shared" si="41"/>
        <v>-1</v>
      </c>
      <c r="C516">
        <f t="shared" si="42"/>
        <v>0</v>
      </c>
      <c r="D516">
        <f t="shared" si="43"/>
        <v>3</v>
      </c>
      <c r="E516" t="str">
        <f>INDEX([2]!十八局地盤表,FLOOR((ROW()-2)/64, 1)+1,  D516)</f>
        <v>庚</v>
      </c>
      <c r="F516" t="str">
        <f>INDEX([2]!十八局地盤表,FLOOR((ROW()-2)/64, 1)+1,  MOD(D516 - C516-1, 8)+1)</f>
        <v>庚</v>
      </c>
      <c r="G516" t="str">
        <f t="shared" si="44"/>
        <v>庚庚</v>
      </c>
      <c r="H516" t="str">
        <f>VLOOKUP(G516,天干沖合!$E$2:$G$101,2,FALSE)</f>
        <v/>
      </c>
      <c r="I516" t="str">
        <f>VLOOKUP(G516,天干沖合!$E$2:$G$101,3,FALSE)</f>
        <v>名为太白同宫，又名战格，官灾横祸，兄弟或同辈朋友相冲撞，不利为事。</v>
      </c>
    </row>
    <row r="517" spans="1:9" x14ac:dyDescent="0.25">
      <c r="A517">
        <f t="shared" si="40"/>
        <v>-60.5</v>
      </c>
      <c r="B517">
        <f t="shared" si="41"/>
        <v>-1</v>
      </c>
      <c r="C517">
        <f t="shared" si="42"/>
        <v>0</v>
      </c>
      <c r="D517">
        <f t="shared" si="43"/>
        <v>4</v>
      </c>
      <c r="E517" t="str">
        <f>INDEX([2]!十八局地盤表,FLOOR((ROW()-2)/64, 1)+1,  D517)</f>
        <v>戊</v>
      </c>
      <c r="F517" t="str">
        <f>INDEX([2]!十八局地盤表,FLOOR((ROW()-2)/64, 1)+1,  MOD(D517 - C517-1, 8)+1)</f>
        <v>戊</v>
      </c>
      <c r="G517" t="str">
        <f t="shared" si="44"/>
        <v>戊戊</v>
      </c>
      <c r="H517" t="str">
        <f>VLOOKUP(G517,天干沖合!$E$2:$G$101,2,FALSE)</f>
        <v/>
      </c>
      <c r="I517" t="str">
        <f>VLOOKUP(G517,天干沖合!$E$2:$G$101,3,FALSE)</f>
        <v>甲甲比肩，名为伏吟，遇此，凡事不利，道路闭塞，以守为好。</v>
      </c>
    </row>
    <row r="518" spans="1:9" x14ac:dyDescent="0.25">
      <c r="A518">
        <f t="shared" si="40"/>
        <v>-59.5</v>
      </c>
      <c r="B518">
        <f t="shared" si="41"/>
        <v>-1</v>
      </c>
      <c r="C518">
        <f t="shared" si="42"/>
        <v>0</v>
      </c>
      <c r="D518">
        <f t="shared" si="43"/>
        <v>5</v>
      </c>
      <c r="E518" t="str">
        <f>INDEX([2]!十八局地盤表,FLOOR((ROW()-2)/64, 1)+1,  D518)</f>
        <v>壬</v>
      </c>
      <c r="F518" t="str">
        <f>INDEX([2]!十八局地盤表,FLOOR((ROW()-2)/64, 1)+1,  MOD(D518 - C518-1, 8)+1)</f>
        <v>壬</v>
      </c>
      <c r="G518" t="str">
        <f t="shared" si="44"/>
        <v>壬壬</v>
      </c>
      <c r="H518" t="str">
        <f>VLOOKUP(G518,天干沖合!$E$2:$G$101,2,FALSE)</f>
        <v/>
      </c>
      <c r="I518" t="str">
        <f>VLOOKUP(G518,天干沖合!$E$2:$G$101,3,FALSE)</f>
        <v>名为蛇入地罗，外人缠绕，内事索索，吉门吉星，庶免蹉跎。</v>
      </c>
    </row>
    <row r="519" spans="1:9" x14ac:dyDescent="0.25">
      <c r="A519">
        <f t="shared" si="40"/>
        <v>-58.5</v>
      </c>
      <c r="B519">
        <f t="shared" si="41"/>
        <v>-1</v>
      </c>
      <c r="C519">
        <f t="shared" si="42"/>
        <v>0</v>
      </c>
      <c r="D519">
        <f t="shared" si="43"/>
        <v>6</v>
      </c>
      <c r="E519" t="str">
        <f>INDEX([2]!十八局地盤表,FLOOR((ROW()-2)/64, 1)+1,  D519)</f>
        <v>辛</v>
      </c>
      <c r="F519" t="str">
        <f>INDEX([2]!十八局地盤表,FLOOR((ROW()-2)/64, 1)+1,  MOD(D519 - C519-1, 8)+1)</f>
        <v>辛</v>
      </c>
      <c r="G519" t="str">
        <f t="shared" si="44"/>
        <v>辛辛</v>
      </c>
      <c r="H519" t="str">
        <f>VLOOKUP(G519,天干沖合!$E$2:$G$101,2,FALSE)</f>
        <v/>
      </c>
      <c r="I519" t="str">
        <f>VLOOKUP(G519,天干沖合!$E$2:$G$101,3,FALSE)</f>
        <v>因午午为自刑，故名为伏吟天庭，公废私就，讼狱自罹罪名。</v>
      </c>
    </row>
    <row r="520" spans="1:9" x14ac:dyDescent="0.25">
      <c r="A520">
        <f t="shared" si="40"/>
        <v>-57.5</v>
      </c>
      <c r="B520">
        <f t="shared" si="41"/>
        <v>-1</v>
      </c>
      <c r="C520">
        <f t="shared" si="42"/>
        <v>0</v>
      </c>
      <c r="D520">
        <f t="shared" si="43"/>
        <v>7</v>
      </c>
      <c r="E520" t="str">
        <f>INDEX([2]!十八局地盤表,FLOOR((ROW()-2)/64, 1)+1,  D520)</f>
        <v>乙</v>
      </c>
      <c r="F520" t="str">
        <f>INDEX([2]!十八局地盤表,FLOOR((ROW()-2)/64, 1)+1,  MOD(D520 - C520-1, 8)+1)</f>
        <v>乙</v>
      </c>
      <c r="G520" t="str">
        <f t="shared" si="44"/>
        <v>乙乙</v>
      </c>
      <c r="H520" t="str">
        <f>VLOOKUP(G520,天干沖合!$E$2:$G$101,2,FALSE)</f>
        <v/>
      </c>
      <c r="I520" t="str">
        <f>VLOOKUP(G520,天干沖合!$E$2:$G$101,3,FALSE)</f>
        <v>乙乙比肩，为日奇伏吟，不宜见上层领导，贵人，不宜求名求利，只宜安分守己为吉。</v>
      </c>
    </row>
    <row r="521" spans="1:9" x14ac:dyDescent="0.25">
      <c r="A521">
        <f t="shared" si="40"/>
        <v>-56.5</v>
      </c>
      <c r="B521">
        <f t="shared" si="41"/>
        <v>-1</v>
      </c>
      <c r="C521">
        <f t="shared" si="42"/>
        <v>0</v>
      </c>
      <c r="D521">
        <f t="shared" si="43"/>
        <v>8</v>
      </c>
      <c r="E521" t="str">
        <f>INDEX([2]!十八局地盤表,FLOOR((ROW()-2)/64, 1)+1,  D521)</f>
        <v>己</v>
      </c>
      <c r="F521" t="str">
        <f>INDEX([2]!十八局地盤表,FLOOR((ROW()-2)/64, 1)+1,  MOD(D521 - C521-1, 8)+1)</f>
        <v>己</v>
      </c>
      <c r="G521" t="str">
        <f t="shared" si="44"/>
        <v>己己</v>
      </c>
      <c r="H521" t="str">
        <f>VLOOKUP(G521,天干沖合!$E$2:$G$101,2,FALSE)</f>
        <v/>
      </c>
      <c r="I521" t="str">
        <f>VLOOKUP(G521,天干沖合!$E$2:$G$101,3,FALSE)</f>
        <v>名为地户逢鬼，病者发凶或必死，百事不遂，暂不谋为，谋为则凶。</v>
      </c>
    </row>
    <row r="522" spans="1:9" x14ac:dyDescent="0.25">
      <c r="A522">
        <f t="shared" si="40"/>
        <v>-55.5</v>
      </c>
      <c r="B522">
        <f t="shared" si="41"/>
        <v>-1</v>
      </c>
      <c r="C522">
        <f t="shared" si="42"/>
        <v>1</v>
      </c>
      <c r="D522">
        <f t="shared" si="43"/>
        <v>1</v>
      </c>
      <c r="E522" t="str">
        <f>INDEX([2]!十八局地盤表,FLOOR((ROW()-2)/64, 1)+1,  D522)</f>
        <v>丁</v>
      </c>
      <c r="F522" t="str">
        <f>INDEX([2]!十八局地盤表,FLOOR((ROW()-2)/64, 1)+1,  MOD(D522 - C522-1, 8)+1)</f>
        <v>己</v>
      </c>
      <c r="G522" t="str">
        <f t="shared" si="44"/>
        <v>己丁</v>
      </c>
      <c r="H522" t="str">
        <f>VLOOKUP(G522,天干沖合!$E$2:$G$101,2,FALSE)</f>
        <v/>
      </c>
      <c r="I522" t="str">
        <f>VLOOKUP(G522,天干沖合!$E$2:$G$101,3,FALSE)</f>
        <v>因戌为火墓，故名为朱雀入墓，文书词讼，先曲后直。</v>
      </c>
    </row>
    <row r="523" spans="1:9" x14ac:dyDescent="0.25">
      <c r="A523">
        <f t="shared" si="40"/>
        <v>-54.5</v>
      </c>
      <c r="B523">
        <f t="shared" si="41"/>
        <v>-1</v>
      </c>
      <c r="C523">
        <f t="shared" si="42"/>
        <v>1</v>
      </c>
      <c r="D523">
        <f t="shared" si="43"/>
        <v>2</v>
      </c>
      <c r="E523" t="str">
        <f>INDEX([2]!十八局地盤表,FLOOR((ROW()-2)/64, 1)+1,  D523)</f>
        <v>丙</v>
      </c>
      <c r="F523" t="str">
        <f>INDEX([2]!十八局地盤表,FLOOR((ROW()-2)/64, 1)+1,  MOD(D523 - C523-1, 8)+1)</f>
        <v>丁</v>
      </c>
      <c r="G523" t="str">
        <f t="shared" si="44"/>
        <v>丁丙</v>
      </c>
      <c r="H523" t="str">
        <f>VLOOKUP(G523,天干沖合!$E$2:$G$101,2,FALSE)</f>
        <v/>
      </c>
      <c r="I523" t="str">
        <f>VLOOKUP(G523,天干沖合!$E$2:$G$101,3,FALSE)</f>
        <v>为星随月转，贵人越级高升，常人乐里生悲，要忍，不然因小的不忍而引起大的不幸。</v>
      </c>
    </row>
    <row r="524" spans="1:9" x14ac:dyDescent="0.25">
      <c r="A524">
        <f t="shared" si="40"/>
        <v>-53.5</v>
      </c>
      <c r="B524">
        <f t="shared" si="41"/>
        <v>-1</v>
      </c>
      <c r="C524">
        <f t="shared" si="42"/>
        <v>1</v>
      </c>
      <c r="D524">
        <f t="shared" si="43"/>
        <v>3</v>
      </c>
      <c r="E524" t="str">
        <f>INDEX([2]!十八局地盤表,FLOOR((ROW()-2)/64, 1)+1,  D524)</f>
        <v>庚</v>
      </c>
      <c r="F524" t="str">
        <f>INDEX([2]!十八局地盤表,FLOOR((ROW()-2)/64, 1)+1,  MOD(D524 - C524-1, 8)+1)</f>
        <v>丙</v>
      </c>
      <c r="G524" t="str">
        <f t="shared" si="44"/>
        <v>丙庚</v>
      </c>
      <c r="H524" t="str">
        <f>VLOOKUP(G524,天干沖合!$E$2:$G$101,2,FALSE)</f>
        <v/>
      </c>
      <c r="I524" t="str">
        <f>VLOOKUP(G524,天干沖合!$E$2:$G$101,3,FALSE)</f>
        <v>为荧入太白，门户破败，盗贼耗失，事业亦凶。</v>
      </c>
    </row>
    <row r="525" spans="1:9" x14ac:dyDescent="0.25">
      <c r="A525">
        <f t="shared" si="40"/>
        <v>-52.5</v>
      </c>
      <c r="B525">
        <f t="shared" si="41"/>
        <v>-1</v>
      </c>
      <c r="C525">
        <f t="shared" si="42"/>
        <v>1</v>
      </c>
      <c r="D525">
        <f t="shared" si="43"/>
        <v>4</v>
      </c>
      <c r="E525" t="str">
        <f>INDEX([2]!十八局地盤表,FLOOR((ROW()-2)/64, 1)+1,  D525)</f>
        <v>戊</v>
      </c>
      <c r="F525" t="str">
        <f>INDEX([2]!十八局地盤表,FLOOR((ROW()-2)/64, 1)+1,  MOD(D525 - C525-1, 8)+1)</f>
        <v>庚</v>
      </c>
      <c r="G525" t="str">
        <f t="shared" si="44"/>
        <v>庚戊</v>
      </c>
      <c r="H525" t="str">
        <f>VLOOKUP(G525,天干沖合!$E$2:$G$101,2,FALSE)</f>
        <v/>
      </c>
      <c r="I525" t="str">
        <f>VLOOKUP(G525,天干沖合!$E$2:$G$101,3,FALSE)</f>
        <v>庚金克甲木，谓天乙伏宫，百事不可谋，大凶。</v>
      </c>
    </row>
    <row r="526" spans="1:9" x14ac:dyDescent="0.25">
      <c r="A526">
        <f t="shared" si="40"/>
        <v>-51.5</v>
      </c>
      <c r="B526">
        <f t="shared" si="41"/>
        <v>-1</v>
      </c>
      <c r="C526">
        <f t="shared" si="42"/>
        <v>1</v>
      </c>
      <c r="D526">
        <f t="shared" si="43"/>
        <v>5</v>
      </c>
      <c r="E526" t="str">
        <f>INDEX([2]!十八局地盤表,FLOOR((ROW()-2)/64, 1)+1,  D526)</f>
        <v>壬</v>
      </c>
      <c r="F526" t="str">
        <f>INDEX([2]!十八局地盤表,FLOOR((ROW()-2)/64, 1)+1,  MOD(D526 - C526-1, 8)+1)</f>
        <v>戊</v>
      </c>
      <c r="G526" t="str">
        <f t="shared" si="44"/>
        <v>戊壬</v>
      </c>
      <c r="H526" t="str">
        <f>VLOOKUP(G526,天干沖合!$E$2:$G$101,2,FALSE)</f>
        <v/>
      </c>
      <c r="I526" t="str">
        <f>VLOOKUP(G526,天干沖合!$E$2:$G$101,3,FALSE)</f>
        <v>因壬为天牢，甲为青龙，故为青龙入天牢，凡阴阳事皆不吉利。</v>
      </c>
    </row>
    <row r="527" spans="1:9" x14ac:dyDescent="0.25">
      <c r="A527">
        <f t="shared" si="40"/>
        <v>-50.5</v>
      </c>
      <c r="B527">
        <f t="shared" si="41"/>
        <v>-1</v>
      </c>
      <c r="C527">
        <f t="shared" si="42"/>
        <v>1</v>
      </c>
      <c r="D527">
        <f t="shared" si="43"/>
        <v>6</v>
      </c>
      <c r="E527" t="str">
        <f>INDEX([2]!十八局地盤表,FLOOR((ROW()-2)/64, 1)+1,  D527)</f>
        <v>辛</v>
      </c>
      <c r="F527" t="str">
        <f>INDEX([2]!十八局地盤表,FLOOR((ROW()-2)/64, 1)+1,  MOD(D527 - C527-1, 8)+1)</f>
        <v>壬</v>
      </c>
      <c r="G527" t="str">
        <f t="shared" si="44"/>
        <v>壬辛</v>
      </c>
      <c r="H527" t="str">
        <f>VLOOKUP(G527,天干沖合!$E$2:$G$101,2,FALSE)</f>
        <v/>
      </c>
      <c r="I527" t="str">
        <f>VLOOKUP(G527,天干沖合!$E$2:$G$101,3,FALSE)</f>
        <v>因辛金入辰水之墓，故名为腾蛇相缠，纵得吉门，亦不能安宁，若有谋望，被人欺瞒。</v>
      </c>
    </row>
    <row r="528" spans="1:9" x14ac:dyDescent="0.25">
      <c r="A528">
        <f t="shared" si="40"/>
        <v>-49.5</v>
      </c>
      <c r="B528">
        <f t="shared" si="41"/>
        <v>-1</v>
      </c>
      <c r="C528">
        <f t="shared" si="42"/>
        <v>1</v>
      </c>
      <c r="D528">
        <f t="shared" si="43"/>
        <v>7</v>
      </c>
      <c r="E528" t="str">
        <f>INDEX([2]!十八局地盤表,FLOOR((ROW()-2)/64, 1)+1,  D528)</f>
        <v>乙</v>
      </c>
      <c r="F528" t="str">
        <f>INDEX([2]!十八局地盤表,FLOOR((ROW()-2)/64, 1)+1,  MOD(D528 - C528-1, 8)+1)</f>
        <v>辛</v>
      </c>
      <c r="G528" t="str">
        <f t="shared" si="44"/>
        <v>辛乙</v>
      </c>
      <c r="H528" t="str">
        <f>VLOOKUP(G528,天干沖合!$E$2:$G$101,2,FALSE)</f>
        <v>沖</v>
      </c>
      <c r="I528" t="str">
        <f>VLOOKUP(G528,天干沖合!$E$2:$G$101,3,FALSE)</f>
        <v>辛金克乙木，故名为白虎猖狂，家败人亡，远行多灾殃，测婚离散，主因男人。</v>
      </c>
    </row>
    <row r="529" spans="1:9" x14ac:dyDescent="0.25">
      <c r="A529">
        <f t="shared" si="40"/>
        <v>-48.5</v>
      </c>
      <c r="B529">
        <f t="shared" si="41"/>
        <v>-1</v>
      </c>
      <c r="C529">
        <f t="shared" si="42"/>
        <v>1</v>
      </c>
      <c r="D529">
        <f t="shared" si="43"/>
        <v>8</v>
      </c>
      <c r="E529" t="str">
        <f>INDEX([2]!十八局地盤表,FLOOR((ROW()-2)/64, 1)+1,  D529)</f>
        <v>己</v>
      </c>
      <c r="F529" t="str">
        <f>INDEX([2]!十八局地盤表,FLOOR((ROW()-2)/64, 1)+1,  MOD(D529 - C529-1, 8)+1)</f>
        <v>乙</v>
      </c>
      <c r="G529" t="str">
        <f t="shared" si="44"/>
        <v>乙己</v>
      </c>
      <c r="H529" t="str">
        <f>VLOOKUP(G529,天干沖合!$E$2:$G$101,2,FALSE)</f>
        <v/>
      </c>
      <c r="I529" t="str">
        <f>VLOOKUP(G529,天干沖合!$E$2:$G$101,3,FALSE)</f>
        <v>因戌为乙木之墓，故为日奇入墓，被土暗昧，门凶事必凶，得生、开二吉门为地遁。</v>
      </c>
    </row>
    <row r="530" spans="1:9" x14ac:dyDescent="0.25">
      <c r="A530">
        <f t="shared" si="40"/>
        <v>-47.5</v>
      </c>
      <c r="B530">
        <f t="shared" si="41"/>
        <v>-1</v>
      </c>
      <c r="C530">
        <f t="shared" si="42"/>
        <v>2</v>
      </c>
      <c r="D530">
        <f t="shared" si="43"/>
        <v>1</v>
      </c>
      <c r="E530" t="str">
        <f>INDEX([2]!十八局地盤表,FLOOR((ROW()-2)/64, 1)+1,  D530)</f>
        <v>丁</v>
      </c>
      <c r="F530" t="str">
        <f>INDEX([2]!十八局地盤表,FLOOR((ROW()-2)/64, 1)+1,  MOD(D530 - C530-1, 8)+1)</f>
        <v>乙</v>
      </c>
      <c r="G530" t="str">
        <f t="shared" si="44"/>
        <v>乙丁</v>
      </c>
      <c r="H530" t="str">
        <f>VLOOKUP(G530,天干沖合!$E$2:$G$101,2,FALSE)</f>
        <v/>
      </c>
      <c r="I530" t="str">
        <f>VLOOKUP(G530,天干沖合!$E$2:$G$101,3,FALSE)</f>
        <v>为奇仪相佐，最利文书、考试，百事可为。</v>
      </c>
    </row>
    <row r="531" spans="1:9" x14ac:dyDescent="0.25">
      <c r="A531">
        <f t="shared" si="40"/>
        <v>-46.5</v>
      </c>
      <c r="B531">
        <f t="shared" si="41"/>
        <v>-1</v>
      </c>
      <c r="C531">
        <f t="shared" si="42"/>
        <v>2</v>
      </c>
      <c r="D531">
        <f t="shared" si="43"/>
        <v>2</v>
      </c>
      <c r="E531" t="str">
        <f>INDEX([2]!十八局地盤表,FLOOR((ROW()-2)/64, 1)+1,  D531)</f>
        <v>丙</v>
      </c>
      <c r="F531" t="str">
        <f>INDEX([2]!十八局地盤表,FLOOR((ROW()-2)/64, 1)+1,  MOD(D531 - C531-1, 8)+1)</f>
        <v>己</v>
      </c>
      <c r="G531" t="str">
        <f t="shared" si="44"/>
        <v>己丙</v>
      </c>
      <c r="H531" t="str">
        <f>VLOOKUP(G531,天干沖合!$E$2:$G$101,2,FALSE)</f>
        <v/>
      </c>
      <c r="I531" t="str">
        <f>VLOOKUP(G531,天干沖合!$E$2:$G$101,3,FALSE)</f>
        <v>为火悖地户，男人冤冤相害，女人必致淫污。</v>
      </c>
    </row>
    <row r="532" spans="1:9" x14ac:dyDescent="0.25">
      <c r="A532">
        <f t="shared" si="40"/>
        <v>-45.5</v>
      </c>
      <c r="B532">
        <f t="shared" si="41"/>
        <v>-1</v>
      </c>
      <c r="C532">
        <f t="shared" si="42"/>
        <v>2</v>
      </c>
      <c r="D532">
        <f t="shared" si="43"/>
        <v>3</v>
      </c>
      <c r="E532" t="str">
        <f>INDEX([2]!十八局地盤表,FLOOR((ROW()-2)/64, 1)+1,  D532)</f>
        <v>庚</v>
      </c>
      <c r="F532" t="str">
        <f>INDEX([2]!十八局地盤表,FLOOR((ROW()-2)/64, 1)+1,  MOD(D532 - C532-1, 8)+1)</f>
        <v>丁</v>
      </c>
      <c r="G532" t="str">
        <f t="shared" si="44"/>
        <v>丁庚</v>
      </c>
      <c r="H532" t="str">
        <f>VLOOKUP(G532,天干沖合!$E$2:$G$101,2,FALSE)</f>
        <v/>
      </c>
      <c r="I532" t="str">
        <f>VLOOKUP(G532,天干沖合!$E$2:$G$101,3,FALSE)</f>
        <v>丁为文书，庚为阻隔之神，故为文书阻隔，行人必归。</v>
      </c>
    </row>
    <row r="533" spans="1:9" x14ac:dyDescent="0.25">
      <c r="A533">
        <f t="shared" si="40"/>
        <v>-44.5</v>
      </c>
      <c r="B533">
        <f t="shared" si="41"/>
        <v>-1</v>
      </c>
      <c r="C533">
        <f t="shared" si="42"/>
        <v>2</v>
      </c>
      <c r="D533">
        <f t="shared" si="43"/>
        <v>4</v>
      </c>
      <c r="E533" t="str">
        <f>INDEX([2]!十八局地盤表,FLOOR((ROW()-2)/64, 1)+1,  D533)</f>
        <v>戊</v>
      </c>
      <c r="F533" t="str">
        <f>INDEX([2]!十八局地盤表,FLOOR((ROW()-2)/64, 1)+1,  MOD(D533 - C533-1, 8)+1)</f>
        <v>丙</v>
      </c>
      <c r="G533" t="str">
        <f t="shared" si="44"/>
        <v>丙戊</v>
      </c>
      <c r="H533" t="str">
        <f>VLOOKUP(G533,天干沖合!$E$2:$G$101,2,FALSE)</f>
        <v/>
      </c>
      <c r="I533" t="str">
        <f>VLOOKUP(G533,天干沖合!$E$2:$G$101,3,FALSE)</f>
        <v>甲为丙火之母，丙火回到母亲身边，好似飞鸟归 ，故名鸟跌穴，百事吉，事业可为，可谋大事。</v>
      </c>
    </row>
    <row r="534" spans="1:9" x14ac:dyDescent="0.25">
      <c r="A534">
        <f t="shared" si="40"/>
        <v>-43.5</v>
      </c>
      <c r="B534">
        <f t="shared" si="41"/>
        <v>-1</v>
      </c>
      <c r="C534">
        <f t="shared" si="42"/>
        <v>2</v>
      </c>
      <c r="D534">
        <f t="shared" si="43"/>
        <v>5</v>
      </c>
      <c r="E534" t="str">
        <f>INDEX([2]!十八局地盤表,FLOOR((ROW()-2)/64, 1)+1,  D534)</f>
        <v>壬</v>
      </c>
      <c r="F534" t="str">
        <f>INDEX([2]!十八局地盤表,FLOOR((ROW()-2)/64, 1)+1,  MOD(D534 - C534-1, 8)+1)</f>
        <v>庚</v>
      </c>
      <c r="G534" t="str">
        <f t="shared" si="44"/>
        <v>庚壬</v>
      </c>
      <c r="H534" t="str">
        <f>VLOOKUP(G534,天干沖合!$E$2:$G$101,2,FALSE)</f>
        <v/>
      </c>
      <c r="I534" t="str">
        <f>VLOOKUP(G534,天干沖合!$E$2:$G$101,3,FALSE)</f>
        <v>为上格，壬水主流动，庚为阻隔之神，故远行道路迷失，男女音信难通。</v>
      </c>
    </row>
    <row r="535" spans="1:9" x14ac:dyDescent="0.25">
      <c r="A535">
        <f t="shared" si="40"/>
        <v>-42.5</v>
      </c>
      <c r="B535">
        <f t="shared" si="41"/>
        <v>-1</v>
      </c>
      <c r="C535">
        <f t="shared" si="42"/>
        <v>2</v>
      </c>
      <c r="D535">
        <f t="shared" si="43"/>
        <v>6</v>
      </c>
      <c r="E535" t="str">
        <f>INDEX([2]!十八局地盤表,FLOOR((ROW()-2)/64, 1)+1,  D535)</f>
        <v>辛</v>
      </c>
      <c r="F535" t="str">
        <f>INDEX([2]!十八局地盤表,FLOOR((ROW()-2)/64, 1)+1,  MOD(D535 - C535-1, 8)+1)</f>
        <v>戊</v>
      </c>
      <c r="G535" t="str">
        <f t="shared" si="44"/>
        <v>戊辛</v>
      </c>
      <c r="H535" t="str">
        <f>VLOOKUP(G535,天干沖合!$E$2:$G$101,2,FALSE)</f>
        <v/>
      </c>
      <c r="I535" t="str">
        <f>VLOOKUP(G535,天干沖合!$E$2:$G$101,3,FALSE)</f>
        <v>因辛金克甲木，子午相冲，故为青龙折足，吉门有生助，尚能谋事，若逢凶门，主招灾、失财或有足疾、折伤。</v>
      </c>
    </row>
    <row r="536" spans="1:9" x14ac:dyDescent="0.25">
      <c r="A536">
        <f t="shared" si="40"/>
        <v>-41.5</v>
      </c>
      <c r="B536">
        <f t="shared" si="41"/>
        <v>-1</v>
      </c>
      <c r="C536">
        <f t="shared" si="42"/>
        <v>2</v>
      </c>
      <c r="D536">
        <f t="shared" si="43"/>
        <v>7</v>
      </c>
      <c r="E536" t="str">
        <f>INDEX([2]!十八局地盤表,FLOOR((ROW()-2)/64, 1)+1,  D536)</f>
        <v>乙</v>
      </c>
      <c r="F536" t="str">
        <f>INDEX([2]!十八局地盤表,FLOOR((ROW()-2)/64, 1)+1,  MOD(D536 - C536-1, 8)+1)</f>
        <v>壬</v>
      </c>
      <c r="G536" t="str">
        <f t="shared" si="44"/>
        <v>壬乙</v>
      </c>
      <c r="H536" t="str">
        <f>VLOOKUP(G536,天干沖合!$E$2:$G$101,2,FALSE)</f>
        <v/>
      </c>
      <c r="I536" t="str">
        <f>VLOOKUP(G536,天干沖合!$E$2:$G$101,3,FALSE)</f>
        <v>名为小蛇得势，女人柔顺，男人通达，测孕育生子，禄马光华。</v>
      </c>
    </row>
    <row r="537" spans="1:9" x14ac:dyDescent="0.25">
      <c r="A537">
        <f t="shared" si="40"/>
        <v>-40.5</v>
      </c>
      <c r="B537">
        <f t="shared" si="41"/>
        <v>-1</v>
      </c>
      <c r="C537">
        <f t="shared" si="42"/>
        <v>2</v>
      </c>
      <c r="D537">
        <f t="shared" si="43"/>
        <v>8</v>
      </c>
      <c r="E537" t="str">
        <f>INDEX([2]!十八局地盤表,FLOOR((ROW()-2)/64, 1)+1,  D537)</f>
        <v>己</v>
      </c>
      <c r="F537" t="str">
        <f>INDEX([2]!十八局地盤表,FLOOR((ROW()-2)/64, 1)+1,  MOD(D537 - C537-1, 8)+1)</f>
        <v>辛</v>
      </c>
      <c r="G537" t="str">
        <f t="shared" si="44"/>
        <v>辛己</v>
      </c>
      <c r="H537" t="str">
        <f>VLOOKUP(G537,天干沖合!$E$2:$G$101,2,FALSE)</f>
        <v/>
      </c>
      <c r="I537" t="str">
        <f>VLOOKUP(G537,天干沖合!$E$2:$G$101,3,FALSE)</f>
        <v>辛为罪人，戌为午火之库，故名为入狱自刑，奴仆背主，有苦诉讼难伸。</v>
      </c>
    </row>
    <row r="538" spans="1:9" x14ac:dyDescent="0.25">
      <c r="A538">
        <f t="shared" si="40"/>
        <v>-39.5</v>
      </c>
      <c r="B538">
        <f t="shared" si="41"/>
        <v>-1</v>
      </c>
      <c r="C538">
        <f t="shared" si="42"/>
        <v>3</v>
      </c>
      <c r="D538">
        <f t="shared" si="43"/>
        <v>1</v>
      </c>
      <c r="E538" t="str">
        <f>INDEX([2]!十八局地盤表,FLOOR((ROW()-2)/64, 1)+1,  D538)</f>
        <v>丁</v>
      </c>
      <c r="F538" t="str">
        <f>INDEX([2]!十八局地盤表,FLOOR((ROW()-2)/64, 1)+1,  MOD(D538 - C538-1, 8)+1)</f>
        <v>辛</v>
      </c>
      <c r="G538" t="str">
        <f t="shared" si="44"/>
        <v>辛丁</v>
      </c>
      <c r="H538" t="str">
        <f>VLOOKUP(G538,天干沖合!$E$2:$G$101,2,FALSE)</f>
        <v/>
      </c>
      <c r="I538" t="str">
        <f>VLOOKUP(G538,天干沖合!$E$2:$G$101,3,FALSE)</f>
        <v>辛为狱神，丁为星奇，故名为狱神得奇，经商求财获利倍增，囚人逢天赦释免。</v>
      </c>
    </row>
    <row r="539" spans="1:9" x14ac:dyDescent="0.25">
      <c r="A539">
        <f t="shared" si="40"/>
        <v>-38.5</v>
      </c>
      <c r="B539">
        <f t="shared" si="41"/>
        <v>-1</v>
      </c>
      <c r="C539">
        <f t="shared" si="42"/>
        <v>3</v>
      </c>
      <c r="D539">
        <f t="shared" si="43"/>
        <v>2</v>
      </c>
      <c r="E539" t="str">
        <f>INDEX([2]!十八局地盤表,FLOOR((ROW()-2)/64, 1)+1,  D539)</f>
        <v>丙</v>
      </c>
      <c r="F539" t="str">
        <f>INDEX([2]!十八局地盤表,FLOOR((ROW()-2)/64, 1)+1,  MOD(D539 - C539-1, 8)+1)</f>
        <v>乙</v>
      </c>
      <c r="G539" t="str">
        <f t="shared" si="44"/>
        <v>乙丙</v>
      </c>
      <c r="H539" t="str">
        <f>VLOOKUP(G539,天干沖合!$E$2:$G$101,2,FALSE)</f>
        <v/>
      </c>
      <c r="I539" t="str">
        <f>VLOOKUP(G539,天干沖合!$E$2:$G$101,3,FALSE)</f>
        <v>乙木生丙火，为奇仪顺遂，吉星迁官晋职，凶星夫妻反目离别。</v>
      </c>
    </row>
    <row r="540" spans="1:9" x14ac:dyDescent="0.25">
      <c r="A540">
        <f t="shared" si="40"/>
        <v>-37.5</v>
      </c>
      <c r="B540">
        <f t="shared" si="41"/>
        <v>-1</v>
      </c>
      <c r="C540">
        <f t="shared" si="42"/>
        <v>3</v>
      </c>
      <c r="D540">
        <f t="shared" si="43"/>
        <v>3</v>
      </c>
      <c r="E540" t="str">
        <f>INDEX([2]!十八局地盤表,FLOOR((ROW()-2)/64, 1)+1,  D540)</f>
        <v>庚</v>
      </c>
      <c r="F540" t="str">
        <f>INDEX([2]!十八局地盤表,FLOOR((ROW()-2)/64, 1)+1,  MOD(D540 - C540-1, 8)+1)</f>
        <v>己</v>
      </c>
      <c r="G540" t="str">
        <f t="shared" si="44"/>
        <v>己庚</v>
      </c>
      <c r="H540" t="str">
        <f>VLOOKUP(G540,天干沖合!$E$2:$G$101,2,FALSE)</f>
        <v/>
      </c>
      <c r="I540" t="str">
        <f>VLOOKUP(G540,天干沖合!$E$2:$G$101,3,FALSE)</f>
        <v>名为刑格返名，词讼先动者不利，如临阴星则有谋害之情。</v>
      </c>
    </row>
    <row r="541" spans="1:9" x14ac:dyDescent="0.25">
      <c r="A541">
        <f t="shared" si="40"/>
        <v>-36.5</v>
      </c>
      <c r="B541">
        <f t="shared" si="41"/>
        <v>-1</v>
      </c>
      <c r="C541">
        <f t="shared" si="42"/>
        <v>3</v>
      </c>
      <c r="D541">
        <f t="shared" si="43"/>
        <v>4</v>
      </c>
      <c r="E541" t="str">
        <f>INDEX([2]!十八局地盤表,FLOOR((ROW()-2)/64, 1)+1,  D541)</f>
        <v>戊</v>
      </c>
      <c r="F541" t="str">
        <f>INDEX([2]!十八局地盤表,FLOOR((ROW()-2)/64, 1)+1,  MOD(D541 - C541-1, 8)+1)</f>
        <v>丁</v>
      </c>
      <c r="G541" t="str">
        <f t="shared" si="44"/>
        <v>丁戊</v>
      </c>
      <c r="H541" t="str">
        <f>VLOOKUP(G541,天干沖合!$E$2:$G$101,2,FALSE)</f>
        <v/>
      </c>
      <c r="I541" t="str">
        <f>VLOOKUP(G541,天干沖合!$E$2:$G$101,3,FALSE)</f>
        <v>为青龙转光，官人升迁，常人威昌。</v>
      </c>
    </row>
    <row r="542" spans="1:9" x14ac:dyDescent="0.25">
      <c r="A542">
        <f t="shared" si="40"/>
        <v>-35.5</v>
      </c>
      <c r="B542">
        <f t="shared" si="41"/>
        <v>-1</v>
      </c>
      <c r="C542">
        <f t="shared" si="42"/>
        <v>3</v>
      </c>
      <c r="D542">
        <f t="shared" si="43"/>
        <v>5</v>
      </c>
      <c r="E542" t="str">
        <f>INDEX([2]!十八局地盤表,FLOOR((ROW()-2)/64, 1)+1,  D542)</f>
        <v>壬</v>
      </c>
      <c r="F542" t="str">
        <f>INDEX([2]!十八局地盤表,FLOOR((ROW()-2)/64, 1)+1,  MOD(D542 - C542-1, 8)+1)</f>
        <v>丙</v>
      </c>
      <c r="G542" t="str">
        <f t="shared" si="44"/>
        <v>丙壬</v>
      </c>
      <c r="H542" t="str">
        <f>VLOOKUP(G542,天干沖合!$E$2:$G$101,2,FALSE)</f>
        <v>沖</v>
      </c>
      <c r="I542" t="str">
        <f>VLOOKUP(G542,天干沖合!$E$2:$G$101,3,FALSE)</f>
        <v>为火入天罗，壬水冲克丙火，故为客不利，是非颇多。</v>
      </c>
    </row>
    <row r="543" spans="1:9" x14ac:dyDescent="0.25">
      <c r="A543">
        <f t="shared" si="40"/>
        <v>-34.5</v>
      </c>
      <c r="B543">
        <f t="shared" si="41"/>
        <v>-1</v>
      </c>
      <c r="C543">
        <f t="shared" si="42"/>
        <v>3</v>
      </c>
      <c r="D543">
        <f t="shared" si="43"/>
        <v>6</v>
      </c>
      <c r="E543" t="str">
        <f>INDEX([2]!十八局地盤表,FLOOR((ROW()-2)/64, 1)+1,  D543)</f>
        <v>辛</v>
      </c>
      <c r="F543" t="str">
        <f>INDEX([2]!十八局地盤表,FLOOR((ROW()-2)/64, 1)+1,  MOD(D543 - C543-1, 8)+1)</f>
        <v>庚</v>
      </c>
      <c r="G543" t="str">
        <f t="shared" si="44"/>
        <v>庚辛</v>
      </c>
      <c r="H543" t="str">
        <f>VLOOKUP(G543,天干沖合!$E$2:$G$101,2,FALSE)</f>
        <v/>
      </c>
      <c r="I543" t="str">
        <f>VLOOKUP(G543,天干沖合!$E$2:$G$101,3,FALSE)</f>
        <v>名为白虎干格，不宜远行，远行车折马伤，求财更为大凶。</v>
      </c>
    </row>
    <row r="544" spans="1:9" x14ac:dyDescent="0.25">
      <c r="A544">
        <f t="shared" si="40"/>
        <v>-33.5</v>
      </c>
      <c r="B544">
        <f t="shared" si="41"/>
        <v>-1</v>
      </c>
      <c r="C544">
        <f t="shared" si="42"/>
        <v>3</v>
      </c>
      <c r="D544">
        <f t="shared" si="43"/>
        <v>7</v>
      </c>
      <c r="E544" t="str">
        <f>INDEX([2]!十八局地盤表,FLOOR((ROW()-2)/64, 1)+1,  D544)</f>
        <v>乙</v>
      </c>
      <c r="F544" t="str">
        <f>INDEX([2]!十八局地盤表,FLOOR((ROW()-2)/64, 1)+1,  MOD(D544 - C544-1, 8)+1)</f>
        <v>戊</v>
      </c>
      <c r="G544" t="str">
        <f t="shared" si="44"/>
        <v>戊乙</v>
      </c>
      <c r="H544" t="str">
        <f>VLOOKUP(G544,天干沖合!$E$2:$G$101,2,FALSE)</f>
        <v/>
      </c>
      <c r="I544" t="str">
        <f>VLOOKUP(G544,天干沖合!$E$2:$G$101,3,FALSE)</f>
        <v>甲乙会合，因此甲乙均位于东方青龙之位，所以青龙和会，门吉事也吉，门凶事也凶。</v>
      </c>
    </row>
    <row r="545" spans="1:9" x14ac:dyDescent="0.25">
      <c r="A545">
        <f t="shared" si="40"/>
        <v>-32.5</v>
      </c>
      <c r="B545">
        <f t="shared" si="41"/>
        <v>-1</v>
      </c>
      <c r="C545">
        <f t="shared" si="42"/>
        <v>3</v>
      </c>
      <c r="D545">
        <f t="shared" si="43"/>
        <v>8</v>
      </c>
      <c r="E545" t="str">
        <f>INDEX([2]!十八局地盤表,FLOOR((ROW()-2)/64, 1)+1,  D545)</f>
        <v>己</v>
      </c>
      <c r="F545" t="str">
        <f>INDEX([2]!十八局地盤表,FLOOR((ROW()-2)/64, 1)+1,  MOD(D545 - C545-1, 8)+1)</f>
        <v>壬</v>
      </c>
      <c r="G545" t="str">
        <f t="shared" si="44"/>
        <v>壬己</v>
      </c>
      <c r="H545" t="str">
        <f>VLOOKUP(G545,天干沖合!$E$2:$G$101,2,FALSE)</f>
        <v/>
      </c>
      <c r="I545" t="str">
        <f>VLOOKUP(G545,天干沖合!$E$2:$G$101,3,FALSE)</f>
        <v>因辰戌相冲，故名为反吟蛇刑，主官讼败拆，大祸将至，顺守可吉，妄动必凶。</v>
      </c>
    </row>
    <row r="546" spans="1:9" x14ac:dyDescent="0.25">
      <c r="A546">
        <f t="shared" si="40"/>
        <v>-31.5</v>
      </c>
      <c r="B546">
        <f t="shared" si="41"/>
        <v>-1</v>
      </c>
      <c r="C546">
        <f t="shared" si="42"/>
        <v>4</v>
      </c>
      <c r="D546">
        <f t="shared" si="43"/>
        <v>1</v>
      </c>
      <c r="E546" t="str">
        <f>INDEX([2]!十八局地盤表,FLOOR((ROW()-2)/64, 1)+1,  D546)</f>
        <v>丁</v>
      </c>
      <c r="F546" t="str">
        <f>INDEX([2]!十八局地盤表,FLOOR((ROW()-2)/64, 1)+1,  MOD(D546 - C546-1, 8)+1)</f>
        <v>壬</v>
      </c>
      <c r="G546" t="str">
        <f t="shared" si="44"/>
        <v>壬丁</v>
      </c>
      <c r="H546" t="str">
        <f>VLOOKUP(G546,天干沖合!$E$2:$G$101,2,FALSE)</f>
        <v>合木</v>
      </c>
      <c r="I546" t="str">
        <f>VLOOKUP(G546,天干沖合!$E$2:$G$101,3,FALSE)</f>
        <v>因丁壬相合，故名干合蛇刑，文书牵连，贵人匆匆，男吉女凶。</v>
      </c>
    </row>
    <row r="547" spans="1:9" x14ac:dyDescent="0.25">
      <c r="A547">
        <f t="shared" si="40"/>
        <v>-30.5</v>
      </c>
      <c r="B547">
        <f t="shared" si="41"/>
        <v>-1</v>
      </c>
      <c r="C547">
        <f t="shared" si="42"/>
        <v>4</v>
      </c>
      <c r="D547">
        <f t="shared" si="43"/>
        <v>2</v>
      </c>
      <c r="E547" t="str">
        <f>INDEX([2]!十八局地盤表,FLOOR((ROW()-2)/64, 1)+1,  D547)</f>
        <v>丙</v>
      </c>
      <c r="F547" t="str">
        <f>INDEX([2]!十八局地盤表,FLOOR((ROW()-2)/64, 1)+1,  MOD(D547 - C547-1, 8)+1)</f>
        <v>辛</v>
      </c>
      <c r="G547" t="str">
        <f t="shared" si="44"/>
        <v>辛丙</v>
      </c>
      <c r="H547" t="str">
        <f>VLOOKUP(G547,天干沖合!$E$2:$G$101,2,FALSE)</f>
        <v>合水</v>
      </c>
      <c r="I547" t="str">
        <f>VLOOKUP(G547,天干沖合!$E$2:$G$101,3,FALSE)</f>
        <v>名为合悖师，门吉则事吉，门凶则事凶，测事易因财物致讼。</v>
      </c>
    </row>
    <row r="548" spans="1:9" x14ac:dyDescent="0.25">
      <c r="A548">
        <f t="shared" si="40"/>
        <v>-29.5</v>
      </c>
      <c r="B548">
        <f t="shared" si="41"/>
        <v>-1</v>
      </c>
      <c r="C548">
        <f t="shared" si="42"/>
        <v>4</v>
      </c>
      <c r="D548">
        <f t="shared" si="43"/>
        <v>3</v>
      </c>
      <c r="E548" t="str">
        <f>INDEX([2]!十八局地盤表,FLOOR((ROW()-2)/64, 1)+1,  D548)</f>
        <v>庚</v>
      </c>
      <c r="F548" t="str">
        <f>INDEX([2]!十八局地盤表,FLOOR((ROW()-2)/64, 1)+1,  MOD(D548 - C548-1, 8)+1)</f>
        <v>乙</v>
      </c>
      <c r="G548" t="str">
        <f t="shared" si="44"/>
        <v>乙庚</v>
      </c>
      <c r="H548" t="str">
        <f>VLOOKUP(G548,天干沖合!$E$2:$G$101,2,FALSE)</f>
        <v>合金</v>
      </c>
      <c r="I548" t="str">
        <f>VLOOKUP(G548,天干沖合!$E$2:$G$101,3,FALSE)</f>
        <v>庚金克刑乙木，故为日奇被刑，为争讼财产，夫妻怀有私意。</v>
      </c>
    </row>
    <row r="549" spans="1:9" x14ac:dyDescent="0.25">
      <c r="A549">
        <f t="shared" si="40"/>
        <v>-28.5</v>
      </c>
      <c r="B549">
        <f t="shared" si="41"/>
        <v>-1</v>
      </c>
      <c r="C549">
        <f t="shared" si="42"/>
        <v>4</v>
      </c>
      <c r="D549">
        <f t="shared" si="43"/>
        <v>4</v>
      </c>
      <c r="E549" t="str">
        <f>INDEX([2]!十八局地盤表,FLOOR((ROW()-2)/64, 1)+1,  D549)</f>
        <v>戊</v>
      </c>
      <c r="F549" t="str">
        <f>INDEX([2]!十八局地盤表,FLOOR((ROW()-2)/64, 1)+1,  MOD(D549 - C549-1, 8)+1)</f>
        <v>己</v>
      </c>
      <c r="G549" t="str">
        <f t="shared" si="44"/>
        <v>己戊</v>
      </c>
      <c r="H549" t="str">
        <f>VLOOKUP(G549,天干沖合!$E$2:$G$101,2,FALSE)</f>
        <v/>
      </c>
      <c r="I549" t="str">
        <f>VLOOKUP(G549,天干沖合!$E$2:$G$101,3,FALSE)</f>
        <v>因戌为 ，甲为龙，故为 遇青龙，门吉为谋事望遂意，上人见官；若门凶，枉费心机。</v>
      </c>
    </row>
    <row r="550" spans="1:9" x14ac:dyDescent="0.25">
      <c r="A550">
        <f t="shared" si="40"/>
        <v>-27.5</v>
      </c>
      <c r="B550">
        <f t="shared" si="41"/>
        <v>-1</v>
      </c>
      <c r="C550">
        <f t="shared" si="42"/>
        <v>4</v>
      </c>
      <c r="D550">
        <f t="shared" si="43"/>
        <v>5</v>
      </c>
      <c r="E550" t="str">
        <f>INDEX([2]!十八局地盤表,FLOOR((ROW()-2)/64, 1)+1,  D550)</f>
        <v>壬</v>
      </c>
      <c r="F550" t="str">
        <f>INDEX([2]!十八局地盤表,FLOOR((ROW()-2)/64, 1)+1,  MOD(D550 - C550-1, 8)+1)</f>
        <v>丁</v>
      </c>
      <c r="G550" t="str">
        <f t="shared" si="44"/>
        <v>丁壬</v>
      </c>
      <c r="H550" t="str">
        <f>VLOOKUP(G550,天干沖合!$E$2:$G$101,2,FALSE)</f>
        <v>合木</v>
      </c>
      <c r="I550" t="str">
        <f>VLOOKUP(G550,天干沖合!$E$2:$G$101,3,FALSE)</f>
        <v>因丁壬相合，故主贵人恩诏，讼狱公平，测婚多为苟合。</v>
      </c>
    </row>
    <row r="551" spans="1:9" x14ac:dyDescent="0.25">
      <c r="A551">
        <f t="shared" si="40"/>
        <v>-26.5</v>
      </c>
      <c r="B551">
        <f t="shared" si="41"/>
        <v>-1</v>
      </c>
      <c r="C551">
        <f t="shared" si="42"/>
        <v>4</v>
      </c>
      <c r="D551">
        <f t="shared" si="43"/>
        <v>6</v>
      </c>
      <c r="E551" t="str">
        <f>INDEX([2]!十八局地盤表,FLOOR((ROW()-2)/64, 1)+1,  D551)</f>
        <v>辛</v>
      </c>
      <c r="F551" t="str">
        <f>INDEX([2]!十八局地盤表,FLOOR((ROW()-2)/64, 1)+1,  MOD(D551 - C551-1, 8)+1)</f>
        <v>丙</v>
      </c>
      <c r="G551" t="str">
        <f t="shared" si="44"/>
        <v>丙辛</v>
      </c>
      <c r="H551" t="str">
        <f>VLOOKUP(G551,天干沖合!$E$2:$G$101,2,FALSE)</f>
        <v>合水</v>
      </c>
      <c r="I551" t="str">
        <f>VLOOKUP(G551,天干沖合!$E$2:$G$101,3,FALSE)</f>
        <v>因丙辛相合，故为谋事能成，为疾病人不凶。</v>
      </c>
    </row>
    <row r="552" spans="1:9" x14ac:dyDescent="0.25">
      <c r="A552">
        <f t="shared" si="40"/>
        <v>-25.5</v>
      </c>
      <c r="B552">
        <f t="shared" si="41"/>
        <v>-1</v>
      </c>
      <c r="C552">
        <f t="shared" si="42"/>
        <v>4</v>
      </c>
      <c r="D552">
        <f t="shared" si="43"/>
        <v>7</v>
      </c>
      <c r="E552" t="str">
        <f>INDEX([2]!十八局地盤表,FLOOR((ROW()-2)/64, 1)+1,  D552)</f>
        <v>乙</v>
      </c>
      <c r="F552" t="str">
        <f>INDEX([2]!十八局地盤表,FLOOR((ROW()-2)/64, 1)+1,  MOD(D552 - C552-1, 8)+1)</f>
        <v>庚</v>
      </c>
      <c r="G552" t="str">
        <f t="shared" si="44"/>
        <v>庚乙</v>
      </c>
      <c r="H552" t="str">
        <f>VLOOKUP(G552,天干沖合!$E$2:$G$101,2,FALSE)</f>
        <v>合金</v>
      </c>
      <c r="I552" t="str">
        <f>VLOOKUP(G552,天干沖合!$E$2:$G$101,3,FALSE)</f>
        <v>为太白逢星，退吉进凶，谋为不利。</v>
      </c>
    </row>
    <row r="553" spans="1:9" x14ac:dyDescent="0.25">
      <c r="A553">
        <f t="shared" si="40"/>
        <v>-24.5</v>
      </c>
      <c r="B553">
        <f t="shared" si="41"/>
        <v>-1</v>
      </c>
      <c r="C553">
        <f t="shared" si="42"/>
        <v>4</v>
      </c>
      <c r="D553">
        <f t="shared" si="43"/>
        <v>8</v>
      </c>
      <c r="E553" t="str">
        <f>INDEX([2]!十八局地盤表,FLOOR((ROW()-2)/64, 1)+1,  D553)</f>
        <v>己</v>
      </c>
      <c r="F553" t="str">
        <f>INDEX([2]!十八局地盤表,FLOOR((ROW()-2)/64, 1)+1,  MOD(D553 - C553-1, 8)+1)</f>
        <v>戊</v>
      </c>
      <c r="G553" t="str">
        <f t="shared" si="44"/>
        <v>戊己</v>
      </c>
      <c r="H553" t="str">
        <f>VLOOKUP(G553,天干沖合!$E$2:$G$101,2,FALSE)</f>
        <v/>
      </c>
      <c r="I553" t="str">
        <f>VLOOKUP(G553,天干沖合!$E$2:$G$101,3,FALSE)</f>
        <v>因为戌为戊土之墓，故为贵人入狱，公私皆不利。</v>
      </c>
    </row>
    <row r="554" spans="1:9" x14ac:dyDescent="0.25">
      <c r="A554">
        <f t="shared" si="40"/>
        <v>-23.5</v>
      </c>
      <c r="B554">
        <f t="shared" si="41"/>
        <v>-1</v>
      </c>
      <c r="C554">
        <f t="shared" si="42"/>
        <v>5</v>
      </c>
      <c r="D554">
        <f t="shared" si="43"/>
        <v>1</v>
      </c>
      <c r="E554" t="str">
        <f>INDEX([2]!十八局地盤表,FLOOR((ROW()-2)/64, 1)+1,  D554)</f>
        <v>丁</v>
      </c>
      <c r="F554" t="str">
        <f>INDEX([2]!十八局地盤表,FLOOR((ROW()-2)/64, 1)+1,  MOD(D554 - C554-1, 8)+1)</f>
        <v>戊</v>
      </c>
      <c r="G554" t="str">
        <f t="shared" si="44"/>
        <v>戊丁</v>
      </c>
      <c r="H554" t="str">
        <f>VLOOKUP(G554,天干沖合!$E$2:$G$101,2,FALSE)</f>
        <v/>
      </c>
      <c r="I554" t="str">
        <f>VLOOKUP(G554,天干沖合!$E$2:$G$101,3,FALSE)</f>
        <v>因甲木青龙生助丁火，故为青龙耀明，宜见上级领导，贵人、求功名，为事吉利，若值墓迫，招惹是非。</v>
      </c>
    </row>
    <row r="555" spans="1:9" x14ac:dyDescent="0.25">
      <c r="A555">
        <f t="shared" si="40"/>
        <v>-22.5</v>
      </c>
      <c r="B555">
        <f t="shared" si="41"/>
        <v>-1</v>
      </c>
      <c r="C555">
        <f t="shared" si="42"/>
        <v>5</v>
      </c>
      <c r="D555">
        <f t="shared" si="43"/>
        <v>2</v>
      </c>
      <c r="E555" t="str">
        <f>INDEX([2]!十八局地盤表,FLOOR((ROW()-2)/64, 1)+1,  D555)</f>
        <v>丙</v>
      </c>
      <c r="F555" t="str">
        <f>INDEX([2]!十八局地盤表,FLOOR((ROW()-2)/64, 1)+1,  MOD(D555 - C555-1, 8)+1)</f>
        <v>壬</v>
      </c>
      <c r="G555" t="str">
        <f t="shared" si="44"/>
        <v>壬丙</v>
      </c>
      <c r="H555" t="str">
        <f>VLOOKUP(G555,天干沖合!$E$2:$G$101,2,FALSE)</f>
        <v>沖</v>
      </c>
      <c r="I555" t="str">
        <f>VLOOKUP(G555,天干沖合!$E$2:$G$101,3,FALSE)</f>
        <v>名为水蛇入火，因壬丙相冲克，故主官灾刑禁，络绎不绝。</v>
      </c>
    </row>
    <row r="556" spans="1:9" x14ac:dyDescent="0.25">
      <c r="A556">
        <f t="shared" si="40"/>
        <v>-21.5</v>
      </c>
      <c r="B556">
        <f t="shared" si="41"/>
        <v>-1</v>
      </c>
      <c r="C556">
        <f t="shared" si="42"/>
        <v>5</v>
      </c>
      <c r="D556">
        <f t="shared" si="43"/>
        <v>3</v>
      </c>
      <c r="E556" t="str">
        <f>INDEX([2]!十八局地盤表,FLOOR((ROW()-2)/64, 1)+1,  D556)</f>
        <v>庚</v>
      </c>
      <c r="F556" t="str">
        <f>INDEX([2]!十八局地盤表,FLOOR((ROW()-2)/64, 1)+1,  MOD(D556 - C556-1, 8)+1)</f>
        <v>辛</v>
      </c>
      <c r="G556" t="str">
        <f t="shared" si="44"/>
        <v>辛庚</v>
      </c>
      <c r="H556" t="str">
        <f>VLOOKUP(G556,天干沖合!$E$2:$G$101,2,FALSE)</f>
        <v/>
      </c>
      <c r="I556" t="str">
        <f>VLOOKUP(G556,天干沖合!$E$2:$G$101,3,FALSE)</f>
        <v>名为白虎出力，刀刃相交，主客相残，逊让退步稍可，强进血溅衣衫。</v>
      </c>
    </row>
    <row r="557" spans="1:9" x14ac:dyDescent="0.25">
      <c r="A557">
        <f t="shared" si="40"/>
        <v>-20.5</v>
      </c>
      <c r="B557">
        <f t="shared" si="41"/>
        <v>-1</v>
      </c>
      <c r="C557">
        <f t="shared" si="42"/>
        <v>5</v>
      </c>
      <c r="D557">
        <f t="shared" si="43"/>
        <v>4</v>
      </c>
      <c r="E557" t="str">
        <f>INDEX([2]!十八局地盤表,FLOOR((ROW()-2)/64, 1)+1,  D557)</f>
        <v>戊</v>
      </c>
      <c r="F557" t="str">
        <f>INDEX([2]!十八局地盤表,FLOOR((ROW()-2)/64, 1)+1,  MOD(D557 - C557-1, 8)+1)</f>
        <v>乙</v>
      </c>
      <c r="G557" t="str">
        <f t="shared" si="44"/>
        <v>乙戊</v>
      </c>
      <c r="H557" t="str">
        <f>VLOOKUP(G557,天干沖合!$E$2:$G$101,2,FALSE)</f>
        <v/>
      </c>
      <c r="I557" t="str">
        <f>VLOOKUP(G557,天干沖合!$E$2:$G$101,3,FALSE)</f>
        <v>乙木克戊土，为阴害阳门（因戊为阳为天门），利于阴人、阴事，不利阳人、阳事，门吉尚可谋为，门凶、门迫则破财伤人。</v>
      </c>
    </row>
    <row r="558" spans="1:9" x14ac:dyDescent="0.25">
      <c r="A558">
        <f t="shared" si="40"/>
        <v>-19.5</v>
      </c>
      <c r="B558">
        <f t="shared" si="41"/>
        <v>-1</v>
      </c>
      <c r="C558">
        <f t="shared" si="42"/>
        <v>5</v>
      </c>
      <c r="D558">
        <f t="shared" si="43"/>
        <v>5</v>
      </c>
      <c r="E558" t="str">
        <f>INDEX([2]!十八局地盤表,FLOOR((ROW()-2)/64, 1)+1,  D558)</f>
        <v>壬</v>
      </c>
      <c r="F558" t="str">
        <f>INDEX([2]!十八局地盤表,FLOOR((ROW()-2)/64, 1)+1,  MOD(D558 - C558-1, 8)+1)</f>
        <v>己</v>
      </c>
      <c r="G558" t="str">
        <f t="shared" si="44"/>
        <v>己壬</v>
      </c>
      <c r="H558" t="str">
        <f>VLOOKUP(G558,天干沖合!$E$2:$G$101,2,FALSE)</f>
        <v/>
      </c>
      <c r="I558" t="str">
        <f>VLOOKUP(G558,天干沖合!$E$2:$G$101,3,FALSE)</f>
        <v>名为地网高张，狡童佚女，奸情伤杀，凶。</v>
      </c>
    </row>
    <row r="559" spans="1:9" x14ac:dyDescent="0.25">
      <c r="A559">
        <f t="shared" si="40"/>
        <v>-18.5</v>
      </c>
      <c r="B559">
        <f t="shared" si="41"/>
        <v>-1</v>
      </c>
      <c r="C559">
        <f t="shared" si="42"/>
        <v>5</v>
      </c>
      <c r="D559">
        <f t="shared" si="43"/>
        <v>6</v>
      </c>
      <c r="E559" t="str">
        <f>INDEX([2]!十八局地盤表,FLOOR((ROW()-2)/64, 1)+1,  D559)</f>
        <v>辛</v>
      </c>
      <c r="F559" t="str">
        <f>INDEX([2]!十八局地盤表,FLOOR((ROW()-2)/64, 1)+1,  MOD(D559 - C559-1, 8)+1)</f>
        <v>丁</v>
      </c>
      <c r="G559" t="str">
        <f t="shared" si="44"/>
        <v>丁辛</v>
      </c>
      <c r="H559" t="str">
        <f>VLOOKUP(G559,天干沖合!$E$2:$G$101,2,FALSE)</f>
        <v/>
      </c>
      <c r="I559" t="str">
        <f>VLOOKUP(G559,天干沖合!$E$2:$G$101,3,FALSE)</f>
        <v>为朱雀入狱，罪人释囚，官人失位。</v>
      </c>
    </row>
    <row r="560" spans="1:9" x14ac:dyDescent="0.25">
      <c r="A560">
        <f t="shared" si="40"/>
        <v>-17.5</v>
      </c>
      <c r="B560">
        <f t="shared" si="41"/>
        <v>-1</v>
      </c>
      <c r="C560">
        <f t="shared" si="42"/>
        <v>5</v>
      </c>
      <c r="D560">
        <f t="shared" si="43"/>
        <v>7</v>
      </c>
      <c r="E560" t="str">
        <f>INDEX([2]!十八局地盤表,FLOOR((ROW()-2)/64, 1)+1,  D560)</f>
        <v>乙</v>
      </c>
      <c r="F560" t="str">
        <f>INDEX([2]!十八局地盤表,FLOOR((ROW()-2)/64, 1)+1,  MOD(D560 - C560-1, 8)+1)</f>
        <v>丙</v>
      </c>
      <c r="G560" t="str">
        <f t="shared" si="44"/>
        <v>丙乙</v>
      </c>
      <c r="H560" t="str">
        <f>VLOOKUP(G560,天干沖合!$E$2:$G$101,2,FALSE)</f>
        <v/>
      </c>
      <c r="I560" t="str">
        <f>VLOOKUP(G560,天干沖合!$E$2:$G$101,3,FALSE)</f>
        <v>为日月并行，公谋私为皆为吉。</v>
      </c>
    </row>
    <row r="561" spans="1:9" x14ac:dyDescent="0.25">
      <c r="A561">
        <f t="shared" si="40"/>
        <v>-16.5</v>
      </c>
      <c r="B561">
        <f t="shared" si="41"/>
        <v>-1</v>
      </c>
      <c r="C561">
        <f t="shared" si="42"/>
        <v>5</v>
      </c>
      <c r="D561">
        <f t="shared" si="43"/>
        <v>8</v>
      </c>
      <c r="E561" t="str">
        <f>INDEX([2]!十八局地盤表,FLOOR((ROW()-2)/64, 1)+1,  D561)</f>
        <v>己</v>
      </c>
      <c r="F561" t="str">
        <f>INDEX([2]!十八局地盤表,FLOOR((ROW()-2)/64, 1)+1,  MOD(D561 - C561-1, 8)+1)</f>
        <v>庚</v>
      </c>
      <c r="G561" t="str">
        <f t="shared" si="44"/>
        <v>庚己</v>
      </c>
      <c r="H561" t="str">
        <f>VLOOKUP(G561,天干沖合!$E$2:$G$101,2,FALSE)</f>
        <v/>
      </c>
      <c r="I561" t="str">
        <f>VLOOKUP(G561,天干沖合!$E$2:$G$101,3,FALSE)</f>
        <v>名为官符刑格，主有官司口舌，因官讼被判刑，住牢狱更凶。</v>
      </c>
    </row>
    <row r="562" spans="1:9" x14ac:dyDescent="0.25">
      <c r="A562">
        <f t="shared" si="40"/>
        <v>-15.5</v>
      </c>
      <c r="B562">
        <f t="shared" si="41"/>
        <v>-1</v>
      </c>
      <c r="C562">
        <f t="shared" si="42"/>
        <v>6</v>
      </c>
      <c r="D562">
        <f t="shared" si="43"/>
        <v>1</v>
      </c>
      <c r="E562" t="str">
        <f>INDEX([2]!十八局地盤表,FLOOR((ROW()-2)/64, 1)+1,  D562)</f>
        <v>丁</v>
      </c>
      <c r="F562" t="str">
        <f>INDEX([2]!十八局地盤表,FLOOR((ROW()-2)/64, 1)+1,  MOD(D562 - C562-1, 8)+1)</f>
        <v>庚</v>
      </c>
      <c r="G562" t="str">
        <f t="shared" si="44"/>
        <v>庚丁</v>
      </c>
      <c r="H562" t="str">
        <f>VLOOKUP(G562,天干沖合!$E$2:$G$101,2,FALSE)</f>
        <v/>
      </c>
      <c r="I562" t="str">
        <f>VLOOKUP(G562,天干沖合!$E$2:$G$101,3,FALSE)</f>
        <v>名为亭亭之格，因私匿或男女关系起官司是非，门吉有救，门凶事必凶。</v>
      </c>
    </row>
    <row r="563" spans="1:9" x14ac:dyDescent="0.25">
      <c r="A563">
        <f t="shared" si="40"/>
        <v>-14.5</v>
      </c>
      <c r="B563">
        <f t="shared" si="41"/>
        <v>-1</v>
      </c>
      <c r="C563">
        <f t="shared" si="42"/>
        <v>6</v>
      </c>
      <c r="D563">
        <f t="shared" si="43"/>
        <v>2</v>
      </c>
      <c r="E563" t="str">
        <f>INDEX([2]!十八局地盤表,FLOOR((ROW()-2)/64, 1)+1,  D563)</f>
        <v>丙</v>
      </c>
      <c r="F563" t="str">
        <f>INDEX([2]!十八局地盤表,FLOOR((ROW()-2)/64, 1)+1,  MOD(D563 - C563-1, 8)+1)</f>
        <v>戊</v>
      </c>
      <c r="G563" t="str">
        <f t="shared" si="44"/>
        <v>戊丙</v>
      </c>
      <c r="H563" t="str">
        <f>VLOOKUP(G563,天干沖合!$E$2:$G$101,2,FALSE)</f>
        <v/>
      </c>
      <c r="I563" t="str">
        <f>VLOOKUP(G563,天干沖合!$E$2:$G$101,3,FALSE)</f>
        <v>因青龙甲木生助丙火，故为青龙返首，为事所谋，大吉大利。若逢迫墓击刑，吉事成凶。</v>
      </c>
    </row>
    <row r="564" spans="1:9" x14ac:dyDescent="0.25">
      <c r="A564">
        <f t="shared" si="40"/>
        <v>-13.5</v>
      </c>
      <c r="B564">
        <f t="shared" si="41"/>
        <v>-1</v>
      </c>
      <c r="C564">
        <f t="shared" si="42"/>
        <v>6</v>
      </c>
      <c r="D564">
        <f t="shared" si="43"/>
        <v>3</v>
      </c>
      <c r="E564" t="str">
        <f>INDEX([2]!十八局地盤表,FLOOR((ROW()-2)/64, 1)+1,  D564)</f>
        <v>庚</v>
      </c>
      <c r="F564" t="str">
        <f>INDEX([2]!十八局地盤表,FLOOR((ROW()-2)/64, 1)+1,  MOD(D564 - C564-1, 8)+1)</f>
        <v>壬</v>
      </c>
      <c r="G564" t="str">
        <f t="shared" si="44"/>
        <v>壬庚</v>
      </c>
      <c r="H564" t="str">
        <f>VLOOKUP(G564,天干沖合!$E$2:$G$101,2,FALSE)</f>
        <v/>
      </c>
      <c r="I564" t="str">
        <f>VLOOKUP(G564,天干沖合!$E$2:$G$101,3,FALSE)</f>
        <v>因庚为太白，壬为蛇，故名为太白擒蛇，刑狱公平，立剖邪正。</v>
      </c>
    </row>
    <row r="565" spans="1:9" x14ac:dyDescent="0.25">
      <c r="A565">
        <f t="shared" si="40"/>
        <v>-12.5</v>
      </c>
      <c r="B565">
        <f t="shared" si="41"/>
        <v>-1</v>
      </c>
      <c r="C565">
        <f t="shared" si="42"/>
        <v>6</v>
      </c>
      <c r="D565">
        <f t="shared" si="43"/>
        <v>4</v>
      </c>
      <c r="E565" t="str">
        <f>INDEX([2]!十八局地盤表,FLOOR((ROW()-2)/64, 1)+1,  D565)</f>
        <v>戊</v>
      </c>
      <c r="F565" t="str">
        <f>INDEX([2]!十八局地盤表,FLOOR((ROW()-2)/64, 1)+1,  MOD(D565 - C565-1, 8)+1)</f>
        <v>辛</v>
      </c>
      <c r="G565" t="str">
        <f t="shared" si="44"/>
        <v>辛戊</v>
      </c>
      <c r="H565" t="str">
        <f>VLOOKUP(G565,天干沖合!$E$2:$G$101,2,FALSE)</f>
        <v/>
      </c>
      <c r="I565" t="str">
        <f>VLOOKUP(G565,天干沖合!$E$2:$G$101,3,FALSE)</f>
        <v>辛金克甲木，子午又相冲，故为困龙被伤，主官司破财，屈抑守分尚可，妄动则带来祸殃。</v>
      </c>
    </row>
    <row r="566" spans="1:9" x14ac:dyDescent="0.25">
      <c r="A566">
        <f t="shared" si="40"/>
        <v>-11.5</v>
      </c>
      <c r="B566">
        <f t="shared" si="41"/>
        <v>-1</v>
      </c>
      <c r="C566">
        <f t="shared" si="42"/>
        <v>6</v>
      </c>
      <c r="D566">
        <f t="shared" si="43"/>
        <v>5</v>
      </c>
      <c r="E566" t="str">
        <f>INDEX([2]!十八局地盤表,FLOOR((ROW()-2)/64, 1)+1,  D566)</f>
        <v>壬</v>
      </c>
      <c r="F566" t="str">
        <f>INDEX([2]!十八局地盤表,FLOOR((ROW()-2)/64, 1)+1,  MOD(D566 - C566-1, 8)+1)</f>
        <v>乙</v>
      </c>
      <c r="G566" t="str">
        <f t="shared" si="44"/>
        <v>乙壬</v>
      </c>
      <c r="H566" t="str">
        <f>VLOOKUP(G566,天干沖合!$E$2:$G$101,2,FALSE)</f>
        <v/>
      </c>
      <c r="I566" t="str">
        <f>VLOOKUP(G566,天干沖合!$E$2:$G$101,3,FALSE)</f>
        <v>为日奇入地，尊卑悖乱，官讼是非，有人谋害之事。</v>
      </c>
    </row>
    <row r="567" spans="1:9" x14ac:dyDescent="0.25">
      <c r="A567">
        <f t="shared" si="40"/>
        <v>-10.5</v>
      </c>
      <c r="B567">
        <f t="shared" si="41"/>
        <v>-1</v>
      </c>
      <c r="C567">
        <f t="shared" si="42"/>
        <v>6</v>
      </c>
      <c r="D567">
        <f t="shared" si="43"/>
        <v>6</v>
      </c>
      <c r="E567" t="str">
        <f>INDEX([2]!十八局地盤表,FLOOR((ROW()-2)/64, 1)+1,  D567)</f>
        <v>辛</v>
      </c>
      <c r="F567" t="str">
        <f>INDEX([2]!十八局地盤表,FLOOR((ROW()-2)/64, 1)+1,  MOD(D567 - C567-1, 8)+1)</f>
        <v>己</v>
      </c>
      <c r="G567" t="str">
        <f t="shared" si="44"/>
        <v>己辛</v>
      </c>
      <c r="H567" t="str">
        <f>VLOOKUP(G567,天干沖合!$E$2:$G$101,2,FALSE)</f>
        <v/>
      </c>
      <c r="I567" t="str">
        <f>VLOOKUP(G567,天干沖合!$E$2:$G$101,3,FALSE)</f>
        <v>名为游魂入墓，易遭阴邪鬼魅作祟。</v>
      </c>
    </row>
    <row r="568" spans="1:9" x14ac:dyDescent="0.25">
      <c r="A568">
        <f t="shared" si="40"/>
        <v>-9.5</v>
      </c>
      <c r="B568">
        <f t="shared" si="41"/>
        <v>-1</v>
      </c>
      <c r="C568">
        <f t="shared" si="42"/>
        <v>6</v>
      </c>
      <c r="D568">
        <f t="shared" si="43"/>
        <v>7</v>
      </c>
      <c r="E568" t="str">
        <f>INDEX([2]!十八局地盤表,FLOOR((ROW()-2)/64, 1)+1,  D568)</f>
        <v>乙</v>
      </c>
      <c r="F568" t="str">
        <f>INDEX([2]!十八局地盤表,FLOOR((ROW()-2)/64, 1)+1,  MOD(D568 - C568-1, 8)+1)</f>
        <v>丁</v>
      </c>
      <c r="G568" t="str">
        <f t="shared" si="44"/>
        <v>丁乙</v>
      </c>
      <c r="H568" t="str">
        <f>VLOOKUP(G568,天干沖合!$E$2:$G$101,2,FALSE)</f>
        <v/>
      </c>
      <c r="I568" t="str">
        <f>VLOOKUP(G568,天干沖合!$E$2:$G$101,3,FALSE)</f>
        <v>为人遁吉格，贵人加官晋爵，常人婚姻财帛有喜。</v>
      </c>
    </row>
    <row r="569" spans="1:9" x14ac:dyDescent="0.25">
      <c r="A569">
        <f t="shared" si="40"/>
        <v>-8.5</v>
      </c>
      <c r="B569">
        <f t="shared" si="41"/>
        <v>-1</v>
      </c>
      <c r="C569">
        <f t="shared" si="42"/>
        <v>6</v>
      </c>
      <c r="D569">
        <f t="shared" si="43"/>
        <v>8</v>
      </c>
      <c r="E569" t="str">
        <f>INDEX([2]!十八局地盤表,FLOOR((ROW()-2)/64, 1)+1,  D569)</f>
        <v>己</v>
      </c>
      <c r="F569" t="str">
        <f>INDEX([2]!十八局地盤表,FLOOR((ROW()-2)/64, 1)+1,  MOD(D569 - C569-1, 8)+1)</f>
        <v>丙</v>
      </c>
      <c r="G569" t="str">
        <f t="shared" si="44"/>
        <v>丙己</v>
      </c>
      <c r="H569" t="str">
        <f>VLOOKUP(G569,天干沖合!$E$2:$G$101,2,FALSE)</f>
        <v/>
      </c>
      <c r="I569" t="str">
        <f>VLOOKUP(G569,天干沖合!$E$2:$G$101,3,FALSE)</f>
        <v>因丙火入戌墓，故为火悖入刑，囚人刑杖，文书不行，吉门得吉，凶门转凶。</v>
      </c>
    </row>
    <row r="570" spans="1:9" x14ac:dyDescent="0.25">
      <c r="A570">
        <f t="shared" si="40"/>
        <v>-7.5</v>
      </c>
      <c r="B570">
        <f t="shared" si="41"/>
        <v>-1</v>
      </c>
      <c r="C570">
        <f t="shared" si="42"/>
        <v>7</v>
      </c>
      <c r="D570">
        <f t="shared" si="43"/>
        <v>1</v>
      </c>
      <c r="E570" t="str">
        <f>INDEX([2]!十八局地盤表,FLOOR((ROW()-2)/64, 1)+1,  D570)</f>
        <v>丁</v>
      </c>
      <c r="F570" t="str">
        <f>INDEX([2]!十八局地盤表,FLOOR((ROW()-2)/64, 1)+1,  MOD(D570 - C570-1, 8)+1)</f>
        <v>丙</v>
      </c>
      <c r="G570" t="str">
        <f t="shared" si="44"/>
        <v>丙丁</v>
      </c>
      <c r="H570" t="str">
        <f>VLOOKUP(G570,天干沖合!$E$2:$G$101,2,FALSE)</f>
        <v/>
      </c>
      <c r="I570" t="str">
        <f>VLOOKUP(G570,天干沖合!$E$2:$G$101,3,FALSE)</f>
        <v>为星奇朱雀，贵人文书吉利，常人平静安乐，得三吉门为天遁。</v>
      </c>
    </row>
    <row r="571" spans="1:9" x14ac:dyDescent="0.25">
      <c r="A571">
        <f t="shared" si="40"/>
        <v>-6.5</v>
      </c>
      <c r="B571">
        <f t="shared" si="41"/>
        <v>-1</v>
      </c>
      <c r="C571">
        <f t="shared" si="42"/>
        <v>7</v>
      </c>
      <c r="D571">
        <f t="shared" si="43"/>
        <v>2</v>
      </c>
      <c r="E571" t="str">
        <f>INDEX([2]!十八局地盤表,FLOOR((ROW()-2)/64, 1)+1,  D571)</f>
        <v>丙</v>
      </c>
      <c r="F571" t="str">
        <f>INDEX([2]!十八局地盤表,FLOOR((ROW()-2)/64, 1)+1,  MOD(D571 - C571-1, 8)+1)</f>
        <v>庚</v>
      </c>
      <c r="G571" t="str">
        <f t="shared" si="44"/>
        <v>庚丙</v>
      </c>
      <c r="H571" t="str">
        <f>VLOOKUP(G571,天干沖合!$E$2:$G$101,2,FALSE)</f>
        <v/>
      </c>
      <c r="I571" t="str">
        <f>VLOOKUP(G571,天干沖合!$E$2:$G$101,3,FALSE)</f>
        <v>为太白入荧，测贼盗时，看贼人来不来，太白入荧，贼定要来，为客进利，为主破财。</v>
      </c>
    </row>
    <row r="572" spans="1:9" x14ac:dyDescent="0.25">
      <c r="A572">
        <f t="shared" si="40"/>
        <v>-5.5</v>
      </c>
      <c r="B572">
        <f t="shared" si="41"/>
        <v>-1</v>
      </c>
      <c r="C572">
        <f t="shared" si="42"/>
        <v>7</v>
      </c>
      <c r="D572">
        <f t="shared" si="43"/>
        <v>3</v>
      </c>
      <c r="E572" t="str">
        <f>INDEX([2]!十八局地盤表,FLOOR((ROW()-2)/64, 1)+1,  D572)</f>
        <v>庚</v>
      </c>
      <c r="F572" t="str">
        <f>INDEX([2]!十八局地盤表,FLOOR((ROW()-2)/64, 1)+1,  MOD(D572 - C572-1, 8)+1)</f>
        <v>戊</v>
      </c>
      <c r="G572" t="str">
        <f t="shared" si="44"/>
        <v>戊庚</v>
      </c>
      <c r="H572" t="str">
        <f>VLOOKUP(G572,天干沖合!$E$2:$G$101,2,FALSE)</f>
        <v/>
      </c>
      <c r="I572" t="str">
        <f>VLOOKUP(G572,天干沖合!$E$2:$G$101,3,FALSE)</f>
        <v>因值符甲最怕庚金克杀，故为值符飞宫，吉事不吉，凶事更凶，求财没利益，测病也主凶。同时，甲庚相冲，飞宫也主换地方。</v>
      </c>
    </row>
    <row r="573" spans="1:9" x14ac:dyDescent="0.25">
      <c r="A573">
        <f t="shared" si="40"/>
        <v>-4.5</v>
      </c>
      <c r="B573">
        <f t="shared" si="41"/>
        <v>-1</v>
      </c>
      <c r="C573">
        <f t="shared" si="42"/>
        <v>7</v>
      </c>
      <c r="D573">
        <f t="shared" si="43"/>
        <v>4</v>
      </c>
      <c r="E573" t="str">
        <f>INDEX([2]!十八局地盤表,FLOOR((ROW()-2)/64, 1)+1,  D573)</f>
        <v>戊</v>
      </c>
      <c r="F573" t="str">
        <f>INDEX([2]!十八局地盤表,FLOOR((ROW()-2)/64, 1)+1,  MOD(D573 - C573-1, 8)+1)</f>
        <v>壬</v>
      </c>
      <c r="G573" t="str">
        <f t="shared" si="44"/>
        <v>壬戊</v>
      </c>
      <c r="H573" t="str">
        <f>VLOOKUP(G573,天干沖合!$E$2:$G$101,2,FALSE)</f>
        <v/>
      </c>
      <c r="I573" t="str">
        <f>VLOOKUP(G573,天干沖合!$E$2:$G$101,3,FALSE)</f>
        <v>因壬为小蛇，甲为青龙，故名为小蛇化龙，男人发达，女人产婴童。</v>
      </c>
    </row>
    <row r="574" spans="1:9" x14ac:dyDescent="0.25">
      <c r="A574">
        <f t="shared" si="40"/>
        <v>-3.5</v>
      </c>
      <c r="B574">
        <f t="shared" si="41"/>
        <v>-1</v>
      </c>
      <c r="C574">
        <f t="shared" si="42"/>
        <v>7</v>
      </c>
      <c r="D574">
        <f t="shared" si="43"/>
        <v>5</v>
      </c>
      <c r="E574" t="str">
        <f>INDEX([2]!十八局地盤表,FLOOR((ROW()-2)/64, 1)+1,  D574)</f>
        <v>壬</v>
      </c>
      <c r="F574" t="str">
        <f>INDEX([2]!十八局地盤表,FLOOR((ROW()-2)/64, 1)+1,  MOD(D574 - C574-1, 8)+1)</f>
        <v>辛</v>
      </c>
      <c r="G574" t="str">
        <f t="shared" si="44"/>
        <v>辛壬</v>
      </c>
      <c r="H574" t="str">
        <f>VLOOKUP(G574,天干沖合!$E$2:$G$101,2,FALSE)</f>
        <v/>
      </c>
      <c r="I574" t="str">
        <f>VLOOKUP(G574,天干沖合!$E$2:$G$101,3,FALSE)</f>
        <v>因壬为凶蛇，辛为牢狱，故名为凶蛇入狱，两男争女，讼狱不息，先动失理。</v>
      </c>
    </row>
    <row r="575" spans="1:9" x14ac:dyDescent="0.25">
      <c r="A575">
        <f t="shared" si="40"/>
        <v>-2.5</v>
      </c>
      <c r="B575">
        <f t="shared" si="41"/>
        <v>-1</v>
      </c>
      <c r="C575">
        <f t="shared" si="42"/>
        <v>7</v>
      </c>
      <c r="D575">
        <f t="shared" si="43"/>
        <v>6</v>
      </c>
      <c r="E575" t="str">
        <f>INDEX([2]!十八局地盤表,FLOOR((ROW()-2)/64, 1)+1,  D575)</f>
        <v>辛</v>
      </c>
      <c r="F575" t="str">
        <f>INDEX([2]!十八局地盤表,FLOOR((ROW()-2)/64, 1)+1,  MOD(D575 - C575-1, 8)+1)</f>
        <v>乙</v>
      </c>
      <c r="G575" t="str">
        <f t="shared" si="44"/>
        <v>乙辛</v>
      </c>
      <c r="H575" t="str">
        <f>VLOOKUP(G575,天干沖合!$E$2:$G$101,2,FALSE)</f>
        <v>沖</v>
      </c>
      <c r="I575" t="str">
        <f>VLOOKUP(G575,天干沖合!$E$2:$G$101,3,FALSE)</f>
        <v>乙为青龙，辛为白虎，乙木被刑金冲克而逃，故为青龙逃走，人亡财破，奴仆拐带，六畜皆伤。测婚为女逃男。</v>
      </c>
    </row>
    <row r="576" spans="1:9" x14ac:dyDescent="0.25">
      <c r="A576">
        <f t="shared" si="40"/>
        <v>-1.5</v>
      </c>
      <c r="B576">
        <f t="shared" si="41"/>
        <v>-1</v>
      </c>
      <c r="C576">
        <f t="shared" si="42"/>
        <v>7</v>
      </c>
      <c r="D576">
        <f t="shared" si="43"/>
        <v>7</v>
      </c>
      <c r="E576" t="str">
        <f>INDEX([2]!十八局地盤表,FLOOR((ROW()-2)/64, 1)+1,  D576)</f>
        <v>乙</v>
      </c>
      <c r="F576" t="str">
        <f>INDEX([2]!十八局地盤表,FLOOR((ROW()-2)/64, 1)+1,  MOD(D576 - C576-1, 8)+1)</f>
        <v>己</v>
      </c>
      <c r="G576" t="str">
        <f t="shared" si="44"/>
        <v>己乙</v>
      </c>
      <c r="H576" t="str">
        <f>VLOOKUP(G576,天干沖合!$E$2:$G$101,2,FALSE)</f>
        <v/>
      </c>
      <c r="I576" t="str">
        <f>VLOOKUP(G576,天干沖合!$E$2:$G$101,3,FALSE)</f>
        <v>因戌为乙木之墓，己又为地户，故名墓神不明，地户逢星，宜遁迹隐形为利。</v>
      </c>
    </row>
    <row r="577" spans="1:9" x14ac:dyDescent="0.25">
      <c r="A577">
        <f t="shared" si="40"/>
        <v>-0.5</v>
      </c>
      <c r="B577">
        <f t="shared" si="41"/>
        <v>-1</v>
      </c>
      <c r="C577">
        <f t="shared" si="42"/>
        <v>7</v>
      </c>
      <c r="D577">
        <f t="shared" si="43"/>
        <v>8</v>
      </c>
      <c r="E577" t="str">
        <f>INDEX([2]!十八局地盤表,FLOOR((ROW()-2)/64, 1)+1,  D577)</f>
        <v>己</v>
      </c>
      <c r="F577" t="str">
        <f>INDEX([2]!十八局地盤表,FLOOR((ROW()-2)/64, 1)+1,  MOD(D577 - C577-1, 8)+1)</f>
        <v>丁</v>
      </c>
      <c r="G577" t="str">
        <f t="shared" si="44"/>
        <v>丁己</v>
      </c>
      <c r="H577" t="str">
        <f>VLOOKUP(G577,天干沖合!$E$2:$G$101,2,FALSE)</f>
        <v/>
      </c>
      <c r="I577" t="str">
        <f>VLOOKUP(G577,天干沖合!$E$2:$G$101,3,FALSE)</f>
        <v>因戌为火库，己为勾陈，故为火入勾陈，奸私仇冤，事因女人。</v>
      </c>
    </row>
    <row r="578" spans="1:9" x14ac:dyDescent="0.25">
      <c r="A578">
        <f t="shared" si="40"/>
        <v>0.5</v>
      </c>
      <c r="B578">
        <f t="shared" si="41"/>
        <v>1</v>
      </c>
      <c r="C578">
        <f t="shared" si="42"/>
        <v>0</v>
      </c>
      <c r="D578">
        <f t="shared" si="43"/>
        <v>1</v>
      </c>
      <c r="E578" t="str">
        <f>INDEX([2]!十八局地盤表,FLOOR((ROW()-2)/64, 1)+1,  D578)</f>
        <v>辛</v>
      </c>
      <c r="F578" t="str">
        <f>INDEX([2]!十八局地盤表,FLOOR((ROW()-2)/64, 1)+1,  MOD(D578 - C578-1, 8)+1)</f>
        <v>辛</v>
      </c>
      <c r="G578" t="str">
        <f t="shared" si="44"/>
        <v>辛辛</v>
      </c>
      <c r="H578" t="str">
        <f>VLOOKUP(G578,天干沖合!$E$2:$G$101,2,FALSE)</f>
        <v/>
      </c>
      <c r="I578" t="str">
        <f>VLOOKUP(G578,天干沖合!$E$2:$G$101,3,FALSE)</f>
        <v>因午午为自刑，故名为伏吟天庭，公废私就，讼狱自罹罪名。</v>
      </c>
    </row>
    <row r="579" spans="1:9" x14ac:dyDescent="0.25">
      <c r="A579">
        <f t="shared" ref="A579:A642" si="45">ROW()-577.5</f>
        <v>1.5</v>
      </c>
      <c r="B579">
        <f t="shared" ref="B579:B642" si="46">SIGN(A579)*CEILING(ABS(A579)/64, 1)</f>
        <v>1</v>
      </c>
      <c r="C579">
        <f t="shared" ref="C579:C642" si="47">MOD(FLOOR((ROW()-2)/8, 1), 8)</f>
        <v>0</v>
      </c>
      <c r="D579">
        <f t="shared" ref="D579:D642" si="48">MOD(ROW()-2, 8)+1</f>
        <v>2</v>
      </c>
      <c r="E579" t="str">
        <f>INDEX([2]!十八局地盤表,FLOOR((ROW()-2)/64, 1)+1,  D579)</f>
        <v>庚</v>
      </c>
      <c r="F579" t="str">
        <f>INDEX([2]!十八局地盤表,FLOOR((ROW()-2)/64, 1)+1,  MOD(D579 - C579-1, 8)+1)</f>
        <v>庚</v>
      </c>
      <c r="G579" t="str">
        <f t="shared" ref="G579:G642" si="49">F579&amp;E579</f>
        <v>庚庚</v>
      </c>
      <c r="H579" t="str">
        <f>VLOOKUP(G579,天干沖合!$E$2:$G$101,2,FALSE)</f>
        <v/>
      </c>
      <c r="I579" t="str">
        <f>VLOOKUP(G579,天干沖合!$E$2:$G$101,3,FALSE)</f>
        <v>名为太白同宫，又名战格，官灾横祸，兄弟或同辈朋友相冲撞，不利为事。</v>
      </c>
    </row>
    <row r="580" spans="1:9" x14ac:dyDescent="0.25">
      <c r="A580">
        <f t="shared" si="45"/>
        <v>2.5</v>
      </c>
      <c r="B580">
        <f t="shared" si="46"/>
        <v>1</v>
      </c>
      <c r="C580">
        <f t="shared" si="47"/>
        <v>0</v>
      </c>
      <c r="D580">
        <f t="shared" si="48"/>
        <v>3</v>
      </c>
      <c r="E580" t="str">
        <f>INDEX([2]!十八局地盤表,FLOOR((ROW()-2)/64, 1)+1,  D580)</f>
        <v>丙</v>
      </c>
      <c r="F580" t="str">
        <f>INDEX([2]!十八局地盤表,FLOOR((ROW()-2)/64, 1)+1,  MOD(D580 - C580-1, 8)+1)</f>
        <v>丙</v>
      </c>
      <c r="G580" t="str">
        <f t="shared" si="49"/>
        <v>丙丙</v>
      </c>
      <c r="H580" t="str">
        <f>VLOOKUP(G580,天干沖合!$E$2:$G$101,2,FALSE)</f>
        <v/>
      </c>
      <c r="I580" t="str">
        <f>VLOOKUP(G580,天干沖合!$E$2:$G$101,3,FALSE)</f>
        <v>为月奇悖师，文书逼迫，破耗遗失，主单据票证不明遗失。</v>
      </c>
    </row>
    <row r="581" spans="1:9" x14ac:dyDescent="0.25">
      <c r="A581">
        <f t="shared" si="45"/>
        <v>3.5</v>
      </c>
      <c r="B581">
        <f t="shared" si="46"/>
        <v>1</v>
      </c>
      <c r="C581">
        <f t="shared" si="47"/>
        <v>0</v>
      </c>
      <c r="D581">
        <f t="shared" si="48"/>
        <v>4</v>
      </c>
      <c r="E581" t="str">
        <f>INDEX([2]!十八局地盤表,FLOOR((ROW()-2)/64, 1)+1,  D581)</f>
        <v>戊</v>
      </c>
      <c r="F581" t="str">
        <f>INDEX([2]!十八局地盤表,FLOOR((ROW()-2)/64, 1)+1,  MOD(D581 - C581-1, 8)+1)</f>
        <v>戊</v>
      </c>
      <c r="G581" t="str">
        <f t="shared" si="49"/>
        <v>戊戊</v>
      </c>
      <c r="H581" t="str">
        <f>VLOOKUP(G581,天干沖合!$E$2:$G$101,2,FALSE)</f>
        <v/>
      </c>
      <c r="I581" t="str">
        <f>VLOOKUP(G581,天干沖合!$E$2:$G$101,3,FALSE)</f>
        <v>甲甲比肩，名为伏吟，遇此，凡事不利，道路闭塞，以守为好。</v>
      </c>
    </row>
    <row r="582" spans="1:9" x14ac:dyDescent="0.25">
      <c r="A582">
        <f t="shared" si="45"/>
        <v>4.5</v>
      </c>
      <c r="B582">
        <f t="shared" si="46"/>
        <v>1</v>
      </c>
      <c r="C582">
        <f t="shared" si="47"/>
        <v>0</v>
      </c>
      <c r="D582">
        <f t="shared" si="48"/>
        <v>5</v>
      </c>
      <c r="E582" t="str">
        <f>INDEX([2]!十八局地盤表,FLOOR((ROW()-2)/64, 1)+1,  D582)</f>
        <v>癸</v>
      </c>
      <c r="F582" t="str">
        <f>INDEX([2]!十八局地盤表,FLOOR((ROW()-2)/64, 1)+1,  MOD(D582 - C582-1, 8)+1)</f>
        <v>癸</v>
      </c>
      <c r="G582" t="str">
        <f t="shared" si="49"/>
        <v>癸癸</v>
      </c>
      <c r="H582" t="str">
        <f>VLOOKUP(G582,天干沖合!$E$2:$G$101,2,FALSE)</f>
        <v/>
      </c>
      <c r="I582" t="str">
        <f>VLOOKUP(G582,天干沖合!$E$2:$G$101,3,FALSE)</f>
        <v>名为天网四张，主行人失伴，病讼皆伤。</v>
      </c>
    </row>
    <row r="583" spans="1:9" x14ac:dyDescent="0.25">
      <c r="A583">
        <f t="shared" si="45"/>
        <v>5.5</v>
      </c>
      <c r="B583">
        <f t="shared" si="46"/>
        <v>1</v>
      </c>
      <c r="C583">
        <f t="shared" si="47"/>
        <v>0</v>
      </c>
      <c r="D583">
        <f t="shared" si="48"/>
        <v>6</v>
      </c>
      <c r="E583" t="str">
        <f>INDEX([2]!十八局地盤表,FLOOR((ROW()-2)/64, 1)+1,  D583)</f>
        <v>丁</v>
      </c>
      <c r="F583" t="str">
        <f>INDEX([2]!十八局地盤表,FLOOR((ROW()-2)/64, 1)+1,  MOD(D583 - C583-1, 8)+1)</f>
        <v>丁</v>
      </c>
      <c r="G583" t="str">
        <f t="shared" si="49"/>
        <v>丁丁</v>
      </c>
      <c r="H583" t="str">
        <f>VLOOKUP(G583,天干沖合!$E$2:$G$101,2,FALSE)</f>
        <v/>
      </c>
      <c r="I583" t="str">
        <f>VLOOKUP(G583,天干沖合!$E$2:$G$101,3,FALSE)</f>
        <v>为星奇入太阴，文书证件即至，喜事从心，万事如意。</v>
      </c>
    </row>
    <row r="584" spans="1:9" x14ac:dyDescent="0.25">
      <c r="A584">
        <f t="shared" si="45"/>
        <v>6.5</v>
      </c>
      <c r="B584">
        <f t="shared" si="46"/>
        <v>1</v>
      </c>
      <c r="C584">
        <f t="shared" si="47"/>
        <v>0</v>
      </c>
      <c r="D584">
        <f t="shared" si="48"/>
        <v>7</v>
      </c>
      <c r="E584" t="str">
        <f>INDEX([2]!十八局地盤表,FLOOR((ROW()-2)/64, 1)+1,  D584)</f>
        <v>己</v>
      </c>
      <c r="F584" t="str">
        <f>INDEX([2]!十八局地盤表,FLOOR((ROW()-2)/64, 1)+1,  MOD(D584 - C584-1, 8)+1)</f>
        <v>己</v>
      </c>
      <c r="G584" t="str">
        <f t="shared" si="49"/>
        <v>己己</v>
      </c>
      <c r="H584" t="str">
        <f>VLOOKUP(G584,天干沖合!$E$2:$G$101,2,FALSE)</f>
        <v/>
      </c>
      <c r="I584" t="str">
        <f>VLOOKUP(G584,天干沖合!$E$2:$G$101,3,FALSE)</f>
        <v>名为地户逢鬼，病者发凶或必死，百事不遂，暂不谋为，谋为则凶。</v>
      </c>
    </row>
    <row r="585" spans="1:9" x14ac:dyDescent="0.25">
      <c r="A585">
        <f t="shared" si="45"/>
        <v>7.5</v>
      </c>
      <c r="B585">
        <f t="shared" si="46"/>
        <v>1</v>
      </c>
      <c r="C585">
        <f t="shared" si="47"/>
        <v>0</v>
      </c>
      <c r="D585">
        <f t="shared" si="48"/>
        <v>8</v>
      </c>
      <c r="E585" t="str">
        <f>INDEX([2]!十八局地盤表,FLOOR((ROW()-2)/64, 1)+1,  D585)</f>
        <v>乙</v>
      </c>
      <c r="F585" t="str">
        <f>INDEX([2]!十八局地盤表,FLOOR((ROW()-2)/64, 1)+1,  MOD(D585 - C585-1, 8)+1)</f>
        <v>乙</v>
      </c>
      <c r="G585" t="str">
        <f t="shared" si="49"/>
        <v>乙乙</v>
      </c>
      <c r="H585" t="str">
        <f>VLOOKUP(G585,天干沖合!$E$2:$G$101,2,FALSE)</f>
        <v/>
      </c>
      <c r="I585" t="str">
        <f>VLOOKUP(G585,天干沖合!$E$2:$G$101,3,FALSE)</f>
        <v>乙乙比肩，为日奇伏吟，不宜见上层领导，贵人，不宜求名求利，只宜安分守己为吉。</v>
      </c>
    </row>
    <row r="586" spans="1:9" x14ac:dyDescent="0.25">
      <c r="A586">
        <f t="shared" si="45"/>
        <v>8.5</v>
      </c>
      <c r="B586">
        <f t="shared" si="46"/>
        <v>1</v>
      </c>
      <c r="C586">
        <f t="shared" si="47"/>
        <v>1</v>
      </c>
      <c r="D586">
        <f t="shared" si="48"/>
        <v>1</v>
      </c>
      <c r="E586" t="str">
        <f>INDEX([2]!十八局地盤表,FLOOR((ROW()-2)/64, 1)+1,  D586)</f>
        <v>辛</v>
      </c>
      <c r="F586" t="str">
        <f>INDEX([2]!十八局地盤表,FLOOR((ROW()-2)/64, 1)+1,  MOD(D586 - C586-1, 8)+1)</f>
        <v>乙</v>
      </c>
      <c r="G586" t="str">
        <f t="shared" si="49"/>
        <v>乙辛</v>
      </c>
      <c r="H586" t="str">
        <f>VLOOKUP(G586,天干沖合!$E$2:$G$101,2,FALSE)</f>
        <v>沖</v>
      </c>
      <c r="I586" t="str">
        <f>VLOOKUP(G586,天干沖合!$E$2:$G$101,3,FALSE)</f>
        <v>乙为青龙，辛为白虎，乙木被刑金冲克而逃，故为青龙逃走，人亡财破，奴仆拐带，六畜皆伤。测婚为女逃男。</v>
      </c>
    </row>
    <row r="587" spans="1:9" x14ac:dyDescent="0.25">
      <c r="A587">
        <f t="shared" si="45"/>
        <v>9.5</v>
      </c>
      <c r="B587">
        <f t="shared" si="46"/>
        <v>1</v>
      </c>
      <c r="C587">
        <f t="shared" si="47"/>
        <v>1</v>
      </c>
      <c r="D587">
        <f t="shared" si="48"/>
        <v>2</v>
      </c>
      <c r="E587" t="str">
        <f>INDEX([2]!十八局地盤表,FLOOR((ROW()-2)/64, 1)+1,  D587)</f>
        <v>庚</v>
      </c>
      <c r="F587" t="str">
        <f>INDEX([2]!十八局地盤表,FLOOR((ROW()-2)/64, 1)+1,  MOD(D587 - C587-1, 8)+1)</f>
        <v>辛</v>
      </c>
      <c r="G587" t="str">
        <f t="shared" si="49"/>
        <v>辛庚</v>
      </c>
      <c r="H587" t="str">
        <f>VLOOKUP(G587,天干沖合!$E$2:$G$101,2,FALSE)</f>
        <v/>
      </c>
      <c r="I587" t="str">
        <f>VLOOKUP(G587,天干沖合!$E$2:$G$101,3,FALSE)</f>
        <v>名为白虎出力，刀刃相交，主客相残，逊让退步稍可，强进血溅衣衫。</v>
      </c>
    </row>
    <row r="588" spans="1:9" x14ac:dyDescent="0.25">
      <c r="A588">
        <f t="shared" si="45"/>
        <v>10.5</v>
      </c>
      <c r="B588">
        <f t="shared" si="46"/>
        <v>1</v>
      </c>
      <c r="C588">
        <f t="shared" si="47"/>
        <v>1</v>
      </c>
      <c r="D588">
        <f t="shared" si="48"/>
        <v>3</v>
      </c>
      <c r="E588" t="str">
        <f>INDEX([2]!十八局地盤表,FLOOR((ROW()-2)/64, 1)+1,  D588)</f>
        <v>丙</v>
      </c>
      <c r="F588" t="str">
        <f>INDEX([2]!十八局地盤表,FLOOR((ROW()-2)/64, 1)+1,  MOD(D588 - C588-1, 8)+1)</f>
        <v>庚</v>
      </c>
      <c r="G588" t="str">
        <f t="shared" si="49"/>
        <v>庚丙</v>
      </c>
      <c r="H588" t="str">
        <f>VLOOKUP(G588,天干沖合!$E$2:$G$101,2,FALSE)</f>
        <v/>
      </c>
      <c r="I588" t="str">
        <f>VLOOKUP(G588,天干沖合!$E$2:$G$101,3,FALSE)</f>
        <v>为太白入荧，测贼盗时，看贼人来不来，太白入荧，贼定要来，为客进利，为主破财。</v>
      </c>
    </row>
    <row r="589" spans="1:9" x14ac:dyDescent="0.25">
      <c r="A589">
        <f t="shared" si="45"/>
        <v>11.5</v>
      </c>
      <c r="B589">
        <f t="shared" si="46"/>
        <v>1</v>
      </c>
      <c r="C589">
        <f t="shared" si="47"/>
        <v>1</v>
      </c>
      <c r="D589">
        <f t="shared" si="48"/>
        <v>4</v>
      </c>
      <c r="E589" t="str">
        <f>INDEX([2]!十八局地盤表,FLOOR((ROW()-2)/64, 1)+1,  D589)</f>
        <v>戊</v>
      </c>
      <c r="F589" t="str">
        <f>INDEX([2]!十八局地盤表,FLOOR((ROW()-2)/64, 1)+1,  MOD(D589 - C589-1, 8)+1)</f>
        <v>丙</v>
      </c>
      <c r="G589" t="str">
        <f t="shared" si="49"/>
        <v>丙戊</v>
      </c>
      <c r="H589" t="str">
        <f>VLOOKUP(G589,天干沖合!$E$2:$G$101,2,FALSE)</f>
        <v/>
      </c>
      <c r="I589" t="str">
        <f>VLOOKUP(G589,天干沖合!$E$2:$G$101,3,FALSE)</f>
        <v>甲为丙火之母，丙火回到母亲身边，好似飞鸟归 ，故名鸟跌穴，百事吉，事业可为，可谋大事。</v>
      </c>
    </row>
    <row r="590" spans="1:9" x14ac:dyDescent="0.25">
      <c r="A590">
        <f t="shared" si="45"/>
        <v>12.5</v>
      </c>
      <c r="B590">
        <f t="shared" si="46"/>
        <v>1</v>
      </c>
      <c r="C590">
        <f t="shared" si="47"/>
        <v>1</v>
      </c>
      <c r="D590">
        <f t="shared" si="48"/>
        <v>5</v>
      </c>
      <c r="E590" t="str">
        <f>INDEX([2]!十八局地盤表,FLOOR((ROW()-2)/64, 1)+1,  D590)</f>
        <v>癸</v>
      </c>
      <c r="F590" t="str">
        <f>INDEX([2]!十八局地盤表,FLOOR((ROW()-2)/64, 1)+1,  MOD(D590 - C590-1, 8)+1)</f>
        <v>戊</v>
      </c>
      <c r="G590" t="str">
        <f t="shared" si="49"/>
        <v>戊癸</v>
      </c>
      <c r="H590" t="str">
        <f>VLOOKUP(G590,天干沖合!$E$2:$G$101,2,FALSE)</f>
        <v>合火</v>
      </c>
      <c r="I590" t="str">
        <f>VLOOKUP(G590,天干沖合!$E$2:$G$101,3,FALSE)</f>
        <v>因甲为青龙，癸为天网，又为华盖，故为青华盖，又戊癸相合，故逢吉门为吉，可招福临门，逢凶门者事多不利，为凶。</v>
      </c>
    </row>
    <row r="591" spans="1:9" x14ac:dyDescent="0.25">
      <c r="A591">
        <f t="shared" si="45"/>
        <v>13.5</v>
      </c>
      <c r="B591">
        <f t="shared" si="46"/>
        <v>1</v>
      </c>
      <c r="C591">
        <f t="shared" si="47"/>
        <v>1</v>
      </c>
      <c r="D591">
        <f t="shared" si="48"/>
        <v>6</v>
      </c>
      <c r="E591" t="str">
        <f>INDEX([2]!十八局地盤表,FLOOR((ROW()-2)/64, 1)+1,  D591)</f>
        <v>丁</v>
      </c>
      <c r="F591" t="str">
        <f>INDEX([2]!十八局地盤表,FLOOR((ROW()-2)/64, 1)+1,  MOD(D591 - C591-1, 8)+1)</f>
        <v>癸</v>
      </c>
      <c r="G591" t="str">
        <f t="shared" si="49"/>
        <v>癸丁</v>
      </c>
      <c r="H591" t="str">
        <f>VLOOKUP(G591,天干沖合!$E$2:$G$101,2,FALSE)</f>
        <v>沖</v>
      </c>
      <c r="I591" t="str">
        <f>VLOOKUP(G591,天干沖合!$E$2:$G$101,3,FALSE)</f>
        <v>因癸水冲克丁火，丁火烧灼癸水，故名为腾蛇夭矫，文书官司，火焚也逃不掉。</v>
      </c>
    </row>
    <row r="592" spans="1:9" x14ac:dyDescent="0.25">
      <c r="A592">
        <f t="shared" si="45"/>
        <v>14.5</v>
      </c>
      <c r="B592">
        <f t="shared" si="46"/>
        <v>1</v>
      </c>
      <c r="C592">
        <f t="shared" si="47"/>
        <v>1</v>
      </c>
      <c r="D592">
        <f t="shared" si="48"/>
        <v>7</v>
      </c>
      <c r="E592" t="str">
        <f>INDEX([2]!十八局地盤表,FLOOR((ROW()-2)/64, 1)+1,  D592)</f>
        <v>己</v>
      </c>
      <c r="F592" t="str">
        <f>INDEX([2]!十八局地盤表,FLOOR((ROW()-2)/64, 1)+1,  MOD(D592 - C592-1, 8)+1)</f>
        <v>丁</v>
      </c>
      <c r="G592" t="str">
        <f t="shared" si="49"/>
        <v>丁己</v>
      </c>
      <c r="H592" t="str">
        <f>VLOOKUP(G592,天干沖合!$E$2:$G$101,2,FALSE)</f>
        <v/>
      </c>
      <c r="I592" t="str">
        <f>VLOOKUP(G592,天干沖合!$E$2:$G$101,3,FALSE)</f>
        <v>因戌为火库，己为勾陈，故为火入勾陈，奸私仇冤，事因女人。</v>
      </c>
    </row>
    <row r="593" spans="1:9" x14ac:dyDescent="0.25">
      <c r="A593">
        <f t="shared" si="45"/>
        <v>15.5</v>
      </c>
      <c r="B593">
        <f t="shared" si="46"/>
        <v>1</v>
      </c>
      <c r="C593">
        <f t="shared" si="47"/>
        <v>1</v>
      </c>
      <c r="D593">
        <f t="shared" si="48"/>
        <v>8</v>
      </c>
      <c r="E593" t="str">
        <f>INDEX([2]!十八局地盤表,FLOOR((ROW()-2)/64, 1)+1,  D593)</f>
        <v>乙</v>
      </c>
      <c r="F593" t="str">
        <f>INDEX([2]!十八局地盤表,FLOOR((ROW()-2)/64, 1)+1,  MOD(D593 - C593-1, 8)+1)</f>
        <v>己</v>
      </c>
      <c r="G593" t="str">
        <f t="shared" si="49"/>
        <v>己乙</v>
      </c>
      <c r="H593" t="str">
        <f>VLOOKUP(G593,天干沖合!$E$2:$G$101,2,FALSE)</f>
        <v/>
      </c>
      <c r="I593" t="str">
        <f>VLOOKUP(G593,天干沖合!$E$2:$G$101,3,FALSE)</f>
        <v>因戌为乙木之墓，己又为地户，故名墓神不明，地户逢星，宜遁迹隐形为利。</v>
      </c>
    </row>
    <row r="594" spans="1:9" x14ac:dyDescent="0.25">
      <c r="A594">
        <f t="shared" si="45"/>
        <v>16.5</v>
      </c>
      <c r="B594">
        <f t="shared" si="46"/>
        <v>1</v>
      </c>
      <c r="C594">
        <f t="shared" si="47"/>
        <v>2</v>
      </c>
      <c r="D594">
        <f t="shared" si="48"/>
        <v>1</v>
      </c>
      <c r="E594" t="str">
        <f>INDEX([2]!十八局地盤表,FLOOR((ROW()-2)/64, 1)+1,  D594)</f>
        <v>辛</v>
      </c>
      <c r="F594" t="str">
        <f>INDEX([2]!十八局地盤表,FLOOR((ROW()-2)/64, 1)+1,  MOD(D594 - C594-1, 8)+1)</f>
        <v>己</v>
      </c>
      <c r="G594" t="str">
        <f t="shared" si="49"/>
        <v>己辛</v>
      </c>
      <c r="H594" t="str">
        <f>VLOOKUP(G594,天干沖合!$E$2:$G$101,2,FALSE)</f>
        <v/>
      </c>
      <c r="I594" t="str">
        <f>VLOOKUP(G594,天干沖合!$E$2:$G$101,3,FALSE)</f>
        <v>名为游魂入墓，易遭阴邪鬼魅作祟。</v>
      </c>
    </row>
    <row r="595" spans="1:9" x14ac:dyDescent="0.25">
      <c r="A595">
        <f t="shared" si="45"/>
        <v>17.5</v>
      </c>
      <c r="B595">
        <f t="shared" si="46"/>
        <v>1</v>
      </c>
      <c r="C595">
        <f t="shared" si="47"/>
        <v>2</v>
      </c>
      <c r="D595">
        <f t="shared" si="48"/>
        <v>2</v>
      </c>
      <c r="E595" t="str">
        <f>INDEX([2]!十八局地盤表,FLOOR((ROW()-2)/64, 1)+1,  D595)</f>
        <v>庚</v>
      </c>
      <c r="F595" t="str">
        <f>INDEX([2]!十八局地盤表,FLOOR((ROW()-2)/64, 1)+1,  MOD(D595 - C595-1, 8)+1)</f>
        <v>乙</v>
      </c>
      <c r="G595" t="str">
        <f t="shared" si="49"/>
        <v>乙庚</v>
      </c>
      <c r="H595" t="str">
        <f>VLOOKUP(G595,天干沖合!$E$2:$G$101,2,FALSE)</f>
        <v>合金</v>
      </c>
      <c r="I595" t="str">
        <f>VLOOKUP(G595,天干沖合!$E$2:$G$101,3,FALSE)</f>
        <v>庚金克刑乙木，故为日奇被刑，为争讼财产，夫妻怀有私意。</v>
      </c>
    </row>
    <row r="596" spans="1:9" x14ac:dyDescent="0.25">
      <c r="A596">
        <f t="shared" si="45"/>
        <v>18.5</v>
      </c>
      <c r="B596">
        <f t="shared" si="46"/>
        <v>1</v>
      </c>
      <c r="C596">
        <f t="shared" si="47"/>
        <v>2</v>
      </c>
      <c r="D596">
        <f t="shared" si="48"/>
        <v>3</v>
      </c>
      <c r="E596" t="str">
        <f>INDEX([2]!十八局地盤表,FLOOR((ROW()-2)/64, 1)+1,  D596)</f>
        <v>丙</v>
      </c>
      <c r="F596" t="str">
        <f>INDEX([2]!十八局地盤表,FLOOR((ROW()-2)/64, 1)+1,  MOD(D596 - C596-1, 8)+1)</f>
        <v>辛</v>
      </c>
      <c r="G596" t="str">
        <f t="shared" si="49"/>
        <v>辛丙</v>
      </c>
      <c r="H596" t="str">
        <f>VLOOKUP(G596,天干沖合!$E$2:$G$101,2,FALSE)</f>
        <v>合水</v>
      </c>
      <c r="I596" t="str">
        <f>VLOOKUP(G596,天干沖合!$E$2:$G$101,3,FALSE)</f>
        <v>名为合悖师，门吉则事吉，门凶则事凶，测事易因财物致讼。</v>
      </c>
    </row>
    <row r="597" spans="1:9" x14ac:dyDescent="0.25">
      <c r="A597">
        <f t="shared" si="45"/>
        <v>19.5</v>
      </c>
      <c r="B597">
        <f t="shared" si="46"/>
        <v>1</v>
      </c>
      <c r="C597">
        <f t="shared" si="47"/>
        <v>2</v>
      </c>
      <c r="D597">
        <f t="shared" si="48"/>
        <v>4</v>
      </c>
      <c r="E597" t="str">
        <f>INDEX([2]!十八局地盤表,FLOOR((ROW()-2)/64, 1)+1,  D597)</f>
        <v>戊</v>
      </c>
      <c r="F597" t="str">
        <f>INDEX([2]!十八局地盤表,FLOOR((ROW()-2)/64, 1)+1,  MOD(D597 - C597-1, 8)+1)</f>
        <v>庚</v>
      </c>
      <c r="G597" t="str">
        <f t="shared" si="49"/>
        <v>庚戊</v>
      </c>
      <c r="H597" t="str">
        <f>VLOOKUP(G597,天干沖合!$E$2:$G$101,2,FALSE)</f>
        <v/>
      </c>
      <c r="I597" t="str">
        <f>VLOOKUP(G597,天干沖合!$E$2:$G$101,3,FALSE)</f>
        <v>庚金克甲木，谓天乙伏宫，百事不可谋，大凶。</v>
      </c>
    </row>
    <row r="598" spans="1:9" x14ac:dyDescent="0.25">
      <c r="A598">
        <f t="shared" si="45"/>
        <v>20.5</v>
      </c>
      <c r="B598">
        <f t="shared" si="46"/>
        <v>1</v>
      </c>
      <c r="C598">
        <f t="shared" si="47"/>
        <v>2</v>
      </c>
      <c r="D598">
        <f t="shared" si="48"/>
        <v>5</v>
      </c>
      <c r="E598" t="str">
        <f>INDEX([2]!十八局地盤表,FLOOR((ROW()-2)/64, 1)+1,  D598)</f>
        <v>癸</v>
      </c>
      <c r="F598" t="str">
        <f>INDEX([2]!十八局地盤表,FLOOR((ROW()-2)/64, 1)+1,  MOD(D598 - C598-1, 8)+1)</f>
        <v>丙</v>
      </c>
      <c r="G598" t="str">
        <f t="shared" si="49"/>
        <v>丙癸</v>
      </c>
      <c r="H598" t="str">
        <f>VLOOKUP(G598,天干沖合!$E$2:$G$101,2,FALSE)</f>
        <v/>
      </c>
      <c r="I598" t="str">
        <f>VLOOKUP(G598,天干沖合!$E$2:$G$101,3,FALSE)</f>
        <v>为华盖悖师，阴人害事，灾祸频生。</v>
      </c>
    </row>
    <row r="599" spans="1:9" x14ac:dyDescent="0.25">
      <c r="A599">
        <f t="shared" si="45"/>
        <v>21.5</v>
      </c>
      <c r="B599">
        <f t="shared" si="46"/>
        <v>1</v>
      </c>
      <c r="C599">
        <f t="shared" si="47"/>
        <v>2</v>
      </c>
      <c r="D599">
        <f t="shared" si="48"/>
        <v>6</v>
      </c>
      <c r="E599" t="str">
        <f>INDEX([2]!十八局地盤表,FLOOR((ROW()-2)/64, 1)+1,  D599)</f>
        <v>丁</v>
      </c>
      <c r="F599" t="str">
        <f>INDEX([2]!十八局地盤表,FLOOR((ROW()-2)/64, 1)+1,  MOD(D599 - C599-1, 8)+1)</f>
        <v>戊</v>
      </c>
      <c r="G599" t="str">
        <f t="shared" si="49"/>
        <v>戊丁</v>
      </c>
      <c r="H599" t="str">
        <f>VLOOKUP(G599,天干沖合!$E$2:$G$101,2,FALSE)</f>
        <v/>
      </c>
      <c r="I599" t="str">
        <f>VLOOKUP(G599,天干沖合!$E$2:$G$101,3,FALSE)</f>
        <v>因甲木青龙生助丁火，故为青龙耀明，宜见上级领导，贵人、求功名，为事吉利，若值墓迫，招惹是非。</v>
      </c>
    </row>
    <row r="600" spans="1:9" x14ac:dyDescent="0.25">
      <c r="A600">
        <f t="shared" si="45"/>
        <v>22.5</v>
      </c>
      <c r="B600">
        <f t="shared" si="46"/>
        <v>1</v>
      </c>
      <c r="C600">
        <f t="shared" si="47"/>
        <v>2</v>
      </c>
      <c r="D600">
        <f t="shared" si="48"/>
        <v>7</v>
      </c>
      <c r="E600" t="str">
        <f>INDEX([2]!十八局地盤表,FLOOR((ROW()-2)/64, 1)+1,  D600)</f>
        <v>己</v>
      </c>
      <c r="F600" t="str">
        <f>INDEX([2]!十八局地盤表,FLOOR((ROW()-2)/64, 1)+1,  MOD(D600 - C600-1, 8)+1)</f>
        <v>癸</v>
      </c>
      <c r="G600" t="str">
        <f t="shared" si="49"/>
        <v>癸己</v>
      </c>
      <c r="H600" t="str">
        <f>VLOOKUP(G600,天干沖合!$E$2:$G$101,2,FALSE)</f>
        <v/>
      </c>
      <c r="I600" t="str">
        <f>VLOOKUP(G600,天干沖合!$E$2:$G$101,3,FALSE)</f>
        <v>名为华盖地户，男女测之，音信皆阻，此格躲灾避难方为吉。</v>
      </c>
    </row>
    <row r="601" spans="1:9" x14ac:dyDescent="0.25">
      <c r="A601">
        <f t="shared" si="45"/>
        <v>23.5</v>
      </c>
      <c r="B601">
        <f t="shared" si="46"/>
        <v>1</v>
      </c>
      <c r="C601">
        <f t="shared" si="47"/>
        <v>2</v>
      </c>
      <c r="D601">
        <f t="shared" si="48"/>
        <v>8</v>
      </c>
      <c r="E601" t="str">
        <f>INDEX([2]!十八局地盤表,FLOOR((ROW()-2)/64, 1)+1,  D601)</f>
        <v>乙</v>
      </c>
      <c r="F601" t="str">
        <f>INDEX([2]!十八局地盤表,FLOOR((ROW()-2)/64, 1)+1,  MOD(D601 - C601-1, 8)+1)</f>
        <v>丁</v>
      </c>
      <c r="G601" t="str">
        <f t="shared" si="49"/>
        <v>丁乙</v>
      </c>
      <c r="H601" t="str">
        <f>VLOOKUP(G601,天干沖合!$E$2:$G$101,2,FALSE)</f>
        <v/>
      </c>
      <c r="I601" t="str">
        <f>VLOOKUP(G601,天干沖合!$E$2:$G$101,3,FALSE)</f>
        <v>为人遁吉格，贵人加官晋爵，常人婚姻财帛有喜。</v>
      </c>
    </row>
    <row r="602" spans="1:9" x14ac:dyDescent="0.25">
      <c r="A602">
        <f t="shared" si="45"/>
        <v>24.5</v>
      </c>
      <c r="B602">
        <f t="shared" si="46"/>
        <v>1</v>
      </c>
      <c r="C602">
        <f t="shared" si="47"/>
        <v>3</v>
      </c>
      <c r="D602">
        <f t="shared" si="48"/>
        <v>1</v>
      </c>
      <c r="E602" t="str">
        <f>INDEX([2]!十八局地盤表,FLOOR((ROW()-2)/64, 1)+1,  D602)</f>
        <v>辛</v>
      </c>
      <c r="F602" t="str">
        <f>INDEX([2]!十八局地盤表,FLOOR((ROW()-2)/64, 1)+1,  MOD(D602 - C602-1, 8)+1)</f>
        <v>丁</v>
      </c>
      <c r="G602" t="str">
        <f t="shared" si="49"/>
        <v>丁辛</v>
      </c>
      <c r="H602" t="str">
        <f>VLOOKUP(G602,天干沖合!$E$2:$G$101,2,FALSE)</f>
        <v/>
      </c>
      <c r="I602" t="str">
        <f>VLOOKUP(G602,天干沖合!$E$2:$G$101,3,FALSE)</f>
        <v>为朱雀入狱，罪人释囚，官人失位。</v>
      </c>
    </row>
    <row r="603" spans="1:9" x14ac:dyDescent="0.25">
      <c r="A603">
        <f t="shared" si="45"/>
        <v>25.5</v>
      </c>
      <c r="B603">
        <f t="shared" si="46"/>
        <v>1</v>
      </c>
      <c r="C603">
        <f t="shared" si="47"/>
        <v>3</v>
      </c>
      <c r="D603">
        <f t="shared" si="48"/>
        <v>2</v>
      </c>
      <c r="E603" t="str">
        <f>INDEX([2]!十八局地盤表,FLOOR((ROW()-2)/64, 1)+1,  D603)</f>
        <v>庚</v>
      </c>
      <c r="F603" t="str">
        <f>INDEX([2]!十八局地盤表,FLOOR((ROW()-2)/64, 1)+1,  MOD(D603 - C603-1, 8)+1)</f>
        <v>己</v>
      </c>
      <c r="G603" t="str">
        <f t="shared" si="49"/>
        <v>己庚</v>
      </c>
      <c r="H603" t="str">
        <f>VLOOKUP(G603,天干沖合!$E$2:$G$101,2,FALSE)</f>
        <v/>
      </c>
      <c r="I603" t="str">
        <f>VLOOKUP(G603,天干沖合!$E$2:$G$101,3,FALSE)</f>
        <v>名为刑格返名，词讼先动者不利，如临阴星则有谋害之情。</v>
      </c>
    </row>
    <row r="604" spans="1:9" x14ac:dyDescent="0.25">
      <c r="A604">
        <f t="shared" si="45"/>
        <v>26.5</v>
      </c>
      <c r="B604">
        <f t="shared" si="46"/>
        <v>1</v>
      </c>
      <c r="C604">
        <f t="shared" si="47"/>
        <v>3</v>
      </c>
      <c r="D604">
        <f t="shared" si="48"/>
        <v>3</v>
      </c>
      <c r="E604" t="str">
        <f>INDEX([2]!十八局地盤表,FLOOR((ROW()-2)/64, 1)+1,  D604)</f>
        <v>丙</v>
      </c>
      <c r="F604" t="str">
        <f>INDEX([2]!十八局地盤表,FLOOR((ROW()-2)/64, 1)+1,  MOD(D604 - C604-1, 8)+1)</f>
        <v>乙</v>
      </c>
      <c r="G604" t="str">
        <f t="shared" si="49"/>
        <v>乙丙</v>
      </c>
      <c r="H604" t="str">
        <f>VLOOKUP(G604,天干沖合!$E$2:$G$101,2,FALSE)</f>
        <v/>
      </c>
      <c r="I604" t="str">
        <f>VLOOKUP(G604,天干沖合!$E$2:$G$101,3,FALSE)</f>
        <v>乙木生丙火，为奇仪顺遂，吉星迁官晋职，凶星夫妻反目离别。</v>
      </c>
    </row>
    <row r="605" spans="1:9" x14ac:dyDescent="0.25">
      <c r="A605">
        <f t="shared" si="45"/>
        <v>27.5</v>
      </c>
      <c r="B605">
        <f t="shared" si="46"/>
        <v>1</v>
      </c>
      <c r="C605">
        <f t="shared" si="47"/>
        <v>3</v>
      </c>
      <c r="D605">
        <f t="shared" si="48"/>
        <v>4</v>
      </c>
      <c r="E605" t="str">
        <f>INDEX([2]!十八局地盤表,FLOOR((ROW()-2)/64, 1)+1,  D605)</f>
        <v>戊</v>
      </c>
      <c r="F605" t="str">
        <f>INDEX([2]!十八局地盤表,FLOOR((ROW()-2)/64, 1)+1,  MOD(D605 - C605-1, 8)+1)</f>
        <v>辛</v>
      </c>
      <c r="G605" t="str">
        <f t="shared" si="49"/>
        <v>辛戊</v>
      </c>
      <c r="H605" t="str">
        <f>VLOOKUP(G605,天干沖合!$E$2:$G$101,2,FALSE)</f>
        <v/>
      </c>
      <c r="I605" t="str">
        <f>VLOOKUP(G605,天干沖合!$E$2:$G$101,3,FALSE)</f>
        <v>辛金克甲木，子午又相冲，故为困龙被伤，主官司破财，屈抑守分尚可，妄动则带来祸殃。</v>
      </c>
    </row>
    <row r="606" spans="1:9" x14ac:dyDescent="0.25">
      <c r="A606">
        <f t="shared" si="45"/>
        <v>28.5</v>
      </c>
      <c r="B606">
        <f t="shared" si="46"/>
        <v>1</v>
      </c>
      <c r="C606">
        <f t="shared" si="47"/>
        <v>3</v>
      </c>
      <c r="D606">
        <f t="shared" si="48"/>
        <v>5</v>
      </c>
      <c r="E606" t="str">
        <f>INDEX([2]!十八局地盤表,FLOOR((ROW()-2)/64, 1)+1,  D606)</f>
        <v>癸</v>
      </c>
      <c r="F606" t="str">
        <f>INDEX([2]!十八局地盤表,FLOOR((ROW()-2)/64, 1)+1,  MOD(D606 - C606-1, 8)+1)</f>
        <v>庚</v>
      </c>
      <c r="G606" t="str">
        <f t="shared" si="49"/>
        <v>庚癸</v>
      </c>
      <c r="H606" t="str">
        <f>VLOOKUP(G606,天干沖合!$E$2:$G$101,2,FALSE)</f>
        <v/>
      </c>
      <c r="I606" t="str">
        <f>VLOOKUP(G606,天干沖合!$E$2:$G$101,3,FALSE)</f>
        <v>名为大格，因寅申相冲克，庚为道路，故多主车祸，行人不至，官事不止，生育母子俱伤，大凶。</v>
      </c>
    </row>
    <row r="607" spans="1:9" x14ac:dyDescent="0.25">
      <c r="A607">
        <f t="shared" si="45"/>
        <v>29.5</v>
      </c>
      <c r="B607">
        <f t="shared" si="46"/>
        <v>1</v>
      </c>
      <c r="C607">
        <f t="shared" si="47"/>
        <v>3</v>
      </c>
      <c r="D607">
        <f t="shared" si="48"/>
        <v>6</v>
      </c>
      <c r="E607" t="str">
        <f>INDEX([2]!十八局地盤表,FLOOR((ROW()-2)/64, 1)+1,  D607)</f>
        <v>丁</v>
      </c>
      <c r="F607" t="str">
        <f>INDEX([2]!十八局地盤表,FLOOR((ROW()-2)/64, 1)+1,  MOD(D607 - C607-1, 8)+1)</f>
        <v>丙</v>
      </c>
      <c r="G607" t="str">
        <f t="shared" si="49"/>
        <v>丙丁</v>
      </c>
      <c r="H607" t="str">
        <f>VLOOKUP(G607,天干沖合!$E$2:$G$101,2,FALSE)</f>
        <v/>
      </c>
      <c r="I607" t="str">
        <f>VLOOKUP(G607,天干沖合!$E$2:$G$101,3,FALSE)</f>
        <v>为星奇朱雀，贵人文书吉利，常人平静安乐，得三吉门为天遁。</v>
      </c>
    </row>
    <row r="608" spans="1:9" x14ac:dyDescent="0.25">
      <c r="A608">
        <f t="shared" si="45"/>
        <v>30.5</v>
      </c>
      <c r="B608">
        <f t="shared" si="46"/>
        <v>1</v>
      </c>
      <c r="C608">
        <f t="shared" si="47"/>
        <v>3</v>
      </c>
      <c r="D608">
        <f t="shared" si="48"/>
        <v>7</v>
      </c>
      <c r="E608" t="str">
        <f>INDEX([2]!十八局地盤表,FLOOR((ROW()-2)/64, 1)+1,  D608)</f>
        <v>己</v>
      </c>
      <c r="F608" t="str">
        <f>INDEX([2]!十八局地盤表,FLOOR((ROW()-2)/64, 1)+1,  MOD(D608 - C608-1, 8)+1)</f>
        <v>戊</v>
      </c>
      <c r="G608" t="str">
        <f t="shared" si="49"/>
        <v>戊己</v>
      </c>
      <c r="H608" t="str">
        <f>VLOOKUP(G608,天干沖合!$E$2:$G$101,2,FALSE)</f>
        <v/>
      </c>
      <c r="I608" t="str">
        <f>VLOOKUP(G608,天干沖合!$E$2:$G$101,3,FALSE)</f>
        <v>因为戌为戊土之墓，故为贵人入狱，公私皆不利。</v>
      </c>
    </row>
    <row r="609" spans="1:9" x14ac:dyDescent="0.25">
      <c r="A609">
        <f t="shared" si="45"/>
        <v>31.5</v>
      </c>
      <c r="B609">
        <f t="shared" si="46"/>
        <v>1</v>
      </c>
      <c r="C609">
        <f t="shared" si="47"/>
        <v>3</v>
      </c>
      <c r="D609">
        <f t="shared" si="48"/>
        <v>8</v>
      </c>
      <c r="E609" t="str">
        <f>INDEX([2]!十八局地盤表,FLOOR((ROW()-2)/64, 1)+1,  D609)</f>
        <v>乙</v>
      </c>
      <c r="F609" t="str">
        <f>INDEX([2]!十八局地盤表,FLOOR((ROW()-2)/64, 1)+1,  MOD(D609 - C609-1, 8)+1)</f>
        <v>癸</v>
      </c>
      <c r="G609" t="str">
        <f t="shared" si="49"/>
        <v>癸乙</v>
      </c>
      <c r="H609" t="str">
        <f>VLOOKUP(G609,天干沖合!$E$2:$G$101,2,FALSE)</f>
        <v/>
      </c>
      <c r="I609" t="str">
        <f>VLOOKUP(G609,天干沖合!$E$2:$G$101,3,FALSE)</f>
        <v>名为华盖逢星，贵人禄位，常人平安。门吉则吉，门凶则凶。</v>
      </c>
    </row>
    <row r="610" spans="1:9" x14ac:dyDescent="0.25">
      <c r="A610">
        <f t="shared" si="45"/>
        <v>32.5</v>
      </c>
      <c r="B610">
        <f t="shared" si="46"/>
        <v>1</v>
      </c>
      <c r="C610">
        <f t="shared" si="47"/>
        <v>4</v>
      </c>
      <c r="D610">
        <f t="shared" si="48"/>
        <v>1</v>
      </c>
      <c r="E610" t="str">
        <f>INDEX([2]!十八局地盤表,FLOOR((ROW()-2)/64, 1)+1,  D610)</f>
        <v>辛</v>
      </c>
      <c r="F610" t="str">
        <f>INDEX([2]!十八局地盤表,FLOOR((ROW()-2)/64, 1)+1,  MOD(D610 - C610-1, 8)+1)</f>
        <v>癸</v>
      </c>
      <c r="G610" t="str">
        <f t="shared" si="49"/>
        <v>癸辛</v>
      </c>
      <c r="H610" t="str">
        <f>VLOOKUP(G610,天干沖合!$E$2:$G$101,2,FALSE)</f>
        <v/>
      </c>
      <c r="I610" t="str">
        <f>VLOOKUP(G610,天干沖合!$E$2:$G$101,3,FALSE)</f>
        <v>名主网盖天牢，主官司败诉，死罪难逃，测病亦大凶。</v>
      </c>
    </row>
    <row r="611" spans="1:9" x14ac:dyDescent="0.25">
      <c r="A611">
        <f t="shared" si="45"/>
        <v>33.5</v>
      </c>
      <c r="B611">
        <f t="shared" si="46"/>
        <v>1</v>
      </c>
      <c r="C611">
        <f t="shared" si="47"/>
        <v>4</v>
      </c>
      <c r="D611">
        <f t="shared" si="48"/>
        <v>2</v>
      </c>
      <c r="E611" t="str">
        <f>INDEX([2]!十八局地盤表,FLOOR((ROW()-2)/64, 1)+1,  D611)</f>
        <v>庚</v>
      </c>
      <c r="F611" t="str">
        <f>INDEX([2]!十八局地盤表,FLOOR((ROW()-2)/64, 1)+1,  MOD(D611 - C611-1, 8)+1)</f>
        <v>丁</v>
      </c>
      <c r="G611" t="str">
        <f t="shared" si="49"/>
        <v>丁庚</v>
      </c>
      <c r="H611" t="str">
        <f>VLOOKUP(G611,天干沖合!$E$2:$G$101,2,FALSE)</f>
        <v/>
      </c>
      <c r="I611" t="str">
        <f>VLOOKUP(G611,天干沖合!$E$2:$G$101,3,FALSE)</f>
        <v>丁为文书，庚为阻隔之神，故为文书阻隔，行人必归。</v>
      </c>
    </row>
    <row r="612" spans="1:9" x14ac:dyDescent="0.25">
      <c r="A612">
        <f t="shared" si="45"/>
        <v>34.5</v>
      </c>
      <c r="B612">
        <f t="shared" si="46"/>
        <v>1</v>
      </c>
      <c r="C612">
        <f t="shared" si="47"/>
        <v>4</v>
      </c>
      <c r="D612">
        <f t="shared" si="48"/>
        <v>3</v>
      </c>
      <c r="E612" t="str">
        <f>INDEX([2]!十八局地盤表,FLOOR((ROW()-2)/64, 1)+1,  D612)</f>
        <v>丙</v>
      </c>
      <c r="F612" t="str">
        <f>INDEX([2]!十八局地盤表,FLOOR((ROW()-2)/64, 1)+1,  MOD(D612 - C612-1, 8)+1)</f>
        <v>己</v>
      </c>
      <c r="G612" t="str">
        <f t="shared" si="49"/>
        <v>己丙</v>
      </c>
      <c r="H612" t="str">
        <f>VLOOKUP(G612,天干沖合!$E$2:$G$101,2,FALSE)</f>
        <v/>
      </c>
      <c r="I612" t="str">
        <f>VLOOKUP(G612,天干沖合!$E$2:$G$101,3,FALSE)</f>
        <v>为火悖地户，男人冤冤相害，女人必致淫污。</v>
      </c>
    </row>
    <row r="613" spans="1:9" x14ac:dyDescent="0.25">
      <c r="A613">
        <f t="shared" si="45"/>
        <v>35.5</v>
      </c>
      <c r="B613">
        <f t="shared" si="46"/>
        <v>1</v>
      </c>
      <c r="C613">
        <f t="shared" si="47"/>
        <v>4</v>
      </c>
      <c r="D613">
        <f t="shared" si="48"/>
        <v>4</v>
      </c>
      <c r="E613" t="str">
        <f>INDEX([2]!十八局地盤表,FLOOR((ROW()-2)/64, 1)+1,  D613)</f>
        <v>戊</v>
      </c>
      <c r="F613" t="str">
        <f>INDEX([2]!十八局地盤表,FLOOR((ROW()-2)/64, 1)+1,  MOD(D613 - C613-1, 8)+1)</f>
        <v>乙</v>
      </c>
      <c r="G613" t="str">
        <f t="shared" si="49"/>
        <v>乙戊</v>
      </c>
      <c r="H613" t="str">
        <f>VLOOKUP(G613,天干沖合!$E$2:$G$101,2,FALSE)</f>
        <v/>
      </c>
      <c r="I613" t="str">
        <f>VLOOKUP(G613,天干沖合!$E$2:$G$101,3,FALSE)</f>
        <v>乙木克戊土，为阴害阳门（因戊为阳为天门），利于阴人、阴事，不利阳人、阳事，门吉尚可谋为，门凶、门迫则破财伤人。</v>
      </c>
    </row>
    <row r="614" spans="1:9" x14ac:dyDescent="0.25">
      <c r="A614">
        <f t="shared" si="45"/>
        <v>36.5</v>
      </c>
      <c r="B614">
        <f t="shared" si="46"/>
        <v>1</v>
      </c>
      <c r="C614">
        <f t="shared" si="47"/>
        <v>4</v>
      </c>
      <c r="D614">
        <f t="shared" si="48"/>
        <v>5</v>
      </c>
      <c r="E614" t="str">
        <f>INDEX([2]!十八局地盤表,FLOOR((ROW()-2)/64, 1)+1,  D614)</f>
        <v>癸</v>
      </c>
      <c r="F614" t="str">
        <f>INDEX([2]!十八局地盤表,FLOOR((ROW()-2)/64, 1)+1,  MOD(D614 - C614-1, 8)+1)</f>
        <v>辛</v>
      </c>
      <c r="G614" t="str">
        <f t="shared" si="49"/>
        <v>辛癸</v>
      </c>
      <c r="H614" t="str">
        <f>VLOOKUP(G614,天干沖合!$E$2:$G$101,2,FALSE)</f>
        <v/>
      </c>
      <c r="I614" t="str">
        <f>VLOOKUP(G614,天干沖合!$E$2:$G$101,3,FALSE)</f>
        <v>因辛为天牢，癸为华盖，故名为天牢华盖，日月失明，误入天网，动止乘张。</v>
      </c>
    </row>
    <row r="615" spans="1:9" x14ac:dyDescent="0.25">
      <c r="A615">
        <f t="shared" si="45"/>
        <v>37.5</v>
      </c>
      <c r="B615">
        <f t="shared" si="46"/>
        <v>1</v>
      </c>
      <c r="C615">
        <f t="shared" si="47"/>
        <v>4</v>
      </c>
      <c r="D615">
        <f t="shared" si="48"/>
        <v>6</v>
      </c>
      <c r="E615" t="str">
        <f>INDEX([2]!十八局地盤表,FLOOR((ROW()-2)/64, 1)+1,  D615)</f>
        <v>丁</v>
      </c>
      <c r="F615" t="str">
        <f>INDEX([2]!十八局地盤表,FLOOR((ROW()-2)/64, 1)+1,  MOD(D615 - C615-1, 8)+1)</f>
        <v>庚</v>
      </c>
      <c r="G615" t="str">
        <f t="shared" si="49"/>
        <v>庚丁</v>
      </c>
      <c r="H615" t="str">
        <f>VLOOKUP(G615,天干沖合!$E$2:$G$101,2,FALSE)</f>
        <v/>
      </c>
      <c r="I615" t="str">
        <f>VLOOKUP(G615,天干沖合!$E$2:$G$101,3,FALSE)</f>
        <v>名为亭亭之格，因私匿或男女关系起官司是非，门吉有救，门凶事必凶。</v>
      </c>
    </row>
    <row r="616" spans="1:9" x14ac:dyDescent="0.25">
      <c r="A616">
        <f t="shared" si="45"/>
        <v>38.5</v>
      </c>
      <c r="B616">
        <f t="shared" si="46"/>
        <v>1</v>
      </c>
      <c r="C616">
        <f t="shared" si="47"/>
        <v>4</v>
      </c>
      <c r="D616">
        <f t="shared" si="48"/>
        <v>7</v>
      </c>
      <c r="E616" t="str">
        <f>INDEX([2]!十八局地盤表,FLOOR((ROW()-2)/64, 1)+1,  D616)</f>
        <v>己</v>
      </c>
      <c r="F616" t="str">
        <f>INDEX([2]!十八局地盤表,FLOOR((ROW()-2)/64, 1)+1,  MOD(D616 - C616-1, 8)+1)</f>
        <v>丙</v>
      </c>
      <c r="G616" t="str">
        <f t="shared" si="49"/>
        <v>丙己</v>
      </c>
      <c r="H616" t="str">
        <f>VLOOKUP(G616,天干沖合!$E$2:$G$101,2,FALSE)</f>
        <v/>
      </c>
      <c r="I616" t="str">
        <f>VLOOKUP(G616,天干沖合!$E$2:$G$101,3,FALSE)</f>
        <v>因丙火入戌墓，故为火悖入刑，囚人刑杖，文书不行，吉门得吉，凶门转凶。</v>
      </c>
    </row>
    <row r="617" spans="1:9" x14ac:dyDescent="0.25">
      <c r="A617">
        <f t="shared" si="45"/>
        <v>39.5</v>
      </c>
      <c r="B617">
        <f t="shared" si="46"/>
        <v>1</v>
      </c>
      <c r="C617">
        <f t="shared" si="47"/>
        <v>4</v>
      </c>
      <c r="D617">
        <f t="shared" si="48"/>
        <v>8</v>
      </c>
      <c r="E617" t="str">
        <f>INDEX([2]!十八局地盤表,FLOOR((ROW()-2)/64, 1)+1,  D617)</f>
        <v>乙</v>
      </c>
      <c r="F617" t="str">
        <f>INDEX([2]!十八局地盤表,FLOOR((ROW()-2)/64, 1)+1,  MOD(D617 - C617-1, 8)+1)</f>
        <v>戊</v>
      </c>
      <c r="G617" t="str">
        <f t="shared" si="49"/>
        <v>戊乙</v>
      </c>
      <c r="H617" t="str">
        <f>VLOOKUP(G617,天干沖合!$E$2:$G$101,2,FALSE)</f>
        <v/>
      </c>
      <c r="I617" t="str">
        <f>VLOOKUP(G617,天干沖合!$E$2:$G$101,3,FALSE)</f>
        <v>甲乙会合，因此甲乙均位于东方青龙之位，所以青龙和会，门吉事也吉，门凶事也凶。</v>
      </c>
    </row>
    <row r="618" spans="1:9" x14ac:dyDescent="0.25">
      <c r="A618">
        <f t="shared" si="45"/>
        <v>40.5</v>
      </c>
      <c r="B618">
        <f t="shared" si="46"/>
        <v>1</v>
      </c>
      <c r="C618">
        <f t="shared" si="47"/>
        <v>5</v>
      </c>
      <c r="D618">
        <f t="shared" si="48"/>
        <v>1</v>
      </c>
      <c r="E618" t="str">
        <f>INDEX([2]!十八局地盤表,FLOOR((ROW()-2)/64, 1)+1,  D618)</f>
        <v>辛</v>
      </c>
      <c r="F618" t="str">
        <f>INDEX([2]!十八局地盤表,FLOOR((ROW()-2)/64, 1)+1,  MOD(D618 - C618-1, 8)+1)</f>
        <v>戊</v>
      </c>
      <c r="G618" t="str">
        <f t="shared" si="49"/>
        <v>戊辛</v>
      </c>
      <c r="H618" t="str">
        <f>VLOOKUP(G618,天干沖合!$E$2:$G$101,2,FALSE)</f>
        <v/>
      </c>
      <c r="I618" t="str">
        <f>VLOOKUP(G618,天干沖合!$E$2:$G$101,3,FALSE)</f>
        <v>因辛金克甲木，子午相冲，故为青龙折足，吉门有生助，尚能谋事，若逢凶门，主招灾、失财或有足疾、折伤。</v>
      </c>
    </row>
    <row r="619" spans="1:9" x14ac:dyDescent="0.25">
      <c r="A619">
        <f t="shared" si="45"/>
        <v>41.5</v>
      </c>
      <c r="B619">
        <f t="shared" si="46"/>
        <v>1</v>
      </c>
      <c r="C619">
        <f t="shared" si="47"/>
        <v>5</v>
      </c>
      <c r="D619">
        <f t="shared" si="48"/>
        <v>2</v>
      </c>
      <c r="E619" t="str">
        <f>INDEX([2]!十八局地盤表,FLOOR((ROW()-2)/64, 1)+1,  D619)</f>
        <v>庚</v>
      </c>
      <c r="F619" t="str">
        <f>INDEX([2]!十八局地盤表,FLOOR((ROW()-2)/64, 1)+1,  MOD(D619 - C619-1, 8)+1)</f>
        <v>癸</v>
      </c>
      <c r="G619" t="str">
        <f t="shared" si="49"/>
        <v>癸庚</v>
      </c>
      <c r="H619" t="str">
        <f>VLOOKUP(G619,天干沖合!$E$2:$G$101,2,FALSE)</f>
        <v/>
      </c>
      <c r="I619" t="str">
        <f>VLOOKUP(G619,天干沖合!$E$2:$G$101,3,FALSE)</f>
        <v>名为太白入网，主以暴力争讼，自罹罪责。</v>
      </c>
    </row>
    <row r="620" spans="1:9" x14ac:dyDescent="0.25">
      <c r="A620">
        <f t="shared" si="45"/>
        <v>42.5</v>
      </c>
      <c r="B620">
        <f t="shared" si="46"/>
        <v>1</v>
      </c>
      <c r="C620">
        <f t="shared" si="47"/>
        <v>5</v>
      </c>
      <c r="D620">
        <f t="shared" si="48"/>
        <v>3</v>
      </c>
      <c r="E620" t="str">
        <f>INDEX([2]!十八局地盤表,FLOOR((ROW()-2)/64, 1)+1,  D620)</f>
        <v>丙</v>
      </c>
      <c r="F620" t="str">
        <f>INDEX([2]!十八局地盤表,FLOOR((ROW()-2)/64, 1)+1,  MOD(D620 - C620-1, 8)+1)</f>
        <v>丁</v>
      </c>
      <c r="G620" t="str">
        <f t="shared" si="49"/>
        <v>丁丙</v>
      </c>
      <c r="H620" t="str">
        <f>VLOOKUP(G620,天干沖合!$E$2:$G$101,2,FALSE)</f>
        <v/>
      </c>
      <c r="I620" t="str">
        <f>VLOOKUP(G620,天干沖合!$E$2:$G$101,3,FALSE)</f>
        <v>为星随月转，贵人越级高升，常人乐里生悲，要忍，不然因小的不忍而引起大的不幸。</v>
      </c>
    </row>
    <row r="621" spans="1:9" x14ac:dyDescent="0.25">
      <c r="A621">
        <f t="shared" si="45"/>
        <v>43.5</v>
      </c>
      <c r="B621">
        <f t="shared" si="46"/>
        <v>1</v>
      </c>
      <c r="C621">
        <f t="shared" si="47"/>
        <v>5</v>
      </c>
      <c r="D621">
        <f t="shared" si="48"/>
        <v>4</v>
      </c>
      <c r="E621" t="str">
        <f>INDEX([2]!十八局地盤表,FLOOR((ROW()-2)/64, 1)+1,  D621)</f>
        <v>戊</v>
      </c>
      <c r="F621" t="str">
        <f>INDEX([2]!十八局地盤表,FLOOR((ROW()-2)/64, 1)+1,  MOD(D621 - C621-1, 8)+1)</f>
        <v>己</v>
      </c>
      <c r="G621" t="str">
        <f t="shared" si="49"/>
        <v>己戊</v>
      </c>
      <c r="H621" t="str">
        <f>VLOOKUP(G621,天干沖合!$E$2:$G$101,2,FALSE)</f>
        <v/>
      </c>
      <c r="I621" t="str">
        <f>VLOOKUP(G621,天干沖合!$E$2:$G$101,3,FALSE)</f>
        <v>因戌为 ，甲为龙，故为 遇青龙，门吉为谋事望遂意，上人见官；若门凶，枉费心机。</v>
      </c>
    </row>
    <row r="622" spans="1:9" x14ac:dyDescent="0.25">
      <c r="A622">
        <f t="shared" si="45"/>
        <v>44.5</v>
      </c>
      <c r="B622">
        <f t="shared" si="46"/>
        <v>1</v>
      </c>
      <c r="C622">
        <f t="shared" si="47"/>
        <v>5</v>
      </c>
      <c r="D622">
        <f t="shared" si="48"/>
        <v>5</v>
      </c>
      <c r="E622" t="str">
        <f>INDEX([2]!十八局地盤表,FLOOR((ROW()-2)/64, 1)+1,  D622)</f>
        <v>癸</v>
      </c>
      <c r="F622" t="str">
        <f>INDEX([2]!十八局地盤表,FLOOR((ROW()-2)/64, 1)+1,  MOD(D622 - C622-1, 8)+1)</f>
        <v>乙</v>
      </c>
      <c r="G622" t="str">
        <f t="shared" si="49"/>
        <v>乙癸</v>
      </c>
      <c r="H622" t="str">
        <f>VLOOKUP(G622,天干沖合!$E$2:$G$101,2,FALSE)</f>
        <v/>
      </c>
      <c r="I622" t="str">
        <f>VLOOKUP(G622,天干沖合!$E$2:$G$101,3,FALSE)</f>
        <v>为华盖逢星，遁迹修道，隐匿藏形，躲灾避难为吉。</v>
      </c>
    </row>
    <row r="623" spans="1:9" x14ac:dyDescent="0.25">
      <c r="A623">
        <f t="shared" si="45"/>
        <v>45.5</v>
      </c>
      <c r="B623">
        <f t="shared" si="46"/>
        <v>1</v>
      </c>
      <c r="C623">
        <f t="shared" si="47"/>
        <v>5</v>
      </c>
      <c r="D623">
        <f t="shared" si="48"/>
        <v>6</v>
      </c>
      <c r="E623" t="str">
        <f>INDEX([2]!十八局地盤表,FLOOR((ROW()-2)/64, 1)+1,  D623)</f>
        <v>丁</v>
      </c>
      <c r="F623" t="str">
        <f>INDEX([2]!十八局地盤表,FLOOR((ROW()-2)/64, 1)+1,  MOD(D623 - C623-1, 8)+1)</f>
        <v>辛</v>
      </c>
      <c r="G623" t="str">
        <f t="shared" si="49"/>
        <v>辛丁</v>
      </c>
      <c r="H623" t="str">
        <f>VLOOKUP(G623,天干沖合!$E$2:$G$101,2,FALSE)</f>
        <v/>
      </c>
      <c r="I623" t="str">
        <f>VLOOKUP(G623,天干沖合!$E$2:$G$101,3,FALSE)</f>
        <v>辛为狱神，丁为星奇，故名为狱神得奇，经商求财获利倍增，囚人逢天赦释免。</v>
      </c>
    </row>
    <row r="624" spans="1:9" x14ac:dyDescent="0.25">
      <c r="A624">
        <f t="shared" si="45"/>
        <v>46.5</v>
      </c>
      <c r="B624">
        <f t="shared" si="46"/>
        <v>1</v>
      </c>
      <c r="C624">
        <f t="shared" si="47"/>
        <v>5</v>
      </c>
      <c r="D624">
        <f t="shared" si="48"/>
        <v>7</v>
      </c>
      <c r="E624" t="str">
        <f>INDEX([2]!十八局地盤表,FLOOR((ROW()-2)/64, 1)+1,  D624)</f>
        <v>己</v>
      </c>
      <c r="F624" t="str">
        <f>INDEX([2]!十八局地盤表,FLOOR((ROW()-2)/64, 1)+1,  MOD(D624 - C624-1, 8)+1)</f>
        <v>庚</v>
      </c>
      <c r="G624" t="str">
        <f t="shared" si="49"/>
        <v>庚己</v>
      </c>
      <c r="H624" t="str">
        <f>VLOOKUP(G624,天干沖合!$E$2:$G$101,2,FALSE)</f>
        <v/>
      </c>
      <c r="I624" t="str">
        <f>VLOOKUP(G624,天干沖合!$E$2:$G$101,3,FALSE)</f>
        <v>名为官符刑格，主有官司口舌，因官讼被判刑，住牢狱更凶。</v>
      </c>
    </row>
    <row r="625" spans="1:9" x14ac:dyDescent="0.25">
      <c r="A625">
        <f t="shared" si="45"/>
        <v>47.5</v>
      </c>
      <c r="B625">
        <f t="shared" si="46"/>
        <v>1</v>
      </c>
      <c r="C625">
        <f t="shared" si="47"/>
        <v>5</v>
      </c>
      <c r="D625">
        <f t="shared" si="48"/>
        <v>8</v>
      </c>
      <c r="E625" t="str">
        <f>INDEX([2]!十八局地盤表,FLOOR((ROW()-2)/64, 1)+1,  D625)</f>
        <v>乙</v>
      </c>
      <c r="F625" t="str">
        <f>INDEX([2]!十八局地盤表,FLOOR((ROW()-2)/64, 1)+1,  MOD(D625 - C625-1, 8)+1)</f>
        <v>丙</v>
      </c>
      <c r="G625" t="str">
        <f t="shared" si="49"/>
        <v>丙乙</v>
      </c>
      <c r="H625" t="str">
        <f>VLOOKUP(G625,天干沖合!$E$2:$G$101,2,FALSE)</f>
        <v/>
      </c>
      <c r="I625" t="str">
        <f>VLOOKUP(G625,天干沖合!$E$2:$G$101,3,FALSE)</f>
        <v>为日月并行，公谋私为皆为吉。</v>
      </c>
    </row>
    <row r="626" spans="1:9" x14ac:dyDescent="0.25">
      <c r="A626">
        <f t="shared" si="45"/>
        <v>48.5</v>
      </c>
      <c r="B626">
        <f t="shared" si="46"/>
        <v>1</v>
      </c>
      <c r="C626">
        <f t="shared" si="47"/>
        <v>6</v>
      </c>
      <c r="D626">
        <f t="shared" si="48"/>
        <v>1</v>
      </c>
      <c r="E626" t="str">
        <f>INDEX([2]!十八局地盤表,FLOOR((ROW()-2)/64, 1)+1,  D626)</f>
        <v>辛</v>
      </c>
      <c r="F626" t="str">
        <f>INDEX([2]!十八局地盤表,FLOOR((ROW()-2)/64, 1)+1,  MOD(D626 - C626-1, 8)+1)</f>
        <v>丙</v>
      </c>
      <c r="G626" t="str">
        <f t="shared" si="49"/>
        <v>丙辛</v>
      </c>
      <c r="H626" t="str">
        <f>VLOOKUP(G626,天干沖合!$E$2:$G$101,2,FALSE)</f>
        <v>合水</v>
      </c>
      <c r="I626" t="str">
        <f>VLOOKUP(G626,天干沖合!$E$2:$G$101,3,FALSE)</f>
        <v>因丙辛相合，故为谋事能成，为疾病人不凶。</v>
      </c>
    </row>
    <row r="627" spans="1:9" x14ac:dyDescent="0.25">
      <c r="A627">
        <f t="shared" si="45"/>
        <v>49.5</v>
      </c>
      <c r="B627">
        <f t="shared" si="46"/>
        <v>1</v>
      </c>
      <c r="C627">
        <f t="shared" si="47"/>
        <v>6</v>
      </c>
      <c r="D627">
        <f t="shared" si="48"/>
        <v>2</v>
      </c>
      <c r="E627" t="str">
        <f>INDEX([2]!十八局地盤表,FLOOR((ROW()-2)/64, 1)+1,  D627)</f>
        <v>庚</v>
      </c>
      <c r="F627" t="str">
        <f>INDEX([2]!十八局地盤表,FLOOR((ROW()-2)/64, 1)+1,  MOD(D627 - C627-1, 8)+1)</f>
        <v>戊</v>
      </c>
      <c r="G627" t="str">
        <f t="shared" si="49"/>
        <v>戊庚</v>
      </c>
      <c r="H627" t="str">
        <f>VLOOKUP(G627,天干沖合!$E$2:$G$101,2,FALSE)</f>
        <v/>
      </c>
      <c r="I627" t="str">
        <f>VLOOKUP(G627,天干沖合!$E$2:$G$101,3,FALSE)</f>
        <v>因值符甲最怕庚金克杀，故为值符飞宫，吉事不吉，凶事更凶，求财没利益，测病也主凶。同时，甲庚相冲，飞宫也主换地方。</v>
      </c>
    </row>
    <row r="628" spans="1:9" x14ac:dyDescent="0.25">
      <c r="A628">
        <f t="shared" si="45"/>
        <v>50.5</v>
      </c>
      <c r="B628">
        <f t="shared" si="46"/>
        <v>1</v>
      </c>
      <c r="C628">
        <f t="shared" si="47"/>
        <v>6</v>
      </c>
      <c r="D628">
        <f t="shared" si="48"/>
        <v>3</v>
      </c>
      <c r="E628" t="str">
        <f>INDEX([2]!十八局地盤表,FLOOR((ROW()-2)/64, 1)+1,  D628)</f>
        <v>丙</v>
      </c>
      <c r="F628" t="str">
        <f>INDEX([2]!十八局地盤表,FLOOR((ROW()-2)/64, 1)+1,  MOD(D628 - C628-1, 8)+1)</f>
        <v>癸</v>
      </c>
      <c r="G628" t="str">
        <f t="shared" si="49"/>
        <v>癸丙</v>
      </c>
      <c r="H628" t="str">
        <f>VLOOKUP(G628,天干沖合!$E$2:$G$101,2,FALSE)</f>
        <v/>
      </c>
      <c r="I628" t="str">
        <f>VLOOKUP(G628,天干沖合!$E$2:$G$101,3,FALSE)</f>
        <v>名为华盖悖师，贵溅逢之皆不利，唯上人见喜。</v>
      </c>
    </row>
    <row r="629" spans="1:9" x14ac:dyDescent="0.25">
      <c r="A629">
        <f t="shared" si="45"/>
        <v>51.5</v>
      </c>
      <c r="B629">
        <f t="shared" si="46"/>
        <v>1</v>
      </c>
      <c r="C629">
        <f t="shared" si="47"/>
        <v>6</v>
      </c>
      <c r="D629">
        <f t="shared" si="48"/>
        <v>4</v>
      </c>
      <c r="E629" t="str">
        <f>INDEX([2]!十八局地盤表,FLOOR((ROW()-2)/64, 1)+1,  D629)</f>
        <v>戊</v>
      </c>
      <c r="F629" t="str">
        <f>INDEX([2]!十八局地盤表,FLOOR((ROW()-2)/64, 1)+1,  MOD(D629 - C629-1, 8)+1)</f>
        <v>丁</v>
      </c>
      <c r="G629" t="str">
        <f t="shared" si="49"/>
        <v>丁戊</v>
      </c>
      <c r="H629" t="str">
        <f>VLOOKUP(G629,天干沖合!$E$2:$G$101,2,FALSE)</f>
        <v/>
      </c>
      <c r="I629" t="str">
        <f>VLOOKUP(G629,天干沖合!$E$2:$G$101,3,FALSE)</f>
        <v>为青龙转光，官人升迁，常人威昌。</v>
      </c>
    </row>
    <row r="630" spans="1:9" x14ac:dyDescent="0.25">
      <c r="A630">
        <f t="shared" si="45"/>
        <v>52.5</v>
      </c>
      <c r="B630">
        <f t="shared" si="46"/>
        <v>1</v>
      </c>
      <c r="C630">
        <f t="shared" si="47"/>
        <v>6</v>
      </c>
      <c r="D630">
        <f t="shared" si="48"/>
        <v>5</v>
      </c>
      <c r="E630" t="str">
        <f>INDEX([2]!十八局地盤表,FLOOR((ROW()-2)/64, 1)+1,  D630)</f>
        <v>癸</v>
      </c>
      <c r="F630" t="str">
        <f>INDEX([2]!十八局地盤表,FLOOR((ROW()-2)/64, 1)+1,  MOD(D630 - C630-1, 8)+1)</f>
        <v>己</v>
      </c>
      <c r="G630" t="str">
        <f t="shared" si="49"/>
        <v>己癸</v>
      </c>
      <c r="H630" t="str">
        <f>VLOOKUP(G630,天干沖合!$E$2:$G$101,2,FALSE)</f>
        <v/>
      </c>
      <c r="I630" t="str">
        <f>VLOOKUP(G630,天干沖合!$E$2:$G$101,3,FALSE)</f>
        <v>名为地刑玄武，男女疾病垂危，有囚狱词讼之灾。</v>
      </c>
    </row>
    <row r="631" spans="1:9" x14ac:dyDescent="0.25">
      <c r="A631">
        <f t="shared" si="45"/>
        <v>53.5</v>
      </c>
      <c r="B631">
        <f t="shared" si="46"/>
        <v>1</v>
      </c>
      <c r="C631">
        <f t="shared" si="47"/>
        <v>6</v>
      </c>
      <c r="D631">
        <f t="shared" si="48"/>
        <v>6</v>
      </c>
      <c r="E631" t="str">
        <f>INDEX([2]!十八局地盤表,FLOOR((ROW()-2)/64, 1)+1,  D631)</f>
        <v>丁</v>
      </c>
      <c r="F631" t="str">
        <f>INDEX([2]!十八局地盤表,FLOOR((ROW()-2)/64, 1)+1,  MOD(D631 - C631-1, 8)+1)</f>
        <v>乙</v>
      </c>
      <c r="G631" t="str">
        <f t="shared" si="49"/>
        <v>乙丁</v>
      </c>
      <c r="H631" t="str">
        <f>VLOOKUP(G631,天干沖合!$E$2:$G$101,2,FALSE)</f>
        <v/>
      </c>
      <c r="I631" t="str">
        <f>VLOOKUP(G631,天干沖合!$E$2:$G$101,3,FALSE)</f>
        <v>为奇仪相佐，最利文书、考试，百事可为。</v>
      </c>
    </row>
    <row r="632" spans="1:9" x14ac:dyDescent="0.25">
      <c r="A632">
        <f t="shared" si="45"/>
        <v>54.5</v>
      </c>
      <c r="B632">
        <f t="shared" si="46"/>
        <v>1</v>
      </c>
      <c r="C632">
        <f t="shared" si="47"/>
        <v>6</v>
      </c>
      <c r="D632">
        <f t="shared" si="48"/>
        <v>7</v>
      </c>
      <c r="E632" t="str">
        <f>INDEX([2]!十八局地盤表,FLOOR((ROW()-2)/64, 1)+1,  D632)</f>
        <v>己</v>
      </c>
      <c r="F632" t="str">
        <f>INDEX([2]!十八局地盤表,FLOOR((ROW()-2)/64, 1)+1,  MOD(D632 - C632-1, 8)+1)</f>
        <v>辛</v>
      </c>
      <c r="G632" t="str">
        <f t="shared" si="49"/>
        <v>辛己</v>
      </c>
      <c r="H632" t="str">
        <f>VLOOKUP(G632,天干沖合!$E$2:$G$101,2,FALSE)</f>
        <v/>
      </c>
      <c r="I632" t="str">
        <f>VLOOKUP(G632,天干沖合!$E$2:$G$101,3,FALSE)</f>
        <v>辛为罪人，戌为午火之库，故名为入狱自刑，奴仆背主，有苦诉讼难伸。</v>
      </c>
    </row>
    <row r="633" spans="1:9" x14ac:dyDescent="0.25">
      <c r="A633">
        <f t="shared" si="45"/>
        <v>55.5</v>
      </c>
      <c r="B633">
        <f t="shared" si="46"/>
        <v>1</v>
      </c>
      <c r="C633">
        <f t="shared" si="47"/>
        <v>6</v>
      </c>
      <c r="D633">
        <f t="shared" si="48"/>
        <v>8</v>
      </c>
      <c r="E633" t="str">
        <f>INDEX([2]!十八局地盤表,FLOOR((ROW()-2)/64, 1)+1,  D633)</f>
        <v>乙</v>
      </c>
      <c r="F633" t="str">
        <f>INDEX([2]!十八局地盤表,FLOOR((ROW()-2)/64, 1)+1,  MOD(D633 - C633-1, 8)+1)</f>
        <v>庚</v>
      </c>
      <c r="G633" t="str">
        <f t="shared" si="49"/>
        <v>庚乙</v>
      </c>
      <c r="H633" t="str">
        <f>VLOOKUP(G633,天干沖合!$E$2:$G$101,2,FALSE)</f>
        <v>合金</v>
      </c>
      <c r="I633" t="str">
        <f>VLOOKUP(G633,天干沖合!$E$2:$G$101,3,FALSE)</f>
        <v>为太白逢星，退吉进凶，谋为不利。</v>
      </c>
    </row>
    <row r="634" spans="1:9" x14ac:dyDescent="0.25">
      <c r="A634">
        <f t="shared" si="45"/>
        <v>56.5</v>
      </c>
      <c r="B634">
        <f t="shared" si="46"/>
        <v>1</v>
      </c>
      <c r="C634">
        <f t="shared" si="47"/>
        <v>7</v>
      </c>
      <c r="D634">
        <f t="shared" si="48"/>
        <v>1</v>
      </c>
      <c r="E634" t="str">
        <f>INDEX([2]!十八局地盤表,FLOOR((ROW()-2)/64, 1)+1,  D634)</f>
        <v>辛</v>
      </c>
      <c r="F634" t="str">
        <f>INDEX([2]!十八局地盤表,FLOOR((ROW()-2)/64, 1)+1,  MOD(D634 - C634-1, 8)+1)</f>
        <v>庚</v>
      </c>
      <c r="G634" t="str">
        <f t="shared" si="49"/>
        <v>庚辛</v>
      </c>
      <c r="H634" t="str">
        <f>VLOOKUP(G634,天干沖合!$E$2:$G$101,2,FALSE)</f>
        <v/>
      </c>
      <c r="I634" t="str">
        <f>VLOOKUP(G634,天干沖合!$E$2:$G$101,3,FALSE)</f>
        <v>名为白虎干格，不宜远行，远行车折马伤，求财更为大凶。</v>
      </c>
    </row>
    <row r="635" spans="1:9" x14ac:dyDescent="0.25">
      <c r="A635">
        <f t="shared" si="45"/>
        <v>57.5</v>
      </c>
      <c r="B635">
        <f t="shared" si="46"/>
        <v>1</v>
      </c>
      <c r="C635">
        <f t="shared" si="47"/>
        <v>7</v>
      </c>
      <c r="D635">
        <f t="shared" si="48"/>
        <v>2</v>
      </c>
      <c r="E635" t="str">
        <f>INDEX([2]!十八局地盤表,FLOOR((ROW()-2)/64, 1)+1,  D635)</f>
        <v>庚</v>
      </c>
      <c r="F635" t="str">
        <f>INDEX([2]!十八局地盤表,FLOOR((ROW()-2)/64, 1)+1,  MOD(D635 - C635-1, 8)+1)</f>
        <v>丙</v>
      </c>
      <c r="G635" t="str">
        <f t="shared" si="49"/>
        <v>丙庚</v>
      </c>
      <c r="H635" t="str">
        <f>VLOOKUP(G635,天干沖合!$E$2:$G$101,2,FALSE)</f>
        <v/>
      </c>
      <c r="I635" t="str">
        <f>VLOOKUP(G635,天干沖合!$E$2:$G$101,3,FALSE)</f>
        <v>为荧入太白，门户破败，盗贼耗失，事业亦凶。</v>
      </c>
    </row>
    <row r="636" spans="1:9" x14ac:dyDescent="0.25">
      <c r="A636">
        <f t="shared" si="45"/>
        <v>58.5</v>
      </c>
      <c r="B636">
        <f t="shared" si="46"/>
        <v>1</v>
      </c>
      <c r="C636">
        <f t="shared" si="47"/>
        <v>7</v>
      </c>
      <c r="D636">
        <f t="shared" si="48"/>
        <v>3</v>
      </c>
      <c r="E636" t="str">
        <f>INDEX([2]!十八局地盤表,FLOOR((ROW()-2)/64, 1)+1,  D636)</f>
        <v>丙</v>
      </c>
      <c r="F636" t="str">
        <f>INDEX([2]!十八局地盤表,FLOOR((ROW()-2)/64, 1)+1,  MOD(D636 - C636-1, 8)+1)</f>
        <v>戊</v>
      </c>
      <c r="G636" t="str">
        <f t="shared" si="49"/>
        <v>戊丙</v>
      </c>
      <c r="H636" t="str">
        <f>VLOOKUP(G636,天干沖合!$E$2:$G$101,2,FALSE)</f>
        <v/>
      </c>
      <c r="I636" t="str">
        <f>VLOOKUP(G636,天干沖合!$E$2:$G$101,3,FALSE)</f>
        <v>因青龙甲木生助丙火，故为青龙返首，为事所谋，大吉大利。若逢迫墓击刑，吉事成凶。</v>
      </c>
    </row>
    <row r="637" spans="1:9" x14ac:dyDescent="0.25">
      <c r="A637">
        <f t="shared" si="45"/>
        <v>59.5</v>
      </c>
      <c r="B637">
        <f t="shared" si="46"/>
        <v>1</v>
      </c>
      <c r="C637">
        <f t="shared" si="47"/>
        <v>7</v>
      </c>
      <c r="D637">
        <f t="shared" si="48"/>
        <v>4</v>
      </c>
      <c r="E637" t="str">
        <f>INDEX([2]!十八局地盤表,FLOOR((ROW()-2)/64, 1)+1,  D637)</f>
        <v>戊</v>
      </c>
      <c r="F637" t="str">
        <f>INDEX([2]!十八局地盤表,FLOOR((ROW()-2)/64, 1)+1,  MOD(D637 - C637-1, 8)+1)</f>
        <v>癸</v>
      </c>
      <c r="G637" t="str">
        <f t="shared" si="49"/>
        <v>癸戊</v>
      </c>
      <c r="H637" t="str">
        <f>VLOOKUP(G637,天干沖合!$E$2:$G$101,2,FALSE)</f>
        <v>合火</v>
      </c>
      <c r="I637" t="str">
        <f>VLOOKUP(G637,天干沖合!$E$2:$G$101,3,FALSE)</f>
        <v>戊癸相合，名为天乙会合，吉门宜求财，婚姻喜美，吉人赞助成合。若门凶迫制，反祸官非。</v>
      </c>
    </row>
    <row r="638" spans="1:9" x14ac:dyDescent="0.25">
      <c r="A638">
        <f t="shared" si="45"/>
        <v>60.5</v>
      </c>
      <c r="B638">
        <f t="shared" si="46"/>
        <v>1</v>
      </c>
      <c r="C638">
        <f t="shared" si="47"/>
        <v>7</v>
      </c>
      <c r="D638">
        <f t="shared" si="48"/>
        <v>5</v>
      </c>
      <c r="E638" t="str">
        <f>INDEX([2]!十八局地盤表,FLOOR((ROW()-2)/64, 1)+1,  D638)</f>
        <v>癸</v>
      </c>
      <c r="F638" t="str">
        <f>INDEX([2]!十八局地盤表,FLOOR((ROW()-2)/64, 1)+1,  MOD(D638 - C638-1, 8)+1)</f>
        <v>丁</v>
      </c>
      <c r="G638" t="str">
        <f t="shared" si="49"/>
        <v>丁癸</v>
      </c>
      <c r="H638" t="str">
        <f>VLOOKUP(G638,天干沖合!$E$2:$G$101,2,FALSE)</f>
        <v>沖</v>
      </c>
      <c r="I638" t="str">
        <f>VLOOKUP(G638,天干沖合!$E$2:$G$101,3,FALSE)</f>
        <v>癸水冲克丁火，为朱雀投江，文书口舌是非，经官动府，词讼不利，音信沉溺不到。</v>
      </c>
    </row>
    <row r="639" spans="1:9" x14ac:dyDescent="0.25">
      <c r="A639">
        <f t="shared" si="45"/>
        <v>61.5</v>
      </c>
      <c r="B639">
        <f t="shared" si="46"/>
        <v>1</v>
      </c>
      <c r="C639">
        <f t="shared" si="47"/>
        <v>7</v>
      </c>
      <c r="D639">
        <f t="shared" si="48"/>
        <v>6</v>
      </c>
      <c r="E639" t="str">
        <f>INDEX([2]!十八局地盤表,FLOOR((ROW()-2)/64, 1)+1,  D639)</f>
        <v>丁</v>
      </c>
      <c r="F639" t="str">
        <f>INDEX([2]!十八局地盤表,FLOOR((ROW()-2)/64, 1)+1,  MOD(D639 - C639-1, 8)+1)</f>
        <v>己</v>
      </c>
      <c r="G639" t="str">
        <f t="shared" si="49"/>
        <v>己丁</v>
      </c>
      <c r="H639" t="str">
        <f>VLOOKUP(G639,天干沖合!$E$2:$G$101,2,FALSE)</f>
        <v/>
      </c>
      <c r="I639" t="str">
        <f>VLOOKUP(G639,天干沖合!$E$2:$G$101,3,FALSE)</f>
        <v>因戌为火墓，故名为朱雀入墓，文书词讼，先曲后直。</v>
      </c>
    </row>
    <row r="640" spans="1:9" x14ac:dyDescent="0.25">
      <c r="A640">
        <f t="shared" si="45"/>
        <v>62.5</v>
      </c>
      <c r="B640">
        <f t="shared" si="46"/>
        <v>1</v>
      </c>
      <c r="C640">
        <f t="shared" si="47"/>
        <v>7</v>
      </c>
      <c r="D640">
        <f t="shared" si="48"/>
        <v>7</v>
      </c>
      <c r="E640" t="str">
        <f>INDEX([2]!十八局地盤表,FLOOR((ROW()-2)/64, 1)+1,  D640)</f>
        <v>己</v>
      </c>
      <c r="F640" t="str">
        <f>INDEX([2]!十八局地盤表,FLOOR((ROW()-2)/64, 1)+1,  MOD(D640 - C640-1, 8)+1)</f>
        <v>乙</v>
      </c>
      <c r="G640" t="str">
        <f t="shared" si="49"/>
        <v>乙己</v>
      </c>
      <c r="H640" t="str">
        <f>VLOOKUP(G640,天干沖合!$E$2:$G$101,2,FALSE)</f>
        <v/>
      </c>
      <c r="I640" t="str">
        <f>VLOOKUP(G640,天干沖合!$E$2:$G$101,3,FALSE)</f>
        <v>因戌为乙木之墓，故为日奇入墓，被土暗昧，门凶事必凶，得生、开二吉门为地遁。</v>
      </c>
    </row>
    <row r="641" spans="1:9" x14ac:dyDescent="0.25">
      <c r="A641">
        <f t="shared" si="45"/>
        <v>63.5</v>
      </c>
      <c r="B641">
        <f t="shared" si="46"/>
        <v>1</v>
      </c>
      <c r="C641">
        <f t="shared" si="47"/>
        <v>7</v>
      </c>
      <c r="D641">
        <f t="shared" si="48"/>
        <v>8</v>
      </c>
      <c r="E641" t="str">
        <f>INDEX([2]!十八局地盤表,FLOOR((ROW()-2)/64, 1)+1,  D641)</f>
        <v>乙</v>
      </c>
      <c r="F641" t="str">
        <f>INDEX([2]!十八局地盤表,FLOOR((ROW()-2)/64, 1)+1,  MOD(D641 - C641-1, 8)+1)</f>
        <v>辛</v>
      </c>
      <c r="G641" t="str">
        <f t="shared" si="49"/>
        <v>辛乙</v>
      </c>
      <c r="H641" t="str">
        <f>VLOOKUP(G641,天干沖合!$E$2:$G$101,2,FALSE)</f>
        <v>沖</v>
      </c>
      <c r="I641" t="str">
        <f>VLOOKUP(G641,天干沖合!$E$2:$G$101,3,FALSE)</f>
        <v>辛金克乙木，故名为白虎猖狂，家败人亡，远行多灾殃，测婚离散，主因男人。</v>
      </c>
    </row>
    <row r="642" spans="1:9" x14ac:dyDescent="0.25">
      <c r="A642">
        <f t="shared" si="45"/>
        <v>64.5</v>
      </c>
      <c r="B642">
        <f t="shared" si="46"/>
        <v>2</v>
      </c>
      <c r="C642">
        <f t="shared" si="47"/>
        <v>0</v>
      </c>
      <c r="D642">
        <f t="shared" si="48"/>
        <v>1</v>
      </c>
      <c r="E642" t="str">
        <f>INDEX([2]!十八局地盤表,FLOOR((ROW()-2)/64, 1)+1,  D642)</f>
        <v>庚</v>
      </c>
      <c r="F642" t="str">
        <f>INDEX([2]!十八局地盤表,FLOOR((ROW()-2)/64, 1)+1,  MOD(D642 - C642-1, 8)+1)</f>
        <v>庚</v>
      </c>
      <c r="G642" t="str">
        <f t="shared" si="49"/>
        <v>庚庚</v>
      </c>
      <c r="H642" t="str">
        <f>VLOOKUP(G642,天干沖合!$E$2:$G$101,2,FALSE)</f>
        <v/>
      </c>
      <c r="I642" t="str">
        <f>VLOOKUP(G642,天干沖合!$E$2:$G$101,3,FALSE)</f>
        <v>名为太白同宫，又名战格，官灾横祸，兄弟或同辈朋友相冲撞，不利为事。</v>
      </c>
    </row>
    <row r="643" spans="1:9" x14ac:dyDescent="0.25">
      <c r="A643">
        <f t="shared" ref="A643:A706" si="50">ROW()-577.5</f>
        <v>65.5</v>
      </c>
      <c r="B643">
        <f t="shared" ref="B643:B706" si="51">SIGN(A643)*CEILING(ABS(A643)/64, 1)</f>
        <v>2</v>
      </c>
      <c r="C643">
        <f t="shared" ref="C643:C706" si="52">MOD(FLOOR((ROW()-2)/8, 1), 8)</f>
        <v>0</v>
      </c>
      <c r="D643">
        <f t="shared" ref="D643:D706" si="53">MOD(ROW()-2, 8)+1</f>
        <v>2</v>
      </c>
      <c r="E643" t="str">
        <f>INDEX([2]!十八局地盤表,FLOOR((ROW()-2)/64, 1)+1,  D643)</f>
        <v>己</v>
      </c>
      <c r="F643" t="str">
        <f>INDEX([2]!十八局地盤表,FLOOR((ROW()-2)/64, 1)+1,  MOD(D643 - C643-1, 8)+1)</f>
        <v>己</v>
      </c>
      <c r="G643" t="str">
        <f t="shared" ref="G643:G706" si="54">F643&amp;E643</f>
        <v>己己</v>
      </c>
      <c r="H643" t="str">
        <f>VLOOKUP(G643,天干沖合!$E$2:$G$101,2,FALSE)</f>
        <v/>
      </c>
      <c r="I643" t="str">
        <f>VLOOKUP(G643,天干沖合!$E$2:$G$101,3,FALSE)</f>
        <v>名为地户逢鬼，病者发凶或必死，百事不遂，暂不谋为，谋为则凶。</v>
      </c>
    </row>
    <row r="644" spans="1:9" x14ac:dyDescent="0.25">
      <c r="A644">
        <f t="shared" si="50"/>
        <v>66.5</v>
      </c>
      <c r="B644">
        <f t="shared" si="51"/>
        <v>2</v>
      </c>
      <c r="C644">
        <f t="shared" si="52"/>
        <v>0</v>
      </c>
      <c r="D644">
        <f t="shared" si="53"/>
        <v>3</v>
      </c>
      <c r="E644" t="str">
        <f>INDEX([2]!十八局地盤表,FLOOR((ROW()-2)/64, 1)+1,  D644)</f>
        <v>丁</v>
      </c>
      <c r="F644" t="str">
        <f>INDEX([2]!十八局地盤表,FLOOR((ROW()-2)/64, 1)+1,  MOD(D644 - C644-1, 8)+1)</f>
        <v>丁</v>
      </c>
      <c r="G644" t="str">
        <f t="shared" si="54"/>
        <v>丁丁</v>
      </c>
      <c r="H644" t="str">
        <f>VLOOKUP(G644,天干沖合!$E$2:$G$101,2,FALSE)</f>
        <v/>
      </c>
      <c r="I644" t="str">
        <f>VLOOKUP(G644,天干沖合!$E$2:$G$101,3,FALSE)</f>
        <v>为星奇入太阴，文书证件即至，喜事从心，万事如意。</v>
      </c>
    </row>
    <row r="645" spans="1:9" x14ac:dyDescent="0.25">
      <c r="A645">
        <f t="shared" si="50"/>
        <v>67.5</v>
      </c>
      <c r="B645">
        <f t="shared" si="51"/>
        <v>2</v>
      </c>
      <c r="C645">
        <f t="shared" si="52"/>
        <v>0</v>
      </c>
      <c r="D645">
        <f t="shared" si="53"/>
        <v>4</v>
      </c>
      <c r="E645" t="str">
        <f>INDEX([2]!十八局地盤表,FLOOR((ROW()-2)/64, 1)+1,  D645)</f>
        <v>乙</v>
      </c>
      <c r="F645" t="str">
        <f>INDEX([2]!十八局地盤表,FLOOR((ROW()-2)/64, 1)+1,  MOD(D645 - C645-1, 8)+1)</f>
        <v>乙</v>
      </c>
      <c r="G645" t="str">
        <f t="shared" si="54"/>
        <v>乙乙</v>
      </c>
      <c r="H645" t="str">
        <f>VLOOKUP(G645,天干沖合!$E$2:$G$101,2,FALSE)</f>
        <v/>
      </c>
      <c r="I645" t="str">
        <f>VLOOKUP(G645,天干沖合!$E$2:$G$101,3,FALSE)</f>
        <v>乙乙比肩，为日奇伏吟，不宜见上层领导，贵人，不宜求名求利，只宜安分守己为吉。</v>
      </c>
    </row>
    <row r="646" spans="1:9" x14ac:dyDescent="0.25">
      <c r="A646">
        <f t="shared" si="50"/>
        <v>68.5</v>
      </c>
      <c r="B646">
        <f t="shared" si="51"/>
        <v>2</v>
      </c>
      <c r="C646">
        <f t="shared" si="52"/>
        <v>0</v>
      </c>
      <c r="D646">
        <f t="shared" si="53"/>
        <v>5</v>
      </c>
      <c r="E646" t="str">
        <f>INDEX([2]!十八局地盤表,FLOOR((ROW()-2)/64, 1)+1,  D646)</f>
        <v>壬</v>
      </c>
      <c r="F646" t="str">
        <f>INDEX([2]!十八局地盤表,FLOOR((ROW()-2)/64, 1)+1,  MOD(D646 - C646-1, 8)+1)</f>
        <v>壬</v>
      </c>
      <c r="G646" t="str">
        <f t="shared" si="54"/>
        <v>壬壬</v>
      </c>
      <c r="H646" t="str">
        <f>VLOOKUP(G646,天干沖合!$E$2:$G$101,2,FALSE)</f>
        <v/>
      </c>
      <c r="I646" t="str">
        <f>VLOOKUP(G646,天干沖合!$E$2:$G$101,3,FALSE)</f>
        <v>名为蛇入地罗，外人缠绕，内事索索，吉门吉星，庶免蹉跎。</v>
      </c>
    </row>
    <row r="647" spans="1:9" x14ac:dyDescent="0.25">
      <c r="A647">
        <f t="shared" si="50"/>
        <v>69.5</v>
      </c>
      <c r="B647">
        <f t="shared" si="51"/>
        <v>2</v>
      </c>
      <c r="C647">
        <f t="shared" si="52"/>
        <v>0</v>
      </c>
      <c r="D647">
        <f t="shared" si="53"/>
        <v>6</v>
      </c>
      <c r="E647" t="str">
        <f>INDEX([2]!十八局地盤表,FLOOR((ROW()-2)/64, 1)+1,  D647)</f>
        <v>癸</v>
      </c>
      <c r="F647" t="str">
        <f>INDEX([2]!十八局地盤表,FLOOR((ROW()-2)/64, 1)+1,  MOD(D647 - C647-1, 8)+1)</f>
        <v>癸</v>
      </c>
      <c r="G647" t="str">
        <f t="shared" si="54"/>
        <v>癸癸</v>
      </c>
      <c r="H647" t="str">
        <f>VLOOKUP(G647,天干沖合!$E$2:$G$101,2,FALSE)</f>
        <v/>
      </c>
      <c r="I647" t="str">
        <f>VLOOKUP(G647,天干沖合!$E$2:$G$101,3,FALSE)</f>
        <v>名为天网四张，主行人失伴，病讼皆伤。</v>
      </c>
    </row>
    <row r="648" spans="1:9" x14ac:dyDescent="0.25">
      <c r="A648">
        <f t="shared" si="50"/>
        <v>70.5</v>
      </c>
      <c r="B648">
        <f t="shared" si="51"/>
        <v>2</v>
      </c>
      <c r="C648">
        <f t="shared" si="52"/>
        <v>0</v>
      </c>
      <c r="D648">
        <f t="shared" si="53"/>
        <v>7</v>
      </c>
      <c r="E648" t="str">
        <f>INDEX([2]!十八局地盤表,FLOOR((ROW()-2)/64, 1)+1,  D648)</f>
        <v>戊</v>
      </c>
      <c r="F648" t="str">
        <f>INDEX([2]!十八局地盤表,FLOOR((ROW()-2)/64, 1)+1,  MOD(D648 - C648-1, 8)+1)</f>
        <v>戊</v>
      </c>
      <c r="G648" t="str">
        <f t="shared" si="54"/>
        <v>戊戊</v>
      </c>
      <c r="H648" t="str">
        <f>VLOOKUP(G648,天干沖合!$E$2:$G$101,2,FALSE)</f>
        <v/>
      </c>
      <c r="I648" t="str">
        <f>VLOOKUP(G648,天干沖合!$E$2:$G$101,3,FALSE)</f>
        <v>甲甲比肩，名为伏吟，遇此，凡事不利，道路闭塞，以守为好。</v>
      </c>
    </row>
    <row r="649" spans="1:9" x14ac:dyDescent="0.25">
      <c r="A649">
        <f t="shared" si="50"/>
        <v>71.5</v>
      </c>
      <c r="B649">
        <f t="shared" si="51"/>
        <v>2</v>
      </c>
      <c r="C649">
        <f t="shared" si="52"/>
        <v>0</v>
      </c>
      <c r="D649">
        <f t="shared" si="53"/>
        <v>8</v>
      </c>
      <c r="E649" t="str">
        <f>INDEX([2]!十八局地盤表,FLOOR((ROW()-2)/64, 1)+1,  D649)</f>
        <v>丙</v>
      </c>
      <c r="F649" t="str">
        <f>INDEX([2]!十八局地盤表,FLOOR((ROW()-2)/64, 1)+1,  MOD(D649 - C649-1, 8)+1)</f>
        <v>丙</v>
      </c>
      <c r="G649" t="str">
        <f t="shared" si="54"/>
        <v>丙丙</v>
      </c>
      <c r="H649" t="str">
        <f>VLOOKUP(G649,天干沖合!$E$2:$G$101,2,FALSE)</f>
        <v/>
      </c>
      <c r="I649" t="str">
        <f>VLOOKUP(G649,天干沖合!$E$2:$G$101,3,FALSE)</f>
        <v>为月奇悖师，文书逼迫，破耗遗失，主单据票证不明遗失。</v>
      </c>
    </row>
    <row r="650" spans="1:9" x14ac:dyDescent="0.25">
      <c r="A650">
        <f t="shared" si="50"/>
        <v>72.5</v>
      </c>
      <c r="B650">
        <f t="shared" si="51"/>
        <v>2</v>
      </c>
      <c r="C650">
        <f t="shared" si="52"/>
        <v>1</v>
      </c>
      <c r="D650">
        <f t="shared" si="53"/>
        <v>1</v>
      </c>
      <c r="E650" t="str">
        <f>INDEX([2]!十八局地盤表,FLOOR((ROW()-2)/64, 1)+1,  D650)</f>
        <v>庚</v>
      </c>
      <c r="F650" t="str">
        <f>INDEX([2]!十八局地盤表,FLOOR((ROW()-2)/64, 1)+1,  MOD(D650 - C650-1, 8)+1)</f>
        <v>丙</v>
      </c>
      <c r="G650" t="str">
        <f t="shared" si="54"/>
        <v>丙庚</v>
      </c>
      <c r="H650" t="str">
        <f>VLOOKUP(G650,天干沖合!$E$2:$G$101,2,FALSE)</f>
        <v/>
      </c>
      <c r="I650" t="str">
        <f>VLOOKUP(G650,天干沖合!$E$2:$G$101,3,FALSE)</f>
        <v>为荧入太白，门户破败，盗贼耗失，事业亦凶。</v>
      </c>
    </row>
    <row r="651" spans="1:9" x14ac:dyDescent="0.25">
      <c r="A651">
        <f t="shared" si="50"/>
        <v>73.5</v>
      </c>
      <c r="B651">
        <f t="shared" si="51"/>
        <v>2</v>
      </c>
      <c r="C651">
        <f t="shared" si="52"/>
        <v>1</v>
      </c>
      <c r="D651">
        <f t="shared" si="53"/>
        <v>2</v>
      </c>
      <c r="E651" t="str">
        <f>INDEX([2]!十八局地盤表,FLOOR((ROW()-2)/64, 1)+1,  D651)</f>
        <v>己</v>
      </c>
      <c r="F651" t="str">
        <f>INDEX([2]!十八局地盤表,FLOOR((ROW()-2)/64, 1)+1,  MOD(D651 - C651-1, 8)+1)</f>
        <v>庚</v>
      </c>
      <c r="G651" t="str">
        <f t="shared" si="54"/>
        <v>庚己</v>
      </c>
      <c r="H651" t="str">
        <f>VLOOKUP(G651,天干沖合!$E$2:$G$101,2,FALSE)</f>
        <v/>
      </c>
      <c r="I651" t="str">
        <f>VLOOKUP(G651,天干沖合!$E$2:$G$101,3,FALSE)</f>
        <v>名为官符刑格，主有官司口舌，因官讼被判刑，住牢狱更凶。</v>
      </c>
    </row>
    <row r="652" spans="1:9" x14ac:dyDescent="0.25">
      <c r="A652">
        <f t="shared" si="50"/>
        <v>74.5</v>
      </c>
      <c r="B652">
        <f t="shared" si="51"/>
        <v>2</v>
      </c>
      <c r="C652">
        <f t="shared" si="52"/>
        <v>1</v>
      </c>
      <c r="D652">
        <f t="shared" si="53"/>
        <v>3</v>
      </c>
      <c r="E652" t="str">
        <f>INDEX([2]!十八局地盤表,FLOOR((ROW()-2)/64, 1)+1,  D652)</f>
        <v>丁</v>
      </c>
      <c r="F652" t="str">
        <f>INDEX([2]!十八局地盤表,FLOOR((ROW()-2)/64, 1)+1,  MOD(D652 - C652-1, 8)+1)</f>
        <v>己</v>
      </c>
      <c r="G652" t="str">
        <f t="shared" si="54"/>
        <v>己丁</v>
      </c>
      <c r="H652" t="str">
        <f>VLOOKUP(G652,天干沖合!$E$2:$G$101,2,FALSE)</f>
        <v/>
      </c>
      <c r="I652" t="str">
        <f>VLOOKUP(G652,天干沖合!$E$2:$G$101,3,FALSE)</f>
        <v>因戌为火墓，故名为朱雀入墓，文书词讼，先曲后直。</v>
      </c>
    </row>
    <row r="653" spans="1:9" x14ac:dyDescent="0.25">
      <c r="A653">
        <f t="shared" si="50"/>
        <v>75.5</v>
      </c>
      <c r="B653">
        <f t="shared" si="51"/>
        <v>2</v>
      </c>
      <c r="C653">
        <f t="shared" si="52"/>
        <v>1</v>
      </c>
      <c r="D653">
        <f t="shared" si="53"/>
        <v>4</v>
      </c>
      <c r="E653" t="str">
        <f>INDEX([2]!十八局地盤表,FLOOR((ROW()-2)/64, 1)+1,  D653)</f>
        <v>乙</v>
      </c>
      <c r="F653" t="str">
        <f>INDEX([2]!十八局地盤表,FLOOR((ROW()-2)/64, 1)+1,  MOD(D653 - C653-1, 8)+1)</f>
        <v>丁</v>
      </c>
      <c r="G653" t="str">
        <f t="shared" si="54"/>
        <v>丁乙</v>
      </c>
      <c r="H653" t="str">
        <f>VLOOKUP(G653,天干沖合!$E$2:$G$101,2,FALSE)</f>
        <v/>
      </c>
      <c r="I653" t="str">
        <f>VLOOKUP(G653,天干沖合!$E$2:$G$101,3,FALSE)</f>
        <v>为人遁吉格，贵人加官晋爵，常人婚姻财帛有喜。</v>
      </c>
    </row>
    <row r="654" spans="1:9" x14ac:dyDescent="0.25">
      <c r="A654">
        <f t="shared" si="50"/>
        <v>76.5</v>
      </c>
      <c r="B654">
        <f t="shared" si="51"/>
        <v>2</v>
      </c>
      <c r="C654">
        <f t="shared" si="52"/>
        <v>1</v>
      </c>
      <c r="D654">
        <f t="shared" si="53"/>
        <v>5</v>
      </c>
      <c r="E654" t="str">
        <f>INDEX([2]!十八局地盤表,FLOOR((ROW()-2)/64, 1)+1,  D654)</f>
        <v>壬</v>
      </c>
      <c r="F654" t="str">
        <f>INDEX([2]!十八局地盤表,FLOOR((ROW()-2)/64, 1)+1,  MOD(D654 - C654-1, 8)+1)</f>
        <v>乙</v>
      </c>
      <c r="G654" t="str">
        <f t="shared" si="54"/>
        <v>乙壬</v>
      </c>
      <c r="H654" t="str">
        <f>VLOOKUP(G654,天干沖合!$E$2:$G$101,2,FALSE)</f>
        <v/>
      </c>
      <c r="I654" t="str">
        <f>VLOOKUP(G654,天干沖合!$E$2:$G$101,3,FALSE)</f>
        <v>为日奇入地，尊卑悖乱，官讼是非，有人谋害之事。</v>
      </c>
    </row>
    <row r="655" spans="1:9" x14ac:dyDescent="0.25">
      <c r="A655">
        <f t="shared" si="50"/>
        <v>77.5</v>
      </c>
      <c r="B655">
        <f t="shared" si="51"/>
        <v>2</v>
      </c>
      <c r="C655">
        <f t="shared" si="52"/>
        <v>1</v>
      </c>
      <c r="D655">
        <f t="shared" si="53"/>
        <v>6</v>
      </c>
      <c r="E655" t="str">
        <f>INDEX([2]!十八局地盤表,FLOOR((ROW()-2)/64, 1)+1,  D655)</f>
        <v>癸</v>
      </c>
      <c r="F655" t="str">
        <f>INDEX([2]!十八局地盤表,FLOOR((ROW()-2)/64, 1)+1,  MOD(D655 - C655-1, 8)+1)</f>
        <v>壬</v>
      </c>
      <c r="G655" t="str">
        <f t="shared" si="54"/>
        <v>壬癸</v>
      </c>
      <c r="H655" t="str">
        <f>VLOOKUP(G655,天干沖合!$E$2:$G$101,2,FALSE)</f>
        <v/>
      </c>
      <c r="I655" t="str">
        <f>VLOOKUP(G655,天干沖合!$E$2:$G$101,3,FALSE)</f>
        <v>名为幼女奸淫，主有家丑外扬之事发生，门吉星凶，易反福为祸。</v>
      </c>
    </row>
    <row r="656" spans="1:9" x14ac:dyDescent="0.25">
      <c r="A656">
        <f t="shared" si="50"/>
        <v>78.5</v>
      </c>
      <c r="B656">
        <f t="shared" si="51"/>
        <v>2</v>
      </c>
      <c r="C656">
        <f t="shared" si="52"/>
        <v>1</v>
      </c>
      <c r="D656">
        <f t="shared" si="53"/>
        <v>7</v>
      </c>
      <c r="E656" t="str">
        <f>INDEX([2]!十八局地盤表,FLOOR((ROW()-2)/64, 1)+1,  D656)</f>
        <v>戊</v>
      </c>
      <c r="F656" t="str">
        <f>INDEX([2]!十八局地盤表,FLOOR((ROW()-2)/64, 1)+1,  MOD(D656 - C656-1, 8)+1)</f>
        <v>癸</v>
      </c>
      <c r="G656" t="str">
        <f t="shared" si="54"/>
        <v>癸戊</v>
      </c>
      <c r="H656" t="str">
        <f>VLOOKUP(G656,天干沖合!$E$2:$G$101,2,FALSE)</f>
        <v>合火</v>
      </c>
      <c r="I656" t="str">
        <f>VLOOKUP(G656,天干沖合!$E$2:$G$101,3,FALSE)</f>
        <v>戊癸相合，名为天乙会合，吉门宜求财，婚姻喜美，吉人赞助成合。若门凶迫制，反祸官非。</v>
      </c>
    </row>
    <row r="657" spans="1:9" x14ac:dyDescent="0.25">
      <c r="A657">
        <f t="shared" si="50"/>
        <v>79.5</v>
      </c>
      <c r="B657">
        <f t="shared" si="51"/>
        <v>2</v>
      </c>
      <c r="C657">
        <f t="shared" si="52"/>
        <v>1</v>
      </c>
      <c r="D657">
        <f t="shared" si="53"/>
        <v>8</v>
      </c>
      <c r="E657" t="str">
        <f>INDEX([2]!十八局地盤表,FLOOR((ROW()-2)/64, 1)+1,  D657)</f>
        <v>丙</v>
      </c>
      <c r="F657" t="str">
        <f>INDEX([2]!十八局地盤表,FLOOR((ROW()-2)/64, 1)+1,  MOD(D657 - C657-1, 8)+1)</f>
        <v>戊</v>
      </c>
      <c r="G657" t="str">
        <f t="shared" si="54"/>
        <v>戊丙</v>
      </c>
      <c r="H657" t="str">
        <f>VLOOKUP(G657,天干沖合!$E$2:$G$101,2,FALSE)</f>
        <v/>
      </c>
      <c r="I657" t="str">
        <f>VLOOKUP(G657,天干沖合!$E$2:$G$101,3,FALSE)</f>
        <v>因青龙甲木生助丙火，故为青龙返首，为事所谋，大吉大利。若逢迫墓击刑，吉事成凶。</v>
      </c>
    </row>
    <row r="658" spans="1:9" x14ac:dyDescent="0.25">
      <c r="A658">
        <f t="shared" si="50"/>
        <v>80.5</v>
      </c>
      <c r="B658">
        <f t="shared" si="51"/>
        <v>2</v>
      </c>
      <c r="C658">
        <f t="shared" si="52"/>
        <v>2</v>
      </c>
      <c r="D658">
        <f t="shared" si="53"/>
        <v>1</v>
      </c>
      <c r="E658" t="str">
        <f>INDEX([2]!十八局地盤表,FLOOR((ROW()-2)/64, 1)+1,  D658)</f>
        <v>庚</v>
      </c>
      <c r="F658" t="str">
        <f>INDEX([2]!十八局地盤表,FLOOR((ROW()-2)/64, 1)+1,  MOD(D658 - C658-1, 8)+1)</f>
        <v>戊</v>
      </c>
      <c r="G658" t="str">
        <f t="shared" si="54"/>
        <v>戊庚</v>
      </c>
      <c r="H658" t="str">
        <f>VLOOKUP(G658,天干沖合!$E$2:$G$101,2,FALSE)</f>
        <v/>
      </c>
      <c r="I658" t="str">
        <f>VLOOKUP(G658,天干沖合!$E$2:$G$101,3,FALSE)</f>
        <v>因值符甲最怕庚金克杀，故为值符飞宫，吉事不吉，凶事更凶，求财没利益，测病也主凶。同时，甲庚相冲，飞宫也主换地方。</v>
      </c>
    </row>
    <row r="659" spans="1:9" x14ac:dyDescent="0.25">
      <c r="A659">
        <f t="shared" si="50"/>
        <v>81.5</v>
      </c>
      <c r="B659">
        <f t="shared" si="51"/>
        <v>2</v>
      </c>
      <c r="C659">
        <f t="shared" si="52"/>
        <v>2</v>
      </c>
      <c r="D659">
        <f t="shared" si="53"/>
        <v>2</v>
      </c>
      <c r="E659" t="str">
        <f>INDEX([2]!十八局地盤表,FLOOR((ROW()-2)/64, 1)+1,  D659)</f>
        <v>己</v>
      </c>
      <c r="F659" t="str">
        <f>INDEX([2]!十八局地盤表,FLOOR((ROW()-2)/64, 1)+1,  MOD(D659 - C659-1, 8)+1)</f>
        <v>丙</v>
      </c>
      <c r="G659" t="str">
        <f t="shared" si="54"/>
        <v>丙己</v>
      </c>
      <c r="H659" t="str">
        <f>VLOOKUP(G659,天干沖合!$E$2:$G$101,2,FALSE)</f>
        <v/>
      </c>
      <c r="I659" t="str">
        <f>VLOOKUP(G659,天干沖合!$E$2:$G$101,3,FALSE)</f>
        <v>因丙火入戌墓，故为火悖入刑，囚人刑杖，文书不行，吉门得吉，凶门转凶。</v>
      </c>
    </row>
    <row r="660" spans="1:9" x14ac:dyDescent="0.25">
      <c r="A660">
        <f t="shared" si="50"/>
        <v>82.5</v>
      </c>
      <c r="B660">
        <f t="shared" si="51"/>
        <v>2</v>
      </c>
      <c r="C660">
        <f t="shared" si="52"/>
        <v>2</v>
      </c>
      <c r="D660">
        <f t="shared" si="53"/>
        <v>3</v>
      </c>
      <c r="E660" t="str">
        <f>INDEX([2]!十八局地盤表,FLOOR((ROW()-2)/64, 1)+1,  D660)</f>
        <v>丁</v>
      </c>
      <c r="F660" t="str">
        <f>INDEX([2]!十八局地盤表,FLOOR((ROW()-2)/64, 1)+1,  MOD(D660 - C660-1, 8)+1)</f>
        <v>庚</v>
      </c>
      <c r="G660" t="str">
        <f t="shared" si="54"/>
        <v>庚丁</v>
      </c>
      <c r="H660" t="str">
        <f>VLOOKUP(G660,天干沖合!$E$2:$G$101,2,FALSE)</f>
        <v/>
      </c>
      <c r="I660" t="str">
        <f>VLOOKUP(G660,天干沖合!$E$2:$G$101,3,FALSE)</f>
        <v>名为亭亭之格，因私匿或男女关系起官司是非，门吉有救，门凶事必凶。</v>
      </c>
    </row>
    <row r="661" spans="1:9" x14ac:dyDescent="0.25">
      <c r="A661">
        <f t="shared" si="50"/>
        <v>83.5</v>
      </c>
      <c r="B661">
        <f t="shared" si="51"/>
        <v>2</v>
      </c>
      <c r="C661">
        <f t="shared" si="52"/>
        <v>2</v>
      </c>
      <c r="D661">
        <f t="shared" si="53"/>
        <v>4</v>
      </c>
      <c r="E661" t="str">
        <f>INDEX([2]!十八局地盤表,FLOOR((ROW()-2)/64, 1)+1,  D661)</f>
        <v>乙</v>
      </c>
      <c r="F661" t="str">
        <f>INDEX([2]!十八局地盤表,FLOOR((ROW()-2)/64, 1)+1,  MOD(D661 - C661-1, 8)+1)</f>
        <v>己</v>
      </c>
      <c r="G661" t="str">
        <f t="shared" si="54"/>
        <v>己乙</v>
      </c>
      <c r="H661" t="str">
        <f>VLOOKUP(G661,天干沖合!$E$2:$G$101,2,FALSE)</f>
        <v/>
      </c>
      <c r="I661" t="str">
        <f>VLOOKUP(G661,天干沖合!$E$2:$G$101,3,FALSE)</f>
        <v>因戌为乙木之墓，己又为地户，故名墓神不明，地户逢星，宜遁迹隐形为利。</v>
      </c>
    </row>
    <row r="662" spans="1:9" x14ac:dyDescent="0.25">
      <c r="A662">
        <f t="shared" si="50"/>
        <v>84.5</v>
      </c>
      <c r="B662">
        <f t="shared" si="51"/>
        <v>2</v>
      </c>
      <c r="C662">
        <f t="shared" si="52"/>
        <v>2</v>
      </c>
      <c r="D662">
        <f t="shared" si="53"/>
        <v>5</v>
      </c>
      <c r="E662" t="str">
        <f>INDEX([2]!十八局地盤表,FLOOR((ROW()-2)/64, 1)+1,  D662)</f>
        <v>壬</v>
      </c>
      <c r="F662" t="str">
        <f>INDEX([2]!十八局地盤表,FLOOR((ROW()-2)/64, 1)+1,  MOD(D662 - C662-1, 8)+1)</f>
        <v>丁</v>
      </c>
      <c r="G662" t="str">
        <f t="shared" si="54"/>
        <v>丁壬</v>
      </c>
      <c r="H662" t="str">
        <f>VLOOKUP(G662,天干沖合!$E$2:$G$101,2,FALSE)</f>
        <v>合木</v>
      </c>
      <c r="I662" t="str">
        <f>VLOOKUP(G662,天干沖合!$E$2:$G$101,3,FALSE)</f>
        <v>因丁壬相合，故主贵人恩诏，讼狱公平，测婚多为苟合。</v>
      </c>
    </row>
    <row r="663" spans="1:9" x14ac:dyDescent="0.25">
      <c r="A663">
        <f t="shared" si="50"/>
        <v>85.5</v>
      </c>
      <c r="B663">
        <f t="shared" si="51"/>
        <v>2</v>
      </c>
      <c r="C663">
        <f t="shared" si="52"/>
        <v>2</v>
      </c>
      <c r="D663">
        <f t="shared" si="53"/>
        <v>6</v>
      </c>
      <c r="E663" t="str">
        <f>INDEX([2]!十八局地盤表,FLOOR((ROW()-2)/64, 1)+1,  D663)</f>
        <v>癸</v>
      </c>
      <c r="F663" t="str">
        <f>INDEX([2]!十八局地盤表,FLOOR((ROW()-2)/64, 1)+1,  MOD(D663 - C663-1, 8)+1)</f>
        <v>乙</v>
      </c>
      <c r="G663" t="str">
        <f t="shared" si="54"/>
        <v>乙癸</v>
      </c>
      <c r="H663" t="str">
        <f>VLOOKUP(G663,天干沖合!$E$2:$G$101,2,FALSE)</f>
        <v/>
      </c>
      <c r="I663" t="str">
        <f>VLOOKUP(G663,天干沖合!$E$2:$G$101,3,FALSE)</f>
        <v>为华盖逢星，遁迹修道，隐匿藏形，躲灾避难为吉。</v>
      </c>
    </row>
    <row r="664" spans="1:9" x14ac:dyDescent="0.25">
      <c r="A664">
        <f t="shared" si="50"/>
        <v>86.5</v>
      </c>
      <c r="B664">
        <f t="shared" si="51"/>
        <v>2</v>
      </c>
      <c r="C664">
        <f t="shared" si="52"/>
        <v>2</v>
      </c>
      <c r="D664">
        <f t="shared" si="53"/>
        <v>7</v>
      </c>
      <c r="E664" t="str">
        <f>INDEX([2]!十八局地盤表,FLOOR((ROW()-2)/64, 1)+1,  D664)</f>
        <v>戊</v>
      </c>
      <c r="F664" t="str">
        <f>INDEX([2]!十八局地盤表,FLOOR((ROW()-2)/64, 1)+1,  MOD(D664 - C664-1, 8)+1)</f>
        <v>壬</v>
      </c>
      <c r="G664" t="str">
        <f t="shared" si="54"/>
        <v>壬戊</v>
      </c>
      <c r="H664" t="str">
        <f>VLOOKUP(G664,天干沖合!$E$2:$G$101,2,FALSE)</f>
        <v/>
      </c>
      <c r="I664" t="str">
        <f>VLOOKUP(G664,天干沖合!$E$2:$G$101,3,FALSE)</f>
        <v>因壬为小蛇，甲为青龙，故名为小蛇化龙，男人发达，女人产婴童。</v>
      </c>
    </row>
    <row r="665" spans="1:9" x14ac:dyDescent="0.25">
      <c r="A665">
        <f t="shared" si="50"/>
        <v>87.5</v>
      </c>
      <c r="B665">
        <f t="shared" si="51"/>
        <v>2</v>
      </c>
      <c r="C665">
        <f t="shared" si="52"/>
        <v>2</v>
      </c>
      <c r="D665">
        <f t="shared" si="53"/>
        <v>8</v>
      </c>
      <c r="E665" t="str">
        <f>INDEX([2]!十八局地盤表,FLOOR((ROW()-2)/64, 1)+1,  D665)</f>
        <v>丙</v>
      </c>
      <c r="F665" t="str">
        <f>INDEX([2]!十八局地盤表,FLOOR((ROW()-2)/64, 1)+1,  MOD(D665 - C665-1, 8)+1)</f>
        <v>癸</v>
      </c>
      <c r="G665" t="str">
        <f t="shared" si="54"/>
        <v>癸丙</v>
      </c>
      <c r="H665" t="str">
        <f>VLOOKUP(G665,天干沖合!$E$2:$G$101,2,FALSE)</f>
        <v/>
      </c>
      <c r="I665" t="str">
        <f>VLOOKUP(G665,天干沖合!$E$2:$G$101,3,FALSE)</f>
        <v>名为华盖悖师，贵溅逢之皆不利，唯上人见喜。</v>
      </c>
    </row>
    <row r="666" spans="1:9" x14ac:dyDescent="0.25">
      <c r="A666">
        <f t="shared" si="50"/>
        <v>88.5</v>
      </c>
      <c r="B666">
        <f t="shared" si="51"/>
        <v>2</v>
      </c>
      <c r="C666">
        <f t="shared" si="52"/>
        <v>3</v>
      </c>
      <c r="D666">
        <f t="shared" si="53"/>
        <v>1</v>
      </c>
      <c r="E666" t="str">
        <f>INDEX([2]!十八局地盤表,FLOOR((ROW()-2)/64, 1)+1,  D666)</f>
        <v>庚</v>
      </c>
      <c r="F666" t="str">
        <f>INDEX([2]!十八局地盤表,FLOOR((ROW()-2)/64, 1)+1,  MOD(D666 - C666-1, 8)+1)</f>
        <v>癸</v>
      </c>
      <c r="G666" t="str">
        <f t="shared" si="54"/>
        <v>癸庚</v>
      </c>
      <c r="H666" t="str">
        <f>VLOOKUP(G666,天干沖合!$E$2:$G$101,2,FALSE)</f>
        <v/>
      </c>
      <c r="I666" t="str">
        <f>VLOOKUP(G666,天干沖合!$E$2:$G$101,3,FALSE)</f>
        <v>名为太白入网，主以暴力争讼，自罹罪责。</v>
      </c>
    </row>
    <row r="667" spans="1:9" x14ac:dyDescent="0.25">
      <c r="A667">
        <f t="shared" si="50"/>
        <v>89.5</v>
      </c>
      <c r="B667">
        <f t="shared" si="51"/>
        <v>2</v>
      </c>
      <c r="C667">
        <f t="shared" si="52"/>
        <v>3</v>
      </c>
      <c r="D667">
        <f t="shared" si="53"/>
        <v>2</v>
      </c>
      <c r="E667" t="str">
        <f>INDEX([2]!十八局地盤表,FLOOR((ROW()-2)/64, 1)+1,  D667)</f>
        <v>己</v>
      </c>
      <c r="F667" t="str">
        <f>INDEX([2]!十八局地盤表,FLOOR((ROW()-2)/64, 1)+1,  MOD(D667 - C667-1, 8)+1)</f>
        <v>戊</v>
      </c>
      <c r="G667" t="str">
        <f t="shared" si="54"/>
        <v>戊己</v>
      </c>
      <c r="H667" t="str">
        <f>VLOOKUP(G667,天干沖合!$E$2:$G$101,2,FALSE)</f>
        <v/>
      </c>
      <c r="I667" t="str">
        <f>VLOOKUP(G667,天干沖合!$E$2:$G$101,3,FALSE)</f>
        <v>因为戌为戊土之墓，故为贵人入狱，公私皆不利。</v>
      </c>
    </row>
    <row r="668" spans="1:9" x14ac:dyDescent="0.25">
      <c r="A668">
        <f t="shared" si="50"/>
        <v>90.5</v>
      </c>
      <c r="B668">
        <f t="shared" si="51"/>
        <v>2</v>
      </c>
      <c r="C668">
        <f t="shared" si="52"/>
        <v>3</v>
      </c>
      <c r="D668">
        <f t="shared" si="53"/>
        <v>3</v>
      </c>
      <c r="E668" t="str">
        <f>INDEX([2]!十八局地盤表,FLOOR((ROW()-2)/64, 1)+1,  D668)</f>
        <v>丁</v>
      </c>
      <c r="F668" t="str">
        <f>INDEX([2]!十八局地盤表,FLOOR((ROW()-2)/64, 1)+1,  MOD(D668 - C668-1, 8)+1)</f>
        <v>丙</v>
      </c>
      <c r="G668" t="str">
        <f t="shared" si="54"/>
        <v>丙丁</v>
      </c>
      <c r="H668" t="str">
        <f>VLOOKUP(G668,天干沖合!$E$2:$G$101,2,FALSE)</f>
        <v/>
      </c>
      <c r="I668" t="str">
        <f>VLOOKUP(G668,天干沖合!$E$2:$G$101,3,FALSE)</f>
        <v>为星奇朱雀，贵人文书吉利，常人平静安乐，得三吉门为天遁。</v>
      </c>
    </row>
    <row r="669" spans="1:9" x14ac:dyDescent="0.25">
      <c r="A669">
        <f t="shared" si="50"/>
        <v>91.5</v>
      </c>
      <c r="B669">
        <f t="shared" si="51"/>
        <v>2</v>
      </c>
      <c r="C669">
        <f t="shared" si="52"/>
        <v>3</v>
      </c>
      <c r="D669">
        <f t="shared" si="53"/>
        <v>4</v>
      </c>
      <c r="E669" t="str">
        <f>INDEX([2]!十八局地盤表,FLOOR((ROW()-2)/64, 1)+1,  D669)</f>
        <v>乙</v>
      </c>
      <c r="F669" t="str">
        <f>INDEX([2]!十八局地盤表,FLOOR((ROW()-2)/64, 1)+1,  MOD(D669 - C669-1, 8)+1)</f>
        <v>庚</v>
      </c>
      <c r="G669" t="str">
        <f t="shared" si="54"/>
        <v>庚乙</v>
      </c>
      <c r="H669" t="str">
        <f>VLOOKUP(G669,天干沖合!$E$2:$G$101,2,FALSE)</f>
        <v>合金</v>
      </c>
      <c r="I669" t="str">
        <f>VLOOKUP(G669,天干沖合!$E$2:$G$101,3,FALSE)</f>
        <v>为太白逢星，退吉进凶，谋为不利。</v>
      </c>
    </row>
    <row r="670" spans="1:9" x14ac:dyDescent="0.25">
      <c r="A670">
        <f t="shared" si="50"/>
        <v>92.5</v>
      </c>
      <c r="B670">
        <f t="shared" si="51"/>
        <v>2</v>
      </c>
      <c r="C670">
        <f t="shared" si="52"/>
        <v>3</v>
      </c>
      <c r="D670">
        <f t="shared" si="53"/>
        <v>5</v>
      </c>
      <c r="E670" t="str">
        <f>INDEX([2]!十八局地盤表,FLOOR((ROW()-2)/64, 1)+1,  D670)</f>
        <v>壬</v>
      </c>
      <c r="F670" t="str">
        <f>INDEX([2]!十八局地盤表,FLOOR((ROW()-2)/64, 1)+1,  MOD(D670 - C670-1, 8)+1)</f>
        <v>己</v>
      </c>
      <c r="G670" t="str">
        <f t="shared" si="54"/>
        <v>己壬</v>
      </c>
      <c r="H670" t="str">
        <f>VLOOKUP(G670,天干沖合!$E$2:$G$101,2,FALSE)</f>
        <v/>
      </c>
      <c r="I670" t="str">
        <f>VLOOKUP(G670,天干沖合!$E$2:$G$101,3,FALSE)</f>
        <v>名为地网高张，狡童佚女，奸情伤杀，凶。</v>
      </c>
    </row>
    <row r="671" spans="1:9" x14ac:dyDescent="0.25">
      <c r="A671">
        <f t="shared" si="50"/>
        <v>93.5</v>
      </c>
      <c r="B671">
        <f t="shared" si="51"/>
        <v>2</v>
      </c>
      <c r="C671">
        <f t="shared" si="52"/>
        <v>3</v>
      </c>
      <c r="D671">
        <f t="shared" si="53"/>
        <v>6</v>
      </c>
      <c r="E671" t="str">
        <f>INDEX([2]!十八局地盤表,FLOOR((ROW()-2)/64, 1)+1,  D671)</f>
        <v>癸</v>
      </c>
      <c r="F671" t="str">
        <f>INDEX([2]!十八局地盤表,FLOOR((ROW()-2)/64, 1)+1,  MOD(D671 - C671-1, 8)+1)</f>
        <v>丁</v>
      </c>
      <c r="G671" t="str">
        <f t="shared" si="54"/>
        <v>丁癸</v>
      </c>
      <c r="H671" t="str">
        <f>VLOOKUP(G671,天干沖合!$E$2:$G$101,2,FALSE)</f>
        <v>沖</v>
      </c>
      <c r="I671" t="str">
        <f>VLOOKUP(G671,天干沖合!$E$2:$G$101,3,FALSE)</f>
        <v>癸水冲克丁火，为朱雀投江，文书口舌是非，经官动府，词讼不利，音信沉溺不到。</v>
      </c>
    </row>
    <row r="672" spans="1:9" x14ac:dyDescent="0.25">
      <c r="A672">
        <f t="shared" si="50"/>
        <v>94.5</v>
      </c>
      <c r="B672">
        <f t="shared" si="51"/>
        <v>2</v>
      </c>
      <c r="C672">
        <f t="shared" si="52"/>
        <v>3</v>
      </c>
      <c r="D672">
        <f t="shared" si="53"/>
        <v>7</v>
      </c>
      <c r="E672" t="str">
        <f>INDEX([2]!十八局地盤表,FLOOR((ROW()-2)/64, 1)+1,  D672)</f>
        <v>戊</v>
      </c>
      <c r="F672" t="str">
        <f>INDEX([2]!十八局地盤表,FLOOR((ROW()-2)/64, 1)+1,  MOD(D672 - C672-1, 8)+1)</f>
        <v>乙</v>
      </c>
      <c r="G672" t="str">
        <f t="shared" si="54"/>
        <v>乙戊</v>
      </c>
      <c r="H672" t="str">
        <f>VLOOKUP(G672,天干沖合!$E$2:$G$101,2,FALSE)</f>
        <v/>
      </c>
      <c r="I672" t="str">
        <f>VLOOKUP(G672,天干沖合!$E$2:$G$101,3,FALSE)</f>
        <v>乙木克戊土，为阴害阳门（因戊为阳为天门），利于阴人、阴事，不利阳人、阳事，门吉尚可谋为，门凶、门迫则破财伤人。</v>
      </c>
    </row>
    <row r="673" spans="1:9" x14ac:dyDescent="0.25">
      <c r="A673">
        <f t="shared" si="50"/>
        <v>95.5</v>
      </c>
      <c r="B673">
        <f t="shared" si="51"/>
        <v>2</v>
      </c>
      <c r="C673">
        <f t="shared" si="52"/>
        <v>3</v>
      </c>
      <c r="D673">
        <f t="shared" si="53"/>
        <v>8</v>
      </c>
      <c r="E673" t="str">
        <f>INDEX([2]!十八局地盤表,FLOOR((ROW()-2)/64, 1)+1,  D673)</f>
        <v>丙</v>
      </c>
      <c r="F673" t="str">
        <f>INDEX([2]!十八局地盤表,FLOOR((ROW()-2)/64, 1)+1,  MOD(D673 - C673-1, 8)+1)</f>
        <v>壬</v>
      </c>
      <c r="G673" t="str">
        <f t="shared" si="54"/>
        <v>壬丙</v>
      </c>
      <c r="H673" t="str">
        <f>VLOOKUP(G673,天干沖合!$E$2:$G$101,2,FALSE)</f>
        <v>沖</v>
      </c>
      <c r="I673" t="str">
        <f>VLOOKUP(G673,天干沖合!$E$2:$G$101,3,FALSE)</f>
        <v>名为水蛇入火，因壬丙相冲克，故主官灾刑禁，络绎不绝。</v>
      </c>
    </row>
    <row r="674" spans="1:9" x14ac:dyDescent="0.25">
      <c r="A674">
        <f t="shared" si="50"/>
        <v>96.5</v>
      </c>
      <c r="B674">
        <f t="shared" si="51"/>
        <v>2</v>
      </c>
      <c r="C674">
        <f t="shared" si="52"/>
        <v>4</v>
      </c>
      <c r="D674">
        <f t="shared" si="53"/>
        <v>1</v>
      </c>
      <c r="E674" t="str">
        <f>INDEX([2]!十八局地盤表,FLOOR((ROW()-2)/64, 1)+1,  D674)</f>
        <v>庚</v>
      </c>
      <c r="F674" t="str">
        <f>INDEX([2]!十八局地盤表,FLOOR((ROW()-2)/64, 1)+1,  MOD(D674 - C674-1, 8)+1)</f>
        <v>壬</v>
      </c>
      <c r="G674" t="str">
        <f t="shared" si="54"/>
        <v>壬庚</v>
      </c>
      <c r="H674" t="str">
        <f>VLOOKUP(G674,天干沖合!$E$2:$G$101,2,FALSE)</f>
        <v/>
      </c>
      <c r="I674" t="str">
        <f>VLOOKUP(G674,天干沖合!$E$2:$G$101,3,FALSE)</f>
        <v>因庚为太白，壬为蛇，故名为太白擒蛇，刑狱公平，立剖邪正。</v>
      </c>
    </row>
    <row r="675" spans="1:9" x14ac:dyDescent="0.25">
      <c r="A675">
        <f t="shared" si="50"/>
        <v>97.5</v>
      </c>
      <c r="B675">
        <f t="shared" si="51"/>
        <v>2</v>
      </c>
      <c r="C675">
        <f t="shared" si="52"/>
        <v>4</v>
      </c>
      <c r="D675">
        <f t="shared" si="53"/>
        <v>2</v>
      </c>
      <c r="E675" t="str">
        <f>INDEX([2]!十八局地盤表,FLOOR((ROW()-2)/64, 1)+1,  D675)</f>
        <v>己</v>
      </c>
      <c r="F675" t="str">
        <f>INDEX([2]!十八局地盤表,FLOOR((ROW()-2)/64, 1)+1,  MOD(D675 - C675-1, 8)+1)</f>
        <v>癸</v>
      </c>
      <c r="G675" t="str">
        <f t="shared" si="54"/>
        <v>癸己</v>
      </c>
      <c r="H675" t="str">
        <f>VLOOKUP(G675,天干沖合!$E$2:$G$101,2,FALSE)</f>
        <v/>
      </c>
      <c r="I675" t="str">
        <f>VLOOKUP(G675,天干沖合!$E$2:$G$101,3,FALSE)</f>
        <v>名为华盖地户，男女测之，音信皆阻，此格躲灾避难方为吉。</v>
      </c>
    </row>
    <row r="676" spans="1:9" x14ac:dyDescent="0.25">
      <c r="A676">
        <f t="shared" si="50"/>
        <v>98.5</v>
      </c>
      <c r="B676">
        <f t="shared" si="51"/>
        <v>2</v>
      </c>
      <c r="C676">
        <f t="shared" si="52"/>
        <v>4</v>
      </c>
      <c r="D676">
        <f t="shared" si="53"/>
        <v>3</v>
      </c>
      <c r="E676" t="str">
        <f>INDEX([2]!十八局地盤表,FLOOR((ROW()-2)/64, 1)+1,  D676)</f>
        <v>丁</v>
      </c>
      <c r="F676" t="str">
        <f>INDEX([2]!十八局地盤表,FLOOR((ROW()-2)/64, 1)+1,  MOD(D676 - C676-1, 8)+1)</f>
        <v>戊</v>
      </c>
      <c r="G676" t="str">
        <f t="shared" si="54"/>
        <v>戊丁</v>
      </c>
      <c r="H676" t="str">
        <f>VLOOKUP(G676,天干沖合!$E$2:$G$101,2,FALSE)</f>
        <v/>
      </c>
      <c r="I676" t="str">
        <f>VLOOKUP(G676,天干沖合!$E$2:$G$101,3,FALSE)</f>
        <v>因甲木青龙生助丁火，故为青龙耀明，宜见上级领导，贵人、求功名，为事吉利，若值墓迫，招惹是非。</v>
      </c>
    </row>
    <row r="677" spans="1:9" x14ac:dyDescent="0.25">
      <c r="A677">
        <f t="shared" si="50"/>
        <v>99.5</v>
      </c>
      <c r="B677">
        <f t="shared" si="51"/>
        <v>2</v>
      </c>
      <c r="C677">
        <f t="shared" si="52"/>
        <v>4</v>
      </c>
      <c r="D677">
        <f t="shared" si="53"/>
        <v>4</v>
      </c>
      <c r="E677" t="str">
        <f>INDEX([2]!十八局地盤表,FLOOR((ROW()-2)/64, 1)+1,  D677)</f>
        <v>乙</v>
      </c>
      <c r="F677" t="str">
        <f>INDEX([2]!十八局地盤表,FLOOR((ROW()-2)/64, 1)+1,  MOD(D677 - C677-1, 8)+1)</f>
        <v>丙</v>
      </c>
      <c r="G677" t="str">
        <f t="shared" si="54"/>
        <v>丙乙</v>
      </c>
      <c r="H677" t="str">
        <f>VLOOKUP(G677,天干沖合!$E$2:$G$101,2,FALSE)</f>
        <v/>
      </c>
      <c r="I677" t="str">
        <f>VLOOKUP(G677,天干沖合!$E$2:$G$101,3,FALSE)</f>
        <v>为日月并行，公谋私为皆为吉。</v>
      </c>
    </row>
    <row r="678" spans="1:9" x14ac:dyDescent="0.25">
      <c r="A678">
        <f t="shared" si="50"/>
        <v>100.5</v>
      </c>
      <c r="B678">
        <f t="shared" si="51"/>
        <v>2</v>
      </c>
      <c r="C678">
        <f t="shared" si="52"/>
        <v>4</v>
      </c>
      <c r="D678">
        <f t="shared" si="53"/>
        <v>5</v>
      </c>
      <c r="E678" t="str">
        <f>INDEX([2]!十八局地盤表,FLOOR((ROW()-2)/64, 1)+1,  D678)</f>
        <v>壬</v>
      </c>
      <c r="F678" t="str">
        <f>INDEX([2]!十八局地盤表,FLOOR((ROW()-2)/64, 1)+1,  MOD(D678 - C678-1, 8)+1)</f>
        <v>庚</v>
      </c>
      <c r="G678" t="str">
        <f t="shared" si="54"/>
        <v>庚壬</v>
      </c>
      <c r="H678" t="str">
        <f>VLOOKUP(G678,天干沖合!$E$2:$G$101,2,FALSE)</f>
        <v/>
      </c>
      <c r="I678" t="str">
        <f>VLOOKUP(G678,天干沖合!$E$2:$G$101,3,FALSE)</f>
        <v>为上格，壬水主流动，庚为阻隔之神，故远行道路迷失，男女音信难通。</v>
      </c>
    </row>
    <row r="679" spans="1:9" x14ac:dyDescent="0.25">
      <c r="A679">
        <f t="shared" si="50"/>
        <v>101.5</v>
      </c>
      <c r="B679">
        <f t="shared" si="51"/>
        <v>2</v>
      </c>
      <c r="C679">
        <f t="shared" si="52"/>
        <v>4</v>
      </c>
      <c r="D679">
        <f t="shared" si="53"/>
        <v>6</v>
      </c>
      <c r="E679" t="str">
        <f>INDEX([2]!十八局地盤表,FLOOR((ROW()-2)/64, 1)+1,  D679)</f>
        <v>癸</v>
      </c>
      <c r="F679" t="str">
        <f>INDEX([2]!十八局地盤表,FLOOR((ROW()-2)/64, 1)+1,  MOD(D679 - C679-1, 8)+1)</f>
        <v>己</v>
      </c>
      <c r="G679" t="str">
        <f t="shared" si="54"/>
        <v>己癸</v>
      </c>
      <c r="H679" t="str">
        <f>VLOOKUP(G679,天干沖合!$E$2:$G$101,2,FALSE)</f>
        <v/>
      </c>
      <c r="I679" t="str">
        <f>VLOOKUP(G679,天干沖合!$E$2:$G$101,3,FALSE)</f>
        <v>名为地刑玄武，男女疾病垂危，有囚狱词讼之灾。</v>
      </c>
    </row>
    <row r="680" spans="1:9" x14ac:dyDescent="0.25">
      <c r="A680">
        <f t="shared" si="50"/>
        <v>102.5</v>
      </c>
      <c r="B680">
        <f t="shared" si="51"/>
        <v>2</v>
      </c>
      <c r="C680">
        <f t="shared" si="52"/>
        <v>4</v>
      </c>
      <c r="D680">
        <f t="shared" si="53"/>
        <v>7</v>
      </c>
      <c r="E680" t="str">
        <f>INDEX([2]!十八局地盤表,FLOOR((ROW()-2)/64, 1)+1,  D680)</f>
        <v>戊</v>
      </c>
      <c r="F680" t="str">
        <f>INDEX([2]!十八局地盤表,FLOOR((ROW()-2)/64, 1)+1,  MOD(D680 - C680-1, 8)+1)</f>
        <v>丁</v>
      </c>
      <c r="G680" t="str">
        <f t="shared" si="54"/>
        <v>丁戊</v>
      </c>
      <c r="H680" t="str">
        <f>VLOOKUP(G680,天干沖合!$E$2:$G$101,2,FALSE)</f>
        <v/>
      </c>
      <c r="I680" t="str">
        <f>VLOOKUP(G680,天干沖合!$E$2:$G$101,3,FALSE)</f>
        <v>为青龙转光，官人升迁，常人威昌。</v>
      </c>
    </row>
    <row r="681" spans="1:9" x14ac:dyDescent="0.25">
      <c r="A681">
        <f t="shared" si="50"/>
        <v>103.5</v>
      </c>
      <c r="B681">
        <f t="shared" si="51"/>
        <v>2</v>
      </c>
      <c r="C681">
        <f t="shared" si="52"/>
        <v>4</v>
      </c>
      <c r="D681">
        <f t="shared" si="53"/>
        <v>8</v>
      </c>
      <c r="E681" t="str">
        <f>INDEX([2]!十八局地盤表,FLOOR((ROW()-2)/64, 1)+1,  D681)</f>
        <v>丙</v>
      </c>
      <c r="F681" t="str">
        <f>INDEX([2]!十八局地盤表,FLOOR((ROW()-2)/64, 1)+1,  MOD(D681 - C681-1, 8)+1)</f>
        <v>乙</v>
      </c>
      <c r="G681" t="str">
        <f t="shared" si="54"/>
        <v>乙丙</v>
      </c>
      <c r="H681" t="str">
        <f>VLOOKUP(G681,天干沖合!$E$2:$G$101,2,FALSE)</f>
        <v/>
      </c>
      <c r="I681" t="str">
        <f>VLOOKUP(G681,天干沖合!$E$2:$G$101,3,FALSE)</f>
        <v>乙木生丙火，为奇仪顺遂，吉星迁官晋职，凶星夫妻反目离别。</v>
      </c>
    </row>
    <row r="682" spans="1:9" x14ac:dyDescent="0.25">
      <c r="A682">
        <f t="shared" si="50"/>
        <v>104.5</v>
      </c>
      <c r="B682">
        <f t="shared" si="51"/>
        <v>2</v>
      </c>
      <c r="C682">
        <f t="shared" si="52"/>
        <v>5</v>
      </c>
      <c r="D682">
        <f t="shared" si="53"/>
        <v>1</v>
      </c>
      <c r="E682" t="str">
        <f>INDEX([2]!十八局地盤表,FLOOR((ROW()-2)/64, 1)+1,  D682)</f>
        <v>庚</v>
      </c>
      <c r="F682" t="str">
        <f>INDEX([2]!十八局地盤表,FLOOR((ROW()-2)/64, 1)+1,  MOD(D682 - C682-1, 8)+1)</f>
        <v>乙</v>
      </c>
      <c r="G682" t="str">
        <f t="shared" si="54"/>
        <v>乙庚</v>
      </c>
      <c r="H682" t="str">
        <f>VLOOKUP(G682,天干沖合!$E$2:$G$101,2,FALSE)</f>
        <v>合金</v>
      </c>
      <c r="I682" t="str">
        <f>VLOOKUP(G682,天干沖合!$E$2:$G$101,3,FALSE)</f>
        <v>庚金克刑乙木，故为日奇被刑，为争讼财产，夫妻怀有私意。</v>
      </c>
    </row>
    <row r="683" spans="1:9" x14ac:dyDescent="0.25">
      <c r="A683">
        <f t="shared" si="50"/>
        <v>105.5</v>
      </c>
      <c r="B683">
        <f t="shared" si="51"/>
        <v>2</v>
      </c>
      <c r="C683">
        <f t="shared" si="52"/>
        <v>5</v>
      </c>
      <c r="D683">
        <f t="shared" si="53"/>
        <v>2</v>
      </c>
      <c r="E683" t="str">
        <f>INDEX([2]!十八局地盤表,FLOOR((ROW()-2)/64, 1)+1,  D683)</f>
        <v>己</v>
      </c>
      <c r="F683" t="str">
        <f>INDEX([2]!十八局地盤表,FLOOR((ROW()-2)/64, 1)+1,  MOD(D683 - C683-1, 8)+1)</f>
        <v>壬</v>
      </c>
      <c r="G683" t="str">
        <f t="shared" si="54"/>
        <v>壬己</v>
      </c>
      <c r="H683" t="str">
        <f>VLOOKUP(G683,天干沖合!$E$2:$G$101,2,FALSE)</f>
        <v/>
      </c>
      <c r="I683" t="str">
        <f>VLOOKUP(G683,天干沖合!$E$2:$G$101,3,FALSE)</f>
        <v>因辰戌相冲，故名为反吟蛇刑，主官讼败拆，大祸将至，顺守可吉，妄动必凶。</v>
      </c>
    </row>
    <row r="684" spans="1:9" x14ac:dyDescent="0.25">
      <c r="A684">
        <f t="shared" si="50"/>
        <v>106.5</v>
      </c>
      <c r="B684">
        <f t="shared" si="51"/>
        <v>2</v>
      </c>
      <c r="C684">
        <f t="shared" si="52"/>
        <v>5</v>
      </c>
      <c r="D684">
        <f t="shared" si="53"/>
        <v>3</v>
      </c>
      <c r="E684" t="str">
        <f>INDEX([2]!十八局地盤表,FLOOR((ROW()-2)/64, 1)+1,  D684)</f>
        <v>丁</v>
      </c>
      <c r="F684" t="str">
        <f>INDEX([2]!十八局地盤表,FLOOR((ROW()-2)/64, 1)+1,  MOD(D684 - C684-1, 8)+1)</f>
        <v>癸</v>
      </c>
      <c r="G684" t="str">
        <f t="shared" si="54"/>
        <v>癸丁</v>
      </c>
      <c r="H684" t="str">
        <f>VLOOKUP(G684,天干沖合!$E$2:$G$101,2,FALSE)</f>
        <v>沖</v>
      </c>
      <c r="I684" t="str">
        <f>VLOOKUP(G684,天干沖合!$E$2:$G$101,3,FALSE)</f>
        <v>因癸水冲克丁火，丁火烧灼癸水，故名为腾蛇夭矫，文书官司，火焚也逃不掉。</v>
      </c>
    </row>
    <row r="685" spans="1:9" x14ac:dyDescent="0.25">
      <c r="A685">
        <f t="shared" si="50"/>
        <v>107.5</v>
      </c>
      <c r="B685">
        <f t="shared" si="51"/>
        <v>2</v>
      </c>
      <c r="C685">
        <f t="shared" si="52"/>
        <v>5</v>
      </c>
      <c r="D685">
        <f t="shared" si="53"/>
        <v>4</v>
      </c>
      <c r="E685" t="str">
        <f>INDEX([2]!十八局地盤表,FLOOR((ROW()-2)/64, 1)+1,  D685)</f>
        <v>乙</v>
      </c>
      <c r="F685" t="str">
        <f>INDEX([2]!十八局地盤表,FLOOR((ROW()-2)/64, 1)+1,  MOD(D685 - C685-1, 8)+1)</f>
        <v>戊</v>
      </c>
      <c r="G685" t="str">
        <f t="shared" si="54"/>
        <v>戊乙</v>
      </c>
      <c r="H685" t="str">
        <f>VLOOKUP(G685,天干沖合!$E$2:$G$101,2,FALSE)</f>
        <v/>
      </c>
      <c r="I685" t="str">
        <f>VLOOKUP(G685,天干沖合!$E$2:$G$101,3,FALSE)</f>
        <v>甲乙会合，因此甲乙均位于东方青龙之位，所以青龙和会，门吉事也吉，门凶事也凶。</v>
      </c>
    </row>
    <row r="686" spans="1:9" x14ac:dyDescent="0.25">
      <c r="A686">
        <f t="shared" si="50"/>
        <v>108.5</v>
      </c>
      <c r="B686">
        <f t="shared" si="51"/>
        <v>2</v>
      </c>
      <c r="C686">
        <f t="shared" si="52"/>
        <v>5</v>
      </c>
      <c r="D686">
        <f t="shared" si="53"/>
        <v>5</v>
      </c>
      <c r="E686" t="str">
        <f>INDEX([2]!十八局地盤表,FLOOR((ROW()-2)/64, 1)+1,  D686)</f>
        <v>壬</v>
      </c>
      <c r="F686" t="str">
        <f>INDEX([2]!十八局地盤表,FLOOR((ROW()-2)/64, 1)+1,  MOD(D686 - C686-1, 8)+1)</f>
        <v>丙</v>
      </c>
      <c r="G686" t="str">
        <f t="shared" si="54"/>
        <v>丙壬</v>
      </c>
      <c r="H686" t="str">
        <f>VLOOKUP(G686,天干沖合!$E$2:$G$101,2,FALSE)</f>
        <v>沖</v>
      </c>
      <c r="I686" t="str">
        <f>VLOOKUP(G686,天干沖合!$E$2:$G$101,3,FALSE)</f>
        <v>为火入天罗，壬水冲克丙火，故为客不利，是非颇多。</v>
      </c>
    </row>
    <row r="687" spans="1:9" x14ac:dyDescent="0.25">
      <c r="A687">
        <f t="shared" si="50"/>
        <v>109.5</v>
      </c>
      <c r="B687">
        <f t="shared" si="51"/>
        <v>2</v>
      </c>
      <c r="C687">
        <f t="shared" si="52"/>
        <v>5</v>
      </c>
      <c r="D687">
        <f t="shared" si="53"/>
        <v>6</v>
      </c>
      <c r="E687" t="str">
        <f>INDEX([2]!十八局地盤表,FLOOR((ROW()-2)/64, 1)+1,  D687)</f>
        <v>癸</v>
      </c>
      <c r="F687" t="str">
        <f>INDEX([2]!十八局地盤表,FLOOR((ROW()-2)/64, 1)+1,  MOD(D687 - C687-1, 8)+1)</f>
        <v>庚</v>
      </c>
      <c r="G687" t="str">
        <f t="shared" si="54"/>
        <v>庚癸</v>
      </c>
      <c r="H687" t="str">
        <f>VLOOKUP(G687,天干沖合!$E$2:$G$101,2,FALSE)</f>
        <v/>
      </c>
      <c r="I687" t="str">
        <f>VLOOKUP(G687,天干沖合!$E$2:$G$101,3,FALSE)</f>
        <v>名为大格，因寅申相冲克，庚为道路，故多主车祸，行人不至，官事不止，生育母子俱伤，大凶。</v>
      </c>
    </row>
    <row r="688" spans="1:9" x14ac:dyDescent="0.25">
      <c r="A688">
        <f t="shared" si="50"/>
        <v>110.5</v>
      </c>
      <c r="B688">
        <f t="shared" si="51"/>
        <v>2</v>
      </c>
      <c r="C688">
        <f t="shared" si="52"/>
        <v>5</v>
      </c>
      <c r="D688">
        <f t="shared" si="53"/>
        <v>7</v>
      </c>
      <c r="E688" t="str">
        <f>INDEX([2]!十八局地盤表,FLOOR((ROW()-2)/64, 1)+1,  D688)</f>
        <v>戊</v>
      </c>
      <c r="F688" t="str">
        <f>INDEX([2]!十八局地盤表,FLOOR((ROW()-2)/64, 1)+1,  MOD(D688 - C688-1, 8)+1)</f>
        <v>己</v>
      </c>
      <c r="G688" t="str">
        <f t="shared" si="54"/>
        <v>己戊</v>
      </c>
      <c r="H688" t="str">
        <f>VLOOKUP(G688,天干沖合!$E$2:$G$101,2,FALSE)</f>
        <v/>
      </c>
      <c r="I688" t="str">
        <f>VLOOKUP(G688,天干沖合!$E$2:$G$101,3,FALSE)</f>
        <v>因戌为 ，甲为龙，故为 遇青龙，门吉为谋事望遂意，上人见官；若门凶，枉费心机。</v>
      </c>
    </row>
    <row r="689" spans="1:9" x14ac:dyDescent="0.25">
      <c r="A689">
        <f t="shared" si="50"/>
        <v>111.5</v>
      </c>
      <c r="B689">
        <f t="shared" si="51"/>
        <v>2</v>
      </c>
      <c r="C689">
        <f t="shared" si="52"/>
        <v>5</v>
      </c>
      <c r="D689">
        <f t="shared" si="53"/>
        <v>8</v>
      </c>
      <c r="E689" t="str">
        <f>INDEX([2]!十八局地盤表,FLOOR((ROW()-2)/64, 1)+1,  D689)</f>
        <v>丙</v>
      </c>
      <c r="F689" t="str">
        <f>INDEX([2]!十八局地盤表,FLOOR((ROW()-2)/64, 1)+1,  MOD(D689 - C689-1, 8)+1)</f>
        <v>丁</v>
      </c>
      <c r="G689" t="str">
        <f t="shared" si="54"/>
        <v>丁丙</v>
      </c>
      <c r="H689" t="str">
        <f>VLOOKUP(G689,天干沖合!$E$2:$G$101,2,FALSE)</f>
        <v/>
      </c>
      <c r="I689" t="str">
        <f>VLOOKUP(G689,天干沖合!$E$2:$G$101,3,FALSE)</f>
        <v>为星随月转，贵人越级高升，常人乐里生悲，要忍，不然因小的不忍而引起大的不幸。</v>
      </c>
    </row>
    <row r="690" spans="1:9" x14ac:dyDescent="0.25">
      <c r="A690">
        <f t="shared" si="50"/>
        <v>112.5</v>
      </c>
      <c r="B690">
        <f t="shared" si="51"/>
        <v>2</v>
      </c>
      <c r="C690">
        <f t="shared" si="52"/>
        <v>6</v>
      </c>
      <c r="D690">
        <f t="shared" si="53"/>
        <v>1</v>
      </c>
      <c r="E690" t="str">
        <f>INDEX([2]!十八局地盤表,FLOOR((ROW()-2)/64, 1)+1,  D690)</f>
        <v>庚</v>
      </c>
      <c r="F690" t="str">
        <f>INDEX([2]!十八局地盤表,FLOOR((ROW()-2)/64, 1)+1,  MOD(D690 - C690-1, 8)+1)</f>
        <v>丁</v>
      </c>
      <c r="G690" t="str">
        <f t="shared" si="54"/>
        <v>丁庚</v>
      </c>
      <c r="H690" t="str">
        <f>VLOOKUP(G690,天干沖合!$E$2:$G$101,2,FALSE)</f>
        <v/>
      </c>
      <c r="I690" t="str">
        <f>VLOOKUP(G690,天干沖合!$E$2:$G$101,3,FALSE)</f>
        <v>丁为文书，庚为阻隔之神，故为文书阻隔，行人必归。</v>
      </c>
    </row>
    <row r="691" spans="1:9" x14ac:dyDescent="0.25">
      <c r="A691">
        <f t="shared" si="50"/>
        <v>113.5</v>
      </c>
      <c r="B691">
        <f t="shared" si="51"/>
        <v>2</v>
      </c>
      <c r="C691">
        <f t="shared" si="52"/>
        <v>6</v>
      </c>
      <c r="D691">
        <f t="shared" si="53"/>
        <v>2</v>
      </c>
      <c r="E691" t="str">
        <f>INDEX([2]!十八局地盤表,FLOOR((ROW()-2)/64, 1)+1,  D691)</f>
        <v>己</v>
      </c>
      <c r="F691" t="str">
        <f>INDEX([2]!十八局地盤表,FLOOR((ROW()-2)/64, 1)+1,  MOD(D691 - C691-1, 8)+1)</f>
        <v>乙</v>
      </c>
      <c r="G691" t="str">
        <f t="shared" si="54"/>
        <v>乙己</v>
      </c>
      <c r="H691" t="str">
        <f>VLOOKUP(G691,天干沖合!$E$2:$G$101,2,FALSE)</f>
        <v/>
      </c>
      <c r="I691" t="str">
        <f>VLOOKUP(G691,天干沖合!$E$2:$G$101,3,FALSE)</f>
        <v>因戌为乙木之墓，故为日奇入墓，被土暗昧，门凶事必凶，得生、开二吉门为地遁。</v>
      </c>
    </row>
    <row r="692" spans="1:9" x14ac:dyDescent="0.25">
      <c r="A692">
        <f t="shared" si="50"/>
        <v>114.5</v>
      </c>
      <c r="B692">
        <f t="shared" si="51"/>
        <v>2</v>
      </c>
      <c r="C692">
        <f t="shared" si="52"/>
        <v>6</v>
      </c>
      <c r="D692">
        <f t="shared" si="53"/>
        <v>3</v>
      </c>
      <c r="E692" t="str">
        <f>INDEX([2]!十八局地盤表,FLOOR((ROW()-2)/64, 1)+1,  D692)</f>
        <v>丁</v>
      </c>
      <c r="F692" t="str">
        <f>INDEX([2]!十八局地盤表,FLOOR((ROW()-2)/64, 1)+1,  MOD(D692 - C692-1, 8)+1)</f>
        <v>壬</v>
      </c>
      <c r="G692" t="str">
        <f t="shared" si="54"/>
        <v>壬丁</v>
      </c>
      <c r="H692" t="str">
        <f>VLOOKUP(G692,天干沖合!$E$2:$G$101,2,FALSE)</f>
        <v>合木</v>
      </c>
      <c r="I692" t="str">
        <f>VLOOKUP(G692,天干沖合!$E$2:$G$101,3,FALSE)</f>
        <v>因丁壬相合，故名干合蛇刑，文书牵连，贵人匆匆，男吉女凶。</v>
      </c>
    </row>
    <row r="693" spans="1:9" x14ac:dyDescent="0.25">
      <c r="A693">
        <f t="shared" si="50"/>
        <v>115.5</v>
      </c>
      <c r="B693">
        <f t="shared" si="51"/>
        <v>2</v>
      </c>
      <c r="C693">
        <f t="shared" si="52"/>
        <v>6</v>
      </c>
      <c r="D693">
        <f t="shared" si="53"/>
        <v>4</v>
      </c>
      <c r="E693" t="str">
        <f>INDEX([2]!十八局地盤表,FLOOR((ROW()-2)/64, 1)+1,  D693)</f>
        <v>乙</v>
      </c>
      <c r="F693" t="str">
        <f>INDEX([2]!十八局地盤表,FLOOR((ROW()-2)/64, 1)+1,  MOD(D693 - C693-1, 8)+1)</f>
        <v>癸</v>
      </c>
      <c r="G693" t="str">
        <f t="shared" si="54"/>
        <v>癸乙</v>
      </c>
      <c r="H693" t="str">
        <f>VLOOKUP(G693,天干沖合!$E$2:$G$101,2,FALSE)</f>
        <v/>
      </c>
      <c r="I693" t="str">
        <f>VLOOKUP(G693,天干沖合!$E$2:$G$101,3,FALSE)</f>
        <v>名为华盖逢星，贵人禄位，常人平安。门吉则吉，门凶则凶。</v>
      </c>
    </row>
    <row r="694" spans="1:9" x14ac:dyDescent="0.25">
      <c r="A694">
        <f t="shared" si="50"/>
        <v>116.5</v>
      </c>
      <c r="B694">
        <f t="shared" si="51"/>
        <v>2</v>
      </c>
      <c r="C694">
        <f t="shared" si="52"/>
        <v>6</v>
      </c>
      <c r="D694">
        <f t="shared" si="53"/>
        <v>5</v>
      </c>
      <c r="E694" t="str">
        <f>INDEX([2]!十八局地盤表,FLOOR((ROW()-2)/64, 1)+1,  D694)</f>
        <v>壬</v>
      </c>
      <c r="F694" t="str">
        <f>INDEX([2]!十八局地盤表,FLOOR((ROW()-2)/64, 1)+1,  MOD(D694 - C694-1, 8)+1)</f>
        <v>戊</v>
      </c>
      <c r="G694" t="str">
        <f t="shared" si="54"/>
        <v>戊壬</v>
      </c>
      <c r="H694" t="str">
        <f>VLOOKUP(G694,天干沖合!$E$2:$G$101,2,FALSE)</f>
        <v/>
      </c>
      <c r="I694" t="str">
        <f>VLOOKUP(G694,天干沖合!$E$2:$G$101,3,FALSE)</f>
        <v>因壬为天牢，甲为青龙，故为青龙入天牢，凡阴阳事皆不吉利。</v>
      </c>
    </row>
    <row r="695" spans="1:9" x14ac:dyDescent="0.25">
      <c r="A695">
        <f t="shared" si="50"/>
        <v>117.5</v>
      </c>
      <c r="B695">
        <f t="shared" si="51"/>
        <v>2</v>
      </c>
      <c r="C695">
        <f t="shared" si="52"/>
        <v>6</v>
      </c>
      <c r="D695">
        <f t="shared" si="53"/>
        <v>6</v>
      </c>
      <c r="E695" t="str">
        <f>INDEX([2]!十八局地盤表,FLOOR((ROW()-2)/64, 1)+1,  D695)</f>
        <v>癸</v>
      </c>
      <c r="F695" t="str">
        <f>INDEX([2]!十八局地盤表,FLOOR((ROW()-2)/64, 1)+1,  MOD(D695 - C695-1, 8)+1)</f>
        <v>丙</v>
      </c>
      <c r="G695" t="str">
        <f t="shared" si="54"/>
        <v>丙癸</v>
      </c>
      <c r="H695" t="str">
        <f>VLOOKUP(G695,天干沖合!$E$2:$G$101,2,FALSE)</f>
        <v/>
      </c>
      <c r="I695" t="str">
        <f>VLOOKUP(G695,天干沖合!$E$2:$G$101,3,FALSE)</f>
        <v>为华盖悖师，阴人害事，灾祸频生。</v>
      </c>
    </row>
    <row r="696" spans="1:9" x14ac:dyDescent="0.25">
      <c r="A696">
        <f t="shared" si="50"/>
        <v>118.5</v>
      </c>
      <c r="B696">
        <f t="shared" si="51"/>
        <v>2</v>
      </c>
      <c r="C696">
        <f t="shared" si="52"/>
        <v>6</v>
      </c>
      <c r="D696">
        <f t="shared" si="53"/>
        <v>7</v>
      </c>
      <c r="E696" t="str">
        <f>INDEX([2]!十八局地盤表,FLOOR((ROW()-2)/64, 1)+1,  D696)</f>
        <v>戊</v>
      </c>
      <c r="F696" t="str">
        <f>INDEX([2]!十八局地盤表,FLOOR((ROW()-2)/64, 1)+1,  MOD(D696 - C696-1, 8)+1)</f>
        <v>庚</v>
      </c>
      <c r="G696" t="str">
        <f t="shared" si="54"/>
        <v>庚戊</v>
      </c>
      <c r="H696" t="str">
        <f>VLOOKUP(G696,天干沖合!$E$2:$G$101,2,FALSE)</f>
        <v/>
      </c>
      <c r="I696" t="str">
        <f>VLOOKUP(G696,天干沖合!$E$2:$G$101,3,FALSE)</f>
        <v>庚金克甲木，谓天乙伏宫，百事不可谋，大凶。</v>
      </c>
    </row>
    <row r="697" spans="1:9" x14ac:dyDescent="0.25">
      <c r="A697">
        <f t="shared" si="50"/>
        <v>119.5</v>
      </c>
      <c r="B697">
        <f t="shared" si="51"/>
        <v>2</v>
      </c>
      <c r="C697">
        <f t="shared" si="52"/>
        <v>6</v>
      </c>
      <c r="D697">
        <f t="shared" si="53"/>
        <v>8</v>
      </c>
      <c r="E697" t="str">
        <f>INDEX([2]!十八局地盤表,FLOOR((ROW()-2)/64, 1)+1,  D697)</f>
        <v>丙</v>
      </c>
      <c r="F697" t="str">
        <f>INDEX([2]!十八局地盤表,FLOOR((ROW()-2)/64, 1)+1,  MOD(D697 - C697-1, 8)+1)</f>
        <v>己</v>
      </c>
      <c r="G697" t="str">
        <f t="shared" si="54"/>
        <v>己丙</v>
      </c>
      <c r="H697" t="str">
        <f>VLOOKUP(G697,天干沖合!$E$2:$G$101,2,FALSE)</f>
        <v/>
      </c>
      <c r="I697" t="str">
        <f>VLOOKUP(G697,天干沖合!$E$2:$G$101,3,FALSE)</f>
        <v>为火悖地户，男人冤冤相害，女人必致淫污。</v>
      </c>
    </row>
    <row r="698" spans="1:9" x14ac:dyDescent="0.25">
      <c r="A698">
        <f t="shared" si="50"/>
        <v>120.5</v>
      </c>
      <c r="B698">
        <f t="shared" si="51"/>
        <v>2</v>
      </c>
      <c r="C698">
        <f t="shared" si="52"/>
        <v>7</v>
      </c>
      <c r="D698">
        <f t="shared" si="53"/>
        <v>1</v>
      </c>
      <c r="E698" t="str">
        <f>INDEX([2]!十八局地盤表,FLOOR((ROW()-2)/64, 1)+1,  D698)</f>
        <v>庚</v>
      </c>
      <c r="F698" t="str">
        <f>INDEX([2]!十八局地盤表,FLOOR((ROW()-2)/64, 1)+1,  MOD(D698 - C698-1, 8)+1)</f>
        <v>己</v>
      </c>
      <c r="G698" t="str">
        <f t="shared" si="54"/>
        <v>己庚</v>
      </c>
      <c r="H698" t="str">
        <f>VLOOKUP(G698,天干沖合!$E$2:$G$101,2,FALSE)</f>
        <v/>
      </c>
      <c r="I698" t="str">
        <f>VLOOKUP(G698,天干沖合!$E$2:$G$101,3,FALSE)</f>
        <v>名为刑格返名，词讼先动者不利，如临阴星则有谋害之情。</v>
      </c>
    </row>
    <row r="699" spans="1:9" x14ac:dyDescent="0.25">
      <c r="A699">
        <f t="shared" si="50"/>
        <v>121.5</v>
      </c>
      <c r="B699">
        <f t="shared" si="51"/>
        <v>2</v>
      </c>
      <c r="C699">
        <f t="shared" si="52"/>
        <v>7</v>
      </c>
      <c r="D699">
        <f t="shared" si="53"/>
        <v>2</v>
      </c>
      <c r="E699" t="str">
        <f>INDEX([2]!十八局地盤表,FLOOR((ROW()-2)/64, 1)+1,  D699)</f>
        <v>己</v>
      </c>
      <c r="F699" t="str">
        <f>INDEX([2]!十八局地盤表,FLOOR((ROW()-2)/64, 1)+1,  MOD(D699 - C699-1, 8)+1)</f>
        <v>丁</v>
      </c>
      <c r="G699" t="str">
        <f t="shared" si="54"/>
        <v>丁己</v>
      </c>
      <c r="H699" t="str">
        <f>VLOOKUP(G699,天干沖合!$E$2:$G$101,2,FALSE)</f>
        <v/>
      </c>
      <c r="I699" t="str">
        <f>VLOOKUP(G699,天干沖合!$E$2:$G$101,3,FALSE)</f>
        <v>因戌为火库，己为勾陈，故为火入勾陈，奸私仇冤，事因女人。</v>
      </c>
    </row>
    <row r="700" spans="1:9" x14ac:dyDescent="0.25">
      <c r="A700">
        <f t="shared" si="50"/>
        <v>122.5</v>
      </c>
      <c r="B700">
        <f t="shared" si="51"/>
        <v>2</v>
      </c>
      <c r="C700">
        <f t="shared" si="52"/>
        <v>7</v>
      </c>
      <c r="D700">
        <f t="shared" si="53"/>
        <v>3</v>
      </c>
      <c r="E700" t="str">
        <f>INDEX([2]!十八局地盤表,FLOOR((ROW()-2)/64, 1)+1,  D700)</f>
        <v>丁</v>
      </c>
      <c r="F700" t="str">
        <f>INDEX([2]!十八局地盤表,FLOOR((ROW()-2)/64, 1)+1,  MOD(D700 - C700-1, 8)+1)</f>
        <v>乙</v>
      </c>
      <c r="G700" t="str">
        <f t="shared" si="54"/>
        <v>乙丁</v>
      </c>
      <c r="H700" t="str">
        <f>VLOOKUP(G700,天干沖合!$E$2:$G$101,2,FALSE)</f>
        <v/>
      </c>
      <c r="I700" t="str">
        <f>VLOOKUP(G700,天干沖合!$E$2:$G$101,3,FALSE)</f>
        <v>为奇仪相佐，最利文书、考试，百事可为。</v>
      </c>
    </row>
    <row r="701" spans="1:9" x14ac:dyDescent="0.25">
      <c r="A701">
        <f t="shared" si="50"/>
        <v>123.5</v>
      </c>
      <c r="B701">
        <f t="shared" si="51"/>
        <v>2</v>
      </c>
      <c r="C701">
        <f t="shared" si="52"/>
        <v>7</v>
      </c>
      <c r="D701">
        <f t="shared" si="53"/>
        <v>4</v>
      </c>
      <c r="E701" t="str">
        <f>INDEX([2]!十八局地盤表,FLOOR((ROW()-2)/64, 1)+1,  D701)</f>
        <v>乙</v>
      </c>
      <c r="F701" t="str">
        <f>INDEX([2]!十八局地盤表,FLOOR((ROW()-2)/64, 1)+1,  MOD(D701 - C701-1, 8)+1)</f>
        <v>壬</v>
      </c>
      <c r="G701" t="str">
        <f t="shared" si="54"/>
        <v>壬乙</v>
      </c>
      <c r="H701" t="str">
        <f>VLOOKUP(G701,天干沖合!$E$2:$G$101,2,FALSE)</f>
        <v/>
      </c>
      <c r="I701" t="str">
        <f>VLOOKUP(G701,天干沖合!$E$2:$G$101,3,FALSE)</f>
        <v>名为小蛇得势，女人柔顺，男人通达，测孕育生子，禄马光华。</v>
      </c>
    </row>
    <row r="702" spans="1:9" x14ac:dyDescent="0.25">
      <c r="A702">
        <f t="shared" si="50"/>
        <v>124.5</v>
      </c>
      <c r="B702">
        <f t="shared" si="51"/>
        <v>2</v>
      </c>
      <c r="C702">
        <f t="shared" si="52"/>
        <v>7</v>
      </c>
      <c r="D702">
        <f t="shared" si="53"/>
        <v>5</v>
      </c>
      <c r="E702" t="str">
        <f>INDEX([2]!十八局地盤表,FLOOR((ROW()-2)/64, 1)+1,  D702)</f>
        <v>壬</v>
      </c>
      <c r="F702" t="str">
        <f>INDEX([2]!十八局地盤表,FLOOR((ROW()-2)/64, 1)+1,  MOD(D702 - C702-1, 8)+1)</f>
        <v>癸</v>
      </c>
      <c r="G702" t="str">
        <f t="shared" si="54"/>
        <v>癸壬</v>
      </c>
      <c r="H702" t="str">
        <f>VLOOKUP(G702,天干沖合!$E$2:$G$101,2,FALSE)</f>
        <v/>
      </c>
      <c r="I702" t="str">
        <f>VLOOKUP(G702,天干沖合!$E$2:$G$101,3,FALSE)</f>
        <v>因癸壬均为水蛇，故名为复见腾蛇，主嫁娶重婚，后嫁无子，不保年华。</v>
      </c>
    </row>
    <row r="703" spans="1:9" x14ac:dyDescent="0.25">
      <c r="A703">
        <f t="shared" si="50"/>
        <v>125.5</v>
      </c>
      <c r="B703">
        <f t="shared" si="51"/>
        <v>2</v>
      </c>
      <c r="C703">
        <f t="shared" si="52"/>
        <v>7</v>
      </c>
      <c r="D703">
        <f t="shared" si="53"/>
        <v>6</v>
      </c>
      <c r="E703" t="str">
        <f>INDEX([2]!十八局地盤表,FLOOR((ROW()-2)/64, 1)+1,  D703)</f>
        <v>癸</v>
      </c>
      <c r="F703" t="str">
        <f>INDEX([2]!十八局地盤表,FLOOR((ROW()-2)/64, 1)+1,  MOD(D703 - C703-1, 8)+1)</f>
        <v>戊</v>
      </c>
      <c r="G703" t="str">
        <f t="shared" si="54"/>
        <v>戊癸</v>
      </c>
      <c r="H703" t="str">
        <f>VLOOKUP(G703,天干沖合!$E$2:$G$101,2,FALSE)</f>
        <v>合火</v>
      </c>
      <c r="I703" t="str">
        <f>VLOOKUP(G703,天干沖合!$E$2:$G$101,3,FALSE)</f>
        <v>因甲为青龙，癸为天网，又为华盖，故为青华盖，又戊癸相合，故逢吉门为吉，可招福临门，逢凶门者事多不利，为凶。</v>
      </c>
    </row>
    <row r="704" spans="1:9" x14ac:dyDescent="0.25">
      <c r="A704">
        <f t="shared" si="50"/>
        <v>126.5</v>
      </c>
      <c r="B704">
        <f t="shared" si="51"/>
        <v>2</v>
      </c>
      <c r="C704">
        <f t="shared" si="52"/>
        <v>7</v>
      </c>
      <c r="D704">
        <f t="shared" si="53"/>
        <v>7</v>
      </c>
      <c r="E704" t="str">
        <f>INDEX([2]!十八局地盤表,FLOOR((ROW()-2)/64, 1)+1,  D704)</f>
        <v>戊</v>
      </c>
      <c r="F704" t="str">
        <f>INDEX([2]!十八局地盤表,FLOOR((ROW()-2)/64, 1)+1,  MOD(D704 - C704-1, 8)+1)</f>
        <v>丙</v>
      </c>
      <c r="G704" t="str">
        <f t="shared" si="54"/>
        <v>丙戊</v>
      </c>
      <c r="H704" t="str">
        <f>VLOOKUP(G704,天干沖合!$E$2:$G$101,2,FALSE)</f>
        <v/>
      </c>
      <c r="I704" t="str">
        <f>VLOOKUP(G704,天干沖合!$E$2:$G$101,3,FALSE)</f>
        <v>甲为丙火之母，丙火回到母亲身边，好似飞鸟归 ，故名鸟跌穴，百事吉，事业可为，可谋大事。</v>
      </c>
    </row>
    <row r="705" spans="1:9" x14ac:dyDescent="0.25">
      <c r="A705">
        <f t="shared" si="50"/>
        <v>127.5</v>
      </c>
      <c r="B705">
        <f t="shared" si="51"/>
        <v>2</v>
      </c>
      <c r="C705">
        <f t="shared" si="52"/>
        <v>7</v>
      </c>
      <c r="D705">
        <f t="shared" si="53"/>
        <v>8</v>
      </c>
      <c r="E705" t="str">
        <f>INDEX([2]!十八局地盤表,FLOOR((ROW()-2)/64, 1)+1,  D705)</f>
        <v>丙</v>
      </c>
      <c r="F705" t="str">
        <f>INDEX([2]!十八局地盤表,FLOOR((ROW()-2)/64, 1)+1,  MOD(D705 - C705-1, 8)+1)</f>
        <v>庚</v>
      </c>
      <c r="G705" t="str">
        <f t="shared" si="54"/>
        <v>庚丙</v>
      </c>
      <c r="H705" t="str">
        <f>VLOOKUP(G705,天干沖合!$E$2:$G$101,2,FALSE)</f>
        <v/>
      </c>
      <c r="I705" t="str">
        <f>VLOOKUP(G705,天干沖合!$E$2:$G$101,3,FALSE)</f>
        <v>为太白入荧，测贼盗时，看贼人来不来，太白入荧，贼定要来，为客进利，为主破财。</v>
      </c>
    </row>
    <row r="706" spans="1:9" x14ac:dyDescent="0.25">
      <c r="A706">
        <f t="shared" si="50"/>
        <v>128.5</v>
      </c>
      <c r="B706">
        <f t="shared" si="51"/>
        <v>3</v>
      </c>
      <c r="C706">
        <f t="shared" si="52"/>
        <v>0</v>
      </c>
      <c r="D706">
        <f t="shared" si="53"/>
        <v>1</v>
      </c>
      <c r="E706" t="str">
        <f>INDEX([2]!十八局地盤表,FLOOR((ROW()-2)/64, 1)+1,  D706)</f>
        <v>己</v>
      </c>
      <c r="F706" t="str">
        <f>INDEX([2]!十八局地盤表,FLOOR((ROW()-2)/64, 1)+1,  MOD(D706 - C706-1, 8)+1)</f>
        <v>己</v>
      </c>
      <c r="G706" t="str">
        <f t="shared" si="54"/>
        <v>己己</v>
      </c>
      <c r="H706" t="str">
        <f>VLOOKUP(G706,天干沖合!$E$2:$G$101,2,FALSE)</f>
        <v/>
      </c>
      <c r="I706" t="str">
        <f>VLOOKUP(G706,天干沖合!$E$2:$G$101,3,FALSE)</f>
        <v>名为地户逢鬼，病者发凶或必死，百事不遂，暂不谋为，谋为则凶。</v>
      </c>
    </row>
    <row r="707" spans="1:9" x14ac:dyDescent="0.25">
      <c r="A707">
        <f t="shared" ref="A707:A770" si="55">ROW()-577.5</f>
        <v>129.5</v>
      </c>
      <c r="B707">
        <f t="shared" ref="B707:B770" si="56">SIGN(A707)*CEILING(ABS(A707)/64, 1)</f>
        <v>3</v>
      </c>
      <c r="C707">
        <f t="shared" ref="C707:C770" si="57">MOD(FLOOR((ROW()-2)/8, 1), 8)</f>
        <v>0</v>
      </c>
      <c r="D707">
        <f t="shared" ref="D707:D770" si="58">MOD(ROW()-2, 8)+1</f>
        <v>2</v>
      </c>
      <c r="E707" t="str">
        <f>INDEX([2]!十八局地盤表,FLOOR((ROW()-2)/64, 1)+1,  D707)</f>
        <v>戊</v>
      </c>
      <c r="F707" t="str">
        <f>INDEX([2]!十八局地盤表,FLOOR((ROW()-2)/64, 1)+1,  MOD(D707 - C707-1, 8)+1)</f>
        <v>戊</v>
      </c>
      <c r="G707" t="str">
        <f t="shared" ref="G707:G770" si="59">F707&amp;E707</f>
        <v>戊戊</v>
      </c>
      <c r="H707" t="str">
        <f>VLOOKUP(G707,天干沖合!$E$2:$G$101,2,FALSE)</f>
        <v/>
      </c>
      <c r="I707" t="str">
        <f>VLOOKUP(G707,天干沖合!$E$2:$G$101,3,FALSE)</f>
        <v>甲甲比肩，名为伏吟，遇此，凡事不利，道路闭塞，以守为好。</v>
      </c>
    </row>
    <row r="708" spans="1:9" x14ac:dyDescent="0.25">
      <c r="A708">
        <f t="shared" si="55"/>
        <v>130.5</v>
      </c>
      <c r="B708">
        <f t="shared" si="56"/>
        <v>3</v>
      </c>
      <c r="C708">
        <f t="shared" si="57"/>
        <v>0</v>
      </c>
      <c r="D708">
        <f t="shared" si="58"/>
        <v>3</v>
      </c>
      <c r="E708" t="str">
        <f>INDEX([2]!十八局地盤表,FLOOR((ROW()-2)/64, 1)+1,  D708)</f>
        <v>癸</v>
      </c>
      <c r="F708" t="str">
        <f>INDEX([2]!十八局地盤表,FLOOR((ROW()-2)/64, 1)+1,  MOD(D708 - C708-1, 8)+1)</f>
        <v>癸</v>
      </c>
      <c r="G708" t="str">
        <f t="shared" si="59"/>
        <v>癸癸</v>
      </c>
      <c r="H708" t="str">
        <f>VLOOKUP(G708,天干沖合!$E$2:$G$101,2,FALSE)</f>
        <v/>
      </c>
      <c r="I708" t="str">
        <f>VLOOKUP(G708,天干沖合!$E$2:$G$101,3,FALSE)</f>
        <v>名为天网四张，主行人失伴，病讼皆伤。</v>
      </c>
    </row>
    <row r="709" spans="1:9" x14ac:dyDescent="0.25">
      <c r="A709">
        <f t="shared" si="55"/>
        <v>131.5</v>
      </c>
      <c r="B709">
        <f t="shared" si="56"/>
        <v>3</v>
      </c>
      <c r="C709">
        <f t="shared" si="57"/>
        <v>0</v>
      </c>
      <c r="D709">
        <f t="shared" si="58"/>
        <v>4</v>
      </c>
      <c r="E709" t="str">
        <f>INDEX([2]!十八局地盤表,FLOOR((ROW()-2)/64, 1)+1,  D709)</f>
        <v>丙</v>
      </c>
      <c r="F709" t="str">
        <f>INDEX([2]!十八局地盤表,FLOOR((ROW()-2)/64, 1)+1,  MOD(D709 - C709-1, 8)+1)</f>
        <v>丙</v>
      </c>
      <c r="G709" t="str">
        <f t="shared" si="59"/>
        <v>丙丙</v>
      </c>
      <c r="H709" t="str">
        <f>VLOOKUP(G709,天干沖合!$E$2:$G$101,2,FALSE)</f>
        <v/>
      </c>
      <c r="I709" t="str">
        <f>VLOOKUP(G709,天干沖合!$E$2:$G$101,3,FALSE)</f>
        <v>为月奇悖师，文书逼迫，破耗遗失，主单据票证不明遗失。</v>
      </c>
    </row>
    <row r="710" spans="1:9" x14ac:dyDescent="0.25">
      <c r="A710">
        <f t="shared" si="55"/>
        <v>132.5</v>
      </c>
      <c r="B710">
        <f t="shared" si="56"/>
        <v>3</v>
      </c>
      <c r="C710">
        <f t="shared" si="57"/>
        <v>0</v>
      </c>
      <c r="D710">
        <f t="shared" si="58"/>
        <v>5</v>
      </c>
      <c r="E710" t="str">
        <f>INDEX([2]!十八局地盤表,FLOOR((ROW()-2)/64, 1)+1,  D710)</f>
        <v>辛</v>
      </c>
      <c r="F710" t="str">
        <f>INDEX([2]!十八局地盤表,FLOOR((ROW()-2)/64, 1)+1,  MOD(D710 - C710-1, 8)+1)</f>
        <v>辛</v>
      </c>
      <c r="G710" t="str">
        <f t="shared" si="59"/>
        <v>辛辛</v>
      </c>
      <c r="H710" t="str">
        <f>VLOOKUP(G710,天干沖合!$E$2:$G$101,2,FALSE)</f>
        <v/>
      </c>
      <c r="I710" t="str">
        <f>VLOOKUP(G710,天干沖合!$E$2:$G$101,3,FALSE)</f>
        <v>因午午为自刑，故名为伏吟天庭，公废私就，讼狱自罹罪名。</v>
      </c>
    </row>
    <row r="711" spans="1:9" x14ac:dyDescent="0.25">
      <c r="A711">
        <f t="shared" si="55"/>
        <v>133.5</v>
      </c>
      <c r="B711">
        <f t="shared" si="56"/>
        <v>3</v>
      </c>
      <c r="C711">
        <f t="shared" si="57"/>
        <v>0</v>
      </c>
      <c r="D711">
        <f t="shared" si="58"/>
        <v>6</v>
      </c>
      <c r="E711" t="str">
        <f>INDEX([2]!十八局地盤表,FLOOR((ROW()-2)/64, 1)+1,  D711)</f>
        <v>壬</v>
      </c>
      <c r="F711" t="str">
        <f>INDEX([2]!十八局地盤表,FLOOR((ROW()-2)/64, 1)+1,  MOD(D711 - C711-1, 8)+1)</f>
        <v>壬</v>
      </c>
      <c r="G711" t="str">
        <f t="shared" si="59"/>
        <v>壬壬</v>
      </c>
      <c r="H711" t="str">
        <f>VLOOKUP(G711,天干沖合!$E$2:$G$101,2,FALSE)</f>
        <v/>
      </c>
      <c r="I711" t="str">
        <f>VLOOKUP(G711,天干沖合!$E$2:$G$101,3,FALSE)</f>
        <v>名为蛇入地罗，外人缠绕，内事索索，吉门吉星，庶免蹉跎。</v>
      </c>
    </row>
    <row r="712" spans="1:9" x14ac:dyDescent="0.25">
      <c r="A712">
        <f t="shared" si="55"/>
        <v>134.5</v>
      </c>
      <c r="B712">
        <f t="shared" si="56"/>
        <v>3</v>
      </c>
      <c r="C712">
        <f t="shared" si="57"/>
        <v>0</v>
      </c>
      <c r="D712">
        <f t="shared" si="58"/>
        <v>7</v>
      </c>
      <c r="E712" t="str">
        <f>INDEX([2]!十八局地盤表,FLOOR((ROW()-2)/64, 1)+1,  D712)</f>
        <v>乙</v>
      </c>
      <c r="F712" t="str">
        <f>INDEX([2]!十八局地盤表,FLOOR((ROW()-2)/64, 1)+1,  MOD(D712 - C712-1, 8)+1)</f>
        <v>乙</v>
      </c>
      <c r="G712" t="str">
        <f t="shared" si="59"/>
        <v>乙乙</v>
      </c>
      <c r="H712" t="str">
        <f>VLOOKUP(G712,天干沖合!$E$2:$G$101,2,FALSE)</f>
        <v/>
      </c>
      <c r="I712" t="str">
        <f>VLOOKUP(G712,天干沖合!$E$2:$G$101,3,FALSE)</f>
        <v>乙乙比肩，为日奇伏吟，不宜见上层领导，贵人，不宜求名求利，只宜安分守己为吉。</v>
      </c>
    </row>
    <row r="713" spans="1:9" x14ac:dyDescent="0.25">
      <c r="A713">
        <f t="shared" si="55"/>
        <v>135.5</v>
      </c>
      <c r="B713">
        <f t="shared" si="56"/>
        <v>3</v>
      </c>
      <c r="C713">
        <f t="shared" si="57"/>
        <v>0</v>
      </c>
      <c r="D713">
        <f t="shared" si="58"/>
        <v>8</v>
      </c>
      <c r="E713" t="str">
        <f>INDEX([2]!十八局地盤表,FLOOR((ROW()-2)/64, 1)+1,  D713)</f>
        <v>丁</v>
      </c>
      <c r="F713" t="str">
        <f>INDEX([2]!十八局地盤表,FLOOR((ROW()-2)/64, 1)+1,  MOD(D713 - C713-1, 8)+1)</f>
        <v>丁</v>
      </c>
      <c r="G713" t="str">
        <f t="shared" si="59"/>
        <v>丁丁</v>
      </c>
      <c r="H713" t="str">
        <f>VLOOKUP(G713,天干沖合!$E$2:$G$101,2,FALSE)</f>
        <v/>
      </c>
      <c r="I713" t="str">
        <f>VLOOKUP(G713,天干沖合!$E$2:$G$101,3,FALSE)</f>
        <v>为星奇入太阴，文书证件即至，喜事从心，万事如意。</v>
      </c>
    </row>
    <row r="714" spans="1:9" x14ac:dyDescent="0.25">
      <c r="A714">
        <f t="shared" si="55"/>
        <v>136.5</v>
      </c>
      <c r="B714">
        <f t="shared" si="56"/>
        <v>3</v>
      </c>
      <c r="C714">
        <f t="shared" si="57"/>
        <v>1</v>
      </c>
      <c r="D714">
        <f t="shared" si="58"/>
        <v>1</v>
      </c>
      <c r="E714" t="str">
        <f>INDEX([2]!十八局地盤表,FLOOR((ROW()-2)/64, 1)+1,  D714)</f>
        <v>己</v>
      </c>
      <c r="F714" t="str">
        <f>INDEX([2]!十八局地盤表,FLOOR((ROW()-2)/64, 1)+1,  MOD(D714 - C714-1, 8)+1)</f>
        <v>丁</v>
      </c>
      <c r="G714" t="str">
        <f t="shared" si="59"/>
        <v>丁己</v>
      </c>
      <c r="H714" t="str">
        <f>VLOOKUP(G714,天干沖合!$E$2:$G$101,2,FALSE)</f>
        <v/>
      </c>
      <c r="I714" t="str">
        <f>VLOOKUP(G714,天干沖合!$E$2:$G$101,3,FALSE)</f>
        <v>因戌为火库，己为勾陈，故为火入勾陈，奸私仇冤，事因女人。</v>
      </c>
    </row>
    <row r="715" spans="1:9" x14ac:dyDescent="0.25">
      <c r="A715">
        <f t="shared" si="55"/>
        <v>137.5</v>
      </c>
      <c r="B715">
        <f t="shared" si="56"/>
        <v>3</v>
      </c>
      <c r="C715">
        <f t="shared" si="57"/>
        <v>1</v>
      </c>
      <c r="D715">
        <f t="shared" si="58"/>
        <v>2</v>
      </c>
      <c r="E715" t="str">
        <f>INDEX([2]!十八局地盤表,FLOOR((ROW()-2)/64, 1)+1,  D715)</f>
        <v>戊</v>
      </c>
      <c r="F715" t="str">
        <f>INDEX([2]!十八局地盤表,FLOOR((ROW()-2)/64, 1)+1,  MOD(D715 - C715-1, 8)+1)</f>
        <v>己</v>
      </c>
      <c r="G715" t="str">
        <f t="shared" si="59"/>
        <v>己戊</v>
      </c>
      <c r="H715" t="str">
        <f>VLOOKUP(G715,天干沖合!$E$2:$G$101,2,FALSE)</f>
        <v/>
      </c>
      <c r="I715" t="str">
        <f>VLOOKUP(G715,天干沖合!$E$2:$G$101,3,FALSE)</f>
        <v>因戌为 ，甲为龙，故为 遇青龙，门吉为谋事望遂意，上人见官；若门凶，枉费心机。</v>
      </c>
    </row>
    <row r="716" spans="1:9" x14ac:dyDescent="0.25">
      <c r="A716">
        <f t="shared" si="55"/>
        <v>138.5</v>
      </c>
      <c r="B716">
        <f t="shared" si="56"/>
        <v>3</v>
      </c>
      <c r="C716">
        <f t="shared" si="57"/>
        <v>1</v>
      </c>
      <c r="D716">
        <f t="shared" si="58"/>
        <v>3</v>
      </c>
      <c r="E716" t="str">
        <f>INDEX([2]!十八局地盤表,FLOOR((ROW()-2)/64, 1)+1,  D716)</f>
        <v>癸</v>
      </c>
      <c r="F716" t="str">
        <f>INDEX([2]!十八局地盤表,FLOOR((ROW()-2)/64, 1)+1,  MOD(D716 - C716-1, 8)+1)</f>
        <v>戊</v>
      </c>
      <c r="G716" t="str">
        <f t="shared" si="59"/>
        <v>戊癸</v>
      </c>
      <c r="H716" t="str">
        <f>VLOOKUP(G716,天干沖合!$E$2:$G$101,2,FALSE)</f>
        <v>合火</v>
      </c>
      <c r="I716" t="str">
        <f>VLOOKUP(G716,天干沖合!$E$2:$G$101,3,FALSE)</f>
        <v>因甲为青龙，癸为天网，又为华盖，故为青华盖，又戊癸相合，故逢吉门为吉，可招福临门，逢凶门者事多不利，为凶。</v>
      </c>
    </row>
    <row r="717" spans="1:9" x14ac:dyDescent="0.25">
      <c r="A717">
        <f t="shared" si="55"/>
        <v>139.5</v>
      </c>
      <c r="B717">
        <f t="shared" si="56"/>
        <v>3</v>
      </c>
      <c r="C717">
        <f t="shared" si="57"/>
        <v>1</v>
      </c>
      <c r="D717">
        <f t="shared" si="58"/>
        <v>4</v>
      </c>
      <c r="E717" t="str">
        <f>INDEX([2]!十八局地盤表,FLOOR((ROW()-2)/64, 1)+1,  D717)</f>
        <v>丙</v>
      </c>
      <c r="F717" t="str">
        <f>INDEX([2]!十八局地盤表,FLOOR((ROW()-2)/64, 1)+1,  MOD(D717 - C717-1, 8)+1)</f>
        <v>癸</v>
      </c>
      <c r="G717" t="str">
        <f t="shared" si="59"/>
        <v>癸丙</v>
      </c>
      <c r="H717" t="str">
        <f>VLOOKUP(G717,天干沖合!$E$2:$G$101,2,FALSE)</f>
        <v/>
      </c>
      <c r="I717" t="str">
        <f>VLOOKUP(G717,天干沖合!$E$2:$G$101,3,FALSE)</f>
        <v>名为华盖悖师，贵溅逢之皆不利，唯上人见喜。</v>
      </c>
    </row>
    <row r="718" spans="1:9" x14ac:dyDescent="0.25">
      <c r="A718">
        <f t="shared" si="55"/>
        <v>140.5</v>
      </c>
      <c r="B718">
        <f t="shared" si="56"/>
        <v>3</v>
      </c>
      <c r="C718">
        <f t="shared" si="57"/>
        <v>1</v>
      </c>
      <c r="D718">
        <f t="shared" si="58"/>
        <v>5</v>
      </c>
      <c r="E718" t="str">
        <f>INDEX([2]!十八局地盤表,FLOOR((ROW()-2)/64, 1)+1,  D718)</f>
        <v>辛</v>
      </c>
      <c r="F718" t="str">
        <f>INDEX([2]!十八局地盤表,FLOOR((ROW()-2)/64, 1)+1,  MOD(D718 - C718-1, 8)+1)</f>
        <v>丙</v>
      </c>
      <c r="G718" t="str">
        <f t="shared" si="59"/>
        <v>丙辛</v>
      </c>
      <c r="H718" t="str">
        <f>VLOOKUP(G718,天干沖合!$E$2:$G$101,2,FALSE)</f>
        <v>合水</v>
      </c>
      <c r="I718" t="str">
        <f>VLOOKUP(G718,天干沖合!$E$2:$G$101,3,FALSE)</f>
        <v>因丙辛相合，故为谋事能成，为疾病人不凶。</v>
      </c>
    </row>
    <row r="719" spans="1:9" x14ac:dyDescent="0.25">
      <c r="A719">
        <f t="shared" si="55"/>
        <v>141.5</v>
      </c>
      <c r="B719">
        <f t="shared" si="56"/>
        <v>3</v>
      </c>
      <c r="C719">
        <f t="shared" si="57"/>
        <v>1</v>
      </c>
      <c r="D719">
        <f t="shared" si="58"/>
        <v>6</v>
      </c>
      <c r="E719" t="str">
        <f>INDEX([2]!十八局地盤表,FLOOR((ROW()-2)/64, 1)+1,  D719)</f>
        <v>壬</v>
      </c>
      <c r="F719" t="str">
        <f>INDEX([2]!十八局地盤表,FLOOR((ROW()-2)/64, 1)+1,  MOD(D719 - C719-1, 8)+1)</f>
        <v>辛</v>
      </c>
      <c r="G719" t="str">
        <f t="shared" si="59"/>
        <v>辛壬</v>
      </c>
      <c r="H719" t="str">
        <f>VLOOKUP(G719,天干沖合!$E$2:$G$101,2,FALSE)</f>
        <v/>
      </c>
      <c r="I719" t="str">
        <f>VLOOKUP(G719,天干沖合!$E$2:$G$101,3,FALSE)</f>
        <v>因壬为凶蛇，辛为牢狱，故名为凶蛇入狱，两男争女，讼狱不息，先动失理。</v>
      </c>
    </row>
    <row r="720" spans="1:9" x14ac:dyDescent="0.25">
      <c r="A720">
        <f t="shared" si="55"/>
        <v>142.5</v>
      </c>
      <c r="B720">
        <f t="shared" si="56"/>
        <v>3</v>
      </c>
      <c r="C720">
        <f t="shared" si="57"/>
        <v>1</v>
      </c>
      <c r="D720">
        <f t="shared" si="58"/>
        <v>7</v>
      </c>
      <c r="E720" t="str">
        <f>INDEX([2]!十八局地盤表,FLOOR((ROW()-2)/64, 1)+1,  D720)</f>
        <v>乙</v>
      </c>
      <c r="F720" t="str">
        <f>INDEX([2]!十八局地盤表,FLOOR((ROW()-2)/64, 1)+1,  MOD(D720 - C720-1, 8)+1)</f>
        <v>壬</v>
      </c>
      <c r="G720" t="str">
        <f t="shared" si="59"/>
        <v>壬乙</v>
      </c>
      <c r="H720" t="str">
        <f>VLOOKUP(G720,天干沖合!$E$2:$G$101,2,FALSE)</f>
        <v/>
      </c>
      <c r="I720" t="str">
        <f>VLOOKUP(G720,天干沖合!$E$2:$G$101,3,FALSE)</f>
        <v>名为小蛇得势，女人柔顺，男人通达，测孕育生子，禄马光华。</v>
      </c>
    </row>
    <row r="721" spans="1:9" x14ac:dyDescent="0.25">
      <c r="A721">
        <f t="shared" si="55"/>
        <v>143.5</v>
      </c>
      <c r="B721">
        <f t="shared" si="56"/>
        <v>3</v>
      </c>
      <c r="C721">
        <f t="shared" si="57"/>
        <v>1</v>
      </c>
      <c r="D721">
        <f t="shared" si="58"/>
        <v>8</v>
      </c>
      <c r="E721" t="str">
        <f>INDEX([2]!十八局地盤表,FLOOR((ROW()-2)/64, 1)+1,  D721)</f>
        <v>丁</v>
      </c>
      <c r="F721" t="str">
        <f>INDEX([2]!十八局地盤表,FLOOR((ROW()-2)/64, 1)+1,  MOD(D721 - C721-1, 8)+1)</f>
        <v>乙</v>
      </c>
      <c r="G721" t="str">
        <f t="shared" si="59"/>
        <v>乙丁</v>
      </c>
      <c r="H721" t="str">
        <f>VLOOKUP(G721,天干沖合!$E$2:$G$101,2,FALSE)</f>
        <v/>
      </c>
      <c r="I721" t="str">
        <f>VLOOKUP(G721,天干沖合!$E$2:$G$101,3,FALSE)</f>
        <v>为奇仪相佐，最利文书、考试，百事可为。</v>
      </c>
    </row>
    <row r="722" spans="1:9" x14ac:dyDescent="0.25">
      <c r="A722">
        <f t="shared" si="55"/>
        <v>144.5</v>
      </c>
      <c r="B722">
        <f t="shared" si="56"/>
        <v>3</v>
      </c>
      <c r="C722">
        <f t="shared" si="57"/>
        <v>2</v>
      </c>
      <c r="D722">
        <f t="shared" si="58"/>
        <v>1</v>
      </c>
      <c r="E722" t="str">
        <f>INDEX([2]!十八局地盤表,FLOOR((ROW()-2)/64, 1)+1,  D722)</f>
        <v>己</v>
      </c>
      <c r="F722" t="str">
        <f>INDEX([2]!十八局地盤表,FLOOR((ROW()-2)/64, 1)+1,  MOD(D722 - C722-1, 8)+1)</f>
        <v>乙</v>
      </c>
      <c r="G722" t="str">
        <f t="shared" si="59"/>
        <v>乙己</v>
      </c>
      <c r="H722" t="str">
        <f>VLOOKUP(G722,天干沖合!$E$2:$G$101,2,FALSE)</f>
        <v/>
      </c>
      <c r="I722" t="str">
        <f>VLOOKUP(G722,天干沖合!$E$2:$G$101,3,FALSE)</f>
        <v>因戌为乙木之墓，故为日奇入墓，被土暗昧，门凶事必凶，得生、开二吉门为地遁。</v>
      </c>
    </row>
    <row r="723" spans="1:9" x14ac:dyDescent="0.25">
      <c r="A723">
        <f t="shared" si="55"/>
        <v>145.5</v>
      </c>
      <c r="B723">
        <f t="shared" si="56"/>
        <v>3</v>
      </c>
      <c r="C723">
        <f t="shared" si="57"/>
        <v>2</v>
      </c>
      <c r="D723">
        <f t="shared" si="58"/>
        <v>2</v>
      </c>
      <c r="E723" t="str">
        <f>INDEX([2]!十八局地盤表,FLOOR((ROW()-2)/64, 1)+1,  D723)</f>
        <v>戊</v>
      </c>
      <c r="F723" t="str">
        <f>INDEX([2]!十八局地盤表,FLOOR((ROW()-2)/64, 1)+1,  MOD(D723 - C723-1, 8)+1)</f>
        <v>丁</v>
      </c>
      <c r="G723" t="str">
        <f t="shared" si="59"/>
        <v>丁戊</v>
      </c>
      <c r="H723" t="str">
        <f>VLOOKUP(G723,天干沖合!$E$2:$G$101,2,FALSE)</f>
        <v/>
      </c>
      <c r="I723" t="str">
        <f>VLOOKUP(G723,天干沖合!$E$2:$G$101,3,FALSE)</f>
        <v>为青龙转光，官人升迁，常人威昌。</v>
      </c>
    </row>
    <row r="724" spans="1:9" x14ac:dyDescent="0.25">
      <c r="A724">
        <f t="shared" si="55"/>
        <v>146.5</v>
      </c>
      <c r="B724">
        <f t="shared" si="56"/>
        <v>3</v>
      </c>
      <c r="C724">
        <f t="shared" si="57"/>
        <v>2</v>
      </c>
      <c r="D724">
        <f t="shared" si="58"/>
        <v>3</v>
      </c>
      <c r="E724" t="str">
        <f>INDEX([2]!十八局地盤表,FLOOR((ROW()-2)/64, 1)+1,  D724)</f>
        <v>癸</v>
      </c>
      <c r="F724" t="str">
        <f>INDEX([2]!十八局地盤表,FLOOR((ROW()-2)/64, 1)+1,  MOD(D724 - C724-1, 8)+1)</f>
        <v>己</v>
      </c>
      <c r="G724" t="str">
        <f t="shared" si="59"/>
        <v>己癸</v>
      </c>
      <c r="H724" t="str">
        <f>VLOOKUP(G724,天干沖合!$E$2:$G$101,2,FALSE)</f>
        <v/>
      </c>
      <c r="I724" t="str">
        <f>VLOOKUP(G724,天干沖合!$E$2:$G$101,3,FALSE)</f>
        <v>名为地刑玄武，男女疾病垂危，有囚狱词讼之灾。</v>
      </c>
    </row>
    <row r="725" spans="1:9" x14ac:dyDescent="0.25">
      <c r="A725">
        <f t="shared" si="55"/>
        <v>147.5</v>
      </c>
      <c r="B725">
        <f t="shared" si="56"/>
        <v>3</v>
      </c>
      <c r="C725">
        <f t="shared" si="57"/>
        <v>2</v>
      </c>
      <c r="D725">
        <f t="shared" si="58"/>
        <v>4</v>
      </c>
      <c r="E725" t="str">
        <f>INDEX([2]!十八局地盤表,FLOOR((ROW()-2)/64, 1)+1,  D725)</f>
        <v>丙</v>
      </c>
      <c r="F725" t="str">
        <f>INDEX([2]!十八局地盤表,FLOOR((ROW()-2)/64, 1)+1,  MOD(D725 - C725-1, 8)+1)</f>
        <v>戊</v>
      </c>
      <c r="G725" t="str">
        <f t="shared" si="59"/>
        <v>戊丙</v>
      </c>
      <c r="H725" t="str">
        <f>VLOOKUP(G725,天干沖合!$E$2:$G$101,2,FALSE)</f>
        <v/>
      </c>
      <c r="I725" t="str">
        <f>VLOOKUP(G725,天干沖合!$E$2:$G$101,3,FALSE)</f>
        <v>因青龙甲木生助丙火，故为青龙返首，为事所谋，大吉大利。若逢迫墓击刑，吉事成凶。</v>
      </c>
    </row>
    <row r="726" spans="1:9" x14ac:dyDescent="0.25">
      <c r="A726">
        <f t="shared" si="55"/>
        <v>148.5</v>
      </c>
      <c r="B726">
        <f t="shared" si="56"/>
        <v>3</v>
      </c>
      <c r="C726">
        <f t="shared" si="57"/>
        <v>2</v>
      </c>
      <c r="D726">
        <f t="shared" si="58"/>
        <v>5</v>
      </c>
      <c r="E726" t="str">
        <f>INDEX([2]!十八局地盤表,FLOOR((ROW()-2)/64, 1)+1,  D726)</f>
        <v>辛</v>
      </c>
      <c r="F726" t="str">
        <f>INDEX([2]!十八局地盤表,FLOOR((ROW()-2)/64, 1)+1,  MOD(D726 - C726-1, 8)+1)</f>
        <v>癸</v>
      </c>
      <c r="G726" t="str">
        <f t="shared" si="59"/>
        <v>癸辛</v>
      </c>
      <c r="H726" t="str">
        <f>VLOOKUP(G726,天干沖合!$E$2:$G$101,2,FALSE)</f>
        <v/>
      </c>
      <c r="I726" t="str">
        <f>VLOOKUP(G726,天干沖合!$E$2:$G$101,3,FALSE)</f>
        <v>名主网盖天牢，主官司败诉，死罪难逃，测病亦大凶。</v>
      </c>
    </row>
    <row r="727" spans="1:9" x14ac:dyDescent="0.25">
      <c r="A727">
        <f t="shared" si="55"/>
        <v>149.5</v>
      </c>
      <c r="B727">
        <f t="shared" si="56"/>
        <v>3</v>
      </c>
      <c r="C727">
        <f t="shared" si="57"/>
        <v>2</v>
      </c>
      <c r="D727">
        <f t="shared" si="58"/>
        <v>6</v>
      </c>
      <c r="E727" t="str">
        <f>INDEX([2]!十八局地盤表,FLOOR((ROW()-2)/64, 1)+1,  D727)</f>
        <v>壬</v>
      </c>
      <c r="F727" t="str">
        <f>INDEX([2]!十八局地盤表,FLOOR((ROW()-2)/64, 1)+1,  MOD(D727 - C727-1, 8)+1)</f>
        <v>丙</v>
      </c>
      <c r="G727" t="str">
        <f t="shared" si="59"/>
        <v>丙壬</v>
      </c>
      <c r="H727" t="str">
        <f>VLOOKUP(G727,天干沖合!$E$2:$G$101,2,FALSE)</f>
        <v>沖</v>
      </c>
      <c r="I727" t="str">
        <f>VLOOKUP(G727,天干沖合!$E$2:$G$101,3,FALSE)</f>
        <v>为火入天罗，壬水冲克丙火，故为客不利，是非颇多。</v>
      </c>
    </row>
    <row r="728" spans="1:9" x14ac:dyDescent="0.25">
      <c r="A728">
        <f t="shared" si="55"/>
        <v>150.5</v>
      </c>
      <c r="B728">
        <f t="shared" si="56"/>
        <v>3</v>
      </c>
      <c r="C728">
        <f t="shared" si="57"/>
        <v>2</v>
      </c>
      <c r="D728">
        <f t="shared" si="58"/>
        <v>7</v>
      </c>
      <c r="E728" t="str">
        <f>INDEX([2]!十八局地盤表,FLOOR((ROW()-2)/64, 1)+1,  D728)</f>
        <v>乙</v>
      </c>
      <c r="F728" t="str">
        <f>INDEX([2]!十八局地盤表,FLOOR((ROW()-2)/64, 1)+1,  MOD(D728 - C728-1, 8)+1)</f>
        <v>辛</v>
      </c>
      <c r="G728" t="str">
        <f t="shared" si="59"/>
        <v>辛乙</v>
      </c>
      <c r="H728" t="str">
        <f>VLOOKUP(G728,天干沖合!$E$2:$G$101,2,FALSE)</f>
        <v>沖</v>
      </c>
      <c r="I728" t="str">
        <f>VLOOKUP(G728,天干沖合!$E$2:$G$101,3,FALSE)</f>
        <v>辛金克乙木，故名为白虎猖狂，家败人亡，远行多灾殃，测婚离散，主因男人。</v>
      </c>
    </row>
    <row r="729" spans="1:9" x14ac:dyDescent="0.25">
      <c r="A729">
        <f t="shared" si="55"/>
        <v>151.5</v>
      </c>
      <c r="B729">
        <f t="shared" si="56"/>
        <v>3</v>
      </c>
      <c r="C729">
        <f t="shared" si="57"/>
        <v>2</v>
      </c>
      <c r="D729">
        <f t="shared" si="58"/>
        <v>8</v>
      </c>
      <c r="E729" t="str">
        <f>INDEX([2]!十八局地盤表,FLOOR((ROW()-2)/64, 1)+1,  D729)</f>
        <v>丁</v>
      </c>
      <c r="F729" t="str">
        <f>INDEX([2]!十八局地盤表,FLOOR((ROW()-2)/64, 1)+1,  MOD(D729 - C729-1, 8)+1)</f>
        <v>壬</v>
      </c>
      <c r="G729" t="str">
        <f t="shared" si="59"/>
        <v>壬丁</v>
      </c>
      <c r="H729" t="str">
        <f>VLOOKUP(G729,天干沖合!$E$2:$G$101,2,FALSE)</f>
        <v>合木</v>
      </c>
      <c r="I729" t="str">
        <f>VLOOKUP(G729,天干沖合!$E$2:$G$101,3,FALSE)</f>
        <v>因丁壬相合，故名干合蛇刑，文书牵连，贵人匆匆，男吉女凶。</v>
      </c>
    </row>
    <row r="730" spans="1:9" x14ac:dyDescent="0.25">
      <c r="A730">
        <f t="shared" si="55"/>
        <v>152.5</v>
      </c>
      <c r="B730">
        <f t="shared" si="56"/>
        <v>3</v>
      </c>
      <c r="C730">
        <f t="shared" si="57"/>
        <v>3</v>
      </c>
      <c r="D730">
        <f t="shared" si="58"/>
        <v>1</v>
      </c>
      <c r="E730" t="str">
        <f>INDEX([2]!十八局地盤表,FLOOR((ROW()-2)/64, 1)+1,  D730)</f>
        <v>己</v>
      </c>
      <c r="F730" t="str">
        <f>INDEX([2]!十八局地盤表,FLOOR((ROW()-2)/64, 1)+1,  MOD(D730 - C730-1, 8)+1)</f>
        <v>壬</v>
      </c>
      <c r="G730" t="str">
        <f t="shared" si="59"/>
        <v>壬己</v>
      </c>
      <c r="H730" t="str">
        <f>VLOOKUP(G730,天干沖合!$E$2:$G$101,2,FALSE)</f>
        <v/>
      </c>
      <c r="I730" t="str">
        <f>VLOOKUP(G730,天干沖合!$E$2:$G$101,3,FALSE)</f>
        <v>因辰戌相冲，故名为反吟蛇刑，主官讼败拆，大祸将至，顺守可吉，妄动必凶。</v>
      </c>
    </row>
    <row r="731" spans="1:9" x14ac:dyDescent="0.25">
      <c r="A731">
        <f t="shared" si="55"/>
        <v>153.5</v>
      </c>
      <c r="B731">
        <f t="shared" si="56"/>
        <v>3</v>
      </c>
      <c r="C731">
        <f t="shared" si="57"/>
        <v>3</v>
      </c>
      <c r="D731">
        <f t="shared" si="58"/>
        <v>2</v>
      </c>
      <c r="E731" t="str">
        <f>INDEX([2]!十八局地盤表,FLOOR((ROW()-2)/64, 1)+1,  D731)</f>
        <v>戊</v>
      </c>
      <c r="F731" t="str">
        <f>INDEX([2]!十八局地盤表,FLOOR((ROW()-2)/64, 1)+1,  MOD(D731 - C731-1, 8)+1)</f>
        <v>乙</v>
      </c>
      <c r="G731" t="str">
        <f t="shared" si="59"/>
        <v>乙戊</v>
      </c>
      <c r="H731" t="str">
        <f>VLOOKUP(G731,天干沖合!$E$2:$G$101,2,FALSE)</f>
        <v/>
      </c>
      <c r="I731" t="str">
        <f>VLOOKUP(G731,天干沖合!$E$2:$G$101,3,FALSE)</f>
        <v>乙木克戊土，为阴害阳门（因戊为阳为天门），利于阴人、阴事，不利阳人、阳事，门吉尚可谋为，门凶、门迫则破财伤人。</v>
      </c>
    </row>
    <row r="732" spans="1:9" x14ac:dyDescent="0.25">
      <c r="A732">
        <f t="shared" si="55"/>
        <v>154.5</v>
      </c>
      <c r="B732">
        <f t="shared" si="56"/>
        <v>3</v>
      </c>
      <c r="C732">
        <f t="shared" si="57"/>
        <v>3</v>
      </c>
      <c r="D732">
        <f t="shared" si="58"/>
        <v>3</v>
      </c>
      <c r="E732" t="str">
        <f>INDEX([2]!十八局地盤表,FLOOR((ROW()-2)/64, 1)+1,  D732)</f>
        <v>癸</v>
      </c>
      <c r="F732" t="str">
        <f>INDEX([2]!十八局地盤表,FLOOR((ROW()-2)/64, 1)+1,  MOD(D732 - C732-1, 8)+1)</f>
        <v>丁</v>
      </c>
      <c r="G732" t="str">
        <f t="shared" si="59"/>
        <v>丁癸</v>
      </c>
      <c r="H732" t="str">
        <f>VLOOKUP(G732,天干沖合!$E$2:$G$101,2,FALSE)</f>
        <v>沖</v>
      </c>
      <c r="I732" t="str">
        <f>VLOOKUP(G732,天干沖合!$E$2:$G$101,3,FALSE)</f>
        <v>癸水冲克丁火，为朱雀投江，文书口舌是非，经官动府，词讼不利，音信沉溺不到。</v>
      </c>
    </row>
    <row r="733" spans="1:9" x14ac:dyDescent="0.25">
      <c r="A733">
        <f t="shared" si="55"/>
        <v>155.5</v>
      </c>
      <c r="B733">
        <f t="shared" si="56"/>
        <v>3</v>
      </c>
      <c r="C733">
        <f t="shared" si="57"/>
        <v>3</v>
      </c>
      <c r="D733">
        <f t="shared" si="58"/>
        <v>4</v>
      </c>
      <c r="E733" t="str">
        <f>INDEX([2]!十八局地盤表,FLOOR((ROW()-2)/64, 1)+1,  D733)</f>
        <v>丙</v>
      </c>
      <c r="F733" t="str">
        <f>INDEX([2]!十八局地盤表,FLOOR((ROW()-2)/64, 1)+1,  MOD(D733 - C733-1, 8)+1)</f>
        <v>己</v>
      </c>
      <c r="G733" t="str">
        <f t="shared" si="59"/>
        <v>己丙</v>
      </c>
      <c r="H733" t="str">
        <f>VLOOKUP(G733,天干沖合!$E$2:$G$101,2,FALSE)</f>
        <v/>
      </c>
      <c r="I733" t="str">
        <f>VLOOKUP(G733,天干沖合!$E$2:$G$101,3,FALSE)</f>
        <v>为火悖地户，男人冤冤相害，女人必致淫污。</v>
      </c>
    </row>
    <row r="734" spans="1:9" x14ac:dyDescent="0.25">
      <c r="A734">
        <f t="shared" si="55"/>
        <v>156.5</v>
      </c>
      <c r="B734">
        <f t="shared" si="56"/>
        <v>3</v>
      </c>
      <c r="C734">
        <f t="shared" si="57"/>
        <v>3</v>
      </c>
      <c r="D734">
        <f t="shared" si="58"/>
        <v>5</v>
      </c>
      <c r="E734" t="str">
        <f>INDEX([2]!十八局地盤表,FLOOR((ROW()-2)/64, 1)+1,  D734)</f>
        <v>辛</v>
      </c>
      <c r="F734" t="str">
        <f>INDEX([2]!十八局地盤表,FLOOR((ROW()-2)/64, 1)+1,  MOD(D734 - C734-1, 8)+1)</f>
        <v>戊</v>
      </c>
      <c r="G734" t="str">
        <f t="shared" si="59"/>
        <v>戊辛</v>
      </c>
      <c r="H734" t="str">
        <f>VLOOKUP(G734,天干沖合!$E$2:$G$101,2,FALSE)</f>
        <v/>
      </c>
      <c r="I734" t="str">
        <f>VLOOKUP(G734,天干沖合!$E$2:$G$101,3,FALSE)</f>
        <v>因辛金克甲木，子午相冲，故为青龙折足，吉门有生助，尚能谋事，若逢凶门，主招灾、失财或有足疾、折伤。</v>
      </c>
    </row>
    <row r="735" spans="1:9" x14ac:dyDescent="0.25">
      <c r="A735">
        <f t="shared" si="55"/>
        <v>157.5</v>
      </c>
      <c r="B735">
        <f t="shared" si="56"/>
        <v>3</v>
      </c>
      <c r="C735">
        <f t="shared" si="57"/>
        <v>3</v>
      </c>
      <c r="D735">
        <f t="shared" si="58"/>
        <v>6</v>
      </c>
      <c r="E735" t="str">
        <f>INDEX([2]!十八局地盤表,FLOOR((ROW()-2)/64, 1)+1,  D735)</f>
        <v>壬</v>
      </c>
      <c r="F735" t="str">
        <f>INDEX([2]!十八局地盤表,FLOOR((ROW()-2)/64, 1)+1,  MOD(D735 - C735-1, 8)+1)</f>
        <v>癸</v>
      </c>
      <c r="G735" t="str">
        <f t="shared" si="59"/>
        <v>癸壬</v>
      </c>
      <c r="H735" t="str">
        <f>VLOOKUP(G735,天干沖合!$E$2:$G$101,2,FALSE)</f>
        <v/>
      </c>
      <c r="I735" t="str">
        <f>VLOOKUP(G735,天干沖合!$E$2:$G$101,3,FALSE)</f>
        <v>因癸壬均为水蛇，故名为复见腾蛇，主嫁娶重婚，后嫁无子，不保年华。</v>
      </c>
    </row>
    <row r="736" spans="1:9" x14ac:dyDescent="0.25">
      <c r="A736">
        <f t="shared" si="55"/>
        <v>158.5</v>
      </c>
      <c r="B736">
        <f t="shared" si="56"/>
        <v>3</v>
      </c>
      <c r="C736">
        <f t="shared" si="57"/>
        <v>3</v>
      </c>
      <c r="D736">
        <f t="shared" si="58"/>
        <v>7</v>
      </c>
      <c r="E736" t="str">
        <f>INDEX([2]!十八局地盤表,FLOOR((ROW()-2)/64, 1)+1,  D736)</f>
        <v>乙</v>
      </c>
      <c r="F736" t="str">
        <f>INDEX([2]!十八局地盤表,FLOOR((ROW()-2)/64, 1)+1,  MOD(D736 - C736-1, 8)+1)</f>
        <v>丙</v>
      </c>
      <c r="G736" t="str">
        <f t="shared" si="59"/>
        <v>丙乙</v>
      </c>
      <c r="H736" t="str">
        <f>VLOOKUP(G736,天干沖合!$E$2:$G$101,2,FALSE)</f>
        <v/>
      </c>
      <c r="I736" t="str">
        <f>VLOOKUP(G736,天干沖合!$E$2:$G$101,3,FALSE)</f>
        <v>为日月并行，公谋私为皆为吉。</v>
      </c>
    </row>
    <row r="737" spans="1:9" x14ac:dyDescent="0.25">
      <c r="A737">
        <f t="shared" si="55"/>
        <v>159.5</v>
      </c>
      <c r="B737">
        <f t="shared" si="56"/>
        <v>3</v>
      </c>
      <c r="C737">
        <f t="shared" si="57"/>
        <v>3</v>
      </c>
      <c r="D737">
        <f t="shared" si="58"/>
        <v>8</v>
      </c>
      <c r="E737" t="str">
        <f>INDEX([2]!十八局地盤表,FLOOR((ROW()-2)/64, 1)+1,  D737)</f>
        <v>丁</v>
      </c>
      <c r="F737" t="str">
        <f>INDEX([2]!十八局地盤表,FLOOR((ROW()-2)/64, 1)+1,  MOD(D737 - C737-1, 8)+1)</f>
        <v>辛</v>
      </c>
      <c r="G737" t="str">
        <f t="shared" si="59"/>
        <v>辛丁</v>
      </c>
      <c r="H737" t="str">
        <f>VLOOKUP(G737,天干沖合!$E$2:$G$101,2,FALSE)</f>
        <v/>
      </c>
      <c r="I737" t="str">
        <f>VLOOKUP(G737,天干沖合!$E$2:$G$101,3,FALSE)</f>
        <v>辛为狱神，丁为星奇，故名为狱神得奇，经商求财获利倍增，囚人逢天赦释免。</v>
      </c>
    </row>
    <row r="738" spans="1:9" x14ac:dyDescent="0.25">
      <c r="A738">
        <f t="shared" si="55"/>
        <v>160.5</v>
      </c>
      <c r="B738">
        <f t="shared" si="56"/>
        <v>3</v>
      </c>
      <c r="C738">
        <f t="shared" si="57"/>
        <v>4</v>
      </c>
      <c r="D738">
        <f t="shared" si="58"/>
        <v>1</v>
      </c>
      <c r="E738" t="str">
        <f>INDEX([2]!十八局地盤表,FLOOR((ROW()-2)/64, 1)+1,  D738)</f>
        <v>己</v>
      </c>
      <c r="F738" t="str">
        <f>INDEX([2]!十八局地盤表,FLOOR((ROW()-2)/64, 1)+1,  MOD(D738 - C738-1, 8)+1)</f>
        <v>辛</v>
      </c>
      <c r="G738" t="str">
        <f t="shared" si="59"/>
        <v>辛己</v>
      </c>
      <c r="H738" t="str">
        <f>VLOOKUP(G738,天干沖合!$E$2:$G$101,2,FALSE)</f>
        <v/>
      </c>
      <c r="I738" t="str">
        <f>VLOOKUP(G738,天干沖合!$E$2:$G$101,3,FALSE)</f>
        <v>辛为罪人，戌为午火之库，故名为入狱自刑，奴仆背主，有苦诉讼难伸。</v>
      </c>
    </row>
    <row r="739" spans="1:9" x14ac:dyDescent="0.25">
      <c r="A739">
        <f t="shared" si="55"/>
        <v>161.5</v>
      </c>
      <c r="B739">
        <f t="shared" si="56"/>
        <v>3</v>
      </c>
      <c r="C739">
        <f t="shared" si="57"/>
        <v>4</v>
      </c>
      <c r="D739">
        <f t="shared" si="58"/>
        <v>2</v>
      </c>
      <c r="E739" t="str">
        <f>INDEX([2]!十八局地盤表,FLOOR((ROW()-2)/64, 1)+1,  D739)</f>
        <v>戊</v>
      </c>
      <c r="F739" t="str">
        <f>INDEX([2]!十八局地盤表,FLOOR((ROW()-2)/64, 1)+1,  MOD(D739 - C739-1, 8)+1)</f>
        <v>壬</v>
      </c>
      <c r="G739" t="str">
        <f t="shared" si="59"/>
        <v>壬戊</v>
      </c>
      <c r="H739" t="str">
        <f>VLOOKUP(G739,天干沖合!$E$2:$G$101,2,FALSE)</f>
        <v/>
      </c>
      <c r="I739" t="str">
        <f>VLOOKUP(G739,天干沖合!$E$2:$G$101,3,FALSE)</f>
        <v>因壬为小蛇，甲为青龙，故名为小蛇化龙，男人发达，女人产婴童。</v>
      </c>
    </row>
    <row r="740" spans="1:9" x14ac:dyDescent="0.25">
      <c r="A740">
        <f t="shared" si="55"/>
        <v>162.5</v>
      </c>
      <c r="B740">
        <f t="shared" si="56"/>
        <v>3</v>
      </c>
      <c r="C740">
        <f t="shared" si="57"/>
        <v>4</v>
      </c>
      <c r="D740">
        <f t="shared" si="58"/>
        <v>3</v>
      </c>
      <c r="E740" t="str">
        <f>INDEX([2]!十八局地盤表,FLOOR((ROW()-2)/64, 1)+1,  D740)</f>
        <v>癸</v>
      </c>
      <c r="F740" t="str">
        <f>INDEX([2]!十八局地盤表,FLOOR((ROW()-2)/64, 1)+1,  MOD(D740 - C740-1, 8)+1)</f>
        <v>乙</v>
      </c>
      <c r="G740" t="str">
        <f t="shared" si="59"/>
        <v>乙癸</v>
      </c>
      <c r="H740" t="str">
        <f>VLOOKUP(G740,天干沖合!$E$2:$G$101,2,FALSE)</f>
        <v/>
      </c>
      <c r="I740" t="str">
        <f>VLOOKUP(G740,天干沖合!$E$2:$G$101,3,FALSE)</f>
        <v>为华盖逢星，遁迹修道，隐匿藏形，躲灾避难为吉。</v>
      </c>
    </row>
    <row r="741" spans="1:9" x14ac:dyDescent="0.25">
      <c r="A741">
        <f t="shared" si="55"/>
        <v>163.5</v>
      </c>
      <c r="B741">
        <f t="shared" si="56"/>
        <v>3</v>
      </c>
      <c r="C741">
        <f t="shared" si="57"/>
        <v>4</v>
      </c>
      <c r="D741">
        <f t="shared" si="58"/>
        <v>4</v>
      </c>
      <c r="E741" t="str">
        <f>INDEX([2]!十八局地盤表,FLOOR((ROW()-2)/64, 1)+1,  D741)</f>
        <v>丙</v>
      </c>
      <c r="F741" t="str">
        <f>INDEX([2]!十八局地盤表,FLOOR((ROW()-2)/64, 1)+1,  MOD(D741 - C741-1, 8)+1)</f>
        <v>丁</v>
      </c>
      <c r="G741" t="str">
        <f t="shared" si="59"/>
        <v>丁丙</v>
      </c>
      <c r="H741" t="str">
        <f>VLOOKUP(G741,天干沖合!$E$2:$G$101,2,FALSE)</f>
        <v/>
      </c>
      <c r="I741" t="str">
        <f>VLOOKUP(G741,天干沖合!$E$2:$G$101,3,FALSE)</f>
        <v>为星随月转，贵人越级高升，常人乐里生悲，要忍，不然因小的不忍而引起大的不幸。</v>
      </c>
    </row>
    <row r="742" spans="1:9" x14ac:dyDescent="0.25">
      <c r="A742">
        <f t="shared" si="55"/>
        <v>164.5</v>
      </c>
      <c r="B742">
        <f t="shared" si="56"/>
        <v>3</v>
      </c>
      <c r="C742">
        <f t="shared" si="57"/>
        <v>4</v>
      </c>
      <c r="D742">
        <f t="shared" si="58"/>
        <v>5</v>
      </c>
      <c r="E742" t="str">
        <f>INDEX([2]!十八局地盤表,FLOOR((ROW()-2)/64, 1)+1,  D742)</f>
        <v>辛</v>
      </c>
      <c r="F742" t="str">
        <f>INDEX([2]!十八局地盤表,FLOOR((ROW()-2)/64, 1)+1,  MOD(D742 - C742-1, 8)+1)</f>
        <v>己</v>
      </c>
      <c r="G742" t="str">
        <f t="shared" si="59"/>
        <v>己辛</v>
      </c>
      <c r="H742" t="str">
        <f>VLOOKUP(G742,天干沖合!$E$2:$G$101,2,FALSE)</f>
        <v/>
      </c>
      <c r="I742" t="str">
        <f>VLOOKUP(G742,天干沖合!$E$2:$G$101,3,FALSE)</f>
        <v>名为游魂入墓，易遭阴邪鬼魅作祟。</v>
      </c>
    </row>
    <row r="743" spans="1:9" x14ac:dyDescent="0.25">
      <c r="A743">
        <f t="shared" si="55"/>
        <v>165.5</v>
      </c>
      <c r="B743">
        <f t="shared" si="56"/>
        <v>3</v>
      </c>
      <c r="C743">
        <f t="shared" si="57"/>
        <v>4</v>
      </c>
      <c r="D743">
        <f t="shared" si="58"/>
        <v>6</v>
      </c>
      <c r="E743" t="str">
        <f>INDEX([2]!十八局地盤表,FLOOR((ROW()-2)/64, 1)+1,  D743)</f>
        <v>壬</v>
      </c>
      <c r="F743" t="str">
        <f>INDEX([2]!十八局地盤表,FLOOR((ROW()-2)/64, 1)+1,  MOD(D743 - C743-1, 8)+1)</f>
        <v>戊</v>
      </c>
      <c r="G743" t="str">
        <f t="shared" si="59"/>
        <v>戊壬</v>
      </c>
      <c r="H743" t="str">
        <f>VLOOKUP(G743,天干沖合!$E$2:$G$101,2,FALSE)</f>
        <v/>
      </c>
      <c r="I743" t="str">
        <f>VLOOKUP(G743,天干沖合!$E$2:$G$101,3,FALSE)</f>
        <v>因壬为天牢，甲为青龙，故为青龙入天牢，凡阴阳事皆不吉利。</v>
      </c>
    </row>
    <row r="744" spans="1:9" x14ac:dyDescent="0.25">
      <c r="A744">
        <f t="shared" si="55"/>
        <v>166.5</v>
      </c>
      <c r="B744">
        <f t="shared" si="56"/>
        <v>3</v>
      </c>
      <c r="C744">
        <f t="shared" si="57"/>
        <v>4</v>
      </c>
      <c r="D744">
        <f t="shared" si="58"/>
        <v>7</v>
      </c>
      <c r="E744" t="str">
        <f>INDEX([2]!十八局地盤表,FLOOR((ROW()-2)/64, 1)+1,  D744)</f>
        <v>乙</v>
      </c>
      <c r="F744" t="str">
        <f>INDEX([2]!十八局地盤表,FLOOR((ROW()-2)/64, 1)+1,  MOD(D744 - C744-1, 8)+1)</f>
        <v>癸</v>
      </c>
      <c r="G744" t="str">
        <f t="shared" si="59"/>
        <v>癸乙</v>
      </c>
      <c r="H744" t="str">
        <f>VLOOKUP(G744,天干沖合!$E$2:$G$101,2,FALSE)</f>
        <v/>
      </c>
      <c r="I744" t="str">
        <f>VLOOKUP(G744,天干沖合!$E$2:$G$101,3,FALSE)</f>
        <v>名为华盖逢星，贵人禄位，常人平安。门吉则吉，门凶则凶。</v>
      </c>
    </row>
    <row r="745" spans="1:9" x14ac:dyDescent="0.25">
      <c r="A745">
        <f t="shared" si="55"/>
        <v>167.5</v>
      </c>
      <c r="B745">
        <f t="shared" si="56"/>
        <v>3</v>
      </c>
      <c r="C745">
        <f t="shared" si="57"/>
        <v>4</v>
      </c>
      <c r="D745">
        <f t="shared" si="58"/>
        <v>8</v>
      </c>
      <c r="E745" t="str">
        <f>INDEX([2]!十八局地盤表,FLOOR((ROW()-2)/64, 1)+1,  D745)</f>
        <v>丁</v>
      </c>
      <c r="F745" t="str">
        <f>INDEX([2]!十八局地盤表,FLOOR((ROW()-2)/64, 1)+1,  MOD(D745 - C745-1, 8)+1)</f>
        <v>丙</v>
      </c>
      <c r="G745" t="str">
        <f t="shared" si="59"/>
        <v>丙丁</v>
      </c>
      <c r="H745" t="str">
        <f>VLOOKUP(G745,天干沖合!$E$2:$G$101,2,FALSE)</f>
        <v/>
      </c>
      <c r="I745" t="str">
        <f>VLOOKUP(G745,天干沖合!$E$2:$G$101,3,FALSE)</f>
        <v>为星奇朱雀，贵人文书吉利，常人平静安乐，得三吉门为天遁。</v>
      </c>
    </row>
    <row r="746" spans="1:9" x14ac:dyDescent="0.25">
      <c r="A746">
        <f t="shared" si="55"/>
        <v>168.5</v>
      </c>
      <c r="B746">
        <f t="shared" si="56"/>
        <v>3</v>
      </c>
      <c r="C746">
        <f t="shared" si="57"/>
        <v>5</v>
      </c>
      <c r="D746">
        <f t="shared" si="58"/>
        <v>1</v>
      </c>
      <c r="E746" t="str">
        <f>INDEX([2]!十八局地盤表,FLOOR((ROW()-2)/64, 1)+1,  D746)</f>
        <v>己</v>
      </c>
      <c r="F746" t="str">
        <f>INDEX([2]!十八局地盤表,FLOOR((ROW()-2)/64, 1)+1,  MOD(D746 - C746-1, 8)+1)</f>
        <v>丙</v>
      </c>
      <c r="G746" t="str">
        <f t="shared" si="59"/>
        <v>丙己</v>
      </c>
      <c r="H746" t="str">
        <f>VLOOKUP(G746,天干沖合!$E$2:$G$101,2,FALSE)</f>
        <v/>
      </c>
      <c r="I746" t="str">
        <f>VLOOKUP(G746,天干沖合!$E$2:$G$101,3,FALSE)</f>
        <v>因丙火入戌墓，故为火悖入刑，囚人刑杖，文书不行，吉门得吉，凶门转凶。</v>
      </c>
    </row>
    <row r="747" spans="1:9" x14ac:dyDescent="0.25">
      <c r="A747">
        <f t="shared" si="55"/>
        <v>169.5</v>
      </c>
      <c r="B747">
        <f t="shared" si="56"/>
        <v>3</v>
      </c>
      <c r="C747">
        <f t="shared" si="57"/>
        <v>5</v>
      </c>
      <c r="D747">
        <f t="shared" si="58"/>
        <v>2</v>
      </c>
      <c r="E747" t="str">
        <f>INDEX([2]!十八局地盤表,FLOOR((ROW()-2)/64, 1)+1,  D747)</f>
        <v>戊</v>
      </c>
      <c r="F747" t="str">
        <f>INDEX([2]!十八局地盤表,FLOOR((ROW()-2)/64, 1)+1,  MOD(D747 - C747-1, 8)+1)</f>
        <v>辛</v>
      </c>
      <c r="G747" t="str">
        <f t="shared" si="59"/>
        <v>辛戊</v>
      </c>
      <c r="H747" t="str">
        <f>VLOOKUP(G747,天干沖合!$E$2:$G$101,2,FALSE)</f>
        <v/>
      </c>
      <c r="I747" t="str">
        <f>VLOOKUP(G747,天干沖合!$E$2:$G$101,3,FALSE)</f>
        <v>辛金克甲木，子午又相冲，故为困龙被伤，主官司破财，屈抑守分尚可，妄动则带来祸殃。</v>
      </c>
    </row>
    <row r="748" spans="1:9" x14ac:dyDescent="0.25">
      <c r="A748">
        <f t="shared" si="55"/>
        <v>170.5</v>
      </c>
      <c r="B748">
        <f t="shared" si="56"/>
        <v>3</v>
      </c>
      <c r="C748">
        <f t="shared" si="57"/>
        <v>5</v>
      </c>
      <c r="D748">
        <f t="shared" si="58"/>
        <v>3</v>
      </c>
      <c r="E748" t="str">
        <f>INDEX([2]!十八局地盤表,FLOOR((ROW()-2)/64, 1)+1,  D748)</f>
        <v>癸</v>
      </c>
      <c r="F748" t="str">
        <f>INDEX([2]!十八局地盤表,FLOOR((ROW()-2)/64, 1)+1,  MOD(D748 - C748-1, 8)+1)</f>
        <v>壬</v>
      </c>
      <c r="G748" t="str">
        <f t="shared" si="59"/>
        <v>壬癸</v>
      </c>
      <c r="H748" t="str">
        <f>VLOOKUP(G748,天干沖合!$E$2:$G$101,2,FALSE)</f>
        <v/>
      </c>
      <c r="I748" t="str">
        <f>VLOOKUP(G748,天干沖合!$E$2:$G$101,3,FALSE)</f>
        <v>名为幼女奸淫，主有家丑外扬之事发生，门吉星凶，易反福为祸。</v>
      </c>
    </row>
    <row r="749" spans="1:9" x14ac:dyDescent="0.25">
      <c r="A749">
        <f t="shared" si="55"/>
        <v>171.5</v>
      </c>
      <c r="B749">
        <f t="shared" si="56"/>
        <v>3</v>
      </c>
      <c r="C749">
        <f t="shared" si="57"/>
        <v>5</v>
      </c>
      <c r="D749">
        <f t="shared" si="58"/>
        <v>4</v>
      </c>
      <c r="E749" t="str">
        <f>INDEX([2]!十八局地盤表,FLOOR((ROW()-2)/64, 1)+1,  D749)</f>
        <v>丙</v>
      </c>
      <c r="F749" t="str">
        <f>INDEX([2]!十八局地盤表,FLOOR((ROW()-2)/64, 1)+1,  MOD(D749 - C749-1, 8)+1)</f>
        <v>乙</v>
      </c>
      <c r="G749" t="str">
        <f t="shared" si="59"/>
        <v>乙丙</v>
      </c>
      <c r="H749" t="str">
        <f>VLOOKUP(G749,天干沖合!$E$2:$G$101,2,FALSE)</f>
        <v/>
      </c>
      <c r="I749" t="str">
        <f>VLOOKUP(G749,天干沖合!$E$2:$G$101,3,FALSE)</f>
        <v>乙木生丙火，为奇仪顺遂，吉星迁官晋职，凶星夫妻反目离别。</v>
      </c>
    </row>
    <row r="750" spans="1:9" x14ac:dyDescent="0.25">
      <c r="A750">
        <f t="shared" si="55"/>
        <v>172.5</v>
      </c>
      <c r="B750">
        <f t="shared" si="56"/>
        <v>3</v>
      </c>
      <c r="C750">
        <f t="shared" si="57"/>
        <v>5</v>
      </c>
      <c r="D750">
        <f t="shared" si="58"/>
        <v>5</v>
      </c>
      <c r="E750" t="str">
        <f>INDEX([2]!十八局地盤表,FLOOR((ROW()-2)/64, 1)+1,  D750)</f>
        <v>辛</v>
      </c>
      <c r="F750" t="str">
        <f>INDEX([2]!十八局地盤表,FLOOR((ROW()-2)/64, 1)+1,  MOD(D750 - C750-1, 8)+1)</f>
        <v>丁</v>
      </c>
      <c r="G750" t="str">
        <f t="shared" si="59"/>
        <v>丁辛</v>
      </c>
      <c r="H750" t="str">
        <f>VLOOKUP(G750,天干沖合!$E$2:$G$101,2,FALSE)</f>
        <v/>
      </c>
      <c r="I750" t="str">
        <f>VLOOKUP(G750,天干沖合!$E$2:$G$101,3,FALSE)</f>
        <v>为朱雀入狱，罪人释囚，官人失位。</v>
      </c>
    </row>
    <row r="751" spans="1:9" x14ac:dyDescent="0.25">
      <c r="A751">
        <f t="shared" si="55"/>
        <v>173.5</v>
      </c>
      <c r="B751">
        <f t="shared" si="56"/>
        <v>3</v>
      </c>
      <c r="C751">
        <f t="shared" si="57"/>
        <v>5</v>
      </c>
      <c r="D751">
        <f t="shared" si="58"/>
        <v>6</v>
      </c>
      <c r="E751" t="str">
        <f>INDEX([2]!十八局地盤表,FLOOR((ROW()-2)/64, 1)+1,  D751)</f>
        <v>壬</v>
      </c>
      <c r="F751" t="str">
        <f>INDEX([2]!十八局地盤表,FLOOR((ROW()-2)/64, 1)+1,  MOD(D751 - C751-1, 8)+1)</f>
        <v>己</v>
      </c>
      <c r="G751" t="str">
        <f t="shared" si="59"/>
        <v>己壬</v>
      </c>
      <c r="H751" t="str">
        <f>VLOOKUP(G751,天干沖合!$E$2:$G$101,2,FALSE)</f>
        <v/>
      </c>
      <c r="I751" t="str">
        <f>VLOOKUP(G751,天干沖合!$E$2:$G$101,3,FALSE)</f>
        <v>名为地网高张，狡童佚女，奸情伤杀，凶。</v>
      </c>
    </row>
    <row r="752" spans="1:9" x14ac:dyDescent="0.25">
      <c r="A752">
        <f t="shared" si="55"/>
        <v>174.5</v>
      </c>
      <c r="B752">
        <f t="shared" si="56"/>
        <v>3</v>
      </c>
      <c r="C752">
        <f t="shared" si="57"/>
        <v>5</v>
      </c>
      <c r="D752">
        <f t="shared" si="58"/>
        <v>7</v>
      </c>
      <c r="E752" t="str">
        <f>INDEX([2]!十八局地盤表,FLOOR((ROW()-2)/64, 1)+1,  D752)</f>
        <v>乙</v>
      </c>
      <c r="F752" t="str">
        <f>INDEX([2]!十八局地盤表,FLOOR((ROW()-2)/64, 1)+1,  MOD(D752 - C752-1, 8)+1)</f>
        <v>戊</v>
      </c>
      <c r="G752" t="str">
        <f t="shared" si="59"/>
        <v>戊乙</v>
      </c>
      <c r="H752" t="str">
        <f>VLOOKUP(G752,天干沖合!$E$2:$G$101,2,FALSE)</f>
        <v/>
      </c>
      <c r="I752" t="str">
        <f>VLOOKUP(G752,天干沖合!$E$2:$G$101,3,FALSE)</f>
        <v>甲乙会合，因此甲乙均位于东方青龙之位，所以青龙和会，门吉事也吉，门凶事也凶。</v>
      </c>
    </row>
    <row r="753" spans="1:9" x14ac:dyDescent="0.25">
      <c r="A753">
        <f t="shared" si="55"/>
        <v>175.5</v>
      </c>
      <c r="B753">
        <f t="shared" si="56"/>
        <v>3</v>
      </c>
      <c r="C753">
        <f t="shared" si="57"/>
        <v>5</v>
      </c>
      <c r="D753">
        <f t="shared" si="58"/>
        <v>8</v>
      </c>
      <c r="E753" t="str">
        <f>INDEX([2]!十八局地盤表,FLOOR((ROW()-2)/64, 1)+1,  D753)</f>
        <v>丁</v>
      </c>
      <c r="F753" t="str">
        <f>INDEX([2]!十八局地盤表,FLOOR((ROW()-2)/64, 1)+1,  MOD(D753 - C753-1, 8)+1)</f>
        <v>癸</v>
      </c>
      <c r="G753" t="str">
        <f t="shared" si="59"/>
        <v>癸丁</v>
      </c>
      <c r="H753" t="str">
        <f>VLOOKUP(G753,天干沖合!$E$2:$G$101,2,FALSE)</f>
        <v>沖</v>
      </c>
      <c r="I753" t="str">
        <f>VLOOKUP(G753,天干沖合!$E$2:$G$101,3,FALSE)</f>
        <v>因癸水冲克丁火，丁火烧灼癸水，故名为腾蛇夭矫，文书官司，火焚也逃不掉。</v>
      </c>
    </row>
    <row r="754" spans="1:9" x14ac:dyDescent="0.25">
      <c r="A754">
        <f t="shared" si="55"/>
        <v>176.5</v>
      </c>
      <c r="B754">
        <f t="shared" si="56"/>
        <v>3</v>
      </c>
      <c r="C754">
        <f t="shared" si="57"/>
        <v>6</v>
      </c>
      <c r="D754">
        <f t="shared" si="58"/>
        <v>1</v>
      </c>
      <c r="E754" t="str">
        <f>INDEX([2]!十八局地盤表,FLOOR((ROW()-2)/64, 1)+1,  D754)</f>
        <v>己</v>
      </c>
      <c r="F754" t="str">
        <f>INDEX([2]!十八局地盤表,FLOOR((ROW()-2)/64, 1)+1,  MOD(D754 - C754-1, 8)+1)</f>
        <v>癸</v>
      </c>
      <c r="G754" t="str">
        <f t="shared" si="59"/>
        <v>癸己</v>
      </c>
      <c r="H754" t="str">
        <f>VLOOKUP(G754,天干沖合!$E$2:$G$101,2,FALSE)</f>
        <v/>
      </c>
      <c r="I754" t="str">
        <f>VLOOKUP(G754,天干沖合!$E$2:$G$101,3,FALSE)</f>
        <v>名为华盖地户，男女测之，音信皆阻，此格躲灾避难方为吉。</v>
      </c>
    </row>
    <row r="755" spans="1:9" x14ac:dyDescent="0.25">
      <c r="A755">
        <f t="shared" si="55"/>
        <v>177.5</v>
      </c>
      <c r="B755">
        <f t="shared" si="56"/>
        <v>3</v>
      </c>
      <c r="C755">
        <f t="shared" si="57"/>
        <v>6</v>
      </c>
      <c r="D755">
        <f t="shared" si="58"/>
        <v>2</v>
      </c>
      <c r="E755" t="str">
        <f>INDEX([2]!十八局地盤表,FLOOR((ROW()-2)/64, 1)+1,  D755)</f>
        <v>戊</v>
      </c>
      <c r="F755" t="str">
        <f>INDEX([2]!十八局地盤表,FLOOR((ROW()-2)/64, 1)+1,  MOD(D755 - C755-1, 8)+1)</f>
        <v>丙</v>
      </c>
      <c r="G755" t="str">
        <f t="shared" si="59"/>
        <v>丙戊</v>
      </c>
      <c r="H755" t="str">
        <f>VLOOKUP(G755,天干沖合!$E$2:$G$101,2,FALSE)</f>
        <v/>
      </c>
      <c r="I755" t="str">
        <f>VLOOKUP(G755,天干沖合!$E$2:$G$101,3,FALSE)</f>
        <v>甲为丙火之母，丙火回到母亲身边，好似飞鸟归 ，故名鸟跌穴，百事吉，事业可为，可谋大事。</v>
      </c>
    </row>
    <row r="756" spans="1:9" x14ac:dyDescent="0.25">
      <c r="A756">
        <f t="shared" si="55"/>
        <v>178.5</v>
      </c>
      <c r="B756">
        <f t="shared" si="56"/>
        <v>3</v>
      </c>
      <c r="C756">
        <f t="shared" si="57"/>
        <v>6</v>
      </c>
      <c r="D756">
        <f t="shared" si="58"/>
        <v>3</v>
      </c>
      <c r="E756" t="str">
        <f>INDEX([2]!十八局地盤表,FLOOR((ROW()-2)/64, 1)+1,  D756)</f>
        <v>癸</v>
      </c>
      <c r="F756" t="str">
        <f>INDEX([2]!十八局地盤表,FLOOR((ROW()-2)/64, 1)+1,  MOD(D756 - C756-1, 8)+1)</f>
        <v>辛</v>
      </c>
      <c r="G756" t="str">
        <f t="shared" si="59"/>
        <v>辛癸</v>
      </c>
      <c r="H756" t="str">
        <f>VLOOKUP(G756,天干沖合!$E$2:$G$101,2,FALSE)</f>
        <v/>
      </c>
      <c r="I756" t="str">
        <f>VLOOKUP(G756,天干沖合!$E$2:$G$101,3,FALSE)</f>
        <v>因辛为天牢，癸为华盖，故名为天牢华盖，日月失明，误入天网，动止乘张。</v>
      </c>
    </row>
    <row r="757" spans="1:9" x14ac:dyDescent="0.25">
      <c r="A757">
        <f t="shared" si="55"/>
        <v>179.5</v>
      </c>
      <c r="B757">
        <f t="shared" si="56"/>
        <v>3</v>
      </c>
      <c r="C757">
        <f t="shared" si="57"/>
        <v>6</v>
      </c>
      <c r="D757">
        <f t="shared" si="58"/>
        <v>4</v>
      </c>
      <c r="E757" t="str">
        <f>INDEX([2]!十八局地盤表,FLOOR((ROW()-2)/64, 1)+1,  D757)</f>
        <v>丙</v>
      </c>
      <c r="F757" t="str">
        <f>INDEX([2]!十八局地盤表,FLOOR((ROW()-2)/64, 1)+1,  MOD(D757 - C757-1, 8)+1)</f>
        <v>壬</v>
      </c>
      <c r="G757" t="str">
        <f t="shared" si="59"/>
        <v>壬丙</v>
      </c>
      <c r="H757" t="str">
        <f>VLOOKUP(G757,天干沖合!$E$2:$G$101,2,FALSE)</f>
        <v>沖</v>
      </c>
      <c r="I757" t="str">
        <f>VLOOKUP(G757,天干沖合!$E$2:$G$101,3,FALSE)</f>
        <v>名为水蛇入火，因壬丙相冲克，故主官灾刑禁，络绎不绝。</v>
      </c>
    </row>
    <row r="758" spans="1:9" x14ac:dyDescent="0.25">
      <c r="A758">
        <f t="shared" si="55"/>
        <v>180.5</v>
      </c>
      <c r="B758">
        <f t="shared" si="56"/>
        <v>3</v>
      </c>
      <c r="C758">
        <f t="shared" si="57"/>
        <v>6</v>
      </c>
      <c r="D758">
        <f t="shared" si="58"/>
        <v>5</v>
      </c>
      <c r="E758" t="str">
        <f>INDEX([2]!十八局地盤表,FLOOR((ROW()-2)/64, 1)+1,  D758)</f>
        <v>辛</v>
      </c>
      <c r="F758" t="str">
        <f>INDEX([2]!十八局地盤表,FLOOR((ROW()-2)/64, 1)+1,  MOD(D758 - C758-1, 8)+1)</f>
        <v>乙</v>
      </c>
      <c r="G758" t="str">
        <f t="shared" si="59"/>
        <v>乙辛</v>
      </c>
      <c r="H758" t="str">
        <f>VLOOKUP(G758,天干沖合!$E$2:$G$101,2,FALSE)</f>
        <v>沖</v>
      </c>
      <c r="I758" t="str">
        <f>VLOOKUP(G758,天干沖合!$E$2:$G$101,3,FALSE)</f>
        <v>乙为青龙，辛为白虎，乙木被刑金冲克而逃，故为青龙逃走，人亡财破，奴仆拐带，六畜皆伤。测婚为女逃男。</v>
      </c>
    </row>
    <row r="759" spans="1:9" x14ac:dyDescent="0.25">
      <c r="A759">
        <f t="shared" si="55"/>
        <v>181.5</v>
      </c>
      <c r="B759">
        <f t="shared" si="56"/>
        <v>3</v>
      </c>
      <c r="C759">
        <f t="shared" si="57"/>
        <v>6</v>
      </c>
      <c r="D759">
        <f t="shared" si="58"/>
        <v>6</v>
      </c>
      <c r="E759" t="str">
        <f>INDEX([2]!十八局地盤表,FLOOR((ROW()-2)/64, 1)+1,  D759)</f>
        <v>壬</v>
      </c>
      <c r="F759" t="str">
        <f>INDEX([2]!十八局地盤表,FLOOR((ROW()-2)/64, 1)+1,  MOD(D759 - C759-1, 8)+1)</f>
        <v>丁</v>
      </c>
      <c r="G759" t="str">
        <f t="shared" si="59"/>
        <v>丁壬</v>
      </c>
      <c r="H759" t="str">
        <f>VLOOKUP(G759,天干沖合!$E$2:$G$101,2,FALSE)</f>
        <v>合木</v>
      </c>
      <c r="I759" t="str">
        <f>VLOOKUP(G759,天干沖合!$E$2:$G$101,3,FALSE)</f>
        <v>因丁壬相合，故主贵人恩诏，讼狱公平，测婚多为苟合。</v>
      </c>
    </row>
    <row r="760" spans="1:9" x14ac:dyDescent="0.25">
      <c r="A760">
        <f t="shared" si="55"/>
        <v>182.5</v>
      </c>
      <c r="B760">
        <f t="shared" si="56"/>
        <v>3</v>
      </c>
      <c r="C760">
        <f t="shared" si="57"/>
        <v>6</v>
      </c>
      <c r="D760">
        <f t="shared" si="58"/>
        <v>7</v>
      </c>
      <c r="E760" t="str">
        <f>INDEX([2]!十八局地盤表,FLOOR((ROW()-2)/64, 1)+1,  D760)</f>
        <v>乙</v>
      </c>
      <c r="F760" t="str">
        <f>INDEX([2]!十八局地盤表,FLOOR((ROW()-2)/64, 1)+1,  MOD(D760 - C760-1, 8)+1)</f>
        <v>己</v>
      </c>
      <c r="G760" t="str">
        <f t="shared" si="59"/>
        <v>己乙</v>
      </c>
      <c r="H760" t="str">
        <f>VLOOKUP(G760,天干沖合!$E$2:$G$101,2,FALSE)</f>
        <v/>
      </c>
      <c r="I760" t="str">
        <f>VLOOKUP(G760,天干沖合!$E$2:$G$101,3,FALSE)</f>
        <v>因戌为乙木之墓，己又为地户，故名墓神不明，地户逢星，宜遁迹隐形为利。</v>
      </c>
    </row>
    <row r="761" spans="1:9" x14ac:dyDescent="0.25">
      <c r="A761">
        <f t="shared" si="55"/>
        <v>183.5</v>
      </c>
      <c r="B761">
        <f t="shared" si="56"/>
        <v>3</v>
      </c>
      <c r="C761">
        <f t="shared" si="57"/>
        <v>6</v>
      </c>
      <c r="D761">
        <f t="shared" si="58"/>
        <v>8</v>
      </c>
      <c r="E761" t="str">
        <f>INDEX([2]!十八局地盤表,FLOOR((ROW()-2)/64, 1)+1,  D761)</f>
        <v>丁</v>
      </c>
      <c r="F761" t="str">
        <f>INDEX([2]!十八局地盤表,FLOOR((ROW()-2)/64, 1)+1,  MOD(D761 - C761-1, 8)+1)</f>
        <v>戊</v>
      </c>
      <c r="G761" t="str">
        <f t="shared" si="59"/>
        <v>戊丁</v>
      </c>
      <c r="H761" t="str">
        <f>VLOOKUP(G761,天干沖合!$E$2:$G$101,2,FALSE)</f>
        <v/>
      </c>
      <c r="I761" t="str">
        <f>VLOOKUP(G761,天干沖合!$E$2:$G$101,3,FALSE)</f>
        <v>因甲木青龙生助丁火，故为青龙耀明，宜见上级领导，贵人、求功名，为事吉利，若值墓迫，招惹是非。</v>
      </c>
    </row>
    <row r="762" spans="1:9" x14ac:dyDescent="0.25">
      <c r="A762">
        <f t="shared" si="55"/>
        <v>184.5</v>
      </c>
      <c r="B762">
        <f t="shared" si="56"/>
        <v>3</v>
      </c>
      <c r="C762">
        <f t="shared" si="57"/>
        <v>7</v>
      </c>
      <c r="D762">
        <f t="shared" si="58"/>
        <v>1</v>
      </c>
      <c r="E762" t="str">
        <f>INDEX([2]!十八局地盤表,FLOOR((ROW()-2)/64, 1)+1,  D762)</f>
        <v>己</v>
      </c>
      <c r="F762" t="str">
        <f>INDEX([2]!十八局地盤表,FLOOR((ROW()-2)/64, 1)+1,  MOD(D762 - C762-1, 8)+1)</f>
        <v>戊</v>
      </c>
      <c r="G762" t="str">
        <f t="shared" si="59"/>
        <v>戊己</v>
      </c>
      <c r="H762" t="str">
        <f>VLOOKUP(G762,天干沖合!$E$2:$G$101,2,FALSE)</f>
        <v/>
      </c>
      <c r="I762" t="str">
        <f>VLOOKUP(G762,天干沖合!$E$2:$G$101,3,FALSE)</f>
        <v>因为戌为戊土之墓，故为贵人入狱，公私皆不利。</v>
      </c>
    </row>
    <row r="763" spans="1:9" x14ac:dyDescent="0.25">
      <c r="A763">
        <f t="shared" si="55"/>
        <v>185.5</v>
      </c>
      <c r="B763">
        <f t="shared" si="56"/>
        <v>3</v>
      </c>
      <c r="C763">
        <f t="shared" si="57"/>
        <v>7</v>
      </c>
      <c r="D763">
        <f t="shared" si="58"/>
        <v>2</v>
      </c>
      <c r="E763" t="str">
        <f>INDEX([2]!十八局地盤表,FLOOR((ROW()-2)/64, 1)+1,  D763)</f>
        <v>戊</v>
      </c>
      <c r="F763" t="str">
        <f>INDEX([2]!十八局地盤表,FLOOR((ROW()-2)/64, 1)+1,  MOD(D763 - C763-1, 8)+1)</f>
        <v>癸</v>
      </c>
      <c r="G763" t="str">
        <f t="shared" si="59"/>
        <v>癸戊</v>
      </c>
      <c r="H763" t="str">
        <f>VLOOKUP(G763,天干沖合!$E$2:$G$101,2,FALSE)</f>
        <v>合火</v>
      </c>
      <c r="I763" t="str">
        <f>VLOOKUP(G763,天干沖合!$E$2:$G$101,3,FALSE)</f>
        <v>戊癸相合，名为天乙会合，吉门宜求财，婚姻喜美，吉人赞助成合。若门凶迫制，反祸官非。</v>
      </c>
    </row>
    <row r="764" spans="1:9" x14ac:dyDescent="0.25">
      <c r="A764">
        <f t="shared" si="55"/>
        <v>186.5</v>
      </c>
      <c r="B764">
        <f t="shared" si="56"/>
        <v>3</v>
      </c>
      <c r="C764">
        <f t="shared" si="57"/>
        <v>7</v>
      </c>
      <c r="D764">
        <f t="shared" si="58"/>
        <v>3</v>
      </c>
      <c r="E764" t="str">
        <f>INDEX([2]!十八局地盤表,FLOOR((ROW()-2)/64, 1)+1,  D764)</f>
        <v>癸</v>
      </c>
      <c r="F764" t="str">
        <f>INDEX([2]!十八局地盤表,FLOOR((ROW()-2)/64, 1)+1,  MOD(D764 - C764-1, 8)+1)</f>
        <v>丙</v>
      </c>
      <c r="G764" t="str">
        <f t="shared" si="59"/>
        <v>丙癸</v>
      </c>
      <c r="H764" t="str">
        <f>VLOOKUP(G764,天干沖合!$E$2:$G$101,2,FALSE)</f>
        <v/>
      </c>
      <c r="I764" t="str">
        <f>VLOOKUP(G764,天干沖合!$E$2:$G$101,3,FALSE)</f>
        <v>为华盖悖师，阴人害事，灾祸频生。</v>
      </c>
    </row>
    <row r="765" spans="1:9" x14ac:dyDescent="0.25">
      <c r="A765">
        <f t="shared" si="55"/>
        <v>187.5</v>
      </c>
      <c r="B765">
        <f t="shared" si="56"/>
        <v>3</v>
      </c>
      <c r="C765">
        <f t="shared" si="57"/>
        <v>7</v>
      </c>
      <c r="D765">
        <f t="shared" si="58"/>
        <v>4</v>
      </c>
      <c r="E765" t="str">
        <f>INDEX([2]!十八局地盤表,FLOOR((ROW()-2)/64, 1)+1,  D765)</f>
        <v>丙</v>
      </c>
      <c r="F765" t="str">
        <f>INDEX([2]!十八局地盤表,FLOOR((ROW()-2)/64, 1)+1,  MOD(D765 - C765-1, 8)+1)</f>
        <v>辛</v>
      </c>
      <c r="G765" t="str">
        <f t="shared" si="59"/>
        <v>辛丙</v>
      </c>
      <c r="H765" t="str">
        <f>VLOOKUP(G765,天干沖合!$E$2:$G$101,2,FALSE)</f>
        <v>合水</v>
      </c>
      <c r="I765" t="str">
        <f>VLOOKUP(G765,天干沖合!$E$2:$G$101,3,FALSE)</f>
        <v>名为合悖师，门吉则事吉，门凶则事凶，测事易因财物致讼。</v>
      </c>
    </row>
    <row r="766" spans="1:9" x14ac:dyDescent="0.25">
      <c r="A766">
        <f t="shared" si="55"/>
        <v>188.5</v>
      </c>
      <c r="B766">
        <f t="shared" si="56"/>
        <v>3</v>
      </c>
      <c r="C766">
        <f t="shared" si="57"/>
        <v>7</v>
      </c>
      <c r="D766">
        <f t="shared" si="58"/>
        <v>5</v>
      </c>
      <c r="E766" t="str">
        <f>INDEX([2]!十八局地盤表,FLOOR((ROW()-2)/64, 1)+1,  D766)</f>
        <v>辛</v>
      </c>
      <c r="F766" t="str">
        <f>INDEX([2]!十八局地盤表,FLOOR((ROW()-2)/64, 1)+1,  MOD(D766 - C766-1, 8)+1)</f>
        <v>壬</v>
      </c>
      <c r="G766" t="str">
        <f t="shared" si="59"/>
        <v>壬辛</v>
      </c>
      <c r="H766" t="str">
        <f>VLOOKUP(G766,天干沖合!$E$2:$G$101,2,FALSE)</f>
        <v/>
      </c>
      <c r="I766" t="str">
        <f>VLOOKUP(G766,天干沖合!$E$2:$G$101,3,FALSE)</f>
        <v>因辛金入辰水之墓，故名为腾蛇相缠，纵得吉门，亦不能安宁，若有谋望，被人欺瞒。</v>
      </c>
    </row>
    <row r="767" spans="1:9" x14ac:dyDescent="0.25">
      <c r="A767">
        <f t="shared" si="55"/>
        <v>189.5</v>
      </c>
      <c r="B767">
        <f t="shared" si="56"/>
        <v>3</v>
      </c>
      <c r="C767">
        <f t="shared" si="57"/>
        <v>7</v>
      </c>
      <c r="D767">
        <f t="shared" si="58"/>
        <v>6</v>
      </c>
      <c r="E767" t="str">
        <f>INDEX([2]!十八局地盤表,FLOOR((ROW()-2)/64, 1)+1,  D767)</f>
        <v>壬</v>
      </c>
      <c r="F767" t="str">
        <f>INDEX([2]!十八局地盤表,FLOOR((ROW()-2)/64, 1)+1,  MOD(D767 - C767-1, 8)+1)</f>
        <v>乙</v>
      </c>
      <c r="G767" t="str">
        <f t="shared" si="59"/>
        <v>乙壬</v>
      </c>
      <c r="H767" t="str">
        <f>VLOOKUP(G767,天干沖合!$E$2:$G$101,2,FALSE)</f>
        <v/>
      </c>
      <c r="I767" t="str">
        <f>VLOOKUP(G767,天干沖合!$E$2:$G$101,3,FALSE)</f>
        <v>为日奇入地，尊卑悖乱，官讼是非，有人谋害之事。</v>
      </c>
    </row>
    <row r="768" spans="1:9" x14ac:dyDescent="0.25">
      <c r="A768">
        <f t="shared" si="55"/>
        <v>190.5</v>
      </c>
      <c r="B768">
        <f t="shared" si="56"/>
        <v>3</v>
      </c>
      <c r="C768">
        <f t="shared" si="57"/>
        <v>7</v>
      </c>
      <c r="D768">
        <f t="shared" si="58"/>
        <v>7</v>
      </c>
      <c r="E768" t="str">
        <f>INDEX([2]!十八局地盤表,FLOOR((ROW()-2)/64, 1)+1,  D768)</f>
        <v>乙</v>
      </c>
      <c r="F768" t="str">
        <f>INDEX([2]!十八局地盤表,FLOOR((ROW()-2)/64, 1)+1,  MOD(D768 - C768-1, 8)+1)</f>
        <v>丁</v>
      </c>
      <c r="G768" t="str">
        <f t="shared" si="59"/>
        <v>丁乙</v>
      </c>
      <c r="H768" t="str">
        <f>VLOOKUP(G768,天干沖合!$E$2:$G$101,2,FALSE)</f>
        <v/>
      </c>
      <c r="I768" t="str">
        <f>VLOOKUP(G768,天干沖合!$E$2:$G$101,3,FALSE)</f>
        <v>为人遁吉格，贵人加官晋爵，常人婚姻财帛有喜。</v>
      </c>
    </row>
    <row r="769" spans="1:9" x14ac:dyDescent="0.25">
      <c r="A769">
        <f t="shared" si="55"/>
        <v>191.5</v>
      </c>
      <c r="B769">
        <f t="shared" si="56"/>
        <v>3</v>
      </c>
      <c r="C769">
        <f t="shared" si="57"/>
        <v>7</v>
      </c>
      <c r="D769">
        <f t="shared" si="58"/>
        <v>8</v>
      </c>
      <c r="E769" t="str">
        <f>INDEX([2]!十八局地盤表,FLOOR((ROW()-2)/64, 1)+1,  D769)</f>
        <v>丁</v>
      </c>
      <c r="F769" t="str">
        <f>INDEX([2]!十八局地盤表,FLOOR((ROW()-2)/64, 1)+1,  MOD(D769 - C769-1, 8)+1)</f>
        <v>己</v>
      </c>
      <c r="G769" t="str">
        <f t="shared" si="59"/>
        <v>己丁</v>
      </c>
      <c r="H769" t="str">
        <f>VLOOKUP(G769,天干沖合!$E$2:$G$101,2,FALSE)</f>
        <v/>
      </c>
      <c r="I769" t="str">
        <f>VLOOKUP(G769,天干沖合!$E$2:$G$101,3,FALSE)</f>
        <v>因戌为火墓，故名为朱雀入墓，文书词讼，先曲后直。</v>
      </c>
    </row>
    <row r="770" spans="1:9" x14ac:dyDescent="0.25">
      <c r="A770">
        <f t="shared" si="55"/>
        <v>192.5</v>
      </c>
      <c r="B770">
        <f t="shared" si="56"/>
        <v>4</v>
      </c>
      <c r="C770">
        <f t="shared" si="57"/>
        <v>0</v>
      </c>
      <c r="D770">
        <f t="shared" si="58"/>
        <v>1</v>
      </c>
      <c r="E770" t="str">
        <f>INDEX([2]!十八局地盤表,FLOOR((ROW()-2)/64, 1)+1,  D770)</f>
        <v>戊</v>
      </c>
      <c r="F770" t="str">
        <f>INDEX([2]!十八局地盤表,FLOOR((ROW()-2)/64, 1)+1,  MOD(D770 - C770-1, 8)+1)</f>
        <v>戊</v>
      </c>
      <c r="G770" t="str">
        <f t="shared" si="59"/>
        <v>戊戊</v>
      </c>
      <c r="H770" t="str">
        <f>VLOOKUP(G770,天干沖合!$E$2:$G$101,2,FALSE)</f>
        <v/>
      </c>
      <c r="I770" t="str">
        <f>VLOOKUP(G770,天干沖合!$E$2:$G$101,3,FALSE)</f>
        <v>甲甲比肩，名为伏吟，遇此，凡事不利，道路闭塞，以守为好。</v>
      </c>
    </row>
    <row r="771" spans="1:9" x14ac:dyDescent="0.25">
      <c r="A771">
        <f t="shared" ref="A771:A834" si="60">ROW()-577.5</f>
        <v>193.5</v>
      </c>
      <c r="B771">
        <f t="shared" ref="B771:B834" si="61">SIGN(A771)*CEILING(ABS(A771)/64, 1)</f>
        <v>4</v>
      </c>
      <c r="C771">
        <f t="shared" ref="C771:C834" si="62">MOD(FLOOR((ROW()-2)/8, 1), 8)</f>
        <v>0</v>
      </c>
      <c r="D771">
        <f t="shared" ref="D771:D834" si="63">MOD(ROW()-2, 8)+1</f>
        <v>2</v>
      </c>
      <c r="E771" t="str">
        <f>INDEX([2]!十八局地盤表,FLOOR((ROW()-2)/64, 1)+1,  D771)</f>
        <v>乙</v>
      </c>
      <c r="F771" t="str">
        <f>INDEX([2]!十八局地盤表,FLOOR((ROW()-2)/64, 1)+1,  MOD(D771 - C771-1, 8)+1)</f>
        <v>乙</v>
      </c>
      <c r="G771" t="str">
        <f t="shared" ref="G771:G834" si="64">F771&amp;E771</f>
        <v>乙乙</v>
      </c>
      <c r="H771" t="str">
        <f>VLOOKUP(G771,天干沖合!$E$2:$G$101,2,FALSE)</f>
        <v/>
      </c>
      <c r="I771" t="str">
        <f>VLOOKUP(G771,天干沖合!$E$2:$G$101,3,FALSE)</f>
        <v>乙乙比肩，为日奇伏吟，不宜见上层领导，贵人，不宜求名求利，只宜安分守己为吉。</v>
      </c>
    </row>
    <row r="772" spans="1:9" x14ac:dyDescent="0.25">
      <c r="A772">
        <f t="shared" si="60"/>
        <v>194.5</v>
      </c>
      <c r="B772">
        <f t="shared" si="61"/>
        <v>4</v>
      </c>
      <c r="C772">
        <f t="shared" si="62"/>
        <v>0</v>
      </c>
      <c r="D772">
        <f t="shared" si="63"/>
        <v>3</v>
      </c>
      <c r="E772" t="str">
        <f>INDEX([2]!十八局地盤表,FLOOR((ROW()-2)/64, 1)+1,  D772)</f>
        <v>壬</v>
      </c>
      <c r="F772" t="str">
        <f>INDEX([2]!十八局地盤表,FLOOR((ROW()-2)/64, 1)+1,  MOD(D772 - C772-1, 8)+1)</f>
        <v>壬</v>
      </c>
      <c r="G772" t="str">
        <f t="shared" si="64"/>
        <v>壬壬</v>
      </c>
      <c r="H772" t="str">
        <f>VLOOKUP(G772,天干沖合!$E$2:$G$101,2,FALSE)</f>
        <v/>
      </c>
      <c r="I772" t="str">
        <f>VLOOKUP(G772,天干沖合!$E$2:$G$101,3,FALSE)</f>
        <v>名为蛇入地罗，外人缠绕，内事索索，吉门吉星，庶免蹉跎。</v>
      </c>
    </row>
    <row r="773" spans="1:9" x14ac:dyDescent="0.25">
      <c r="A773">
        <f t="shared" si="60"/>
        <v>195.5</v>
      </c>
      <c r="B773">
        <f t="shared" si="61"/>
        <v>4</v>
      </c>
      <c r="C773">
        <f t="shared" si="62"/>
        <v>0</v>
      </c>
      <c r="D773">
        <f t="shared" si="63"/>
        <v>4</v>
      </c>
      <c r="E773" t="str">
        <f>INDEX([2]!十八局地盤表,FLOOR((ROW()-2)/64, 1)+1,  D773)</f>
        <v>丁</v>
      </c>
      <c r="F773" t="str">
        <f>INDEX([2]!十八局地盤表,FLOOR((ROW()-2)/64, 1)+1,  MOD(D773 - C773-1, 8)+1)</f>
        <v>丁</v>
      </c>
      <c r="G773" t="str">
        <f t="shared" si="64"/>
        <v>丁丁</v>
      </c>
      <c r="H773" t="str">
        <f>VLOOKUP(G773,天干沖合!$E$2:$G$101,2,FALSE)</f>
        <v/>
      </c>
      <c r="I773" t="str">
        <f>VLOOKUP(G773,天干沖合!$E$2:$G$101,3,FALSE)</f>
        <v>为星奇入太阴，文书证件即至，喜事从心，万事如意。</v>
      </c>
    </row>
    <row r="774" spans="1:9" x14ac:dyDescent="0.25">
      <c r="A774">
        <f t="shared" si="60"/>
        <v>196.5</v>
      </c>
      <c r="B774">
        <f t="shared" si="61"/>
        <v>4</v>
      </c>
      <c r="C774">
        <f t="shared" si="62"/>
        <v>0</v>
      </c>
      <c r="D774">
        <f t="shared" si="63"/>
        <v>5</v>
      </c>
      <c r="E774" t="str">
        <f>INDEX([2]!十八局地盤表,FLOOR((ROW()-2)/64, 1)+1,  D774)</f>
        <v>庚</v>
      </c>
      <c r="F774" t="str">
        <f>INDEX([2]!十八局地盤表,FLOOR((ROW()-2)/64, 1)+1,  MOD(D774 - C774-1, 8)+1)</f>
        <v>庚</v>
      </c>
      <c r="G774" t="str">
        <f t="shared" si="64"/>
        <v>庚庚</v>
      </c>
      <c r="H774" t="str">
        <f>VLOOKUP(G774,天干沖合!$E$2:$G$101,2,FALSE)</f>
        <v/>
      </c>
      <c r="I774" t="str">
        <f>VLOOKUP(G774,天干沖合!$E$2:$G$101,3,FALSE)</f>
        <v>名为太白同宫，又名战格，官灾横祸，兄弟或同辈朋友相冲撞，不利为事。</v>
      </c>
    </row>
    <row r="775" spans="1:9" x14ac:dyDescent="0.25">
      <c r="A775">
        <f t="shared" si="60"/>
        <v>197.5</v>
      </c>
      <c r="B775">
        <f t="shared" si="61"/>
        <v>4</v>
      </c>
      <c r="C775">
        <f t="shared" si="62"/>
        <v>0</v>
      </c>
      <c r="D775">
        <f t="shared" si="63"/>
        <v>6</v>
      </c>
      <c r="E775" t="str">
        <f>INDEX([2]!十八局地盤表,FLOOR((ROW()-2)/64, 1)+1,  D775)</f>
        <v>辛</v>
      </c>
      <c r="F775" t="str">
        <f>INDEX([2]!十八局地盤表,FLOOR((ROW()-2)/64, 1)+1,  MOD(D775 - C775-1, 8)+1)</f>
        <v>辛</v>
      </c>
      <c r="G775" t="str">
        <f t="shared" si="64"/>
        <v>辛辛</v>
      </c>
      <c r="H775" t="str">
        <f>VLOOKUP(G775,天干沖合!$E$2:$G$101,2,FALSE)</f>
        <v/>
      </c>
      <c r="I775" t="str">
        <f>VLOOKUP(G775,天干沖合!$E$2:$G$101,3,FALSE)</f>
        <v>因午午为自刑，故名为伏吟天庭，公废私就，讼狱自罹罪名。</v>
      </c>
    </row>
    <row r="776" spans="1:9" x14ac:dyDescent="0.25">
      <c r="A776">
        <f t="shared" si="60"/>
        <v>198.5</v>
      </c>
      <c r="B776">
        <f t="shared" si="61"/>
        <v>4</v>
      </c>
      <c r="C776">
        <f t="shared" si="62"/>
        <v>0</v>
      </c>
      <c r="D776">
        <f t="shared" si="63"/>
        <v>7</v>
      </c>
      <c r="E776" t="str">
        <f>INDEX([2]!十八局地盤表,FLOOR((ROW()-2)/64, 1)+1,  D776)</f>
        <v>丙</v>
      </c>
      <c r="F776" t="str">
        <f>INDEX([2]!十八局地盤表,FLOOR((ROW()-2)/64, 1)+1,  MOD(D776 - C776-1, 8)+1)</f>
        <v>丙</v>
      </c>
      <c r="G776" t="str">
        <f t="shared" si="64"/>
        <v>丙丙</v>
      </c>
      <c r="H776" t="str">
        <f>VLOOKUP(G776,天干沖合!$E$2:$G$101,2,FALSE)</f>
        <v/>
      </c>
      <c r="I776" t="str">
        <f>VLOOKUP(G776,天干沖合!$E$2:$G$101,3,FALSE)</f>
        <v>为月奇悖师，文书逼迫，破耗遗失，主单据票证不明遗失。</v>
      </c>
    </row>
    <row r="777" spans="1:9" x14ac:dyDescent="0.25">
      <c r="A777">
        <f t="shared" si="60"/>
        <v>199.5</v>
      </c>
      <c r="B777">
        <f t="shared" si="61"/>
        <v>4</v>
      </c>
      <c r="C777">
        <f t="shared" si="62"/>
        <v>0</v>
      </c>
      <c r="D777">
        <f t="shared" si="63"/>
        <v>8</v>
      </c>
      <c r="E777" t="str">
        <f>INDEX([2]!十八局地盤表,FLOOR((ROW()-2)/64, 1)+1,  D777)</f>
        <v>癸</v>
      </c>
      <c r="F777" t="str">
        <f>INDEX([2]!十八局地盤表,FLOOR((ROW()-2)/64, 1)+1,  MOD(D777 - C777-1, 8)+1)</f>
        <v>癸</v>
      </c>
      <c r="G777" t="str">
        <f t="shared" si="64"/>
        <v>癸癸</v>
      </c>
      <c r="H777" t="str">
        <f>VLOOKUP(G777,天干沖合!$E$2:$G$101,2,FALSE)</f>
        <v/>
      </c>
      <c r="I777" t="str">
        <f>VLOOKUP(G777,天干沖合!$E$2:$G$101,3,FALSE)</f>
        <v>名为天网四张，主行人失伴，病讼皆伤。</v>
      </c>
    </row>
    <row r="778" spans="1:9" x14ac:dyDescent="0.25">
      <c r="A778">
        <f t="shared" si="60"/>
        <v>200.5</v>
      </c>
      <c r="B778">
        <f t="shared" si="61"/>
        <v>4</v>
      </c>
      <c r="C778">
        <f t="shared" si="62"/>
        <v>1</v>
      </c>
      <c r="D778">
        <f t="shared" si="63"/>
        <v>1</v>
      </c>
      <c r="E778" t="str">
        <f>INDEX([2]!十八局地盤表,FLOOR((ROW()-2)/64, 1)+1,  D778)</f>
        <v>戊</v>
      </c>
      <c r="F778" t="str">
        <f>INDEX([2]!十八局地盤表,FLOOR((ROW()-2)/64, 1)+1,  MOD(D778 - C778-1, 8)+1)</f>
        <v>癸</v>
      </c>
      <c r="G778" t="str">
        <f t="shared" si="64"/>
        <v>癸戊</v>
      </c>
      <c r="H778" t="str">
        <f>VLOOKUP(G778,天干沖合!$E$2:$G$101,2,FALSE)</f>
        <v>合火</v>
      </c>
      <c r="I778" t="str">
        <f>VLOOKUP(G778,天干沖合!$E$2:$G$101,3,FALSE)</f>
        <v>戊癸相合，名为天乙会合，吉门宜求财，婚姻喜美，吉人赞助成合。若门凶迫制，反祸官非。</v>
      </c>
    </row>
    <row r="779" spans="1:9" x14ac:dyDescent="0.25">
      <c r="A779">
        <f t="shared" si="60"/>
        <v>201.5</v>
      </c>
      <c r="B779">
        <f t="shared" si="61"/>
        <v>4</v>
      </c>
      <c r="C779">
        <f t="shared" si="62"/>
        <v>1</v>
      </c>
      <c r="D779">
        <f t="shared" si="63"/>
        <v>2</v>
      </c>
      <c r="E779" t="str">
        <f>INDEX([2]!十八局地盤表,FLOOR((ROW()-2)/64, 1)+1,  D779)</f>
        <v>乙</v>
      </c>
      <c r="F779" t="str">
        <f>INDEX([2]!十八局地盤表,FLOOR((ROW()-2)/64, 1)+1,  MOD(D779 - C779-1, 8)+1)</f>
        <v>戊</v>
      </c>
      <c r="G779" t="str">
        <f t="shared" si="64"/>
        <v>戊乙</v>
      </c>
      <c r="H779" t="str">
        <f>VLOOKUP(G779,天干沖合!$E$2:$G$101,2,FALSE)</f>
        <v/>
      </c>
      <c r="I779" t="str">
        <f>VLOOKUP(G779,天干沖合!$E$2:$G$101,3,FALSE)</f>
        <v>甲乙会合，因此甲乙均位于东方青龙之位，所以青龙和会，门吉事也吉，门凶事也凶。</v>
      </c>
    </row>
    <row r="780" spans="1:9" x14ac:dyDescent="0.25">
      <c r="A780">
        <f t="shared" si="60"/>
        <v>202.5</v>
      </c>
      <c r="B780">
        <f t="shared" si="61"/>
        <v>4</v>
      </c>
      <c r="C780">
        <f t="shared" si="62"/>
        <v>1</v>
      </c>
      <c r="D780">
        <f t="shared" si="63"/>
        <v>3</v>
      </c>
      <c r="E780" t="str">
        <f>INDEX([2]!十八局地盤表,FLOOR((ROW()-2)/64, 1)+1,  D780)</f>
        <v>壬</v>
      </c>
      <c r="F780" t="str">
        <f>INDEX([2]!十八局地盤表,FLOOR((ROW()-2)/64, 1)+1,  MOD(D780 - C780-1, 8)+1)</f>
        <v>乙</v>
      </c>
      <c r="G780" t="str">
        <f t="shared" si="64"/>
        <v>乙壬</v>
      </c>
      <c r="H780" t="str">
        <f>VLOOKUP(G780,天干沖合!$E$2:$G$101,2,FALSE)</f>
        <v/>
      </c>
      <c r="I780" t="str">
        <f>VLOOKUP(G780,天干沖合!$E$2:$G$101,3,FALSE)</f>
        <v>为日奇入地，尊卑悖乱，官讼是非，有人谋害之事。</v>
      </c>
    </row>
    <row r="781" spans="1:9" x14ac:dyDescent="0.25">
      <c r="A781">
        <f t="shared" si="60"/>
        <v>203.5</v>
      </c>
      <c r="B781">
        <f t="shared" si="61"/>
        <v>4</v>
      </c>
      <c r="C781">
        <f t="shared" si="62"/>
        <v>1</v>
      </c>
      <c r="D781">
        <f t="shared" si="63"/>
        <v>4</v>
      </c>
      <c r="E781" t="str">
        <f>INDEX([2]!十八局地盤表,FLOOR((ROW()-2)/64, 1)+1,  D781)</f>
        <v>丁</v>
      </c>
      <c r="F781" t="str">
        <f>INDEX([2]!十八局地盤表,FLOOR((ROW()-2)/64, 1)+1,  MOD(D781 - C781-1, 8)+1)</f>
        <v>壬</v>
      </c>
      <c r="G781" t="str">
        <f t="shared" si="64"/>
        <v>壬丁</v>
      </c>
      <c r="H781" t="str">
        <f>VLOOKUP(G781,天干沖合!$E$2:$G$101,2,FALSE)</f>
        <v>合木</v>
      </c>
      <c r="I781" t="str">
        <f>VLOOKUP(G781,天干沖合!$E$2:$G$101,3,FALSE)</f>
        <v>因丁壬相合，故名干合蛇刑，文书牵连，贵人匆匆，男吉女凶。</v>
      </c>
    </row>
    <row r="782" spans="1:9" x14ac:dyDescent="0.25">
      <c r="A782">
        <f t="shared" si="60"/>
        <v>204.5</v>
      </c>
      <c r="B782">
        <f t="shared" si="61"/>
        <v>4</v>
      </c>
      <c r="C782">
        <f t="shared" si="62"/>
        <v>1</v>
      </c>
      <c r="D782">
        <f t="shared" si="63"/>
        <v>5</v>
      </c>
      <c r="E782" t="str">
        <f>INDEX([2]!十八局地盤表,FLOOR((ROW()-2)/64, 1)+1,  D782)</f>
        <v>庚</v>
      </c>
      <c r="F782" t="str">
        <f>INDEX([2]!十八局地盤表,FLOOR((ROW()-2)/64, 1)+1,  MOD(D782 - C782-1, 8)+1)</f>
        <v>丁</v>
      </c>
      <c r="G782" t="str">
        <f t="shared" si="64"/>
        <v>丁庚</v>
      </c>
      <c r="H782" t="str">
        <f>VLOOKUP(G782,天干沖合!$E$2:$G$101,2,FALSE)</f>
        <v/>
      </c>
      <c r="I782" t="str">
        <f>VLOOKUP(G782,天干沖合!$E$2:$G$101,3,FALSE)</f>
        <v>丁为文书，庚为阻隔之神，故为文书阻隔，行人必归。</v>
      </c>
    </row>
    <row r="783" spans="1:9" x14ac:dyDescent="0.25">
      <c r="A783">
        <f t="shared" si="60"/>
        <v>205.5</v>
      </c>
      <c r="B783">
        <f t="shared" si="61"/>
        <v>4</v>
      </c>
      <c r="C783">
        <f t="shared" si="62"/>
        <v>1</v>
      </c>
      <c r="D783">
        <f t="shared" si="63"/>
        <v>6</v>
      </c>
      <c r="E783" t="str">
        <f>INDEX([2]!十八局地盤表,FLOOR((ROW()-2)/64, 1)+1,  D783)</f>
        <v>辛</v>
      </c>
      <c r="F783" t="str">
        <f>INDEX([2]!十八局地盤表,FLOOR((ROW()-2)/64, 1)+1,  MOD(D783 - C783-1, 8)+1)</f>
        <v>庚</v>
      </c>
      <c r="G783" t="str">
        <f t="shared" si="64"/>
        <v>庚辛</v>
      </c>
      <c r="H783" t="str">
        <f>VLOOKUP(G783,天干沖合!$E$2:$G$101,2,FALSE)</f>
        <v/>
      </c>
      <c r="I783" t="str">
        <f>VLOOKUP(G783,天干沖合!$E$2:$G$101,3,FALSE)</f>
        <v>名为白虎干格，不宜远行，远行车折马伤，求财更为大凶。</v>
      </c>
    </row>
    <row r="784" spans="1:9" x14ac:dyDescent="0.25">
      <c r="A784">
        <f t="shared" si="60"/>
        <v>206.5</v>
      </c>
      <c r="B784">
        <f t="shared" si="61"/>
        <v>4</v>
      </c>
      <c r="C784">
        <f t="shared" si="62"/>
        <v>1</v>
      </c>
      <c r="D784">
        <f t="shared" si="63"/>
        <v>7</v>
      </c>
      <c r="E784" t="str">
        <f>INDEX([2]!十八局地盤表,FLOOR((ROW()-2)/64, 1)+1,  D784)</f>
        <v>丙</v>
      </c>
      <c r="F784" t="str">
        <f>INDEX([2]!十八局地盤表,FLOOR((ROW()-2)/64, 1)+1,  MOD(D784 - C784-1, 8)+1)</f>
        <v>辛</v>
      </c>
      <c r="G784" t="str">
        <f t="shared" si="64"/>
        <v>辛丙</v>
      </c>
      <c r="H784" t="str">
        <f>VLOOKUP(G784,天干沖合!$E$2:$G$101,2,FALSE)</f>
        <v>合水</v>
      </c>
      <c r="I784" t="str">
        <f>VLOOKUP(G784,天干沖合!$E$2:$G$101,3,FALSE)</f>
        <v>名为合悖师，门吉则事吉，门凶则事凶，测事易因财物致讼。</v>
      </c>
    </row>
    <row r="785" spans="1:9" x14ac:dyDescent="0.25">
      <c r="A785">
        <f t="shared" si="60"/>
        <v>207.5</v>
      </c>
      <c r="B785">
        <f t="shared" si="61"/>
        <v>4</v>
      </c>
      <c r="C785">
        <f t="shared" si="62"/>
        <v>1</v>
      </c>
      <c r="D785">
        <f t="shared" si="63"/>
        <v>8</v>
      </c>
      <c r="E785" t="str">
        <f>INDEX([2]!十八局地盤表,FLOOR((ROW()-2)/64, 1)+1,  D785)</f>
        <v>癸</v>
      </c>
      <c r="F785" t="str">
        <f>INDEX([2]!十八局地盤表,FLOOR((ROW()-2)/64, 1)+1,  MOD(D785 - C785-1, 8)+1)</f>
        <v>丙</v>
      </c>
      <c r="G785" t="str">
        <f t="shared" si="64"/>
        <v>丙癸</v>
      </c>
      <c r="H785" t="str">
        <f>VLOOKUP(G785,天干沖合!$E$2:$G$101,2,FALSE)</f>
        <v/>
      </c>
      <c r="I785" t="str">
        <f>VLOOKUP(G785,天干沖合!$E$2:$G$101,3,FALSE)</f>
        <v>为华盖悖师，阴人害事，灾祸频生。</v>
      </c>
    </row>
    <row r="786" spans="1:9" x14ac:dyDescent="0.25">
      <c r="A786">
        <f t="shared" si="60"/>
        <v>208.5</v>
      </c>
      <c r="B786">
        <f t="shared" si="61"/>
        <v>4</v>
      </c>
      <c r="C786">
        <f t="shared" si="62"/>
        <v>2</v>
      </c>
      <c r="D786">
        <f t="shared" si="63"/>
        <v>1</v>
      </c>
      <c r="E786" t="str">
        <f>INDEX([2]!十八局地盤表,FLOOR((ROW()-2)/64, 1)+1,  D786)</f>
        <v>戊</v>
      </c>
      <c r="F786" t="str">
        <f>INDEX([2]!十八局地盤表,FLOOR((ROW()-2)/64, 1)+1,  MOD(D786 - C786-1, 8)+1)</f>
        <v>丙</v>
      </c>
      <c r="G786" t="str">
        <f t="shared" si="64"/>
        <v>丙戊</v>
      </c>
      <c r="H786" t="str">
        <f>VLOOKUP(G786,天干沖合!$E$2:$G$101,2,FALSE)</f>
        <v/>
      </c>
      <c r="I786" t="str">
        <f>VLOOKUP(G786,天干沖合!$E$2:$G$101,3,FALSE)</f>
        <v>甲为丙火之母，丙火回到母亲身边，好似飞鸟归 ，故名鸟跌穴，百事吉，事业可为，可谋大事。</v>
      </c>
    </row>
    <row r="787" spans="1:9" x14ac:dyDescent="0.25">
      <c r="A787">
        <f t="shared" si="60"/>
        <v>209.5</v>
      </c>
      <c r="B787">
        <f t="shared" si="61"/>
        <v>4</v>
      </c>
      <c r="C787">
        <f t="shared" si="62"/>
        <v>2</v>
      </c>
      <c r="D787">
        <f t="shared" si="63"/>
        <v>2</v>
      </c>
      <c r="E787" t="str">
        <f>INDEX([2]!十八局地盤表,FLOOR((ROW()-2)/64, 1)+1,  D787)</f>
        <v>乙</v>
      </c>
      <c r="F787" t="str">
        <f>INDEX([2]!十八局地盤表,FLOOR((ROW()-2)/64, 1)+1,  MOD(D787 - C787-1, 8)+1)</f>
        <v>癸</v>
      </c>
      <c r="G787" t="str">
        <f t="shared" si="64"/>
        <v>癸乙</v>
      </c>
      <c r="H787" t="str">
        <f>VLOOKUP(G787,天干沖合!$E$2:$G$101,2,FALSE)</f>
        <v/>
      </c>
      <c r="I787" t="str">
        <f>VLOOKUP(G787,天干沖合!$E$2:$G$101,3,FALSE)</f>
        <v>名为华盖逢星，贵人禄位，常人平安。门吉则吉，门凶则凶。</v>
      </c>
    </row>
    <row r="788" spans="1:9" x14ac:dyDescent="0.25">
      <c r="A788">
        <f t="shared" si="60"/>
        <v>210.5</v>
      </c>
      <c r="B788">
        <f t="shared" si="61"/>
        <v>4</v>
      </c>
      <c r="C788">
        <f t="shared" si="62"/>
        <v>2</v>
      </c>
      <c r="D788">
        <f t="shared" si="63"/>
        <v>3</v>
      </c>
      <c r="E788" t="str">
        <f>INDEX([2]!十八局地盤表,FLOOR((ROW()-2)/64, 1)+1,  D788)</f>
        <v>壬</v>
      </c>
      <c r="F788" t="str">
        <f>INDEX([2]!十八局地盤表,FLOOR((ROW()-2)/64, 1)+1,  MOD(D788 - C788-1, 8)+1)</f>
        <v>戊</v>
      </c>
      <c r="G788" t="str">
        <f t="shared" si="64"/>
        <v>戊壬</v>
      </c>
      <c r="H788" t="str">
        <f>VLOOKUP(G788,天干沖合!$E$2:$G$101,2,FALSE)</f>
        <v/>
      </c>
      <c r="I788" t="str">
        <f>VLOOKUP(G788,天干沖合!$E$2:$G$101,3,FALSE)</f>
        <v>因壬为天牢，甲为青龙，故为青龙入天牢，凡阴阳事皆不吉利。</v>
      </c>
    </row>
    <row r="789" spans="1:9" x14ac:dyDescent="0.25">
      <c r="A789">
        <f t="shared" si="60"/>
        <v>211.5</v>
      </c>
      <c r="B789">
        <f t="shared" si="61"/>
        <v>4</v>
      </c>
      <c r="C789">
        <f t="shared" si="62"/>
        <v>2</v>
      </c>
      <c r="D789">
        <f t="shared" si="63"/>
        <v>4</v>
      </c>
      <c r="E789" t="str">
        <f>INDEX([2]!十八局地盤表,FLOOR((ROW()-2)/64, 1)+1,  D789)</f>
        <v>丁</v>
      </c>
      <c r="F789" t="str">
        <f>INDEX([2]!十八局地盤表,FLOOR((ROW()-2)/64, 1)+1,  MOD(D789 - C789-1, 8)+1)</f>
        <v>乙</v>
      </c>
      <c r="G789" t="str">
        <f t="shared" si="64"/>
        <v>乙丁</v>
      </c>
      <c r="H789" t="str">
        <f>VLOOKUP(G789,天干沖合!$E$2:$G$101,2,FALSE)</f>
        <v/>
      </c>
      <c r="I789" t="str">
        <f>VLOOKUP(G789,天干沖合!$E$2:$G$101,3,FALSE)</f>
        <v>为奇仪相佐，最利文书、考试，百事可为。</v>
      </c>
    </row>
    <row r="790" spans="1:9" x14ac:dyDescent="0.25">
      <c r="A790">
        <f t="shared" si="60"/>
        <v>212.5</v>
      </c>
      <c r="B790">
        <f t="shared" si="61"/>
        <v>4</v>
      </c>
      <c r="C790">
        <f t="shared" si="62"/>
        <v>2</v>
      </c>
      <c r="D790">
        <f t="shared" si="63"/>
        <v>5</v>
      </c>
      <c r="E790" t="str">
        <f>INDEX([2]!十八局地盤表,FLOOR((ROW()-2)/64, 1)+1,  D790)</f>
        <v>庚</v>
      </c>
      <c r="F790" t="str">
        <f>INDEX([2]!十八局地盤表,FLOOR((ROW()-2)/64, 1)+1,  MOD(D790 - C790-1, 8)+1)</f>
        <v>壬</v>
      </c>
      <c r="G790" t="str">
        <f t="shared" si="64"/>
        <v>壬庚</v>
      </c>
      <c r="H790" t="str">
        <f>VLOOKUP(G790,天干沖合!$E$2:$G$101,2,FALSE)</f>
        <v/>
      </c>
      <c r="I790" t="str">
        <f>VLOOKUP(G790,天干沖合!$E$2:$G$101,3,FALSE)</f>
        <v>因庚为太白，壬为蛇，故名为太白擒蛇，刑狱公平，立剖邪正。</v>
      </c>
    </row>
    <row r="791" spans="1:9" x14ac:dyDescent="0.25">
      <c r="A791">
        <f t="shared" si="60"/>
        <v>213.5</v>
      </c>
      <c r="B791">
        <f t="shared" si="61"/>
        <v>4</v>
      </c>
      <c r="C791">
        <f t="shared" si="62"/>
        <v>2</v>
      </c>
      <c r="D791">
        <f t="shared" si="63"/>
        <v>6</v>
      </c>
      <c r="E791" t="str">
        <f>INDEX([2]!十八局地盤表,FLOOR((ROW()-2)/64, 1)+1,  D791)</f>
        <v>辛</v>
      </c>
      <c r="F791" t="str">
        <f>INDEX([2]!十八局地盤表,FLOOR((ROW()-2)/64, 1)+1,  MOD(D791 - C791-1, 8)+1)</f>
        <v>丁</v>
      </c>
      <c r="G791" t="str">
        <f t="shared" si="64"/>
        <v>丁辛</v>
      </c>
      <c r="H791" t="str">
        <f>VLOOKUP(G791,天干沖合!$E$2:$G$101,2,FALSE)</f>
        <v/>
      </c>
      <c r="I791" t="str">
        <f>VLOOKUP(G791,天干沖合!$E$2:$G$101,3,FALSE)</f>
        <v>为朱雀入狱，罪人释囚，官人失位。</v>
      </c>
    </row>
    <row r="792" spans="1:9" x14ac:dyDescent="0.25">
      <c r="A792">
        <f t="shared" si="60"/>
        <v>214.5</v>
      </c>
      <c r="B792">
        <f t="shared" si="61"/>
        <v>4</v>
      </c>
      <c r="C792">
        <f t="shared" si="62"/>
        <v>2</v>
      </c>
      <c r="D792">
        <f t="shared" si="63"/>
        <v>7</v>
      </c>
      <c r="E792" t="str">
        <f>INDEX([2]!十八局地盤表,FLOOR((ROW()-2)/64, 1)+1,  D792)</f>
        <v>丙</v>
      </c>
      <c r="F792" t="str">
        <f>INDEX([2]!十八局地盤表,FLOOR((ROW()-2)/64, 1)+1,  MOD(D792 - C792-1, 8)+1)</f>
        <v>庚</v>
      </c>
      <c r="G792" t="str">
        <f t="shared" si="64"/>
        <v>庚丙</v>
      </c>
      <c r="H792" t="str">
        <f>VLOOKUP(G792,天干沖合!$E$2:$G$101,2,FALSE)</f>
        <v/>
      </c>
      <c r="I792" t="str">
        <f>VLOOKUP(G792,天干沖合!$E$2:$G$101,3,FALSE)</f>
        <v>为太白入荧，测贼盗时，看贼人来不来，太白入荧，贼定要来，为客进利，为主破财。</v>
      </c>
    </row>
    <row r="793" spans="1:9" x14ac:dyDescent="0.25">
      <c r="A793">
        <f t="shared" si="60"/>
        <v>215.5</v>
      </c>
      <c r="B793">
        <f t="shared" si="61"/>
        <v>4</v>
      </c>
      <c r="C793">
        <f t="shared" si="62"/>
        <v>2</v>
      </c>
      <c r="D793">
        <f t="shared" si="63"/>
        <v>8</v>
      </c>
      <c r="E793" t="str">
        <f>INDEX([2]!十八局地盤表,FLOOR((ROW()-2)/64, 1)+1,  D793)</f>
        <v>癸</v>
      </c>
      <c r="F793" t="str">
        <f>INDEX([2]!十八局地盤表,FLOOR((ROW()-2)/64, 1)+1,  MOD(D793 - C793-1, 8)+1)</f>
        <v>辛</v>
      </c>
      <c r="G793" t="str">
        <f t="shared" si="64"/>
        <v>辛癸</v>
      </c>
      <c r="H793" t="str">
        <f>VLOOKUP(G793,天干沖合!$E$2:$G$101,2,FALSE)</f>
        <v/>
      </c>
      <c r="I793" t="str">
        <f>VLOOKUP(G793,天干沖合!$E$2:$G$101,3,FALSE)</f>
        <v>因辛为天牢，癸为华盖，故名为天牢华盖，日月失明，误入天网，动止乘张。</v>
      </c>
    </row>
    <row r="794" spans="1:9" x14ac:dyDescent="0.25">
      <c r="A794">
        <f t="shared" si="60"/>
        <v>216.5</v>
      </c>
      <c r="B794">
        <f t="shared" si="61"/>
        <v>4</v>
      </c>
      <c r="C794">
        <f t="shared" si="62"/>
        <v>3</v>
      </c>
      <c r="D794">
        <f t="shared" si="63"/>
        <v>1</v>
      </c>
      <c r="E794" t="str">
        <f>INDEX([2]!十八局地盤表,FLOOR((ROW()-2)/64, 1)+1,  D794)</f>
        <v>戊</v>
      </c>
      <c r="F794" t="str">
        <f>INDEX([2]!十八局地盤表,FLOOR((ROW()-2)/64, 1)+1,  MOD(D794 - C794-1, 8)+1)</f>
        <v>辛</v>
      </c>
      <c r="G794" t="str">
        <f t="shared" si="64"/>
        <v>辛戊</v>
      </c>
      <c r="H794" t="str">
        <f>VLOOKUP(G794,天干沖合!$E$2:$G$101,2,FALSE)</f>
        <v/>
      </c>
      <c r="I794" t="str">
        <f>VLOOKUP(G794,天干沖合!$E$2:$G$101,3,FALSE)</f>
        <v>辛金克甲木，子午又相冲，故为困龙被伤，主官司破财，屈抑守分尚可，妄动则带来祸殃。</v>
      </c>
    </row>
    <row r="795" spans="1:9" x14ac:dyDescent="0.25">
      <c r="A795">
        <f t="shared" si="60"/>
        <v>217.5</v>
      </c>
      <c r="B795">
        <f t="shared" si="61"/>
        <v>4</v>
      </c>
      <c r="C795">
        <f t="shared" si="62"/>
        <v>3</v>
      </c>
      <c r="D795">
        <f t="shared" si="63"/>
        <v>2</v>
      </c>
      <c r="E795" t="str">
        <f>INDEX([2]!十八局地盤表,FLOOR((ROW()-2)/64, 1)+1,  D795)</f>
        <v>乙</v>
      </c>
      <c r="F795" t="str">
        <f>INDEX([2]!十八局地盤表,FLOOR((ROW()-2)/64, 1)+1,  MOD(D795 - C795-1, 8)+1)</f>
        <v>丙</v>
      </c>
      <c r="G795" t="str">
        <f t="shared" si="64"/>
        <v>丙乙</v>
      </c>
      <c r="H795" t="str">
        <f>VLOOKUP(G795,天干沖合!$E$2:$G$101,2,FALSE)</f>
        <v/>
      </c>
      <c r="I795" t="str">
        <f>VLOOKUP(G795,天干沖合!$E$2:$G$101,3,FALSE)</f>
        <v>为日月并行，公谋私为皆为吉。</v>
      </c>
    </row>
    <row r="796" spans="1:9" x14ac:dyDescent="0.25">
      <c r="A796">
        <f t="shared" si="60"/>
        <v>218.5</v>
      </c>
      <c r="B796">
        <f t="shared" si="61"/>
        <v>4</v>
      </c>
      <c r="C796">
        <f t="shared" si="62"/>
        <v>3</v>
      </c>
      <c r="D796">
        <f t="shared" si="63"/>
        <v>3</v>
      </c>
      <c r="E796" t="str">
        <f>INDEX([2]!十八局地盤表,FLOOR((ROW()-2)/64, 1)+1,  D796)</f>
        <v>壬</v>
      </c>
      <c r="F796" t="str">
        <f>INDEX([2]!十八局地盤表,FLOOR((ROW()-2)/64, 1)+1,  MOD(D796 - C796-1, 8)+1)</f>
        <v>癸</v>
      </c>
      <c r="G796" t="str">
        <f t="shared" si="64"/>
        <v>癸壬</v>
      </c>
      <c r="H796" t="str">
        <f>VLOOKUP(G796,天干沖合!$E$2:$G$101,2,FALSE)</f>
        <v/>
      </c>
      <c r="I796" t="str">
        <f>VLOOKUP(G796,天干沖合!$E$2:$G$101,3,FALSE)</f>
        <v>因癸壬均为水蛇，故名为复见腾蛇，主嫁娶重婚，后嫁无子，不保年华。</v>
      </c>
    </row>
    <row r="797" spans="1:9" x14ac:dyDescent="0.25">
      <c r="A797">
        <f t="shared" si="60"/>
        <v>219.5</v>
      </c>
      <c r="B797">
        <f t="shared" si="61"/>
        <v>4</v>
      </c>
      <c r="C797">
        <f t="shared" si="62"/>
        <v>3</v>
      </c>
      <c r="D797">
        <f t="shared" si="63"/>
        <v>4</v>
      </c>
      <c r="E797" t="str">
        <f>INDEX([2]!十八局地盤表,FLOOR((ROW()-2)/64, 1)+1,  D797)</f>
        <v>丁</v>
      </c>
      <c r="F797" t="str">
        <f>INDEX([2]!十八局地盤表,FLOOR((ROW()-2)/64, 1)+1,  MOD(D797 - C797-1, 8)+1)</f>
        <v>戊</v>
      </c>
      <c r="G797" t="str">
        <f t="shared" si="64"/>
        <v>戊丁</v>
      </c>
      <c r="H797" t="str">
        <f>VLOOKUP(G797,天干沖合!$E$2:$G$101,2,FALSE)</f>
        <v/>
      </c>
      <c r="I797" t="str">
        <f>VLOOKUP(G797,天干沖合!$E$2:$G$101,3,FALSE)</f>
        <v>因甲木青龙生助丁火，故为青龙耀明，宜见上级领导，贵人、求功名，为事吉利，若值墓迫，招惹是非。</v>
      </c>
    </row>
    <row r="798" spans="1:9" x14ac:dyDescent="0.25">
      <c r="A798">
        <f t="shared" si="60"/>
        <v>220.5</v>
      </c>
      <c r="B798">
        <f t="shared" si="61"/>
        <v>4</v>
      </c>
      <c r="C798">
        <f t="shared" si="62"/>
        <v>3</v>
      </c>
      <c r="D798">
        <f t="shared" si="63"/>
        <v>5</v>
      </c>
      <c r="E798" t="str">
        <f>INDEX([2]!十八局地盤表,FLOOR((ROW()-2)/64, 1)+1,  D798)</f>
        <v>庚</v>
      </c>
      <c r="F798" t="str">
        <f>INDEX([2]!十八局地盤表,FLOOR((ROW()-2)/64, 1)+1,  MOD(D798 - C798-1, 8)+1)</f>
        <v>乙</v>
      </c>
      <c r="G798" t="str">
        <f t="shared" si="64"/>
        <v>乙庚</v>
      </c>
      <c r="H798" t="str">
        <f>VLOOKUP(G798,天干沖合!$E$2:$G$101,2,FALSE)</f>
        <v>合金</v>
      </c>
      <c r="I798" t="str">
        <f>VLOOKUP(G798,天干沖合!$E$2:$G$101,3,FALSE)</f>
        <v>庚金克刑乙木，故为日奇被刑，为争讼财产，夫妻怀有私意。</v>
      </c>
    </row>
    <row r="799" spans="1:9" x14ac:dyDescent="0.25">
      <c r="A799">
        <f t="shared" si="60"/>
        <v>221.5</v>
      </c>
      <c r="B799">
        <f t="shared" si="61"/>
        <v>4</v>
      </c>
      <c r="C799">
        <f t="shared" si="62"/>
        <v>3</v>
      </c>
      <c r="D799">
        <f t="shared" si="63"/>
        <v>6</v>
      </c>
      <c r="E799" t="str">
        <f>INDEX([2]!十八局地盤表,FLOOR((ROW()-2)/64, 1)+1,  D799)</f>
        <v>辛</v>
      </c>
      <c r="F799" t="str">
        <f>INDEX([2]!十八局地盤表,FLOOR((ROW()-2)/64, 1)+1,  MOD(D799 - C799-1, 8)+1)</f>
        <v>壬</v>
      </c>
      <c r="G799" t="str">
        <f t="shared" si="64"/>
        <v>壬辛</v>
      </c>
      <c r="H799" t="str">
        <f>VLOOKUP(G799,天干沖合!$E$2:$G$101,2,FALSE)</f>
        <v/>
      </c>
      <c r="I799" t="str">
        <f>VLOOKUP(G799,天干沖合!$E$2:$G$101,3,FALSE)</f>
        <v>因辛金入辰水之墓，故名为腾蛇相缠，纵得吉门，亦不能安宁，若有谋望，被人欺瞒。</v>
      </c>
    </row>
    <row r="800" spans="1:9" x14ac:dyDescent="0.25">
      <c r="A800">
        <f t="shared" si="60"/>
        <v>222.5</v>
      </c>
      <c r="B800">
        <f t="shared" si="61"/>
        <v>4</v>
      </c>
      <c r="C800">
        <f t="shared" si="62"/>
        <v>3</v>
      </c>
      <c r="D800">
        <f t="shared" si="63"/>
        <v>7</v>
      </c>
      <c r="E800" t="str">
        <f>INDEX([2]!十八局地盤表,FLOOR((ROW()-2)/64, 1)+1,  D800)</f>
        <v>丙</v>
      </c>
      <c r="F800" t="str">
        <f>INDEX([2]!十八局地盤表,FLOOR((ROW()-2)/64, 1)+1,  MOD(D800 - C800-1, 8)+1)</f>
        <v>丁</v>
      </c>
      <c r="G800" t="str">
        <f t="shared" si="64"/>
        <v>丁丙</v>
      </c>
      <c r="H800" t="str">
        <f>VLOOKUP(G800,天干沖合!$E$2:$G$101,2,FALSE)</f>
        <v/>
      </c>
      <c r="I800" t="str">
        <f>VLOOKUP(G800,天干沖合!$E$2:$G$101,3,FALSE)</f>
        <v>为星随月转，贵人越级高升，常人乐里生悲，要忍，不然因小的不忍而引起大的不幸。</v>
      </c>
    </row>
    <row r="801" spans="1:9" x14ac:dyDescent="0.25">
      <c r="A801">
        <f t="shared" si="60"/>
        <v>223.5</v>
      </c>
      <c r="B801">
        <f t="shared" si="61"/>
        <v>4</v>
      </c>
      <c r="C801">
        <f t="shared" si="62"/>
        <v>3</v>
      </c>
      <c r="D801">
        <f t="shared" si="63"/>
        <v>8</v>
      </c>
      <c r="E801" t="str">
        <f>INDEX([2]!十八局地盤表,FLOOR((ROW()-2)/64, 1)+1,  D801)</f>
        <v>癸</v>
      </c>
      <c r="F801" t="str">
        <f>INDEX([2]!十八局地盤表,FLOOR((ROW()-2)/64, 1)+1,  MOD(D801 - C801-1, 8)+1)</f>
        <v>庚</v>
      </c>
      <c r="G801" t="str">
        <f t="shared" si="64"/>
        <v>庚癸</v>
      </c>
      <c r="H801" t="str">
        <f>VLOOKUP(G801,天干沖合!$E$2:$G$101,2,FALSE)</f>
        <v/>
      </c>
      <c r="I801" t="str">
        <f>VLOOKUP(G801,天干沖合!$E$2:$G$101,3,FALSE)</f>
        <v>名为大格，因寅申相冲克，庚为道路，故多主车祸，行人不至，官事不止，生育母子俱伤，大凶。</v>
      </c>
    </row>
    <row r="802" spans="1:9" x14ac:dyDescent="0.25">
      <c r="A802">
        <f t="shared" si="60"/>
        <v>224.5</v>
      </c>
      <c r="B802">
        <f t="shared" si="61"/>
        <v>4</v>
      </c>
      <c r="C802">
        <f t="shared" si="62"/>
        <v>4</v>
      </c>
      <c r="D802">
        <f t="shared" si="63"/>
        <v>1</v>
      </c>
      <c r="E802" t="str">
        <f>INDEX([2]!十八局地盤表,FLOOR((ROW()-2)/64, 1)+1,  D802)</f>
        <v>戊</v>
      </c>
      <c r="F802" t="str">
        <f>INDEX([2]!十八局地盤表,FLOOR((ROW()-2)/64, 1)+1,  MOD(D802 - C802-1, 8)+1)</f>
        <v>庚</v>
      </c>
      <c r="G802" t="str">
        <f t="shared" si="64"/>
        <v>庚戊</v>
      </c>
      <c r="H802" t="str">
        <f>VLOOKUP(G802,天干沖合!$E$2:$G$101,2,FALSE)</f>
        <v/>
      </c>
      <c r="I802" t="str">
        <f>VLOOKUP(G802,天干沖合!$E$2:$G$101,3,FALSE)</f>
        <v>庚金克甲木，谓天乙伏宫，百事不可谋，大凶。</v>
      </c>
    </row>
    <row r="803" spans="1:9" x14ac:dyDescent="0.25">
      <c r="A803">
        <f t="shared" si="60"/>
        <v>225.5</v>
      </c>
      <c r="B803">
        <f t="shared" si="61"/>
        <v>4</v>
      </c>
      <c r="C803">
        <f t="shared" si="62"/>
        <v>4</v>
      </c>
      <c r="D803">
        <f t="shared" si="63"/>
        <v>2</v>
      </c>
      <c r="E803" t="str">
        <f>INDEX([2]!十八局地盤表,FLOOR((ROW()-2)/64, 1)+1,  D803)</f>
        <v>乙</v>
      </c>
      <c r="F803" t="str">
        <f>INDEX([2]!十八局地盤表,FLOOR((ROW()-2)/64, 1)+1,  MOD(D803 - C803-1, 8)+1)</f>
        <v>辛</v>
      </c>
      <c r="G803" t="str">
        <f t="shared" si="64"/>
        <v>辛乙</v>
      </c>
      <c r="H803" t="str">
        <f>VLOOKUP(G803,天干沖合!$E$2:$G$101,2,FALSE)</f>
        <v>沖</v>
      </c>
      <c r="I803" t="str">
        <f>VLOOKUP(G803,天干沖合!$E$2:$G$101,3,FALSE)</f>
        <v>辛金克乙木，故名为白虎猖狂，家败人亡，远行多灾殃，测婚离散，主因男人。</v>
      </c>
    </row>
    <row r="804" spans="1:9" x14ac:dyDescent="0.25">
      <c r="A804">
        <f t="shared" si="60"/>
        <v>226.5</v>
      </c>
      <c r="B804">
        <f t="shared" si="61"/>
        <v>4</v>
      </c>
      <c r="C804">
        <f t="shared" si="62"/>
        <v>4</v>
      </c>
      <c r="D804">
        <f t="shared" si="63"/>
        <v>3</v>
      </c>
      <c r="E804" t="str">
        <f>INDEX([2]!十八局地盤表,FLOOR((ROW()-2)/64, 1)+1,  D804)</f>
        <v>壬</v>
      </c>
      <c r="F804" t="str">
        <f>INDEX([2]!十八局地盤表,FLOOR((ROW()-2)/64, 1)+1,  MOD(D804 - C804-1, 8)+1)</f>
        <v>丙</v>
      </c>
      <c r="G804" t="str">
        <f t="shared" si="64"/>
        <v>丙壬</v>
      </c>
      <c r="H804" t="str">
        <f>VLOOKUP(G804,天干沖合!$E$2:$G$101,2,FALSE)</f>
        <v>沖</v>
      </c>
      <c r="I804" t="str">
        <f>VLOOKUP(G804,天干沖合!$E$2:$G$101,3,FALSE)</f>
        <v>为火入天罗，壬水冲克丙火，故为客不利，是非颇多。</v>
      </c>
    </row>
    <row r="805" spans="1:9" x14ac:dyDescent="0.25">
      <c r="A805">
        <f t="shared" si="60"/>
        <v>227.5</v>
      </c>
      <c r="B805">
        <f t="shared" si="61"/>
        <v>4</v>
      </c>
      <c r="C805">
        <f t="shared" si="62"/>
        <v>4</v>
      </c>
      <c r="D805">
        <f t="shared" si="63"/>
        <v>4</v>
      </c>
      <c r="E805" t="str">
        <f>INDEX([2]!十八局地盤表,FLOOR((ROW()-2)/64, 1)+1,  D805)</f>
        <v>丁</v>
      </c>
      <c r="F805" t="str">
        <f>INDEX([2]!十八局地盤表,FLOOR((ROW()-2)/64, 1)+1,  MOD(D805 - C805-1, 8)+1)</f>
        <v>癸</v>
      </c>
      <c r="G805" t="str">
        <f t="shared" si="64"/>
        <v>癸丁</v>
      </c>
      <c r="H805" t="str">
        <f>VLOOKUP(G805,天干沖合!$E$2:$G$101,2,FALSE)</f>
        <v>沖</v>
      </c>
      <c r="I805" t="str">
        <f>VLOOKUP(G805,天干沖合!$E$2:$G$101,3,FALSE)</f>
        <v>因癸水冲克丁火，丁火烧灼癸水，故名为腾蛇夭矫，文书官司，火焚也逃不掉。</v>
      </c>
    </row>
    <row r="806" spans="1:9" x14ac:dyDescent="0.25">
      <c r="A806">
        <f t="shared" si="60"/>
        <v>228.5</v>
      </c>
      <c r="B806">
        <f t="shared" si="61"/>
        <v>4</v>
      </c>
      <c r="C806">
        <f t="shared" si="62"/>
        <v>4</v>
      </c>
      <c r="D806">
        <f t="shared" si="63"/>
        <v>5</v>
      </c>
      <c r="E806" t="str">
        <f>INDEX([2]!十八局地盤表,FLOOR((ROW()-2)/64, 1)+1,  D806)</f>
        <v>庚</v>
      </c>
      <c r="F806" t="str">
        <f>INDEX([2]!十八局地盤表,FLOOR((ROW()-2)/64, 1)+1,  MOD(D806 - C806-1, 8)+1)</f>
        <v>戊</v>
      </c>
      <c r="G806" t="str">
        <f t="shared" si="64"/>
        <v>戊庚</v>
      </c>
      <c r="H806" t="str">
        <f>VLOOKUP(G806,天干沖合!$E$2:$G$101,2,FALSE)</f>
        <v/>
      </c>
      <c r="I806" t="str">
        <f>VLOOKUP(G806,天干沖合!$E$2:$G$101,3,FALSE)</f>
        <v>因值符甲最怕庚金克杀，故为值符飞宫，吉事不吉，凶事更凶，求财没利益，测病也主凶。同时，甲庚相冲，飞宫也主换地方。</v>
      </c>
    </row>
    <row r="807" spans="1:9" x14ac:dyDescent="0.25">
      <c r="A807">
        <f t="shared" si="60"/>
        <v>229.5</v>
      </c>
      <c r="B807">
        <f t="shared" si="61"/>
        <v>4</v>
      </c>
      <c r="C807">
        <f t="shared" si="62"/>
        <v>4</v>
      </c>
      <c r="D807">
        <f t="shared" si="63"/>
        <v>6</v>
      </c>
      <c r="E807" t="str">
        <f>INDEX([2]!十八局地盤表,FLOOR((ROW()-2)/64, 1)+1,  D807)</f>
        <v>辛</v>
      </c>
      <c r="F807" t="str">
        <f>INDEX([2]!十八局地盤表,FLOOR((ROW()-2)/64, 1)+1,  MOD(D807 - C807-1, 8)+1)</f>
        <v>乙</v>
      </c>
      <c r="G807" t="str">
        <f t="shared" si="64"/>
        <v>乙辛</v>
      </c>
      <c r="H807" t="str">
        <f>VLOOKUP(G807,天干沖合!$E$2:$G$101,2,FALSE)</f>
        <v>沖</v>
      </c>
      <c r="I807" t="str">
        <f>VLOOKUP(G807,天干沖合!$E$2:$G$101,3,FALSE)</f>
        <v>乙为青龙，辛为白虎，乙木被刑金冲克而逃，故为青龙逃走，人亡财破，奴仆拐带，六畜皆伤。测婚为女逃男。</v>
      </c>
    </row>
    <row r="808" spans="1:9" x14ac:dyDescent="0.25">
      <c r="A808">
        <f t="shared" si="60"/>
        <v>230.5</v>
      </c>
      <c r="B808">
        <f t="shared" si="61"/>
        <v>4</v>
      </c>
      <c r="C808">
        <f t="shared" si="62"/>
        <v>4</v>
      </c>
      <c r="D808">
        <f t="shared" si="63"/>
        <v>7</v>
      </c>
      <c r="E808" t="str">
        <f>INDEX([2]!十八局地盤表,FLOOR((ROW()-2)/64, 1)+1,  D808)</f>
        <v>丙</v>
      </c>
      <c r="F808" t="str">
        <f>INDEX([2]!十八局地盤表,FLOOR((ROW()-2)/64, 1)+1,  MOD(D808 - C808-1, 8)+1)</f>
        <v>壬</v>
      </c>
      <c r="G808" t="str">
        <f t="shared" si="64"/>
        <v>壬丙</v>
      </c>
      <c r="H808" t="str">
        <f>VLOOKUP(G808,天干沖合!$E$2:$G$101,2,FALSE)</f>
        <v>沖</v>
      </c>
      <c r="I808" t="str">
        <f>VLOOKUP(G808,天干沖合!$E$2:$G$101,3,FALSE)</f>
        <v>名为水蛇入火，因壬丙相冲克，故主官灾刑禁，络绎不绝。</v>
      </c>
    </row>
    <row r="809" spans="1:9" x14ac:dyDescent="0.25">
      <c r="A809">
        <f t="shared" si="60"/>
        <v>231.5</v>
      </c>
      <c r="B809">
        <f t="shared" si="61"/>
        <v>4</v>
      </c>
      <c r="C809">
        <f t="shared" si="62"/>
        <v>4</v>
      </c>
      <c r="D809">
        <f t="shared" si="63"/>
        <v>8</v>
      </c>
      <c r="E809" t="str">
        <f>INDEX([2]!十八局地盤表,FLOOR((ROW()-2)/64, 1)+1,  D809)</f>
        <v>癸</v>
      </c>
      <c r="F809" t="str">
        <f>INDEX([2]!十八局地盤表,FLOOR((ROW()-2)/64, 1)+1,  MOD(D809 - C809-1, 8)+1)</f>
        <v>丁</v>
      </c>
      <c r="G809" t="str">
        <f t="shared" si="64"/>
        <v>丁癸</v>
      </c>
      <c r="H809" t="str">
        <f>VLOOKUP(G809,天干沖合!$E$2:$G$101,2,FALSE)</f>
        <v>沖</v>
      </c>
      <c r="I809" t="str">
        <f>VLOOKUP(G809,天干沖合!$E$2:$G$101,3,FALSE)</f>
        <v>癸水冲克丁火，为朱雀投江，文书口舌是非，经官动府，词讼不利，音信沉溺不到。</v>
      </c>
    </row>
    <row r="810" spans="1:9" x14ac:dyDescent="0.25">
      <c r="A810">
        <f t="shared" si="60"/>
        <v>232.5</v>
      </c>
      <c r="B810">
        <f t="shared" si="61"/>
        <v>4</v>
      </c>
      <c r="C810">
        <f t="shared" si="62"/>
        <v>5</v>
      </c>
      <c r="D810">
        <f t="shared" si="63"/>
        <v>1</v>
      </c>
      <c r="E810" t="str">
        <f>INDEX([2]!十八局地盤表,FLOOR((ROW()-2)/64, 1)+1,  D810)</f>
        <v>戊</v>
      </c>
      <c r="F810" t="str">
        <f>INDEX([2]!十八局地盤表,FLOOR((ROW()-2)/64, 1)+1,  MOD(D810 - C810-1, 8)+1)</f>
        <v>丁</v>
      </c>
      <c r="G810" t="str">
        <f t="shared" si="64"/>
        <v>丁戊</v>
      </c>
      <c r="H810" t="str">
        <f>VLOOKUP(G810,天干沖合!$E$2:$G$101,2,FALSE)</f>
        <v/>
      </c>
      <c r="I810" t="str">
        <f>VLOOKUP(G810,天干沖合!$E$2:$G$101,3,FALSE)</f>
        <v>为青龙转光，官人升迁，常人威昌。</v>
      </c>
    </row>
    <row r="811" spans="1:9" x14ac:dyDescent="0.25">
      <c r="A811">
        <f t="shared" si="60"/>
        <v>233.5</v>
      </c>
      <c r="B811">
        <f t="shared" si="61"/>
        <v>4</v>
      </c>
      <c r="C811">
        <f t="shared" si="62"/>
        <v>5</v>
      </c>
      <c r="D811">
        <f t="shared" si="63"/>
        <v>2</v>
      </c>
      <c r="E811" t="str">
        <f>INDEX([2]!十八局地盤表,FLOOR((ROW()-2)/64, 1)+1,  D811)</f>
        <v>乙</v>
      </c>
      <c r="F811" t="str">
        <f>INDEX([2]!十八局地盤表,FLOOR((ROW()-2)/64, 1)+1,  MOD(D811 - C811-1, 8)+1)</f>
        <v>庚</v>
      </c>
      <c r="G811" t="str">
        <f t="shared" si="64"/>
        <v>庚乙</v>
      </c>
      <c r="H811" t="str">
        <f>VLOOKUP(G811,天干沖合!$E$2:$G$101,2,FALSE)</f>
        <v>合金</v>
      </c>
      <c r="I811" t="str">
        <f>VLOOKUP(G811,天干沖合!$E$2:$G$101,3,FALSE)</f>
        <v>为太白逢星，退吉进凶，谋为不利。</v>
      </c>
    </row>
    <row r="812" spans="1:9" x14ac:dyDescent="0.25">
      <c r="A812">
        <f t="shared" si="60"/>
        <v>234.5</v>
      </c>
      <c r="B812">
        <f t="shared" si="61"/>
        <v>4</v>
      </c>
      <c r="C812">
        <f t="shared" si="62"/>
        <v>5</v>
      </c>
      <c r="D812">
        <f t="shared" si="63"/>
        <v>3</v>
      </c>
      <c r="E812" t="str">
        <f>INDEX([2]!十八局地盤表,FLOOR((ROW()-2)/64, 1)+1,  D812)</f>
        <v>壬</v>
      </c>
      <c r="F812" t="str">
        <f>INDEX([2]!十八局地盤表,FLOOR((ROW()-2)/64, 1)+1,  MOD(D812 - C812-1, 8)+1)</f>
        <v>辛</v>
      </c>
      <c r="G812" t="str">
        <f t="shared" si="64"/>
        <v>辛壬</v>
      </c>
      <c r="H812" t="str">
        <f>VLOOKUP(G812,天干沖合!$E$2:$G$101,2,FALSE)</f>
        <v/>
      </c>
      <c r="I812" t="str">
        <f>VLOOKUP(G812,天干沖合!$E$2:$G$101,3,FALSE)</f>
        <v>因壬为凶蛇，辛为牢狱，故名为凶蛇入狱，两男争女，讼狱不息，先动失理。</v>
      </c>
    </row>
    <row r="813" spans="1:9" x14ac:dyDescent="0.25">
      <c r="A813">
        <f t="shared" si="60"/>
        <v>235.5</v>
      </c>
      <c r="B813">
        <f t="shared" si="61"/>
        <v>4</v>
      </c>
      <c r="C813">
        <f t="shared" si="62"/>
        <v>5</v>
      </c>
      <c r="D813">
        <f t="shared" si="63"/>
        <v>4</v>
      </c>
      <c r="E813" t="str">
        <f>INDEX([2]!十八局地盤表,FLOOR((ROW()-2)/64, 1)+1,  D813)</f>
        <v>丁</v>
      </c>
      <c r="F813" t="str">
        <f>INDEX([2]!十八局地盤表,FLOOR((ROW()-2)/64, 1)+1,  MOD(D813 - C813-1, 8)+1)</f>
        <v>丙</v>
      </c>
      <c r="G813" t="str">
        <f t="shared" si="64"/>
        <v>丙丁</v>
      </c>
      <c r="H813" t="str">
        <f>VLOOKUP(G813,天干沖合!$E$2:$G$101,2,FALSE)</f>
        <v/>
      </c>
      <c r="I813" t="str">
        <f>VLOOKUP(G813,天干沖合!$E$2:$G$101,3,FALSE)</f>
        <v>为星奇朱雀，贵人文书吉利，常人平静安乐，得三吉门为天遁。</v>
      </c>
    </row>
    <row r="814" spans="1:9" x14ac:dyDescent="0.25">
      <c r="A814">
        <f t="shared" si="60"/>
        <v>236.5</v>
      </c>
      <c r="B814">
        <f t="shared" si="61"/>
        <v>4</v>
      </c>
      <c r="C814">
        <f t="shared" si="62"/>
        <v>5</v>
      </c>
      <c r="D814">
        <f t="shared" si="63"/>
        <v>5</v>
      </c>
      <c r="E814" t="str">
        <f>INDEX([2]!十八局地盤表,FLOOR((ROW()-2)/64, 1)+1,  D814)</f>
        <v>庚</v>
      </c>
      <c r="F814" t="str">
        <f>INDEX([2]!十八局地盤表,FLOOR((ROW()-2)/64, 1)+1,  MOD(D814 - C814-1, 8)+1)</f>
        <v>癸</v>
      </c>
      <c r="G814" t="str">
        <f t="shared" si="64"/>
        <v>癸庚</v>
      </c>
      <c r="H814" t="str">
        <f>VLOOKUP(G814,天干沖合!$E$2:$G$101,2,FALSE)</f>
        <v/>
      </c>
      <c r="I814" t="str">
        <f>VLOOKUP(G814,天干沖合!$E$2:$G$101,3,FALSE)</f>
        <v>名为太白入网，主以暴力争讼，自罹罪责。</v>
      </c>
    </row>
    <row r="815" spans="1:9" x14ac:dyDescent="0.25">
      <c r="A815">
        <f t="shared" si="60"/>
        <v>237.5</v>
      </c>
      <c r="B815">
        <f t="shared" si="61"/>
        <v>4</v>
      </c>
      <c r="C815">
        <f t="shared" si="62"/>
        <v>5</v>
      </c>
      <c r="D815">
        <f t="shared" si="63"/>
        <v>6</v>
      </c>
      <c r="E815" t="str">
        <f>INDEX([2]!十八局地盤表,FLOOR((ROW()-2)/64, 1)+1,  D815)</f>
        <v>辛</v>
      </c>
      <c r="F815" t="str">
        <f>INDEX([2]!十八局地盤表,FLOOR((ROW()-2)/64, 1)+1,  MOD(D815 - C815-1, 8)+1)</f>
        <v>戊</v>
      </c>
      <c r="G815" t="str">
        <f t="shared" si="64"/>
        <v>戊辛</v>
      </c>
      <c r="H815" t="str">
        <f>VLOOKUP(G815,天干沖合!$E$2:$G$101,2,FALSE)</f>
        <v/>
      </c>
      <c r="I815" t="str">
        <f>VLOOKUP(G815,天干沖合!$E$2:$G$101,3,FALSE)</f>
        <v>因辛金克甲木，子午相冲，故为青龙折足，吉门有生助，尚能谋事，若逢凶门，主招灾、失财或有足疾、折伤。</v>
      </c>
    </row>
    <row r="816" spans="1:9" x14ac:dyDescent="0.25">
      <c r="A816">
        <f t="shared" si="60"/>
        <v>238.5</v>
      </c>
      <c r="B816">
        <f t="shared" si="61"/>
        <v>4</v>
      </c>
      <c r="C816">
        <f t="shared" si="62"/>
        <v>5</v>
      </c>
      <c r="D816">
        <f t="shared" si="63"/>
        <v>7</v>
      </c>
      <c r="E816" t="str">
        <f>INDEX([2]!十八局地盤表,FLOOR((ROW()-2)/64, 1)+1,  D816)</f>
        <v>丙</v>
      </c>
      <c r="F816" t="str">
        <f>INDEX([2]!十八局地盤表,FLOOR((ROW()-2)/64, 1)+1,  MOD(D816 - C816-1, 8)+1)</f>
        <v>乙</v>
      </c>
      <c r="G816" t="str">
        <f t="shared" si="64"/>
        <v>乙丙</v>
      </c>
      <c r="H816" t="str">
        <f>VLOOKUP(G816,天干沖合!$E$2:$G$101,2,FALSE)</f>
        <v/>
      </c>
      <c r="I816" t="str">
        <f>VLOOKUP(G816,天干沖合!$E$2:$G$101,3,FALSE)</f>
        <v>乙木生丙火，为奇仪顺遂，吉星迁官晋职，凶星夫妻反目离别。</v>
      </c>
    </row>
    <row r="817" spans="1:9" x14ac:dyDescent="0.25">
      <c r="A817">
        <f t="shared" si="60"/>
        <v>239.5</v>
      </c>
      <c r="B817">
        <f t="shared" si="61"/>
        <v>4</v>
      </c>
      <c r="C817">
        <f t="shared" si="62"/>
        <v>5</v>
      </c>
      <c r="D817">
        <f t="shared" si="63"/>
        <v>8</v>
      </c>
      <c r="E817" t="str">
        <f>INDEX([2]!十八局地盤表,FLOOR((ROW()-2)/64, 1)+1,  D817)</f>
        <v>癸</v>
      </c>
      <c r="F817" t="str">
        <f>INDEX([2]!十八局地盤表,FLOOR((ROW()-2)/64, 1)+1,  MOD(D817 - C817-1, 8)+1)</f>
        <v>壬</v>
      </c>
      <c r="G817" t="str">
        <f t="shared" si="64"/>
        <v>壬癸</v>
      </c>
      <c r="H817" t="str">
        <f>VLOOKUP(G817,天干沖合!$E$2:$G$101,2,FALSE)</f>
        <v/>
      </c>
      <c r="I817" t="str">
        <f>VLOOKUP(G817,天干沖合!$E$2:$G$101,3,FALSE)</f>
        <v>名为幼女奸淫，主有家丑外扬之事发生，门吉星凶，易反福为祸。</v>
      </c>
    </row>
    <row r="818" spans="1:9" x14ac:dyDescent="0.25">
      <c r="A818">
        <f t="shared" si="60"/>
        <v>240.5</v>
      </c>
      <c r="B818">
        <f t="shared" si="61"/>
        <v>4</v>
      </c>
      <c r="C818">
        <f t="shared" si="62"/>
        <v>6</v>
      </c>
      <c r="D818">
        <f t="shared" si="63"/>
        <v>1</v>
      </c>
      <c r="E818" t="str">
        <f>INDEX([2]!十八局地盤表,FLOOR((ROW()-2)/64, 1)+1,  D818)</f>
        <v>戊</v>
      </c>
      <c r="F818" t="str">
        <f>INDEX([2]!十八局地盤表,FLOOR((ROW()-2)/64, 1)+1,  MOD(D818 - C818-1, 8)+1)</f>
        <v>壬</v>
      </c>
      <c r="G818" t="str">
        <f t="shared" si="64"/>
        <v>壬戊</v>
      </c>
      <c r="H818" t="str">
        <f>VLOOKUP(G818,天干沖合!$E$2:$G$101,2,FALSE)</f>
        <v/>
      </c>
      <c r="I818" t="str">
        <f>VLOOKUP(G818,天干沖合!$E$2:$G$101,3,FALSE)</f>
        <v>因壬为小蛇，甲为青龙，故名为小蛇化龙，男人发达，女人产婴童。</v>
      </c>
    </row>
    <row r="819" spans="1:9" x14ac:dyDescent="0.25">
      <c r="A819">
        <f t="shared" si="60"/>
        <v>241.5</v>
      </c>
      <c r="B819">
        <f t="shared" si="61"/>
        <v>4</v>
      </c>
      <c r="C819">
        <f t="shared" si="62"/>
        <v>6</v>
      </c>
      <c r="D819">
        <f t="shared" si="63"/>
        <v>2</v>
      </c>
      <c r="E819" t="str">
        <f>INDEX([2]!十八局地盤表,FLOOR((ROW()-2)/64, 1)+1,  D819)</f>
        <v>乙</v>
      </c>
      <c r="F819" t="str">
        <f>INDEX([2]!十八局地盤表,FLOOR((ROW()-2)/64, 1)+1,  MOD(D819 - C819-1, 8)+1)</f>
        <v>丁</v>
      </c>
      <c r="G819" t="str">
        <f t="shared" si="64"/>
        <v>丁乙</v>
      </c>
      <c r="H819" t="str">
        <f>VLOOKUP(G819,天干沖合!$E$2:$G$101,2,FALSE)</f>
        <v/>
      </c>
      <c r="I819" t="str">
        <f>VLOOKUP(G819,天干沖合!$E$2:$G$101,3,FALSE)</f>
        <v>为人遁吉格，贵人加官晋爵，常人婚姻财帛有喜。</v>
      </c>
    </row>
    <row r="820" spans="1:9" x14ac:dyDescent="0.25">
      <c r="A820">
        <f t="shared" si="60"/>
        <v>242.5</v>
      </c>
      <c r="B820">
        <f t="shared" si="61"/>
        <v>4</v>
      </c>
      <c r="C820">
        <f t="shared" si="62"/>
        <v>6</v>
      </c>
      <c r="D820">
        <f t="shared" si="63"/>
        <v>3</v>
      </c>
      <c r="E820" t="str">
        <f>INDEX([2]!十八局地盤表,FLOOR((ROW()-2)/64, 1)+1,  D820)</f>
        <v>壬</v>
      </c>
      <c r="F820" t="str">
        <f>INDEX([2]!十八局地盤表,FLOOR((ROW()-2)/64, 1)+1,  MOD(D820 - C820-1, 8)+1)</f>
        <v>庚</v>
      </c>
      <c r="G820" t="str">
        <f t="shared" si="64"/>
        <v>庚壬</v>
      </c>
      <c r="H820" t="str">
        <f>VLOOKUP(G820,天干沖合!$E$2:$G$101,2,FALSE)</f>
        <v/>
      </c>
      <c r="I820" t="str">
        <f>VLOOKUP(G820,天干沖合!$E$2:$G$101,3,FALSE)</f>
        <v>为上格，壬水主流动，庚为阻隔之神，故远行道路迷失，男女音信难通。</v>
      </c>
    </row>
    <row r="821" spans="1:9" x14ac:dyDescent="0.25">
      <c r="A821">
        <f t="shared" si="60"/>
        <v>243.5</v>
      </c>
      <c r="B821">
        <f t="shared" si="61"/>
        <v>4</v>
      </c>
      <c r="C821">
        <f t="shared" si="62"/>
        <v>6</v>
      </c>
      <c r="D821">
        <f t="shared" si="63"/>
        <v>4</v>
      </c>
      <c r="E821" t="str">
        <f>INDEX([2]!十八局地盤表,FLOOR((ROW()-2)/64, 1)+1,  D821)</f>
        <v>丁</v>
      </c>
      <c r="F821" t="str">
        <f>INDEX([2]!十八局地盤表,FLOOR((ROW()-2)/64, 1)+1,  MOD(D821 - C821-1, 8)+1)</f>
        <v>辛</v>
      </c>
      <c r="G821" t="str">
        <f t="shared" si="64"/>
        <v>辛丁</v>
      </c>
      <c r="H821" t="str">
        <f>VLOOKUP(G821,天干沖合!$E$2:$G$101,2,FALSE)</f>
        <v/>
      </c>
      <c r="I821" t="str">
        <f>VLOOKUP(G821,天干沖合!$E$2:$G$101,3,FALSE)</f>
        <v>辛为狱神，丁为星奇，故名为狱神得奇，经商求财获利倍增，囚人逢天赦释免。</v>
      </c>
    </row>
    <row r="822" spans="1:9" x14ac:dyDescent="0.25">
      <c r="A822">
        <f t="shared" si="60"/>
        <v>244.5</v>
      </c>
      <c r="B822">
        <f t="shared" si="61"/>
        <v>4</v>
      </c>
      <c r="C822">
        <f t="shared" si="62"/>
        <v>6</v>
      </c>
      <c r="D822">
        <f t="shared" si="63"/>
        <v>5</v>
      </c>
      <c r="E822" t="str">
        <f>INDEX([2]!十八局地盤表,FLOOR((ROW()-2)/64, 1)+1,  D822)</f>
        <v>庚</v>
      </c>
      <c r="F822" t="str">
        <f>INDEX([2]!十八局地盤表,FLOOR((ROW()-2)/64, 1)+1,  MOD(D822 - C822-1, 8)+1)</f>
        <v>丙</v>
      </c>
      <c r="G822" t="str">
        <f t="shared" si="64"/>
        <v>丙庚</v>
      </c>
      <c r="H822" t="str">
        <f>VLOOKUP(G822,天干沖合!$E$2:$G$101,2,FALSE)</f>
        <v/>
      </c>
      <c r="I822" t="str">
        <f>VLOOKUP(G822,天干沖合!$E$2:$G$101,3,FALSE)</f>
        <v>为荧入太白，门户破败，盗贼耗失，事业亦凶。</v>
      </c>
    </row>
    <row r="823" spans="1:9" x14ac:dyDescent="0.25">
      <c r="A823">
        <f t="shared" si="60"/>
        <v>245.5</v>
      </c>
      <c r="B823">
        <f t="shared" si="61"/>
        <v>4</v>
      </c>
      <c r="C823">
        <f t="shared" si="62"/>
        <v>6</v>
      </c>
      <c r="D823">
        <f t="shared" si="63"/>
        <v>6</v>
      </c>
      <c r="E823" t="str">
        <f>INDEX([2]!十八局地盤表,FLOOR((ROW()-2)/64, 1)+1,  D823)</f>
        <v>辛</v>
      </c>
      <c r="F823" t="str">
        <f>INDEX([2]!十八局地盤表,FLOOR((ROW()-2)/64, 1)+1,  MOD(D823 - C823-1, 8)+1)</f>
        <v>癸</v>
      </c>
      <c r="G823" t="str">
        <f t="shared" si="64"/>
        <v>癸辛</v>
      </c>
      <c r="H823" t="str">
        <f>VLOOKUP(G823,天干沖合!$E$2:$G$101,2,FALSE)</f>
        <v/>
      </c>
      <c r="I823" t="str">
        <f>VLOOKUP(G823,天干沖合!$E$2:$G$101,3,FALSE)</f>
        <v>名主网盖天牢，主官司败诉，死罪难逃，测病亦大凶。</v>
      </c>
    </row>
    <row r="824" spans="1:9" x14ac:dyDescent="0.25">
      <c r="A824">
        <f t="shared" si="60"/>
        <v>246.5</v>
      </c>
      <c r="B824">
        <f t="shared" si="61"/>
        <v>4</v>
      </c>
      <c r="C824">
        <f t="shared" si="62"/>
        <v>6</v>
      </c>
      <c r="D824">
        <f t="shared" si="63"/>
        <v>7</v>
      </c>
      <c r="E824" t="str">
        <f>INDEX([2]!十八局地盤表,FLOOR((ROW()-2)/64, 1)+1,  D824)</f>
        <v>丙</v>
      </c>
      <c r="F824" t="str">
        <f>INDEX([2]!十八局地盤表,FLOOR((ROW()-2)/64, 1)+1,  MOD(D824 - C824-1, 8)+1)</f>
        <v>戊</v>
      </c>
      <c r="G824" t="str">
        <f t="shared" si="64"/>
        <v>戊丙</v>
      </c>
      <c r="H824" t="str">
        <f>VLOOKUP(G824,天干沖合!$E$2:$G$101,2,FALSE)</f>
        <v/>
      </c>
      <c r="I824" t="str">
        <f>VLOOKUP(G824,天干沖合!$E$2:$G$101,3,FALSE)</f>
        <v>因青龙甲木生助丙火，故为青龙返首，为事所谋，大吉大利。若逢迫墓击刑，吉事成凶。</v>
      </c>
    </row>
    <row r="825" spans="1:9" x14ac:dyDescent="0.25">
      <c r="A825">
        <f t="shared" si="60"/>
        <v>247.5</v>
      </c>
      <c r="B825">
        <f t="shared" si="61"/>
        <v>4</v>
      </c>
      <c r="C825">
        <f t="shared" si="62"/>
        <v>6</v>
      </c>
      <c r="D825">
        <f t="shared" si="63"/>
        <v>8</v>
      </c>
      <c r="E825" t="str">
        <f>INDEX([2]!十八局地盤表,FLOOR((ROW()-2)/64, 1)+1,  D825)</f>
        <v>癸</v>
      </c>
      <c r="F825" t="str">
        <f>INDEX([2]!十八局地盤表,FLOOR((ROW()-2)/64, 1)+1,  MOD(D825 - C825-1, 8)+1)</f>
        <v>乙</v>
      </c>
      <c r="G825" t="str">
        <f t="shared" si="64"/>
        <v>乙癸</v>
      </c>
      <c r="H825" t="str">
        <f>VLOOKUP(G825,天干沖合!$E$2:$G$101,2,FALSE)</f>
        <v/>
      </c>
      <c r="I825" t="str">
        <f>VLOOKUP(G825,天干沖合!$E$2:$G$101,3,FALSE)</f>
        <v>为华盖逢星，遁迹修道，隐匿藏形，躲灾避难为吉。</v>
      </c>
    </row>
    <row r="826" spans="1:9" x14ac:dyDescent="0.25">
      <c r="A826">
        <f t="shared" si="60"/>
        <v>248.5</v>
      </c>
      <c r="B826">
        <f t="shared" si="61"/>
        <v>4</v>
      </c>
      <c r="C826">
        <f t="shared" si="62"/>
        <v>7</v>
      </c>
      <c r="D826">
        <f t="shared" si="63"/>
        <v>1</v>
      </c>
      <c r="E826" t="str">
        <f>INDEX([2]!十八局地盤表,FLOOR((ROW()-2)/64, 1)+1,  D826)</f>
        <v>戊</v>
      </c>
      <c r="F826" t="str">
        <f>INDEX([2]!十八局地盤表,FLOOR((ROW()-2)/64, 1)+1,  MOD(D826 - C826-1, 8)+1)</f>
        <v>乙</v>
      </c>
      <c r="G826" t="str">
        <f t="shared" si="64"/>
        <v>乙戊</v>
      </c>
      <c r="H826" t="str">
        <f>VLOOKUP(G826,天干沖合!$E$2:$G$101,2,FALSE)</f>
        <v/>
      </c>
      <c r="I826" t="str">
        <f>VLOOKUP(G826,天干沖合!$E$2:$G$101,3,FALSE)</f>
        <v>乙木克戊土，为阴害阳门（因戊为阳为天门），利于阴人、阴事，不利阳人、阳事，门吉尚可谋为，门凶、门迫则破财伤人。</v>
      </c>
    </row>
    <row r="827" spans="1:9" x14ac:dyDescent="0.25">
      <c r="A827">
        <f t="shared" si="60"/>
        <v>249.5</v>
      </c>
      <c r="B827">
        <f t="shared" si="61"/>
        <v>4</v>
      </c>
      <c r="C827">
        <f t="shared" si="62"/>
        <v>7</v>
      </c>
      <c r="D827">
        <f t="shared" si="63"/>
        <v>2</v>
      </c>
      <c r="E827" t="str">
        <f>INDEX([2]!十八局地盤表,FLOOR((ROW()-2)/64, 1)+1,  D827)</f>
        <v>乙</v>
      </c>
      <c r="F827" t="str">
        <f>INDEX([2]!十八局地盤表,FLOOR((ROW()-2)/64, 1)+1,  MOD(D827 - C827-1, 8)+1)</f>
        <v>壬</v>
      </c>
      <c r="G827" t="str">
        <f t="shared" si="64"/>
        <v>壬乙</v>
      </c>
      <c r="H827" t="str">
        <f>VLOOKUP(G827,天干沖合!$E$2:$G$101,2,FALSE)</f>
        <v/>
      </c>
      <c r="I827" t="str">
        <f>VLOOKUP(G827,天干沖合!$E$2:$G$101,3,FALSE)</f>
        <v>名为小蛇得势，女人柔顺，男人通达，测孕育生子，禄马光华。</v>
      </c>
    </row>
    <row r="828" spans="1:9" x14ac:dyDescent="0.25">
      <c r="A828">
        <f t="shared" si="60"/>
        <v>250.5</v>
      </c>
      <c r="B828">
        <f t="shared" si="61"/>
        <v>4</v>
      </c>
      <c r="C828">
        <f t="shared" si="62"/>
        <v>7</v>
      </c>
      <c r="D828">
        <f t="shared" si="63"/>
        <v>3</v>
      </c>
      <c r="E828" t="str">
        <f>INDEX([2]!十八局地盤表,FLOOR((ROW()-2)/64, 1)+1,  D828)</f>
        <v>壬</v>
      </c>
      <c r="F828" t="str">
        <f>INDEX([2]!十八局地盤表,FLOOR((ROW()-2)/64, 1)+1,  MOD(D828 - C828-1, 8)+1)</f>
        <v>丁</v>
      </c>
      <c r="G828" t="str">
        <f t="shared" si="64"/>
        <v>丁壬</v>
      </c>
      <c r="H828" t="str">
        <f>VLOOKUP(G828,天干沖合!$E$2:$G$101,2,FALSE)</f>
        <v>合木</v>
      </c>
      <c r="I828" t="str">
        <f>VLOOKUP(G828,天干沖合!$E$2:$G$101,3,FALSE)</f>
        <v>因丁壬相合，故主贵人恩诏，讼狱公平，测婚多为苟合。</v>
      </c>
    </row>
    <row r="829" spans="1:9" x14ac:dyDescent="0.25">
      <c r="A829">
        <f t="shared" si="60"/>
        <v>251.5</v>
      </c>
      <c r="B829">
        <f t="shared" si="61"/>
        <v>4</v>
      </c>
      <c r="C829">
        <f t="shared" si="62"/>
        <v>7</v>
      </c>
      <c r="D829">
        <f t="shared" si="63"/>
        <v>4</v>
      </c>
      <c r="E829" t="str">
        <f>INDEX([2]!十八局地盤表,FLOOR((ROW()-2)/64, 1)+1,  D829)</f>
        <v>丁</v>
      </c>
      <c r="F829" t="str">
        <f>INDEX([2]!十八局地盤表,FLOOR((ROW()-2)/64, 1)+1,  MOD(D829 - C829-1, 8)+1)</f>
        <v>庚</v>
      </c>
      <c r="G829" t="str">
        <f t="shared" si="64"/>
        <v>庚丁</v>
      </c>
      <c r="H829" t="str">
        <f>VLOOKUP(G829,天干沖合!$E$2:$G$101,2,FALSE)</f>
        <v/>
      </c>
      <c r="I829" t="str">
        <f>VLOOKUP(G829,天干沖合!$E$2:$G$101,3,FALSE)</f>
        <v>名为亭亭之格，因私匿或男女关系起官司是非，门吉有救，门凶事必凶。</v>
      </c>
    </row>
    <row r="830" spans="1:9" x14ac:dyDescent="0.25">
      <c r="A830">
        <f t="shared" si="60"/>
        <v>252.5</v>
      </c>
      <c r="B830">
        <f t="shared" si="61"/>
        <v>4</v>
      </c>
      <c r="C830">
        <f t="shared" si="62"/>
        <v>7</v>
      </c>
      <c r="D830">
        <f t="shared" si="63"/>
        <v>5</v>
      </c>
      <c r="E830" t="str">
        <f>INDEX([2]!十八局地盤表,FLOOR((ROW()-2)/64, 1)+1,  D830)</f>
        <v>庚</v>
      </c>
      <c r="F830" t="str">
        <f>INDEX([2]!十八局地盤表,FLOOR((ROW()-2)/64, 1)+1,  MOD(D830 - C830-1, 8)+1)</f>
        <v>辛</v>
      </c>
      <c r="G830" t="str">
        <f t="shared" si="64"/>
        <v>辛庚</v>
      </c>
      <c r="H830" t="str">
        <f>VLOOKUP(G830,天干沖合!$E$2:$G$101,2,FALSE)</f>
        <v/>
      </c>
      <c r="I830" t="str">
        <f>VLOOKUP(G830,天干沖合!$E$2:$G$101,3,FALSE)</f>
        <v>名为白虎出力，刀刃相交，主客相残，逊让退步稍可，强进血溅衣衫。</v>
      </c>
    </row>
    <row r="831" spans="1:9" x14ac:dyDescent="0.25">
      <c r="A831">
        <f t="shared" si="60"/>
        <v>253.5</v>
      </c>
      <c r="B831">
        <f t="shared" si="61"/>
        <v>4</v>
      </c>
      <c r="C831">
        <f t="shared" si="62"/>
        <v>7</v>
      </c>
      <c r="D831">
        <f t="shared" si="63"/>
        <v>6</v>
      </c>
      <c r="E831" t="str">
        <f>INDEX([2]!十八局地盤表,FLOOR((ROW()-2)/64, 1)+1,  D831)</f>
        <v>辛</v>
      </c>
      <c r="F831" t="str">
        <f>INDEX([2]!十八局地盤表,FLOOR((ROW()-2)/64, 1)+1,  MOD(D831 - C831-1, 8)+1)</f>
        <v>丙</v>
      </c>
      <c r="G831" t="str">
        <f t="shared" si="64"/>
        <v>丙辛</v>
      </c>
      <c r="H831" t="str">
        <f>VLOOKUP(G831,天干沖合!$E$2:$G$101,2,FALSE)</f>
        <v>合水</v>
      </c>
      <c r="I831" t="str">
        <f>VLOOKUP(G831,天干沖合!$E$2:$G$101,3,FALSE)</f>
        <v>因丙辛相合，故为谋事能成，为疾病人不凶。</v>
      </c>
    </row>
    <row r="832" spans="1:9" x14ac:dyDescent="0.25">
      <c r="A832">
        <f t="shared" si="60"/>
        <v>254.5</v>
      </c>
      <c r="B832">
        <f t="shared" si="61"/>
        <v>4</v>
      </c>
      <c r="C832">
        <f t="shared" si="62"/>
        <v>7</v>
      </c>
      <c r="D832">
        <f t="shared" si="63"/>
        <v>7</v>
      </c>
      <c r="E832" t="str">
        <f>INDEX([2]!十八局地盤表,FLOOR((ROW()-2)/64, 1)+1,  D832)</f>
        <v>丙</v>
      </c>
      <c r="F832" t="str">
        <f>INDEX([2]!十八局地盤表,FLOOR((ROW()-2)/64, 1)+1,  MOD(D832 - C832-1, 8)+1)</f>
        <v>癸</v>
      </c>
      <c r="G832" t="str">
        <f t="shared" si="64"/>
        <v>癸丙</v>
      </c>
      <c r="H832" t="str">
        <f>VLOOKUP(G832,天干沖合!$E$2:$G$101,2,FALSE)</f>
        <v/>
      </c>
      <c r="I832" t="str">
        <f>VLOOKUP(G832,天干沖合!$E$2:$G$101,3,FALSE)</f>
        <v>名为华盖悖师，贵溅逢之皆不利，唯上人见喜。</v>
      </c>
    </row>
    <row r="833" spans="1:9" x14ac:dyDescent="0.25">
      <c r="A833">
        <f t="shared" si="60"/>
        <v>255.5</v>
      </c>
      <c r="B833">
        <f t="shared" si="61"/>
        <v>4</v>
      </c>
      <c r="C833">
        <f t="shared" si="62"/>
        <v>7</v>
      </c>
      <c r="D833">
        <f t="shared" si="63"/>
        <v>8</v>
      </c>
      <c r="E833" t="str">
        <f>INDEX([2]!十八局地盤表,FLOOR((ROW()-2)/64, 1)+1,  D833)</f>
        <v>癸</v>
      </c>
      <c r="F833" t="str">
        <f>INDEX([2]!十八局地盤表,FLOOR((ROW()-2)/64, 1)+1,  MOD(D833 - C833-1, 8)+1)</f>
        <v>戊</v>
      </c>
      <c r="G833" t="str">
        <f t="shared" si="64"/>
        <v>戊癸</v>
      </c>
      <c r="H833" t="str">
        <f>VLOOKUP(G833,天干沖合!$E$2:$G$101,2,FALSE)</f>
        <v>合火</v>
      </c>
      <c r="I833" t="str">
        <f>VLOOKUP(G833,天干沖合!$E$2:$G$101,3,FALSE)</f>
        <v>因甲为青龙，癸为天网，又为华盖，故为青华盖，又戊癸相合，故逢吉门为吉，可招福临门，逢凶门者事多不利，为凶。</v>
      </c>
    </row>
    <row r="834" spans="1:9" x14ac:dyDescent="0.25">
      <c r="A834">
        <f t="shared" si="60"/>
        <v>256.5</v>
      </c>
      <c r="B834">
        <f t="shared" si="61"/>
        <v>5</v>
      </c>
      <c r="C834">
        <f t="shared" si="62"/>
        <v>0</v>
      </c>
      <c r="D834">
        <f t="shared" si="63"/>
        <v>1</v>
      </c>
      <c r="E834" t="str">
        <f>INDEX([2]!十八局地盤表,FLOOR((ROW()-2)/64, 1)+1,  D834)</f>
        <v>乙</v>
      </c>
      <c r="F834" t="str">
        <f>INDEX([2]!十八局地盤表,FLOOR((ROW()-2)/64, 1)+1,  MOD(D834 - C834-1, 8)+1)</f>
        <v>乙</v>
      </c>
      <c r="G834" t="str">
        <f t="shared" si="64"/>
        <v>乙乙</v>
      </c>
      <c r="H834" t="str">
        <f>VLOOKUP(G834,天干沖合!$E$2:$G$101,2,FALSE)</f>
        <v/>
      </c>
      <c r="I834" t="str">
        <f>VLOOKUP(G834,天干沖合!$E$2:$G$101,3,FALSE)</f>
        <v>乙乙比肩，为日奇伏吟，不宜见上层领导，贵人，不宜求名求利，只宜安分守己为吉。</v>
      </c>
    </row>
    <row r="835" spans="1:9" x14ac:dyDescent="0.25">
      <c r="A835">
        <f t="shared" ref="A835:A898" si="65">ROW()-577.5</f>
        <v>257.5</v>
      </c>
      <c r="B835">
        <f t="shared" ref="B835:B898" si="66">SIGN(A835)*CEILING(ABS(A835)/64, 1)</f>
        <v>5</v>
      </c>
      <c r="C835">
        <f t="shared" ref="C835:C898" si="67">MOD(FLOOR((ROW()-2)/8, 1), 8)</f>
        <v>0</v>
      </c>
      <c r="D835">
        <f t="shared" ref="D835:D898" si="68">MOD(ROW()-2, 8)+1</f>
        <v>2</v>
      </c>
      <c r="E835" t="str">
        <f>INDEX([2]!十八局地盤表,FLOOR((ROW()-2)/64, 1)+1,  D835)</f>
        <v>丙</v>
      </c>
      <c r="F835" t="str">
        <f>INDEX([2]!十八局地盤表,FLOOR((ROW()-2)/64, 1)+1,  MOD(D835 - C835-1, 8)+1)</f>
        <v>丙</v>
      </c>
      <c r="G835" t="str">
        <f t="shared" ref="G835:G898" si="69">F835&amp;E835</f>
        <v>丙丙</v>
      </c>
      <c r="H835" t="str">
        <f>VLOOKUP(G835,天干沖合!$E$2:$G$101,2,FALSE)</f>
        <v/>
      </c>
      <c r="I835" t="str">
        <f>VLOOKUP(G835,天干沖合!$E$2:$G$101,3,FALSE)</f>
        <v>为月奇悖师，文书逼迫，破耗遗失，主单据票证不明遗失。</v>
      </c>
    </row>
    <row r="836" spans="1:9" x14ac:dyDescent="0.25">
      <c r="A836">
        <f t="shared" si="65"/>
        <v>258.5</v>
      </c>
      <c r="B836">
        <f t="shared" si="66"/>
        <v>5</v>
      </c>
      <c r="C836">
        <f t="shared" si="67"/>
        <v>0</v>
      </c>
      <c r="D836">
        <f t="shared" si="68"/>
        <v>3</v>
      </c>
      <c r="E836" t="str">
        <f>INDEX([2]!十八局地盤表,FLOOR((ROW()-2)/64, 1)+1,  D836)</f>
        <v>辛</v>
      </c>
      <c r="F836" t="str">
        <f>INDEX([2]!十八局地盤表,FLOOR((ROW()-2)/64, 1)+1,  MOD(D836 - C836-1, 8)+1)</f>
        <v>辛</v>
      </c>
      <c r="G836" t="str">
        <f t="shared" si="69"/>
        <v>辛辛</v>
      </c>
      <c r="H836" t="str">
        <f>VLOOKUP(G836,天干沖合!$E$2:$G$101,2,FALSE)</f>
        <v/>
      </c>
      <c r="I836" t="str">
        <f>VLOOKUP(G836,天干沖合!$E$2:$G$101,3,FALSE)</f>
        <v>因午午为自刑，故名为伏吟天庭，公废私就，讼狱自罹罪名。</v>
      </c>
    </row>
    <row r="837" spans="1:9" x14ac:dyDescent="0.25">
      <c r="A837">
        <f t="shared" si="65"/>
        <v>259.5</v>
      </c>
      <c r="B837">
        <f t="shared" si="66"/>
        <v>5</v>
      </c>
      <c r="C837">
        <f t="shared" si="67"/>
        <v>0</v>
      </c>
      <c r="D837">
        <f t="shared" si="68"/>
        <v>4</v>
      </c>
      <c r="E837" t="str">
        <f>INDEX([2]!十八局地盤表,FLOOR((ROW()-2)/64, 1)+1,  D837)</f>
        <v>癸</v>
      </c>
      <c r="F837" t="str">
        <f>INDEX([2]!十八局地盤表,FLOOR((ROW()-2)/64, 1)+1,  MOD(D837 - C837-1, 8)+1)</f>
        <v>癸</v>
      </c>
      <c r="G837" t="str">
        <f t="shared" si="69"/>
        <v>癸癸</v>
      </c>
      <c r="H837" t="str">
        <f>VLOOKUP(G837,天干沖合!$E$2:$G$101,2,FALSE)</f>
        <v/>
      </c>
      <c r="I837" t="str">
        <f>VLOOKUP(G837,天干沖合!$E$2:$G$101,3,FALSE)</f>
        <v>名为天网四张，主行人失伴，病讼皆伤。</v>
      </c>
    </row>
    <row r="838" spans="1:9" x14ac:dyDescent="0.25">
      <c r="A838">
        <f t="shared" si="65"/>
        <v>260.5</v>
      </c>
      <c r="B838">
        <f t="shared" si="66"/>
        <v>5</v>
      </c>
      <c r="C838">
        <f t="shared" si="67"/>
        <v>0</v>
      </c>
      <c r="D838">
        <f t="shared" si="68"/>
        <v>5</v>
      </c>
      <c r="E838" t="str">
        <f>INDEX([2]!十八局地盤表,FLOOR((ROW()-2)/64, 1)+1,  D838)</f>
        <v>己</v>
      </c>
      <c r="F838" t="str">
        <f>INDEX([2]!十八局地盤表,FLOOR((ROW()-2)/64, 1)+1,  MOD(D838 - C838-1, 8)+1)</f>
        <v>己</v>
      </c>
      <c r="G838" t="str">
        <f t="shared" si="69"/>
        <v>己己</v>
      </c>
      <c r="H838" t="str">
        <f>VLOOKUP(G838,天干沖合!$E$2:$G$101,2,FALSE)</f>
        <v/>
      </c>
      <c r="I838" t="str">
        <f>VLOOKUP(G838,天干沖合!$E$2:$G$101,3,FALSE)</f>
        <v>名为地户逢鬼，病者发凶或必死，百事不遂，暂不谋为，谋为则凶。</v>
      </c>
    </row>
    <row r="839" spans="1:9" x14ac:dyDescent="0.25">
      <c r="A839">
        <f t="shared" si="65"/>
        <v>261.5</v>
      </c>
      <c r="B839">
        <f t="shared" si="66"/>
        <v>5</v>
      </c>
      <c r="C839">
        <f t="shared" si="67"/>
        <v>0</v>
      </c>
      <c r="D839">
        <f t="shared" si="68"/>
        <v>6</v>
      </c>
      <c r="E839" t="str">
        <f>INDEX([2]!十八局地盤表,FLOOR((ROW()-2)/64, 1)+1,  D839)</f>
        <v>庚</v>
      </c>
      <c r="F839" t="str">
        <f>INDEX([2]!十八局地盤表,FLOOR((ROW()-2)/64, 1)+1,  MOD(D839 - C839-1, 8)+1)</f>
        <v>庚</v>
      </c>
      <c r="G839" t="str">
        <f t="shared" si="69"/>
        <v>庚庚</v>
      </c>
      <c r="H839" t="str">
        <f>VLOOKUP(G839,天干沖合!$E$2:$G$101,2,FALSE)</f>
        <v/>
      </c>
      <c r="I839" t="str">
        <f>VLOOKUP(G839,天干沖合!$E$2:$G$101,3,FALSE)</f>
        <v>名为太白同宫，又名战格，官灾横祸，兄弟或同辈朋友相冲撞，不利为事。</v>
      </c>
    </row>
    <row r="840" spans="1:9" x14ac:dyDescent="0.25">
      <c r="A840">
        <f t="shared" si="65"/>
        <v>262.5</v>
      </c>
      <c r="B840">
        <f t="shared" si="66"/>
        <v>5</v>
      </c>
      <c r="C840">
        <f t="shared" si="67"/>
        <v>0</v>
      </c>
      <c r="D840">
        <f t="shared" si="68"/>
        <v>7</v>
      </c>
      <c r="E840" t="str">
        <f>INDEX([2]!十八局地盤表,FLOOR((ROW()-2)/64, 1)+1,  D840)</f>
        <v>丁</v>
      </c>
      <c r="F840" t="str">
        <f>INDEX([2]!十八局地盤表,FLOOR((ROW()-2)/64, 1)+1,  MOD(D840 - C840-1, 8)+1)</f>
        <v>丁</v>
      </c>
      <c r="G840" t="str">
        <f t="shared" si="69"/>
        <v>丁丁</v>
      </c>
      <c r="H840" t="str">
        <f>VLOOKUP(G840,天干沖合!$E$2:$G$101,2,FALSE)</f>
        <v/>
      </c>
      <c r="I840" t="str">
        <f>VLOOKUP(G840,天干沖合!$E$2:$G$101,3,FALSE)</f>
        <v>为星奇入太阴，文书证件即至，喜事从心，万事如意。</v>
      </c>
    </row>
    <row r="841" spans="1:9" x14ac:dyDescent="0.25">
      <c r="A841">
        <f t="shared" si="65"/>
        <v>263.5</v>
      </c>
      <c r="B841">
        <f t="shared" si="66"/>
        <v>5</v>
      </c>
      <c r="C841">
        <f t="shared" si="67"/>
        <v>0</v>
      </c>
      <c r="D841">
        <f t="shared" si="68"/>
        <v>8</v>
      </c>
      <c r="E841" t="str">
        <f>INDEX([2]!十八局地盤表,FLOOR((ROW()-2)/64, 1)+1,  D841)</f>
        <v>壬</v>
      </c>
      <c r="F841" t="str">
        <f>INDEX([2]!十八局地盤表,FLOOR((ROW()-2)/64, 1)+1,  MOD(D841 - C841-1, 8)+1)</f>
        <v>壬</v>
      </c>
      <c r="G841" t="str">
        <f t="shared" si="69"/>
        <v>壬壬</v>
      </c>
      <c r="H841" t="str">
        <f>VLOOKUP(G841,天干沖合!$E$2:$G$101,2,FALSE)</f>
        <v/>
      </c>
      <c r="I841" t="str">
        <f>VLOOKUP(G841,天干沖合!$E$2:$G$101,3,FALSE)</f>
        <v>名为蛇入地罗，外人缠绕，内事索索，吉门吉星，庶免蹉跎。</v>
      </c>
    </row>
    <row r="842" spans="1:9" x14ac:dyDescent="0.25">
      <c r="A842">
        <f t="shared" si="65"/>
        <v>264.5</v>
      </c>
      <c r="B842">
        <f t="shared" si="66"/>
        <v>5</v>
      </c>
      <c r="C842">
        <f t="shared" si="67"/>
        <v>1</v>
      </c>
      <c r="D842">
        <f t="shared" si="68"/>
        <v>1</v>
      </c>
      <c r="E842" t="str">
        <f>INDEX([2]!十八局地盤表,FLOOR((ROW()-2)/64, 1)+1,  D842)</f>
        <v>乙</v>
      </c>
      <c r="F842" t="str">
        <f>INDEX([2]!十八局地盤表,FLOOR((ROW()-2)/64, 1)+1,  MOD(D842 - C842-1, 8)+1)</f>
        <v>壬</v>
      </c>
      <c r="G842" t="str">
        <f t="shared" si="69"/>
        <v>壬乙</v>
      </c>
      <c r="H842" t="str">
        <f>VLOOKUP(G842,天干沖合!$E$2:$G$101,2,FALSE)</f>
        <v/>
      </c>
      <c r="I842" t="str">
        <f>VLOOKUP(G842,天干沖合!$E$2:$G$101,3,FALSE)</f>
        <v>名为小蛇得势，女人柔顺，男人通达，测孕育生子，禄马光华。</v>
      </c>
    </row>
    <row r="843" spans="1:9" x14ac:dyDescent="0.25">
      <c r="A843">
        <f t="shared" si="65"/>
        <v>265.5</v>
      </c>
      <c r="B843">
        <f t="shared" si="66"/>
        <v>5</v>
      </c>
      <c r="C843">
        <f t="shared" si="67"/>
        <v>1</v>
      </c>
      <c r="D843">
        <f t="shared" si="68"/>
        <v>2</v>
      </c>
      <c r="E843" t="str">
        <f>INDEX([2]!十八局地盤表,FLOOR((ROW()-2)/64, 1)+1,  D843)</f>
        <v>丙</v>
      </c>
      <c r="F843" t="str">
        <f>INDEX([2]!十八局地盤表,FLOOR((ROW()-2)/64, 1)+1,  MOD(D843 - C843-1, 8)+1)</f>
        <v>乙</v>
      </c>
      <c r="G843" t="str">
        <f t="shared" si="69"/>
        <v>乙丙</v>
      </c>
      <c r="H843" t="str">
        <f>VLOOKUP(G843,天干沖合!$E$2:$G$101,2,FALSE)</f>
        <v/>
      </c>
      <c r="I843" t="str">
        <f>VLOOKUP(G843,天干沖合!$E$2:$G$101,3,FALSE)</f>
        <v>乙木生丙火，为奇仪顺遂，吉星迁官晋职，凶星夫妻反目离别。</v>
      </c>
    </row>
    <row r="844" spans="1:9" x14ac:dyDescent="0.25">
      <c r="A844">
        <f t="shared" si="65"/>
        <v>266.5</v>
      </c>
      <c r="B844">
        <f t="shared" si="66"/>
        <v>5</v>
      </c>
      <c r="C844">
        <f t="shared" si="67"/>
        <v>1</v>
      </c>
      <c r="D844">
        <f t="shared" si="68"/>
        <v>3</v>
      </c>
      <c r="E844" t="str">
        <f>INDEX([2]!十八局地盤表,FLOOR((ROW()-2)/64, 1)+1,  D844)</f>
        <v>辛</v>
      </c>
      <c r="F844" t="str">
        <f>INDEX([2]!十八局地盤表,FLOOR((ROW()-2)/64, 1)+1,  MOD(D844 - C844-1, 8)+1)</f>
        <v>丙</v>
      </c>
      <c r="G844" t="str">
        <f t="shared" si="69"/>
        <v>丙辛</v>
      </c>
      <c r="H844" t="str">
        <f>VLOOKUP(G844,天干沖合!$E$2:$G$101,2,FALSE)</f>
        <v>合水</v>
      </c>
      <c r="I844" t="str">
        <f>VLOOKUP(G844,天干沖合!$E$2:$G$101,3,FALSE)</f>
        <v>因丙辛相合，故为谋事能成，为疾病人不凶。</v>
      </c>
    </row>
    <row r="845" spans="1:9" x14ac:dyDescent="0.25">
      <c r="A845">
        <f t="shared" si="65"/>
        <v>267.5</v>
      </c>
      <c r="B845">
        <f t="shared" si="66"/>
        <v>5</v>
      </c>
      <c r="C845">
        <f t="shared" si="67"/>
        <v>1</v>
      </c>
      <c r="D845">
        <f t="shared" si="68"/>
        <v>4</v>
      </c>
      <c r="E845" t="str">
        <f>INDEX([2]!十八局地盤表,FLOOR((ROW()-2)/64, 1)+1,  D845)</f>
        <v>癸</v>
      </c>
      <c r="F845" t="str">
        <f>INDEX([2]!十八局地盤表,FLOOR((ROW()-2)/64, 1)+1,  MOD(D845 - C845-1, 8)+1)</f>
        <v>辛</v>
      </c>
      <c r="G845" t="str">
        <f t="shared" si="69"/>
        <v>辛癸</v>
      </c>
      <c r="H845" t="str">
        <f>VLOOKUP(G845,天干沖合!$E$2:$G$101,2,FALSE)</f>
        <v/>
      </c>
      <c r="I845" t="str">
        <f>VLOOKUP(G845,天干沖合!$E$2:$G$101,3,FALSE)</f>
        <v>因辛为天牢，癸为华盖，故名为天牢华盖，日月失明，误入天网，动止乘张。</v>
      </c>
    </row>
    <row r="846" spans="1:9" x14ac:dyDescent="0.25">
      <c r="A846">
        <f t="shared" si="65"/>
        <v>268.5</v>
      </c>
      <c r="B846">
        <f t="shared" si="66"/>
        <v>5</v>
      </c>
      <c r="C846">
        <f t="shared" si="67"/>
        <v>1</v>
      </c>
      <c r="D846">
        <f t="shared" si="68"/>
        <v>5</v>
      </c>
      <c r="E846" t="str">
        <f>INDEX([2]!十八局地盤表,FLOOR((ROW()-2)/64, 1)+1,  D846)</f>
        <v>己</v>
      </c>
      <c r="F846" t="str">
        <f>INDEX([2]!十八局地盤表,FLOOR((ROW()-2)/64, 1)+1,  MOD(D846 - C846-1, 8)+1)</f>
        <v>癸</v>
      </c>
      <c r="G846" t="str">
        <f t="shared" si="69"/>
        <v>癸己</v>
      </c>
      <c r="H846" t="str">
        <f>VLOOKUP(G846,天干沖合!$E$2:$G$101,2,FALSE)</f>
        <v/>
      </c>
      <c r="I846" t="str">
        <f>VLOOKUP(G846,天干沖合!$E$2:$G$101,3,FALSE)</f>
        <v>名为华盖地户，男女测之，音信皆阻，此格躲灾避难方为吉。</v>
      </c>
    </row>
    <row r="847" spans="1:9" x14ac:dyDescent="0.25">
      <c r="A847">
        <f t="shared" si="65"/>
        <v>269.5</v>
      </c>
      <c r="B847">
        <f t="shared" si="66"/>
        <v>5</v>
      </c>
      <c r="C847">
        <f t="shared" si="67"/>
        <v>1</v>
      </c>
      <c r="D847">
        <f t="shared" si="68"/>
        <v>6</v>
      </c>
      <c r="E847" t="str">
        <f>INDEX([2]!十八局地盤表,FLOOR((ROW()-2)/64, 1)+1,  D847)</f>
        <v>庚</v>
      </c>
      <c r="F847" t="str">
        <f>INDEX([2]!十八局地盤表,FLOOR((ROW()-2)/64, 1)+1,  MOD(D847 - C847-1, 8)+1)</f>
        <v>己</v>
      </c>
      <c r="G847" t="str">
        <f t="shared" si="69"/>
        <v>己庚</v>
      </c>
      <c r="H847" t="str">
        <f>VLOOKUP(G847,天干沖合!$E$2:$G$101,2,FALSE)</f>
        <v/>
      </c>
      <c r="I847" t="str">
        <f>VLOOKUP(G847,天干沖合!$E$2:$G$101,3,FALSE)</f>
        <v>名为刑格返名，词讼先动者不利，如临阴星则有谋害之情。</v>
      </c>
    </row>
    <row r="848" spans="1:9" x14ac:dyDescent="0.25">
      <c r="A848">
        <f t="shared" si="65"/>
        <v>270.5</v>
      </c>
      <c r="B848">
        <f t="shared" si="66"/>
        <v>5</v>
      </c>
      <c r="C848">
        <f t="shared" si="67"/>
        <v>1</v>
      </c>
      <c r="D848">
        <f t="shared" si="68"/>
        <v>7</v>
      </c>
      <c r="E848" t="str">
        <f>INDEX([2]!十八局地盤表,FLOOR((ROW()-2)/64, 1)+1,  D848)</f>
        <v>丁</v>
      </c>
      <c r="F848" t="str">
        <f>INDEX([2]!十八局地盤表,FLOOR((ROW()-2)/64, 1)+1,  MOD(D848 - C848-1, 8)+1)</f>
        <v>庚</v>
      </c>
      <c r="G848" t="str">
        <f t="shared" si="69"/>
        <v>庚丁</v>
      </c>
      <c r="H848" t="str">
        <f>VLOOKUP(G848,天干沖合!$E$2:$G$101,2,FALSE)</f>
        <v/>
      </c>
      <c r="I848" t="str">
        <f>VLOOKUP(G848,天干沖合!$E$2:$G$101,3,FALSE)</f>
        <v>名为亭亭之格，因私匿或男女关系起官司是非，门吉有救，门凶事必凶。</v>
      </c>
    </row>
    <row r="849" spans="1:9" x14ac:dyDescent="0.25">
      <c r="A849">
        <f t="shared" si="65"/>
        <v>271.5</v>
      </c>
      <c r="B849">
        <f t="shared" si="66"/>
        <v>5</v>
      </c>
      <c r="C849">
        <f t="shared" si="67"/>
        <v>1</v>
      </c>
      <c r="D849">
        <f t="shared" si="68"/>
        <v>8</v>
      </c>
      <c r="E849" t="str">
        <f>INDEX([2]!十八局地盤表,FLOOR((ROW()-2)/64, 1)+1,  D849)</f>
        <v>壬</v>
      </c>
      <c r="F849" t="str">
        <f>INDEX([2]!十八局地盤表,FLOOR((ROW()-2)/64, 1)+1,  MOD(D849 - C849-1, 8)+1)</f>
        <v>丁</v>
      </c>
      <c r="G849" t="str">
        <f t="shared" si="69"/>
        <v>丁壬</v>
      </c>
      <c r="H849" t="str">
        <f>VLOOKUP(G849,天干沖合!$E$2:$G$101,2,FALSE)</f>
        <v>合木</v>
      </c>
      <c r="I849" t="str">
        <f>VLOOKUP(G849,天干沖合!$E$2:$G$101,3,FALSE)</f>
        <v>因丁壬相合，故主贵人恩诏，讼狱公平，测婚多为苟合。</v>
      </c>
    </row>
    <row r="850" spans="1:9" x14ac:dyDescent="0.25">
      <c r="A850">
        <f t="shared" si="65"/>
        <v>272.5</v>
      </c>
      <c r="B850">
        <f t="shared" si="66"/>
        <v>5</v>
      </c>
      <c r="C850">
        <f t="shared" si="67"/>
        <v>2</v>
      </c>
      <c r="D850">
        <f t="shared" si="68"/>
        <v>1</v>
      </c>
      <c r="E850" t="str">
        <f>INDEX([2]!十八局地盤表,FLOOR((ROW()-2)/64, 1)+1,  D850)</f>
        <v>乙</v>
      </c>
      <c r="F850" t="str">
        <f>INDEX([2]!十八局地盤表,FLOOR((ROW()-2)/64, 1)+1,  MOD(D850 - C850-1, 8)+1)</f>
        <v>丁</v>
      </c>
      <c r="G850" t="str">
        <f t="shared" si="69"/>
        <v>丁乙</v>
      </c>
      <c r="H850" t="str">
        <f>VLOOKUP(G850,天干沖合!$E$2:$G$101,2,FALSE)</f>
        <v/>
      </c>
      <c r="I850" t="str">
        <f>VLOOKUP(G850,天干沖合!$E$2:$G$101,3,FALSE)</f>
        <v>为人遁吉格，贵人加官晋爵，常人婚姻财帛有喜。</v>
      </c>
    </row>
    <row r="851" spans="1:9" x14ac:dyDescent="0.25">
      <c r="A851">
        <f t="shared" si="65"/>
        <v>273.5</v>
      </c>
      <c r="B851">
        <f t="shared" si="66"/>
        <v>5</v>
      </c>
      <c r="C851">
        <f t="shared" si="67"/>
        <v>2</v>
      </c>
      <c r="D851">
        <f t="shared" si="68"/>
        <v>2</v>
      </c>
      <c r="E851" t="str">
        <f>INDEX([2]!十八局地盤表,FLOOR((ROW()-2)/64, 1)+1,  D851)</f>
        <v>丙</v>
      </c>
      <c r="F851" t="str">
        <f>INDEX([2]!十八局地盤表,FLOOR((ROW()-2)/64, 1)+1,  MOD(D851 - C851-1, 8)+1)</f>
        <v>壬</v>
      </c>
      <c r="G851" t="str">
        <f t="shared" si="69"/>
        <v>壬丙</v>
      </c>
      <c r="H851" t="str">
        <f>VLOOKUP(G851,天干沖合!$E$2:$G$101,2,FALSE)</f>
        <v>沖</v>
      </c>
      <c r="I851" t="str">
        <f>VLOOKUP(G851,天干沖合!$E$2:$G$101,3,FALSE)</f>
        <v>名为水蛇入火，因壬丙相冲克，故主官灾刑禁，络绎不绝。</v>
      </c>
    </row>
    <row r="852" spans="1:9" x14ac:dyDescent="0.25">
      <c r="A852">
        <f t="shared" si="65"/>
        <v>274.5</v>
      </c>
      <c r="B852">
        <f t="shared" si="66"/>
        <v>5</v>
      </c>
      <c r="C852">
        <f t="shared" si="67"/>
        <v>2</v>
      </c>
      <c r="D852">
        <f t="shared" si="68"/>
        <v>3</v>
      </c>
      <c r="E852" t="str">
        <f>INDEX([2]!十八局地盤表,FLOOR((ROW()-2)/64, 1)+1,  D852)</f>
        <v>辛</v>
      </c>
      <c r="F852" t="str">
        <f>INDEX([2]!十八局地盤表,FLOOR((ROW()-2)/64, 1)+1,  MOD(D852 - C852-1, 8)+1)</f>
        <v>乙</v>
      </c>
      <c r="G852" t="str">
        <f t="shared" si="69"/>
        <v>乙辛</v>
      </c>
      <c r="H852" t="str">
        <f>VLOOKUP(G852,天干沖合!$E$2:$G$101,2,FALSE)</f>
        <v>沖</v>
      </c>
      <c r="I852" t="str">
        <f>VLOOKUP(G852,天干沖合!$E$2:$G$101,3,FALSE)</f>
        <v>乙为青龙，辛为白虎，乙木被刑金冲克而逃，故为青龙逃走，人亡财破，奴仆拐带，六畜皆伤。测婚为女逃男。</v>
      </c>
    </row>
    <row r="853" spans="1:9" x14ac:dyDescent="0.25">
      <c r="A853">
        <f t="shared" si="65"/>
        <v>275.5</v>
      </c>
      <c r="B853">
        <f t="shared" si="66"/>
        <v>5</v>
      </c>
      <c r="C853">
        <f t="shared" si="67"/>
        <v>2</v>
      </c>
      <c r="D853">
        <f t="shared" si="68"/>
        <v>4</v>
      </c>
      <c r="E853" t="str">
        <f>INDEX([2]!十八局地盤表,FLOOR((ROW()-2)/64, 1)+1,  D853)</f>
        <v>癸</v>
      </c>
      <c r="F853" t="str">
        <f>INDEX([2]!十八局地盤表,FLOOR((ROW()-2)/64, 1)+1,  MOD(D853 - C853-1, 8)+1)</f>
        <v>丙</v>
      </c>
      <c r="G853" t="str">
        <f t="shared" si="69"/>
        <v>丙癸</v>
      </c>
      <c r="H853" t="str">
        <f>VLOOKUP(G853,天干沖合!$E$2:$G$101,2,FALSE)</f>
        <v/>
      </c>
      <c r="I853" t="str">
        <f>VLOOKUP(G853,天干沖合!$E$2:$G$101,3,FALSE)</f>
        <v>为华盖悖师，阴人害事，灾祸频生。</v>
      </c>
    </row>
    <row r="854" spans="1:9" x14ac:dyDescent="0.25">
      <c r="A854">
        <f t="shared" si="65"/>
        <v>276.5</v>
      </c>
      <c r="B854">
        <f t="shared" si="66"/>
        <v>5</v>
      </c>
      <c r="C854">
        <f t="shared" si="67"/>
        <v>2</v>
      </c>
      <c r="D854">
        <f t="shared" si="68"/>
        <v>5</v>
      </c>
      <c r="E854" t="str">
        <f>INDEX([2]!十八局地盤表,FLOOR((ROW()-2)/64, 1)+1,  D854)</f>
        <v>己</v>
      </c>
      <c r="F854" t="str">
        <f>INDEX([2]!十八局地盤表,FLOOR((ROW()-2)/64, 1)+1,  MOD(D854 - C854-1, 8)+1)</f>
        <v>辛</v>
      </c>
      <c r="G854" t="str">
        <f t="shared" si="69"/>
        <v>辛己</v>
      </c>
      <c r="H854" t="str">
        <f>VLOOKUP(G854,天干沖合!$E$2:$G$101,2,FALSE)</f>
        <v/>
      </c>
      <c r="I854" t="str">
        <f>VLOOKUP(G854,天干沖合!$E$2:$G$101,3,FALSE)</f>
        <v>辛为罪人，戌为午火之库，故名为入狱自刑，奴仆背主，有苦诉讼难伸。</v>
      </c>
    </row>
    <row r="855" spans="1:9" x14ac:dyDescent="0.25">
      <c r="A855">
        <f t="shared" si="65"/>
        <v>277.5</v>
      </c>
      <c r="B855">
        <f t="shared" si="66"/>
        <v>5</v>
      </c>
      <c r="C855">
        <f t="shared" si="67"/>
        <v>2</v>
      </c>
      <c r="D855">
        <f t="shared" si="68"/>
        <v>6</v>
      </c>
      <c r="E855" t="str">
        <f>INDEX([2]!十八局地盤表,FLOOR((ROW()-2)/64, 1)+1,  D855)</f>
        <v>庚</v>
      </c>
      <c r="F855" t="str">
        <f>INDEX([2]!十八局地盤表,FLOOR((ROW()-2)/64, 1)+1,  MOD(D855 - C855-1, 8)+1)</f>
        <v>癸</v>
      </c>
      <c r="G855" t="str">
        <f t="shared" si="69"/>
        <v>癸庚</v>
      </c>
      <c r="H855" t="str">
        <f>VLOOKUP(G855,天干沖合!$E$2:$G$101,2,FALSE)</f>
        <v/>
      </c>
      <c r="I855" t="str">
        <f>VLOOKUP(G855,天干沖合!$E$2:$G$101,3,FALSE)</f>
        <v>名为太白入网，主以暴力争讼，自罹罪责。</v>
      </c>
    </row>
    <row r="856" spans="1:9" x14ac:dyDescent="0.25">
      <c r="A856">
        <f t="shared" si="65"/>
        <v>278.5</v>
      </c>
      <c r="B856">
        <f t="shared" si="66"/>
        <v>5</v>
      </c>
      <c r="C856">
        <f t="shared" si="67"/>
        <v>2</v>
      </c>
      <c r="D856">
        <f t="shared" si="68"/>
        <v>7</v>
      </c>
      <c r="E856" t="str">
        <f>INDEX([2]!十八局地盤表,FLOOR((ROW()-2)/64, 1)+1,  D856)</f>
        <v>丁</v>
      </c>
      <c r="F856" t="str">
        <f>INDEX([2]!十八局地盤表,FLOOR((ROW()-2)/64, 1)+1,  MOD(D856 - C856-1, 8)+1)</f>
        <v>己</v>
      </c>
      <c r="G856" t="str">
        <f t="shared" si="69"/>
        <v>己丁</v>
      </c>
      <c r="H856" t="str">
        <f>VLOOKUP(G856,天干沖合!$E$2:$G$101,2,FALSE)</f>
        <v/>
      </c>
      <c r="I856" t="str">
        <f>VLOOKUP(G856,天干沖合!$E$2:$G$101,3,FALSE)</f>
        <v>因戌为火墓，故名为朱雀入墓，文书词讼，先曲后直。</v>
      </c>
    </row>
    <row r="857" spans="1:9" x14ac:dyDescent="0.25">
      <c r="A857">
        <f t="shared" si="65"/>
        <v>279.5</v>
      </c>
      <c r="B857">
        <f t="shared" si="66"/>
        <v>5</v>
      </c>
      <c r="C857">
        <f t="shared" si="67"/>
        <v>2</v>
      </c>
      <c r="D857">
        <f t="shared" si="68"/>
        <v>8</v>
      </c>
      <c r="E857" t="str">
        <f>INDEX([2]!十八局地盤表,FLOOR((ROW()-2)/64, 1)+1,  D857)</f>
        <v>壬</v>
      </c>
      <c r="F857" t="str">
        <f>INDEX([2]!十八局地盤表,FLOOR((ROW()-2)/64, 1)+1,  MOD(D857 - C857-1, 8)+1)</f>
        <v>庚</v>
      </c>
      <c r="G857" t="str">
        <f t="shared" si="69"/>
        <v>庚壬</v>
      </c>
      <c r="H857" t="str">
        <f>VLOOKUP(G857,天干沖合!$E$2:$G$101,2,FALSE)</f>
        <v/>
      </c>
      <c r="I857" t="str">
        <f>VLOOKUP(G857,天干沖合!$E$2:$G$101,3,FALSE)</f>
        <v>为上格，壬水主流动，庚为阻隔之神，故远行道路迷失，男女音信难通。</v>
      </c>
    </row>
    <row r="858" spans="1:9" x14ac:dyDescent="0.25">
      <c r="A858">
        <f t="shared" si="65"/>
        <v>280.5</v>
      </c>
      <c r="B858">
        <f t="shared" si="66"/>
        <v>5</v>
      </c>
      <c r="C858">
        <f t="shared" si="67"/>
        <v>3</v>
      </c>
      <c r="D858">
        <f t="shared" si="68"/>
        <v>1</v>
      </c>
      <c r="E858" t="str">
        <f>INDEX([2]!十八局地盤表,FLOOR((ROW()-2)/64, 1)+1,  D858)</f>
        <v>乙</v>
      </c>
      <c r="F858" t="str">
        <f>INDEX([2]!十八局地盤表,FLOOR((ROW()-2)/64, 1)+1,  MOD(D858 - C858-1, 8)+1)</f>
        <v>庚</v>
      </c>
      <c r="G858" t="str">
        <f t="shared" si="69"/>
        <v>庚乙</v>
      </c>
      <c r="H858" t="str">
        <f>VLOOKUP(G858,天干沖合!$E$2:$G$101,2,FALSE)</f>
        <v>合金</v>
      </c>
      <c r="I858" t="str">
        <f>VLOOKUP(G858,天干沖合!$E$2:$G$101,3,FALSE)</f>
        <v>为太白逢星，退吉进凶，谋为不利。</v>
      </c>
    </row>
    <row r="859" spans="1:9" x14ac:dyDescent="0.25">
      <c r="A859">
        <f t="shared" si="65"/>
        <v>281.5</v>
      </c>
      <c r="B859">
        <f t="shared" si="66"/>
        <v>5</v>
      </c>
      <c r="C859">
        <f t="shared" si="67"/>
        <v>3</v>
      </c>
      <c r="D859">
        <f t="shared" si="68"/>
        <v>2</v>
      </c>
      <c r="E859" t="str">
        <f>INDEX([2]!十八局地盤表,FLOOR((ROW()-2)/64, 1)+1,  D859)</f>
        <v>丙</v>
      </c>
      <c r="F859" t="str">
        <f>INDEX([2]!十八局地盤表,FLOOR((ROW()-2)/64, 1)+1,  MOD(D859 - C859-1, 8)+1)</f>
        <v>丁</v>
      </c>
      <c r="G859" t="str">
        <f t="shared" si="69"/>
        <v>丁丙</v>
      </c>
      <c r="H859" t="str">
        <f>VLOOKUP(G859,天干沖合!$E$2:$G$101,2,FALSE)</f>
        <v/>
      </c>
      <c r="I859" t="str">
        <f>VLOOKUP(G859,天干沖合!$E$2:$G$101,3,FALSE)</f>
        <v>为星随月转，贵人越级高升，常人乐里生悲，要忍，不然因小的不忍而引起大的不幸。</v>
      </c>
    </row>
    <row r="860" spans="1:9" x14ac:dyDescent="0.25">
      <c r="A860">
        <f t="shared" si="65"/>
        <v>282.5</v>
      </c>
      <c r="B860">
        <f t="shared" si="66"/>
        <v>5</v>
      </c>
      <c r="C860">
        <f t="shared" si="67"/>
        <v>3</v>
      </c>
      <c r="D860">
        <f t="shared" si="68"/>
        <v>3</v>
      </c>
      <c r="E860" t="str">
        <f>INDEX([2]!十八局地盤表,FLOOR((ROW()-2)/64, 1)+1,  D860)</f>
        <v>辛</v>
      </c>
      <c r="F860" t="str">
        <f>INDEX([2]!十八局地盤表,FLOOR((ROW()-2)/64, 1)+1,  MOD(D860 - C860-1, 8)+1)</f>
        <v>壬</v>
      </c>
      <c r="G860" t="str">
        <f t="shared" si="69"/>
        <v>壬辛</v>
      </c>
      <c r="H860" t="str">
        <f>VLOOKUP(G860,天干沖合!$E$2:$G$101,2,FALSE)</f>
        <v/>
      </c>
      <c r="I860" t="str">
        <f>VLOOKUP(G860,天干沖合!$E$2:$G$101,3,FALSE)</f>
        <v>因辛金入辰水之墓，故名为腾蛇相缠，纵得吉门，亦不能安宁，若有谋望，被人欺瞒。</v>
      </c>
    </row>
    <row r="861" spans="1:9" x14ac:dyDescent="0.25">
      <c r="A861">
        <f t="shared" si="65"/>
        <v>283.5</v>
      </c>
      <c r="B861">
        <f t="shared" si="66"/>
        <v>5</v>
      </c>
      <c r="C861">
        <f t="shared" si="67"/>
        <v>3</v>
      </c>
      <c r="D861">
        <f t="shared" si="68"/>
        <v>4</v>
      </c>
      <c r="E861" t="str">
        <f>INDEX([2]!十八局地盤表,FLOOR((ROW()-2)/64, 1)+1,  D861)</f>
        <v>癸</v>
      </c>
      <c r="F861" t="str">
        <f>INDEX([2]!十八局地盤表,FLOOR((ROW()-2)/64, 1)+1,  MOD(D861 - C861-1, 8)+1)</f>
        <v>乙</v>
      </c>
      <c r="G861" t="str">
        <f t="shared" si="69"/>
        <v>乙癸</v>
      </c>
      <c r="H861" t="str">
        <f>VLOOKUP(G861,天干沖合!$E$2:$G$101,2,FALSE)</f>
        <v/>
      </c>
      <c r="I861" t="str">
        <f>VLOOKUP(G861,天干沖合!$E$2:$G$101,3,FALSE)</f>
        <v>为华盖逢星，遁迹修道，隐匿藏形，躲灾避难为吉。</v>
      </c>
    </row>
    <row r="862" spans="1:9" x14ac:dyDescent="0.25">
      <c r="A862">
        <f t="shared" si="65"/>
        <v>284.5</v>
      </c>
      <c r="B862">
        <f t="shared" si="66"/>
        <v>5</v>
      </c>
      <c r="C862">
        <f t="shared" si="67"/>
        <v>3</v>
      </c>
      <c r="D862">
        <f t="shared" si="68"/>
        <v>5</v>
      </c>
      <c r="E862" t="str">
        <f>INDEX([2]!十八局地盤表,FLOOR((ROW()-2)/64, 1)+1,  D862)</f>
        <v>己</v>
      </c>
      <c r="F862" t="str">
        <f>INDEX([2]!十八局地盤表,FLOOR((ROW()-2)/64, 1)+1,  MOD(D862 - C862-1, 8)+1)</f>
        <v>丙</v>
      </c>
      <c r="G862" t="str">
        <f t="shared" si="69"/>
        <v>丙己</v>
      </c>
      <c r="H862" t="str">
        <f>VLOOKUP(G862,天干沖合!$E$2:$G$101,2,FALSE)</f>
        <v/>
      </c>
      <c r="I862" t="str">
        <f>VLOOKUP(G862,天干沖合!$E$2:$G$101,3,FALSE)</f>
        <v>因丙火入戌墓，故为火悖入刑，囚人刑杖，文书不行，吉门得吉，凶门转凶。</v>
      </c>
    </row>
    <row r="863" spans="1:9" x14ac:dyDescent="0.25">
      <c r="A863">
        <f t="shared" si="65"/>
        <v>285.5</v>
      </c>
      <c r="B863">
        <f t="shared" si="66"/>
        <v>5</v>
      </c>
      <c r="C863">
        <f t="shared" si="67"/>
        <v>3</v>
      </c>
      <c r="D863">
        <f t="shared" si="68"/>
        <v>6</v>
      </c>
      <c r="E863" t="str">
        <f>INDEX([2]!十八局地盤表,FLOOR((ROW()-2)/64, 1)+1,  D863)</f>
        <v>庚</v>
      </c>
      <c r="F863" t="str">
        <f>INDEX([2]!十八局地盤表,FLOOR((ROW()-2)/64, 1)+1,  MOD(D863 - C863-1, 8)+1)</f>
        <v>辛</v>
      </c>
      <c r="G863" t="str">
        <f t="shared" si="69"/>
        <v>辛庚</v>
      </c>
      <c r="H863" t="str">
        <f>VLOOKUP(G863,天干沖合!$E$2:$G$101,2,FALSE)</f>
        <v/>
      </c>
      <c r="I863" t="str">
        <f>VLOOKUP(G863,天干沖合!$E$2:$G$101,3,FALSE)</f>
        <v>名为白虎出力，刀刃相交，主客相残，逊让退步稍可，强进血溅衣衫。</v>
      </c>
    </row>
    <row r="864" spans="1:9" x14ac:dyDescent="0.25">
      <c r="A864">
        <f t="shared" si="65"/>
        <v>286.5</v>
      </c>
      <c r="B864">
        <f t="shared" si="66"/>
        <v>5</v>
      </c>
      <c r="C864">
        <f t="shared" si="67"/>
        <v>3</v>
      </c>
      <c r="D864">
        <f t="shared" si="68"/>
        <v>7</v>
      </c>
      <c r="E864" t="str">
        <f>INDEX([2]!十八局地盤表,FLOOR((ROW()-2)/64, 1)+1,  D864)</f>
        <v>丁</v>
      </c>
      <c r="F864" t="str">
        <f>INDEX([2]!十八局地盤表,FLOOR((ROW()-2)/64, 1)+1,  MOD(D864 - C864-1, 8)+1)</f>
        <v>癸</v>
      </c>
      <c r="G864" t="str">
        <f t="shared" si="69"/>
        <v>癸丁</v>
      </c>
      <c r="H864" t="str">
        <f>VLOOKUP(G864,天干沖合!$E$2:$G$101,2,FALSE)</f>
        <v>沖</v>
      </c>
      <c r="I864" t="str">
        <f>VLOOKUP(G864,天干沖合!$E$2:$G$101,3,FALSE)</f>
        <v>因癸水冲克丁火，丁火烧灼癸水，故名为腾蛇夭矫，文书官司，火焚也逃不掉。</v>
      </c>
    </row>
    <row r="865" spans="1:9" x14ac:dyDescent="0.25">
      <c r="A865">
        <f t="shared" si="65"/>
        <v>287.5</v>
      </c>
      <c r="B865">
        <f t="shared" si="66"/>
        <v>5</v>
      </c>
      <c r="C865">
        <f t="shared" si="67"/>
        <v>3</v>
      </c>
      <c r="D865">
        <f t="shared" si="68"/>
        <v>8</v>
      </c>
      <c r="E865" t="str">
        <f>INDEX([2]!十八局地盤表,FLOOR((ROW()-2)/64, 1)+1,  D865)</f>
        <v>壬</v>
      </c>
      <c r="F865" t="str">
        <f>INDEX([2]!十八局地盤表,FLOOR((ROW()-2)/64, 1)+1,  MOD(D865 - C865-1, 8)+1)</f>
        <v>己</v>
      </c>
      <c r="G865" t="str">
        <f t="shared" si="69"/>
        <v>己壬</v>
      </c>
      <c r="H865" t="str">
        <f>VLOOKUP(G865,天干沖合!$E$2:$G$101,2,FALSE)</f>
        <v/>
      </c>
      <c r="I865" t="str">
        <f>VLOOKUP(G865,天干沖合!$E$2:$G$101,3,FALSE)</f>
        <v>名为地网高张，狡童佚女，奸情伤杀，凶。</v>
      </c>
    </row>
    <row r="866" spans="1:9" x14ac:dyDescent="0.25">
      <c r="A866">
        <f t="shared" si="65"/>
        <v>288.5</v>
      </c>
      <c r="B866">
        <f t="shared" si="66"/>
        <v>5</v>
      </c>
      <c r="C866">
        <f t="shared" si="67"/>
        <v>4</v>
      </c>
      <c r="D866">
        <f t="shared" si="68"/>
        <v>1</v>
      </c>
      <c r="E866" t="str">
        <f>INDEX([2]!十八局地盤表,FLOOR((ROW()-2)/64, 1)+1,  D866)</f>
        <v>乙</v>
      </c>
      <c r="F866" t="str">
        <f>INDEX([2]!十八局地盤表,FLOOR((ROW()-2)/64, 1)+1,  MOD(D866 - C866-1, 8)+1)</f>
        <v>己</v>
      </c>
      <c r="G866" t="str">
        <f t="shared" si="69"/>
        <v>己乙</v>
      </c>
      <c r="H866" t="str">
        <f>VLOOKUP(G866,天干沖合!$E$2:$G$101,2,FALSE)</f>
        <v/>
      </c>
      <c r="I866" t="str">
        <f>VLOOKUP(G866,天干沖合!$E$2:$G$101,3,FALSE)</f>
        <v>因戌为乙木之墓，己又为地户，故名墓神不明，地户逢星，宜遁迹隐形为利。</v>
      </c>
    </row>
    <row r="867" spans="1:9" x14ac:dyDescent="0.25">
      <c r="A867">
        <f t="shared" si="65"/>
        <v>289.5</v>
      </c>
      <c r="B867">
        <f t="shared" si="66"/>
        <v>5</v>
      </c>
      <c r="C867">
        <f t="shared" si="67"/>
        <v>4</v>
      </c>
      <c r="D867">
        <f t="shared" si="68"/>
        <v>2</v>
      </c>
      <c r="E867" t="str">
        <f>INDEX([2]!十八局地盤表,FLOOR((ROW()-2)/64, 1)+1,  D867)</f>
        <v>丙</v>
      </c>
      <c r="F867" t="str">
        <f>INDEX([2]!十八局地盤表,FLOOR((ROW()-2)/64, 1)+1,  MOD(D867 - C867-1, 8)+1)</f>
        <v>庚</v>
      </c>
      <c r="G867" t="str">
        <f t="shared" si="69"/>
        <v>庚丙</v>
      </c>
      <c r="H867" t="str">
        <f>VLOOKUP(G867,天干沖合!$E$2:$G$101,2,FALSE)</f>
        <v/>
      </c>
      <c r="I867" t="str">
        <f>VLOOKUP(G867,天干沖合!$E$2:$G$101,3,FALSE)</f>
        <v>为太白入荧，测贼盗时，看贼人来不来，太白入荧，贼定要来，为客进利，为主破财。</v>
      </c>
    </row>
    <row r="868" spans="1:9" x14ac:dyDescent="0.25">
      <c r="A868">
        <f t="shared" si="65"/>
        <v>290.5</v>
      </c>
      <c r="B868">
        <f t="shared" si="66"/>
        <v>5</v>
      </c>
      <c r="C868">
        <f t="shared" si="67"/>
        <v>4</v>
      </c>
      <c r="D868">
        <f t="shared" si="68"/>
        <v>3</v>
      </c>
      <c r="E868" t="str">
        <f>INDEX([2]!十八局地盤表,FLOOR((ROW()-2)/64, 1)+1,  D868)</f>
        <v>辛</v>
      </c>
      <c r="F868" t="str">
        <f>INDEX([2]!十八局地盤表,FLOOR((ROW()-2)/64, 1)+1,  MOD(D868 - C868-1, 8)+1)</f>
        <v>丁</v>
      </c>
      <c r="G868" t="str">
        <f t="shared" si="69"/>
        <v>丁辛</v>
      </c>
      <c r="H868" t="str">
        <f>VLOOKUP(G868,天干沖合!$E$2:$G$101,2,FALSE)</f>
        <v/>
      </c>
      <c r="I868" t="str">
        <f>VLOOKUP(G868,天干沖合!$E$2:$G$101,3,FALSE)</f>
        <v>为朱雀入狱，罪人释囚，官人失位。</v>
      </c>
    </row>
    <row r="869" spans="1:9" x14ac:dyDescent="0.25">
      <c r="A869">
        <f t="shared" si="65"/>
        <v>291.5</v>
      </c>
      <c r="B869">
        <f t="shared" si="66"/>
        <v>5</v>
      </c>
      <c r="C869">
        <f t="shared" si="67"/>
        <v>4</v>
      </c>
      <c r="D869">
        <f t="shared" si="68"/>
        <v>4</v>
      </c>
      <c r="E869" t="str">
        <f>INDEX([2]!十八局地盤表,FLOOR((ROW()-2)/64, 1)+1,  D869)</f>
        <v>癸</v>
      </c>
      <c r="F869" t="str">
        <f>INDEX([2]!十八局地盤表,FLOOR((ROW()-2)/64, 1)+1,  MOD(D869 - C869-1, 8)+1)</f>
        <v>壬</v>
      </c>
      <c r="G869" t="str">
        <f t="shared" si="69"/>
        <v>壬癸</v>
      </c>
      <c r="H869" t="str">
        <f>VLOOKUP(G869,天干沖合!$E$2:$G$101,2,FALSE)</f>
        <v/>
      </c>
      <c r="I869" t="str">
        <f>VLOOKUP(G869,天干沖合!$E$2:$G$101,3,FALSE)</f>
        <v>名为幼女奸淫，主有家丑外扬之事发生，门吉星凶，易反福为祸。</v>
      </c>
    </row>
    <row r="870" spans="1:9" x14ac:dyDescent="0.25">
      <c r="A870">
        <f t="shared" si="65"/>
        <v>292.5</v>
      </c>
      <c r="B870">
        <f t="shared" si="66"/>
        <v>5</v>
      </c>
      <c r="C870">
        <f t="shared" si="67"/>
        <v>4</v>
      </c>
      <c r="D870">
        <f t="shared" si="68"/>
        <v>5</v>
      </c>
      <c r="E870" t="str">
        <f>INDEX([2]!十八局地盤表,FLOOR((ROW()-2)/64, 1)+1,  D870)</f>
        <v>己</v>
      </c>
      <c r="F870" t="str">
        <f>INDEX([2]!十八局地盤表,FLOOR((ROW()-2)/64, 1)+1,  MOD(D870 - C870-1, 8)+1)</f>
        <v>乙</v>
      </c>
      <c r="G870" t="str">
        <f t="shared" si="69"/>
        <v>乙己</v>
      </c>
      <c r="H870" t="str">
        <f>VLOOKUP(G870,天干沖合!$E$2:$G$101,2,FALSE)</f>
        <v/>
      </c>
      <c r="I870" t="str">
        <f>VLOOKUP(G870,天干沖合!$E$2:$G$101,3,FALSE)</f>
        <v>因戌为乙木之墓，故为日奇入墓，被土暗昧，门凶事必凶，得生、开二吉门为地遁。</v>
      </c>
    </row>
    <row r="871" spans="1:9" x14ac:dyDescent="0.25">
      <c r="A871">
        <f t="shared" si="65"/>
        <v>293.5</v>
      </c>
      <c r="B871">
        <f t="shared" si="66"/>
        <v>5</v>
      </c>
      <c r="C871">
        <f t="shared" si="67"/>
        <v>4</v>
      </c>
      <c r="D871">
        <f t="shared" si="68"/>
        <v>6</v>
      </c>
      <c r="E871" t="str">
        <f>INDEX([2]!十八局地盤表,FLOOR((ROW()-2)/64, 1)+1,  D871)</f>
        <v>庚</v>
      </c>
      <c r="F871" t="str">
        <f>INDEX([2]!十八局地盤表,FLOOR((ROW()-2)/64, 1)+1,  MOD(D871 - C871-1, 8)+1)</f>
        <v>丙</v>
      </c>
      <c r="G871" t="str">
        <f t="shared" si="69"/>
        <v>丙庚</v>
      </c>
      <c r="H871" t="str">
        <f>VLOOKUP(G871,天干沖合!$E$2:$G$101,2,FALSE)</f>
        <v/>
      </c>
      <c r="I871" t="str">
        <f>VLOOKUP(G871,天干沖合!$E$2:$G$101,3,FALSE)</f>
        <v>为荧入太白，门户破败，盗贼耗失，事业亦凶。</v>
      </c>
    </row>
    <row r="872" spans="1:9" x14ac:dyDescent="0.25">
      <c r="A872">
        <f t="shared" si="65"/>
        <v>294.5</v>
      </c>
      <c r="B872">
        <f t="shared" si="66"/>
        <v>5</v>
      </c>
      <c r="C872">
        <f t="shared" si="67"/>
        <v>4</v>
      </c>
      <c r="D872">
        <f t="shared" si="68"/>
        <v>7</v>
      </c>
      <c r="E872" t="str">
        <f>INDEX([2]!十八局地盤表,FLOOR((ROW()-2)/64, 1)+1,  D872)</f>
        <v>丁</v>
      </c>
      <c r="F872" t="str">
        <f>INDEX([2]!十八局地盤表,FLOOR((ROW()-2)/64, 1)+1,  MOD(D872 - C872-1, 8)+1)</f>
        <v>辛</v>
      </c>
      <c r="G872" t="str">
        <f t="shared" si="69"/>
        <v>辛丁</v>
      </c>
      <c r="H872" t="str">
        <f>VLOOKUP(G872,天干沖合!$E$2:$G$101,2,FALSE)</f>
        <v/>
      </c>
      <c r="I872" t="str">
        <f>VLOOKUP(G872,天干沖合!$E$2:$G$101,3,FALSE)</f>
        <v>辛为狱神，丁为星奇，故名为狱神得奇，经商求财获利倍增，囚人逢天赦释免。</v>
      </c>
    </row>
    <row r="873" spans="1:9" x14ac:dyDescent="0.25">
      <c r="A873">
        <f t="shared" si="65"/>
        <v>295.5</v>
      </c>
      <c r="B873">
        <f t="shared" si="66"/>
        <v>5</v>
      </c>
      <c r="C873">
        <f t="shared" si="67"/>
        <v>4</v>
      </c>
      <c r="D873">
        <f t="shared" si="68"/>
        <v>8</v>
      </c>
      <c r="E873" t="str">
        <f>INDEX([2]!十八局地盤表,FLOOR((ROW()-2)/64, 1)+1,  D873)</f>
        <v>壬</v>
      </c>
      <c r="F873" t="str">
        <f>INDEX([2]!十八局地盤表,FLOOR((ROW()-2)/64, 1)+1,  MOD(D873 - C873-1, 8)+1)</f>
        <v>癸</v>
      </c>
      <c r="G873" t="str">
        <f t="shared" si="69"/>
        <v>癸壬</v>
      </c>
      <c r="H873" t="str">
        <f>VLOOKUP(G873,天干沖合!$E$2:$G$101,2,FALSE)</f>
        <v/>
      </c>
      <c r="I873" t="str">
        <f>VLOOKUP(G873,天干沖合!$E$2:$G$101,3,FALSE)</f>
        <v>因癸壬均为水蛇，故名为复见腾蛇，主嫁娶重婚，后嫁无子，不保年华。</v>
      </c>
    </row>
    <row r="874" spans="1:9" x14ac:dyDescent="0.25">
      <c r="A874">
        <f t="shared" si="65"/>
        <v>296.5</v>
      </c>
      <c r="B874">
        <f t="shared" si="66"/>
        <v>5</v>
      </c>
      <c r="C874">
        <f t="shared" si="67"/>
        <v>5</v>
      </c>
      <c r="D874">
        <f t="shared" si="68"/>
        <v>1</v>
      </c>
      <c r="E874" t="str">
        <f>INDEX([2]!十八局地盤表,FLOOR((ROW()-2)/64, 1)+1,  D874)</f>
        <v>乙</v>
      </c>
      <c r="F874" t="str">
        <f>INDEX([2]!十八局地盤表,FLOOR((ROW()-2)/64, 1)+1,  MOD(D874 - C874-1, 8)+1)</f>
        <v>癸</v>
      </c>
      <c r="G874" t="str">
        <f t="shared" si="69"/>
        <v>癸乙</v>
      </c>
      <c r="H874" t="str">
        <f>VLOOKUP(G874,天干沖合!$E$2:$G$101,2,FALSE)</f>
        <v/>
      </c>
      <c r="I874" t="str">
        <f>VLOOKUP(G874,天干沖合!$E$2:$G$101,3,FALSE)</f>
        <v>名为华盖逢星，贵人禄位，常人平安。门吉则吉，门凶则凶。</v>
      </c>
    </row>
    <row r="875" spans="1:9" x14ac:dyDescent="0.25">
      <c r="A875">
        <f t="shared" si="65"/>
        <v>297.5</v>
      </c>
      <c r="B875">
        <f t="shared" si="66"/>
        <v>5</v>
      </c>
      <c r="C875">
        <f t="shared" si="67"/>
        <v>5</v>
      </c>
      <c r="D875">
        <f t="shared" si="68"/>
        <v>2</v>
      </c>
      <c r="E875" t="str">
        <f>INDEX([2]!十八局地盤表,FLOOR((ROW()-2)/64, 1)+1,  D875)</f>
        <v>丙</v>
      </c>
      <c r="F875" t="str">
        <f>INDEX([2]!十八局地盤表,FLOOR((ROW()-2)/64, 1)+1,  MOD(D875 - C875-1, 8)+1)</f>
        <v>己</v>
      </c>
      <c r="G875" t="str">
        <f t="shared" si="69"/>
        <v>己丙</v>
      </c>
      <c r="H875" t="str">
        <f>VLOOKUP(G875,天干沖合!$E$2:$G$101,2,FALSE)</f>
        <v/>
      </c>
      <c r="I875" t="str">
        <f>VLOOKUP(G875,天干沖合!$E$2:$G$101,3,FALSE)</f>
        <v>为火悖地户，男人冤冤相害，女人必致淫污。</v>
      </c>
    </row>
    <row r="876" spans="1:9" x14ac:dyDescent="0.25">
      <c r="A876">
        <f t="shared" si="65"/>
        <v>298.5</v>
      </c>
      <c r="B876">
        <f t="shared" si="66"/>
        <v>5</v>
      </c>
      <c r="C876">
        <f t="shared" si="67"/>
        <v>5</v>
      </c>
      <c r="D876">
        <f t="shared" si="68"/>
        <v>3</v>
      </c>
      <c r="E876" t="str">
        <f>INDEX([2]!十八局地盤表,FLOOR((ROW()-2)/64, 1)+1,  D876)</f>
        <v>辛</v>
      </c>
      <c r="F876" t="str">
        <f>INDEX([2]!十八局地盤表,FLOOR((ROW()-2)/64, 1)+1,  MOD(D876 - C876-1, 8)+1)</f>
        <v>庚</v>
      </c>
      <c r="G876" t="str">
        <f t="shared" si="69"/>
        <v>庚辛</v>
      </c>
      <c r="H876" t="str">
        <f>VLOOKUP(G876,天干沖合!$E$2:$G$101,2,FALSE)</f>
        <v/>
      </c>
      <c r="I876" t="str">
        <f>VLOOKUP(G876,天干沖合!$E$2:$G$101,3,FALSE)</f>
        <v>名为白虎干格，不宜远行，远行车折马伤，求财更为大凶。</v>
      </c>
    </row>
    <row r="877" spans="1:9" x14ac:dyDescent="0.25">
      <c r="A877">
        <f t="shared" si="65"/>
        <v>299.5</v>
      </c>
      <c r="B877">
        <f t="shared" si="66"/>
        <v>5</v>
      </c>
      <c r="C877">
        <f t="shared" si="67"/>
        <v>5</v>
      </c>
      <c r="D877">
        <f t="shared" si="68"/>
        <v>4</v>
      </c>
      <c r="E877" t="str">
        <f>INDEX([2]!十八局地盤表,FLOOR((ROW()-2)/64, 1)+1,  D877)</f>
        <v>癸</v>
      </c>
      <c r="F877" t="str">
        <f>INDEX([2]!十八局地盤表,FLOOR((ROW()-2)/64, 1)+1,  MOD(D877 - C877-1, 8)+1)</f>
        <v>丁</v>
      </c>
      <c r="G877" t="str">
        <f t="shared" si="69"/>
        <v>丁癸</v>
      </c>
      <c r="H877" t="str">
        <f>VLOOKUP(G877,天干沖合!$E$2:$G$101,2,FALSE)</f>
        <v>沖</v>
      </c>
      <c r="I877" t="str">
        <f>VLOOKUP(G877,天干沖合!$E$2:$G$101,3,FALSE)</f>
        <v>癸水冲克丁火，为朱雀投江，文书口舌是非，经官动府，词讼不利，音信沉溺不到。</v>
      </c>
    </row>
    <row r="878" spans="1:9" x14ac:dyDescent="0.25">
      <c r="A878">
        <f t="shared" si="65"/>
        <v>300.5</v>
      </c>
      <c r="B878">
        <f t="shared" si="66"/>
        <v>5</v>
      </c>
      <c r="C878">
        <f t="shared" si="67"/>
        <v>5</v>
      </c>
      <c r="D878">
        <f t="shared" si="68"/>
        <v>5</v>
      </c>
      <c r="E878" t="str">
        <f>INDEX([2]!十八局地盤表,FLOOR((ROW()-2)/64, 1)+1,  D878)</f>
        <v>己</v>
      </c>
      <c r="F878" t="str">
        <f>INDEX([2]!十八局地盤表,FLOOR((ROW()-2)/64, 1)+1,  MOD(D878 - C878-1, 8)+1)</f>
        <v>壬</v>
      </c>
      <c r="G878" t="str">
        <f t="shared" si="69"/>
        <v>壬己</v>
      </c>
      <c r="H878" t="str">
        <f>VLOOKUP(G878,天干沖合!$E$2:$G$101,2,FALSE)</f>
        <v/>
      </c>
      <c r="I878" t="str">
        <f>VLOOKUP(G878,天干沖合!$E$2:$G$101,3,FALSE)</f>
        <v>因辰戌相冲，故名为反吟蛇刑，主官讼败拆，大祸将至，顺守可吉，妄动必凶。</v>
      </c>
    </row>
    <row r="879" spans="1:9" x14ac:dyDescent="0.25">
      <c r="A879">
        <f t="shared" si="65"/>
        <v>301.5</v>
      </c>
      <c r="B879">
        <f t="shared" si="66"/>
        <v>5</v>
      </c>
      <c r="C879">
        <f t="shared" si="67"/>
        <v>5</v>
      </c>
      <c r="D879">
        <f t="shared" si="68"/>
        <v>6</v>
      </c>
      <c r="E879" t="str">
        <f>INDEX([2]!十八局地盤表,FLOOR((ROW()-2)/64, 1)+1,  D879)</f>
        <v>庚</v>
      </c>
      <c r="F879" t="str">
        <f>INDEX([2]!十八局地盤表,FLOOR((ROW()-2)/64, 1)+1,  MOD(D879 - C879-1, 8)+1)</f>
        <v>乙</v>
      </c>
      <c r="G879" t="str">
        <f t="shared" si="69"/>
        <v>乙庚</v>
      </c>
      <c r="H879" t="str">
        <f>VLOOKUP(G879,天干沖合!$E$2:$G$101,2,FALSE)</f>
        <v>合金</v>
      </c>
      <c r="I879" t="str">
        <f>VLOOKUP(G879,天干沖合!$E$2:$G$101,3,FALSE)</f>
        <v>庚金克刑乙木，故为日奇被刑，为争讼财产，夫妻怀有私意。</v>
      </c>
    </row>
    <row r="880" spans="1:9" x14ac:dyDescent="0.25">
      <c r="A880">
        <f t="shared" si="65"/>
        <v>302.5</v>
      </c>
      <c r="B880">
        <f t="shared" si="66"/>
        <v>5</v>
      </c>
      <c r="C880">
        <f t="shared" si="67"/>
        <v>5</v>
      </c>
      <c r="D880">
        <f t="shared" si="68"/>
        <v>7</v>
      </c>
      <c r="E880" t="str">
        <f>INDEX([2]!十八局地盤表,FLOOR((ROW()-2)/64, 1)+1,  D880)</f>
        <v>丁</v>
      </c>
      <c r="F880" t="str">
        <f>INDEX([2]!十八局地盤表,FLOOR((ROW()-2)/64, 1)+1,  MOD(D880 - C880-1, 8)+1)</f>
        <v>丙</v>
      </c>
      <c r="G880" t="str">
        <f t="shared" si="69"/>
        <v>丙丁</v>
      </c>
      <c r="H880" t="str">
        <f>VLOOKUP(G880,天干沖合!$E$2:$G$101,2,FALSE)</f>
        <v/>
      </c>
      <c r="I880" t="str">
        <f>VLOOKUP(G880,天干沖合!$E$2:$G$101,3,FALSE)</f>
        <v>为星奇朱雀，贵人文书吉利，常人平静安乐，得三吉门为天遁。</v>
      </c>
    </row>
    <row r="881" spans="1:9" x14ac:dyDescent="0.25">
      <c r="A881">
        <f t="shared" si="65"/>
        <v>303.5</v>
      </c>
      <c r="B881">
        <f t="shared" si="66"/>
        <v>5</v>
      </c>
      <c r="C881">
        <f t="shared" si="67"/>
        <v>5</v>
      </c>
      <c r="D881">
        <f t="shared" si="68"/>
        <v>8</v>
      </c>
      <c r="E881" t="str">
        <f>INDEX([2]!十八局地盤表,FLOOR((ROW()-2)/64, 1)+1,  D881)</f>
        <v>壬</v>
      </c>
      <c r="F881" t="str">
        <f>INDEX([2]!十八局地盤表,FLOOR((ROW()-2)/64, 1)+1,  MOD(D881 - C881-1, 8)+1)</f>
        <v>辛</v>
      </c>
      <c r="G881" t="str">
        <f t="shared" si="69"/>
        <v>辛壬</v>
      </c>
      <c r="H881" t="str">
        <f>VLOOKUP(G881,天干沖合!$E$2:$G$101,2,FALSE)</f>
        <v/>
      </c>
      <c r="I881" t="str">
        <f>VLOOKUP(G881,天干沖合!$E$2:$G$101,3,FALSE)</f>
        <v>因壬为凶蛇，辛为牢狱，故名为凶蛇入狱，两男争女，讼狱不息，先动失理。</v>
      </c>
    </row>
    <row r="882" spans="1:9" x14ac:dyDescent="0.25">
      <c r="A882">
        <f t="shared" si="65"/>
        <v>304.5</v>
      </c>
      <c r="B882">
        <f t="shared" si="66"/>
        <v>5</v>
      </c>
      <c r="C882">
        <f t="shared" si="67"/>
        <v>6</v>
      </c>
      <c r="D882">
        <f t="shared" si="68"/>
        <v>1</v>
      </c>
      <c r="E882" t="str">
        <f>INDEX([2]!十八局地盤表,FLOOR((ROW()-2)/64, 1)+1,  D882)</f>
        <v>乙</v>
      </c>
      <c r="F882" t="str">
        <f>INDEX([2]!十八局地盤表,FLOOR((ROW()-2)/64, 1)+1,  MOD(D882 - C882-1, 8)+1)</f>
        <v>辛</v>
      </c>
      <c r="G882" t="str">
        <f t="shared" si="69"/>
        <v>辛乙</v>
      </c>
      <c r="H882" t="str">
        <f>VLOOKUP(G882,天干沖合!$E$2:$G$101,2,FALSE)</f>
        <v>沖</v>
      </c>
      <c r="I882" t="str">
        <f>VLOOKUP(G882,天干沖合!$E$2:$G$101,3,FALSE)</f>
        <v>辛金克乙木，故名为白虎猖狂，家败人亡，远行多灾殃，测婚离散，主因男人。</v>
      </c>
    </row>
    <row r="883" spans="1:9" x14ac:dyDescent="0.25">
      <c r="A883">
        <f t="shared" si="65"/>
        <v>305.5</v>
      </c>
      <c r="B883">
        <f t="shared" si="66"/>
        <v>5</v>
      </c>
      <c r="C883">
        <f t="shared" si="67"/>
        <v>6</v>
      </c>
      <c r="D883">
        <f t="shared" si="68"/>
        <v>2</v>
      </c>
      <c r="E883" t="str">
        <f>INDEX([2]!十八局地盤表,FLOOR((ROW()-2)/64, 1)+1,  D883)</f>
        <v>丙</v>
      </c>
      <c r="F883" t="str">
        <f>INDEX([2]!十八局地盤表,FLOOR((ROW()-2)/64, 1)+1,  MOD(D883 - C883-1, 8)+1)</f>
        <v>癸</v>
      </c>
      <c r="G883" t="str">
        <f t="shared" si="69"/>
        <v>癸丙</v>
      </c>
      <c r="H883" t="str">
        <f>VLOOKUP(G883,天干沖合!$E$2:$G$101,2,FALSE)</f>
        <v/>
      </c>
      <c r="I883" t="str">
        <f>VLOOKUP(G883,天干沖合!$E$2:$G$101,3,FALSE)</f>
        <v>名为华盖悖师，贵溅逢之皆不利，唯上人见喜。</v>
      </c>
    </row>
    <row r="884" spans="1:9" x14ac:dyDescent="0.25">
      <c r="A884">
        <f t="shared" si="65"/>
        <v>306.5</v>
      </c>
      <c r="B884">
        <f t="shared" si="66"/>
        <v>5</v>
      </c>
      <c r="C884">
        <f t="shared" si="67"/>
        <v>6</v>
      </c>
      <c r="D884">
        <f t="shared" si="68"/>
        <v>3</v>
      </c>
      <c r="E884" t="str">
        <f>INDEX([2]!十八局地盤表,FLOOR((ROW()-2)/64, 1)+1,  D884)</f>
        <v>辛</v>
      </c>
      <c r="F884" t="str">
        <f>INDEX([2]!十八局地盤表,FLOOR((ROW()-2)/64, 1)+1,  MOD(D884 - C884-1, 8)+1)</f>
        <v>己</v>
      </c>
      <c r="G884" t="str">
        <f t="shared" si="69"/>
        <v>己辛</v>
      </c>
      <c r="H884" t="str">
        <f>VLOOKUP(G884,天干沖合!$E$2:$G$101,2,FALSE)</f>
        <v/>
      </c>
      <c r="I884" t="str">
        <f>VLOOKUP(G884,天干沖合!$E$2:$G$101,3,FALSE)</f>
        <v>名为游魂入墓，易遭阴邪鬼魅作祟。</v>
      </c>
    </row>
    <row r="885" spans="1:9" x14ac:dyDescent="0.25">
      <c r="A885">
        <f t="shared" si="65"/>
        <v>307.5</v>
      </c>
      <c r="B885">
        <f t="shared" si="66"/>
        <v>5</v>
      </c>
      <c r="C885">
        <f t="shared" si="67"/>
        <v>6</v>
      </c>
      <c r="D885">
        <f t="shared" si="68"/>
        <v>4</v>
      </c>
      <c r="E885" t="str">
        <f>INDEX([2]!十八局地盤表,FLOOR((ROW()-2)/64, 1)+1,  D885)</f>
        <v>癸</v>
      </c>
      <c r="F885" t="str">
        <f>INDEX([2]!十八局地盤表,FLOOR((ROW()-2)/64, 1)+1,  MOD(D885 - C885-1, 8)+1)</f>
        <v>庚</v>
      </c>
      <c r="G885" t="str">
        <f t="shared" si="69"/>
        <v>庚癸</v>
      </c>
      <c r="H885" t="str">
        <f>VLOOKUP(G885,天干沖合!$E$2:$G$101,2,FALSE)</f>
        <v/>
      </c>
      <c r="I885" t="str">
        <f>VLOOKUP(G885,天干沖合!$E$2:$G$101,3,FALSE)</f>
        <v>名为大格，因寅申相冲克，庚为道路，故多主车祸，行人不至，官事不止，生育母子俱伤，大凶。</v>
      </c>
    </row>
    <row r="886" spans="1:9" x14ac:dyDescent="0.25">
      <c r="A886">
        <f t="shared" si="65"/>
        <v>308.5</v>
      </c>
      <c r="B886">
        <f t="shared" si="66"/>
        <v>5</v>
      </c>
      <c r="C886">
        <f t="shared" si="67"/>
        <v>6</v>
      </c>
      <c r="D886">
        <f t="shared" si="68"/>
        <v>5</v>
      </c>
      <c r="E886" t="str">
        <f>INDEX([2]!十八局地盤表,FLOOR((ROW()-2)/64, 1)+1,  D886)</f>
        <v>己</v>
      </c>
      <c r="F886" t="str">
        <f>INDEX([2]!十八局地盤表,FLOOR((ROW()-2)/64, 1)+1,  MOD(D886 - C886-1, 8)+1)</f>
        <v>丁</v>
      </c>
      <c r="G886" t="str">
        <f t="shared" si="69"/>
        <v>丁己</v>
      </c>
      <c r="H886" t="str">
        <f>VLOOKUP(G886,天干沖合!$E$2:$G$101,2,FALSE)</f>
        <v/>
      </c>
      <c r="I886" t="str">
        <f>VLOOKUP(G886,天干沖合!$E$2:$G$101,3,FALSE)</f>
        <v>因戌为火库，己为勾陈，故为火入勾陈，奸私仇冤，事因女人。</v>
      </c>
    </row>
    <row r="887" spans="1:9" x14ac:dyDescent="0.25">
      <c r="A887">
        <f t="shared" si="65"/>
        <v>309.5</v>
      </c>
      <c r="B887">
        <f t="shared" si="66"/>
        <v>5</v>
      </c>
      <c r="C887">
        <f t="shared" si="67"/>
        <v>6</v>
      </c>
      <c r="D887">
        <f t="shared" si="68"/>
        <v>6</v>
      </c>
      <c r="E887" t="str">
        <f>INDEX([2]!十八局地盤表,FLOOR((ROW()-2)/64, 1)+1,  D887)</f>
        <v>庚</v>
      </c>
      <c r="F887" t="str">
        <f>INDEX([2]!十八局地盤表,FLOOR((ROW()-2)/64, 1)+1,  MOD(D887 - C887-1, 8)+1)</f>
        <v>壬</v>
      </c>
      <c r="G887" t="str">
        <f t="shared" si="69"/>
        <v>壬庚</v>
      </c>
      <c r="H887" t="str">
        <f>VLOOKUP(G887,天干沖合!$E$2:$G$101,2,FALSE)</f>
        <v/>
      </c>
      <c r="I887" t="str">
        <f>VLOOKUP(G887,天干沖合!$E$2:$G$101,3,FALSE)</f>
        <v>因庚为太白，壬为蛇，故名为太白擒蛇，刑狱公平，立剖邪正。</v>
      </c>
    </row>
    <row r="888" spans="1:9" x14ac:dyDescent="0.25">
      <c r="A888">
        <f t="shared" si="65"/>
        <v>310.5</v>
      </c>
      <c r="B888">
        <f t="shared" si="66"/>
        <v>5</v>
      </c>
      <c r="C888">
        <f t="shared" si="67"/>
        <v>6</v>
      </c>
      <c r="D888">
        <f t="shared" si="68"/>
        <v>7</v>
      </c>
      <c r="E888" t="str">
        <f>INDEX([2]!十八局地盤表,FLOOR((ROW()-2)/64, 1)+1,  D888)</f>
        <v>丁</v>
      </c>
      <c r="F888" t="str">
        <f>INDEX([2]!十八局地盤表,FLOOR((ROW()-2)/64, 1)+1,  MOD(D888 - C888-1, 8)+1)</f>
        <v>乙</v>
      </c>
      <c r="G888" t="str">
        <f t="shared" si="69"/>
        <v>乙丁</v>
      </c>
      <c r="H888" t="str">
        <f>VLOOKUP(G888,天干沖合!$E$2:$G$101,2,FALSE)</f>
        <v/>
      </c>
      <c r="I888" t="str">
        <f>VLOOKUP(G888,天干沖合!$E$2:$G$101,3,FALSE)</f>
        <v>为奇仪相佐，最利文书、考试，百事可为。</v>
      </c>
    </row>
    <row r="889" spans="1:9" x14ac:dyDescent="0.25">
      <c r="A889">
        <f t="shared" si="65"/>
        <v>311.5</v>
      </c>
      <c r="B889">
        <f t="shared" si="66"/>
        <v>5</v>
      </c>
      <c r="C889">
        <f t="shared" si="67"/>
        <v>6</v>
      </c>
      <c r="D889">
        <f t="shared" si="68"/>
        <v>8</v>
      </c>
      <c r="E889" t="str">
        <f>INDEX([2]!十八局地盤表,FLOOR((ROW()-2)/64, 1)+1,  D889)</f>
        <v>壬</v>
      </c>
      <c r="F889" t="str">
        <f>INDEX([2]!十八局地盤表,FLOOR((ROW()-2)/64, 1)+1,  MOD(D889 - C889-1, 8)+1)</f>
        <v>丙</v>
      </c>
      <c r="G889" t="str">
        <f t="shared" si="69"/>
        <v>丙壬</v>
      </c>
      <c r="H889" t="str">
        <f>VLOOKUP(G889,天干沖合!$E$2:$G$101,2,FALSE)</f>
        <v>沖</v>
      </c>
      <c r="I889" t="str">
        <f>VLOOKUP(G889,天干沖合!$E$2:$G$101,3,FALSE)</f>
        <v>为火入天罗，壬水冲克丙火，故为客不利，是非颇多。</v>
      </c>
    </row>
    <row r="890" spans="1:9" x14ac:dyDescent="0.25">
      <c r="A890">
        <f t="shared" si="65"/>
        <v>312.5</v>
      </c>
      <c r="B890">
        <f t="shared" si="66"/>
        <v>5</v>
      </c>
      <c r="C890">
        <f t="shared" si="67"/>
        <v>7</v>
      </c>
      <c r="D890">
        <f t="shared" si="68"/>
        <v>1</v>
      </c>
      <c r="E890" t="str">
        <f>INDEX([2]!十八局地盤表,FLOOR((ROW()-2)/64, 1)+1,  D890)</f>
        <v>乙</v>
      </c>
      <c r="F890" t="str">
        <f>INDEX([2]!十八局地盤表,FLOOR((ROW()-2)/64, 1)+1,  MOD(D890 - C890-1, 8)+1)</f>
        <v>丙</v>
      </c>
      <c r="G890" t="str">
        <f t="shared" si="69"/>
        <v>丙乙</v>
      </c>
      <c r="H890" t="str">
        <f>VLOOKUP(G890,天干沖合!$E$2:$G$101,2,FALSE)</f>
        <v/>
      </c>
      <c r="I890" t="str">
        <f>VLOOKUP(G890,天干沖合!$E$2:$G$101,3,FALSE)</f>
        <v>为日月并行，公谋私为皆为吉。</v>
      </c>
    </row>
    <row r="891" spans="1:9" x14ac:dyDescent="0.25">
      <c r="A891">
        <f t="shared" si="65"/>
        <v>313.5</v>
      </c>
      <c r="B891">
        <f t="shared" si="66"/>
        <v>5</v>
      </c>
      <c r="C891">
        <f t="shared" si="67"/>
        <v>7</v>
      </c>
      <c r="D891">
        <f t="shared" si="68"/>
        <v>2</v>
      </c>
      <c r="E891" t="str">
        <f>INDEX([2]!十八局地盤表,FLOOR((ROW()-2)/64, 1)+1,  D891)</f>
        <v>丙</v>
      </c>
      <c r="F891" t="str">
        <f>INDEX([2]!十八局地盤表,FLOOR((ROW()-2)/64, 1)+1,  MOD(D891 - C891-1, 8)+1)</f>
        <v>辛</v>
      </c>
      <c r="G891" t="str">
        <f t="shared" si="69"/>
        <v>辛丙</v>
      </c>
      <c r="H891" t="str">
        <f>VLOOKUP(G891,天干沖合!$E$2:$G$101,2,FALSE)</f>
        <v>合水</v>
      </c>
      <c r="I891" t="str">
        <f>VLOOKUP(G891,天干沖合!$E$2:$G$101,3,FALSE)</f>
        <v>名为合悖师，门吉则事吉，门凶则事凶，测事易因财物致讼。</v>
      </c>
    </row>
    <row r="892" spans="1:9" x14ac:dyDescent="0.25">
      <c r="A892">
        <f t="shared" si="65"/>
        <v>314.5</v>
      </c>
      <c r="B892">
        <f t="shared" si="66"/>
        <v>5</v>
      </c>
      <c r="C892">
        <f t="shared" si="67"/>
        <v>7</v>
      </c>
      <c r="D892">
        <f t="shared" si="68"/>
        <v>3</v>
      </c>
      <c r="E892" t="str">
        <f>INDEX([2]!十八局地盤表,FLOOR((ROW()-2)/64, 1)+1,  D892)</f>
        <v>辛</v>
      </c>
      <c r="F892" t="str">
        <f>INDEX([2]!十八局地盤表,FLOOR((ROW()-2)/64, 1)+1,  MOD(D892 - C892-1, 8)+1)</f>
        <v>癸</v>
      </c>
      <c r="G892" t="str">
        <f t="shared" si="69"/>
        <v>癸辛</v>
      </c>
      <c r="H892" t="str">
        <f>VLOOKUP(G892,天干沖合!$E$2:$G$101,2,FALSE)</f>
        <v/>
      </c>
      <c r="I892" t="str">
        <f>VLOOKUP(G892,天干沖合!$E$2:$G$101,3,FALSE)</f>
        <v>名主网盖天牢，主官司败诉，死罪难逃，测病亦大凶。</v>
      </c>
    </row>
    <row r="893" spans="1:9" x14ac:dyDescent="0.25">
      <c r="A893">
        <f t="shared" si="65"/>
        <v>315.5</v>
      </c>
      <c r="B893">
        <f t="shared" si="66"/>
        <v>5</v>
      </c>
      <c r="C893">
        <f t="shared" si="67"/>
        <v>7</v>
      </c>
      <c r="D893">
        <f t="shared" si="68"/>
        <v>4</v>
      </c>
      <c r="E893" t="str">
        <f>INDEX([2]!十八局地盤表,FLOOR((ROW()-2)/64, 1)+1,  D893)</f>
        <v>癸</v>
      </c>
      <c r="F893" t="str">
        <f>INDEX([2]!十八局地盤表,FLOOR((ROW()-2)/64, 1)+1,  MOD(D893 - C893-1, 8)+1)</f>
        <v>己</v>
      </c>
      <c r="G893" t="str">
        <f t="shared" si="69"/>
        <v>己癸</v>
      </c>
      <c r="H893" t="str">
        <f>VLOOKUP(G893,天干沖合!$E$2:$G$101,2,FALSE)</f>
        <v/>
      </c>
      <c r="I893" t="str">
        <f>VLOOKUP(G893,天干沖合!$E$2:$G$101,3,FALSE)</f>
        <v>名为地刑玄武，男女疾病垂危，有囚狱词讼之灾。</v>
      </c>
    </row>
    <row r="894" spans="1:9" x14ac:dyDescent="0.25">
      <c r="A894">
        <f t="shared" si="65"/>
        <v>316.5</v>
      </c>
      <c r="B894">
        <f t="shared" si="66"/>
        <v>5</v>
      </c>
      <c r="C894">
        <f t="shared" si="67"/>
        <v>7</v>
      </c>
      <c r="D894">
        <f t="shared" si="68"/>
        <v>5</v>
      </c>
      <c r="E894" t="str">
        <f>INDEX([2]!十八局地盤表,FLOOR((ROW()-2)/64, 1)+1,  D894)</f>
        <v>己</v>
      </c>
      <c r="F894" t="str">
        <f>INDEX([2]!十八局地盤表,FLOOR((ROW()-2)/64, 1)+1,  MOD(D894 - C894-1, 8)+1)</f>
        <v>庚</v>
      </c>
      <c r="G894" t="str">
        <f t="shared" si="69"/>
        <v>庚己</v>
      </c>
      <c r="H894" t="str">
        <f>VLOOKUP(G894,天干沖合!$E$2:$G$101,2,FALSE)</f>
        <v/>
      </c>
      <c r="I894" t="str">
        <f>VLOOKUP(G894,天干沖合!$E$2:$G$101,3,FALSE)</f>
        <v>名为官符刑格，主有官司口舌，因官讼被判刑，住牢狱更凶。</v>
      </c>
    </row>
    <row r="895" spans="1:9" x14ac:dyDescent="0.25">
      <c r="A895">
        <f t="shared" si="65"/>
        <v>317.5</v>
      </c>
      <c r="B895">
        <f t="shared" si="66"/>
        <v>5</v>
      </c>
      <c r="C895">
        <f t="shared" si="67"/>
        <v>7</v>
      </c>
      <c r="D895">
        <f t="shared" si="68"/>
        <v>6</v>
      </c>
      <c r="E895" t="str">
        <f>INDEX([2]!十八局地盤表,FLOOR((ROW()-2)/64, 1)+1,  D895)</f>
        <v>庚</v>
      </c>
      <c r="F895" t="str">
        <f>INDEX([2]!十八局地盤表,FLOOR((ROW()-2)/64, 1)+1,  MOD(D895 - C895-1, 8)+1)</f>
        <v>丁</v>
      </c>
      <c r="G895" t="str">
        <f t="shared" si="69"/>
        <v>丁庚</v>
      </c>
      <c r="H895" t="str">
        <f>VLOOKUP(G895,天干沖合!$E$2:$G$101,2,FALSE)</f>
        <v/>
      </c>
      <c r="I895" t="str">
        <f>VLOOKUP(G895,天干沖合!$E$2:$G$101,3,FALSE)</f>
        <v>丁为文书，庚为阻隔之神，故为文书阻隔，行人必归。</v>
      </c>
    </row>
    <row r="896" spans="1:9" x14ac:dyDescent="0.25">
      <c r="A896">
        <f t="shared" si="65"/>
        <v>318.5</v>
      </c>
      <c r="B896">
        <f t="shared" si="66"/>
        <v>5</v>
      </c>
      <c r="C896">
        <f t="shared" si="67"/>
        <v>7</v>
      </c>
      <c r="D896">
        <f t="shared" si="68"/>
        <v>7</v>
      </c>
      <c r="E896" t="str">
        <f>INDEX([2]!十八局地盤表,FLOOR((ROW()-2)/64, 1)+1,  D896)</f>
        <v>丁</v>
      </c>
      <c r="F896" t="str">
        <f>INDEX([2]!十八局地盤表,FLOOR((ROW()-2)/64, 1)+1,  MOD(D896 - C896-1, 8)+1)</f>
        <v>壬</v>
      </c>
      <c r="G896" t="str">
        <f t="shared" si="69"/>
        <v>壬丁</v>
      </c>
      <c r="H896" t="str">
        <f>VLOOKUP(G896,天干沖合!$E$2:$G$101,2,FALSE)</f>
        <v>合木</v>
      </c>
      <c r="I896" t="str">
        <f>VLOOKUP(G896,天干沖合!$E$2:$G$101,3,FALSE)</f>
        <v>因丁壬相合，故名干合蛇刑，文书牵连，贵人匆匆，男吉女凶。</v>
      </c>
    </row>
    <row r="897" spans="1:9" x14ac:dyDescent="0.25">
      <c r="A897">
        <f t="shared" si="65"/>
        <v>319.5</v>
      </c>
      <c r="B897">
        <f t="shared" si="66"/>
        <v>5</v>
      </c>
      <c r="C897">
        <f t="shared" si="67"/>
        <v>7</v>
      </c>
      <c r="D897">
        <f t="shared" si="68"/>
        <v>8</v>
      </c>
      <c r="E897" t="str">
        <f>INDEX([2]!十八局地盤表,FLOOR((ROW()-2)/64, 1)+1,  D897)</f>
        <v>壬</v>
      </c>
      <c r="F897" t="str">
        <f>INDEX([2]!十八局地盤表,FLOOR((ROW()-2)/64, 1)+1,  MOD(D897 - C897-1, 8)+1)</f>
        <v>乙</v>
      </c>
      <c r="G897" t="str">
        <f t="shared" si="69"/>
        <v>乙壬</v>
      </c>
      <c r="H897" t="str">
        <f>VLOOKUP(G897,天干沖合!$E$2:$G$101,2,FALSE)</f>
        <v/>
      </c>
      <c r="I897" t="str">
        <f>VLOOKUP(G897,天干沖合!$E$2:$G$101,3,FALSE)</f>
        <v>为日奇入地，尊卑悖乱，官讼是非，有人谋害之事。</v>
      </c>
    </row>
    <row r="898" spans="1:9" x14ac:dyDescent="0.25">
      <c r="A898">
        <f t="shared" si="65"/>
        <v>320.5</v>
      </c>
      <c r="B898">
        <f t="shared" si="66"/>
        <v>6</v>
      </c>
      <c r="C898">
        <f t="shared" si="67"/>
        <v>0</v>
      </c>
      <c r="D898">
        <f t="shared" si="68"/>
        <v>1</v>
      </c>
      <c r="E898" t="str">
        <f>INDEX([2]!十八局地盤表,FLOOR((ROW()-2)/64, 1)+1,  D898)</f>
        <v>丙</v>
      </c>
      <c r="F898" t="str">
        <f>INDEX([2]!十八局地盤表,FLOOR((ROW()-2)/64, 1)+1,  MOD(D898 - C898-1, 8)+1)</f>
        <v>丙</v>
      </c>
      <c r="G898" t="str">
        <f t="shared" si="69"/>
        <v>丙丙</v>
      </c>
      <c r="H898" t="str">
        <f>VLOOKUP(G898,天干沖合!$E$2:$G$101,2,FALSE)</f>
        <v/>
      </c>
      <c r="I898" t="str">
        <f>VLOOKUP(G898,天干沖合!$E$2:$G$101,3,FALSE)</f>
        <v>为月奇悖师，文书逼迫，破耗遗失，主单据票证不明遗失。</v>
      </c>
    </row>
    <row r="899" spans="1:9" x14ac:dyDescent="0.25">
      <c r="A899">
        <f t="shared" ref="A899:A962" si="70">ROW()-577.5</f>
        <v>321.5</v>
      </c>
      <c r="B899">
        <f t="shared" ref="B899:B962" si="71">SIGN(A899)*CEILING(ABS(A899)/64, 1)</f>
        <v>6</v>
      </c>
      <c r="C899">
        <f t="shared" ref="C899:C962" si="72">MOD(FLOOR((ROW()-2)/8, 1), 8)</f>
        <v>0</v>
      </c>
      <c r="D899">
        <f t="shared" ref="D899:D962" si="73">MOD(ROW()-2, 8)+1</f>
        <v>2</v>
      </c>
      <c r="E899" t="str">
        <f>INDEX([2]!十八局地盤表,FLOOR((ROW()-2)/64, 1)+1,  D899)</f>
        <v>丁</v>
      </c>
      <c r="F899" t="str">
        <f>INDEX([2]!十八局地盤表,FLOOR((ROW()-2)/64, 1)+1,  MOD(D899 - C899-1, 8)+1)</f>
        <v>丁</v>
      </c>
      <c r="G899" t="str">
        <f t="shared" ref="G899:G962" si="74">F899&amp;E899</f>
        <v>丁丁</v>
      </c>
      <c r="H899" t="str">
        <f>VLOOKUP(G899,天干沖合!$E$2:$G$101,2,FALSE)</f>
        <v/>
      </c>
      <c r="I899" t="str">
        <f>VLOOKUP(G899,天干沖合!$E$2:$G$101,3,FALSE)</f>
        <v>为星奇入太阴，文书证件即至，喜事从心，万事如意。</v>
      </c>
    </row>
    <row r="900" spans="1:9" x14ac:dyDescent="0.25">
      <c r="A900">
        <f t="shared" si="70"/>
        <v>322.5</v>
      </c>
      <c r="B900">
        <f t="shared" si="71"/>
        <v>6</v>
      </c>
      <c r="C900">
        <f t="shared" si="72"/>
        <v>0</v>
      </c>
      <c r="D900">
        <f t="shared" si="73"/>
        <v>3</v>
      </c>
      <c r="E900" t="str">
        <f>INDEX([2]!十八局地盤表,FLOOR((ROW()-2)/64, 1)+1,  D900)</f>
        <v>庚</v>
      </c>
      <c r="F900" t="str">
        <f>INDEX([2]!十八局地盤表,FLOOR((ROW()-2)/64, 1)+1,  MOD(D900 - C900-1, 8)+1)</f>
        <v>庚</v>
      </c>
      <c r="G900" t="str">
        <f t="shared" si="74"/>
        <v>庚庚</v>
      </c>
      <c r="H900" t="str">
        <f>VLOOKUP(G900,天干沖合!$E$2:$G$101,2,FALSE)</f>
        <v/>
      </c>
      <c r="I900" t="str">
        <f>VLOOKUP(G900,天干沖合!$E$2:$G$101,3,FALSE)</f>
        <v>名为太白同宫，又名战格，官灾横祸，兄弟或同辈朋友相冲撞，不利为事。</v>
      </c>
    </row>
    <row r="901" spans="1:9" x14ac:dyDescent="0.25">
      <c r="A901">
        <f t="shared" si="70"/>
        <v>323.5</v>
      </c>
      <c r="B901">
        <f t="shared" si="71"/>
        <v>6</v>
      </c>
      <c r="C901">
        <f t="shared" si="72"/>
        <v>0</v>
      </c>
      <c r="D901">
        <f t="shared" si="73"/>
        <v>4</v>
      </c>
      <c r="E901" t="str">
        <f>INDEX([2]!十八局地盤表,FLOOR((ROW()-2)/64, 1)+1,  D901)</f>
        <v>壬</v>
      </c>
      <c r="F901" t="str">
        <f>INDEX([2]!十八局地盤表,FLOOR((ROW()-2)/64, 1)+1,  MOD(D901 - C901-1, 8)+1)</f>
        <v>壬</v>
      </c>
      <c r="G901" t="str">
        <f t="shared" si="74"/>
        <v>壬壬</v>
      </c>
      <c r="H901" t="str">
        <f>VLOOKUP(G901,天干沖合!$E$2:$G$101,2,FALSE)</f>
        <v/>
      </c>
      <c r="I901" t="str">
        <f>VLOOKUP(G901,天干沖合!$E$2:$G$101,3,FALSE)</f>
        <v>名为蛇入地罗，外人缠绕，内事索索，吉门吉星，庶免蹉跎。</v>
      </c>
    </row>
    <row r="902" spans="1:9" x14ac:dyDescent="0.25">
      <c r="A902">
        <f t="shared" si="70"/>
        <v>324.5</v>
      </c>
      <c r="B902">
        <f t="shared" si="71"/>
        <v>6</v>
      </c>
      <c r="C902">
        <f t="shared" si="72"/>
        <v>0</v>
      </c>
      <c r="D902">
        <f t="shared" si="73"/>
        <v>5</v>
      </c>
      <c r="E902" t="str">
        <f>INDEX([2]!十八局地盤表,FLOOR((ROW()-2)/64, 1)+1,  D902)</f>
        <v>戊</v>
      </c>
      <c r="F902" t="str">
        <f>INDEX([2]!十八局地盤表,FLOOR((ROW()-2)/64, 1)+1,  MOD(D902 - C902-1, 8)+1)</f>
        <v>戊</v>
      </c>
      <c r="G902" t="str">
        <f t="shared" si="74"/>
        <v>戊戊</v>
      </c>
      <c r="H902" t="str">
        <f>VLOOKUP(G902,天干沖合!$E$2:$G$101,2,FALSE)</f>
        <v/>
      </c>
      <c r="I902" t="str">
        <f>VLOOKUP(G902,天干沖合!$E$2:$G$101,3,FALSE)</f>
        <v>甲甲比肩，名为伏吟，遇此，凡事不利，道路闭塞，以守为好。</v>
      </c>
    </row>
    <row r="903" spans="1:9" x14ac:dyDescent="0.25">
      <c r="A903">
        <f t="shared" si="70"/>
        <v>325.5</v>
      </c>
      <c r="B903">
        <f t="shared" si="71"/>
        <v>6</v>
      </c>
      <c r="C903">
        <f t="shared" si="72"/>
        <v>0</v>
      </c>
      <c r="D903">
        <f t="shared" si="73"/>
        <v>6</v>
      </c>
      <c r="E903" t="str">
        <f>INDEX([2]!十八局地盤表,FLOOR((ROW()-2)/64, 1)+1,  D903)</f>
        <v>己</v>
      </c>
      <c r="F903" t="str">
        <f>INDEX([2]!十八局地盤表,FLOOR((ROW()-2)/64, 1)+1,  MOD(D903 - C903-1, 8)+1)</f>
        <v>己</v>
      </c>
      <c r="G903" t="str">
        <f t="shared" si="74"/>
        <v>己己</v>
      </c>
      <c r="H903" t="str">
        <f>VLOOKUP(G903,天干沖合!$E$2:$G$101,2,FALSE)</f>
        <v/>
      </c>
      <c r="I903" t="str">
        <f>VLOOKUP(G903,天干沖合!$E$2:$G$101,3,FALSE)</f>
        <v>名为地户逢鬼，病者发凶或必死，百事不遂，暂不谋为，谋为则凶。</v>
      </c>
    </row>
    <row r="904" spans="1:9" x14ac:dyDescent="0.25">
      <c r="A904">
        <f t="shared" si="70"/>
        <v>326.5</v>
      </c>
      <c r="B904">
        <f t="shared" si="71"/>
        <v>6</v>
      </c>
      <c r="C904">
        <f t="shared" si="72"/>
        <v>0</v>
      </c>
      <c r="D904">
        <f t="shared" si="73"/>
        <v>7</v>
      </c>
      <c r="E904" t="str">
        <f>INDEX([2]!十八局地盤表,FLOOR((ROW()-2)/64, 1)+1,  D904)</f>
        <v>癸</v>
      </c>
      <c r="F904" t="str">
        <f>INDEX([2]!十八局地盤表,FLOOR((ROW()-2)/64, 1)+1,  MOD(D904 - C904-1, 8)+1)</f>
        <v>癸</v>
      </c>
      <c r="G904" t="str">
        <f t="shared" si="74"/>
        <v>癸癸</v>
      </c>
      <c r="H904" t="str">
        <f>VLOOKUP(G904,天干沖合!$E$2:$G$101,2,FALSE)</f>
        <v/>
      </c>
      <c r="I904" t="str">
        <f>VLOOKUP(G904,天干沖合!$E$2:$G$101,3,FALSE)</f>
        <v>名为天网四张，主行人失伴，病讼皆伤。</v>
      </c>
    </row>
    <row r="905" spans="1:9" x14ac:dyDescent="0.25">
      <c r="A905">
        <f t="shared" si="70"/>
        <v>327.5</v>
      </c>
      <c r="B905">
        <f t="shared" si="71"/>
        <v>6</v>
      </c>
      <c r="C905">
        <f t="shared" si="72"/>
        <v>0</v>
      </c>
      <c r="D905">
        <f t="shared" si="73"/>
        <v>8</v>
      </c>
      <c r="E905" t="str">
        <f>INDEX([2]!十八局地盤表,FLOOR((ROW()-2)/64, 1)+1,  D905)</f>
        <v>辛</v>
      </c>
      <c r="F905" t="str">
        <f>INDEX([2]!十八局地盤表,FLOOR((ROW()-2)/64, 1)+1,  MOD(D905 - C905-1, 8)+1)</f>
        <v>辛</v>
      </c>
      <c r="G905" t="str">
        <f t="shared" si="74"/>
        <v>辛辛</v>
      </c>
      <c r="H905" t="str">
        <f>VLOOKUP(G905,天干沖合!$E$2:$G$101,2,FALSE)</f>
        <v/>
      </c>
      <c r="I905" t="str">
        <f>VLOOKUP(G905,天干沖合!$E$2:$G$101,3,FALSE)</f>
        <v>因午午为自刑，故名为伏吟天庭，公废私就，讼狱自罹罪名。</v>
      </c>
    </row>
    <row r="906" spans="1:9" x14ac:dyDescent="0.25">
      <c r="A906">
        <f t="shared" si="70"/>
        <v>328.5</v>
      </c>
      <c r="B906">
        <f t="shared" si="71"/>
        <v>6</v>
      </c>
      <c r="C906">
        <f t="shared" si="72"/>
        <v>1</v>
      </c>
      <c r="D906">
        <f t="shared" si="73"/>
        <v>1</v>
      </c>
      <c r="E906" t="str">
        <f>INDEX([2]!十八局地盤表,FLOOR((ROW()-2)/64, 1)+1,  D906)</f>
        <v>丙</v>
      </c>
      <c r="F906" t="str">
        <f>INDEX([2]!十八局地盤表,FLOOR((ROW()-2)/64, 1)+1,  MOD(D906 - C906-1, 8)+1)</f>
        <v>辛</v>
      </c>
      <c r="G906" t="str">
        <f t="shared" si="74"/>
        <v>辛丙</v>
      </c>
      <c r="H906" t="str">
        <f>VLOOKUP(G906,天干沖合!$E$2:$G$101,2,FALSE)</f>
        <v>合水</v>
      </c>
      <c r="I906" t="str">
        <f>VLOOKUP(G906,天干沖合!$E$2:$G$101,3,FALSE)</f>
        <v>名为合悖师，门吉则事吉，门凶则事凶，测事易因财物致讼。</v>
      </c>
    </row>
    <row r="907" spans="1:9" x14ac:dyDescent="0.25">
      <c r="A907">
        <f t="shared" si="70"/>
        <v>329.5</v>
      </c>
      <c r="B907">
        <f t="shared" si="71"/>
        <v>6</v>
      </c>
      <c r="C907">
        <f t="shared" si="72"/>
        <v>1</v>
      </c>
      <c r="D907">
        <f t="shared" si="73"/>
        <v>2</v>
      </c>
      <c r="E907" t="str">
        <f>INDEX([2]!十八局地盤表,FLOOR((ROW()-2)/64, 1)+1,  D907)</f>
        <v>丁</v>
      </c>
      <c r="F907" t="str">
        <f>INDEX([2]!十八局地盤表,FLOOR((ROW()-2)/64, 1)+1,  MOD(D907 - C907-1, 8)+1)</f>
        <v>丙</v>
      </c>
      <c r="G907" t="str">
        <f t="shared" si="74"/>
        <v>丙丁</v>
      </c>
      <c r="H907" t="str">
        <f>VLOOKUP(G907,天干沖合!$E$2:$G$101,2,FALSE)</f>
        <v/>
      </c>
      <c r="I907" t="str">
        <f>VLOOKUP(G907,天干沖合!$E$2:$G$101,3,FALSE)</f>
        <v>为星奇朱雀，贵人文书吉利，常人平静安乐，得三吉门为天遁。</v>
      </c>
    </row>
    <row r="908" spans="1:9" x14ac:dyDescent="0.25">
      <c r="A908">
        <f t="shared" si="70"/>
        <v>330.5</v>
      </c>
      <c r="B908">
        <f t="shared" si="71"/>
        <v>6</v>
      </c>
      <c r="C908">
        <f t="shared" si="72"/>
        <v>1</v>
      </c>
      <c r="D908">
        <f t="shared" si="73"/>
        <v>3</v>
      </c>
      <c r="E908" t="str">
        <f>INDEX([2]!十八局地盤表,FLOOR((ROW()-2)/64, 1)+1,  D908)</f>
        <v>庚</v>
      </c>
      <c r="F908" t="str">
        <f>INDEX([2]!十八局地盤表,FLOOR((ROW()-2)/64, 1)+1,  MOD(D908 - C908-1, 8)+1)</f>
        <v>丁</v>
      </c>
      <c r="G908" t="str">
        <f t="shared" si="74"/>
        <v>丁庚</v>
      </c>
      <c r="H908" t="str">
        <f>VLOOKUP(G908,天干沖合!$E$2:$G$101,2,FALSE)</f>
        <v/>
      </c>
      <c r="I908" t="str">
        <f>VLOOKUP(G908,天干沖合!$E$2:$G$101,3,FALSE)</f>
        <v>丁为文书，庚为阻隔之神，故为文书阻隔，行人必归。</v>
      </c>
    </row>
    <row r="909" spans="1:9" x14ac:dyDescent="0.25">
      <c r="A909">
        <f t="shared" si="70"/>
        <v>331.5</v>
      </c>
      <c r="B909">
        <f t="shared" si="71"/>
        <v>6</v>
      </c>
      <c r="C909">
        <f t="shared" si="72"/>
        <v>1</v>
      </c>
      <c r="D909">
        <f t="shared" si="73"/>
        <v>4</v>
      </c>
      <c r="E909" t="str">
        <f>INDEX([2]!十八局地盤表,FLOOR((ROW()-2)/64, 1)+1,  D909)</f>
        <v>壬</v>
      </c>
      <c r="F909" t="str">
        <f>INDEX([2]!十八局地盤表,FLOOR((ROW()-2)/64, 1)+1,  MOD(D909 - C909-1, 8)+1)</f>
        <v>庚</v>
      </c>
      <c r="G909" t="str">
        <f t="shared" si="74"/>
        <v>庚壬</v>
      </c>
      <c r="H909" t="str">
        <f>VLOOKUP(G909,天干沖合!$E$2:$G$101,2,FALSE)</f>
        <v/>
      </c>
      <c r="I909" t="str">
        <f>VLOOKUP(G909,天干沖合!$E$2:$G$101,3,FALSE)</f>
        <v>为上格，壬水主流动，庚为阻隔之神，故远行道路迷失，男女音信难通。</v>
      </c>
    </row>
    <row r="910" spans="1:9" x14ac:dyDescent="0.25">
      <c r="A910">
        <f t="shared" si="70"/>
        <v>332.5</v>
      </c>
      <c r="B910">
        <f t="shared" si="71"/>
        <v>6</v>
      </c>
      <c r="C910">
        <f t="shared" si="72"/>
        <v>1</v>
      </c>
      <c r="D910">
        <f t="shared" si="73"/>
        <v>5</v>
      </c>
      <c r="E910" t="str">
        <f>INDEX([2]!十八局地盤表,FLOOR((ROW()-2)/64, 1)+1,  D910)</f>
        <v>戊</v>
      </c>
      <c r="F910" t="str">
        <f>INDEX([2]!十八局地盤表,FLOOR((ROW()-2)/64, 1)+1,  MOD(D910 - C910-1, 8)+1)</f>
        <v>壬</v>
      </c>
      <c r="G910" t="str">
        <f t="shared" si="74"/>
        <v>壬戊</v>
      </c>
      <c r="H910" t="str">
        <f>VLOOKUP(G910,天干沖合!$E$2:$G$101,2,FALSE)</f>
        <v/>
      </c>
      <c r="I910" t="str">
        <f>VLOOKUP(G910,天干沖合!$E$2:$G$101,3,FALSE)</f>
        <v>因壬为小蛇，甲为青龙，故名为小蛇化龙，男人发达，女人产婴童。</v>
      </c>
    </row>
    <row r="911" spans="1:9" x14ac:dyDescent="0.25">
      <c r="A911">
        <f t="shared" si="70"/>
        <v>333.5</v>
      </c>
      <c r="B911">
        <f t="shared" si="71"/>
        <v>6</v>
      </c>
      <c r="C911">
        <f t="shared" si="72"/>
        <v>1</v>
      </c>
      <c r="D911">
        <f t="shared" si="73"/>
        <v>6</v>
      </c>
      <c r="E911" t="str">
        <f>INDEX([2]!十八局地盤表,FLOOR((ROW()-2)/64, 1)+1,  D911)</f>
        <v>己</v>
      </c>
      <c r="F911" t="str">
        <f>INDEX([2]!十八局地盤表,FLOOR((ROW()-2)/64, 1)+1,  MOD(D911 - C911-1, 8)+1)</f>
        <v>戊</v>
      </c>
      <c r="G911" t="str">
        <f t="shared" si="74"/>
        <v>戊己</v>
      </c>
      <c r="H911" t="str">
        <f>VLOOKUP(G911,天干沖合!$E$2:$G$101,2,FALSE)</f>
        <v/>
      </c>
      <c r="I911" t="str">
        <f>VLOOKUP(G911,天干沖合!$E$2:$G$101,3,FALSE)</f>
        <v>因为戌为戊土之墓，故为贵人入狱，公私皆不利。</v>
      </c>
    </row>
    <row r="912" spans="1:9" x14ac:dyDescent="0.25">
      <c r="A912">
        <f t="shared" si="70"/>
        <v>334.5</v>
      </c>
      <c r="B912">
        <f t="shared" si="71"/>
        <v>6</v>
      </c>
      <c r="C912">
        <f t="shared" si="72"/>
        <v>1</v>
      </c>
      <c r="D912">
        <f t="shared" si="73"/>
        <v>7</v>
      </c>
      <c r="E912" t="str">
        <f>INDEX([2]!十八局地盤表,FLOOR((ROW()-2)/64, 1)+1,  D912)</f>
        <v>癸</v>
      </c>
      <c r="F912" t="str">
        <f>INDEX([2]!十八局地盤表,FLOOR((ROW()-2)/64, 1)+1,  MOD(D912 - C912-1, 8)+1)</f>
        <v>己</v>
      </c>
      <c r="G912" t="str">
        <f t="shared" si="74"/>
        <v>己癸</v>
      </c>
      <c r="H912" t="str">
        <f>VLOOKUP(G912,天干沖合!$E$2:$G$101,2,FALSE)</f>
        <v/>
      </c>
      <c r="I912" t="str">
        <f>VLOOKUP(G912,天干沖合!$E$2:$G$101,3,FALSE)</f>
        <v>名为地刑玄武，男女疾病垂危，有囚狱词讼之灾。</v>
      </c>
    </row>
    <row r="913" spans="1:9" x14ac:dyDescent="0.25">
      <c r="A913">
        <f t="shared" si="70"/>
        <v>335.5</v>
      </c>
      <c r="B913">
        <f t="shared" si="71"/>
        <v>6</v>
      </c>
      <c r="C913">
        <f t="shared" si="72"/>
        <v>1</v>
      </c>
      <c r="D913">
        <f t="shared" si="73"/>
        <v>8</v>
      </c>
      <c r="E913" t="str">
        <f>INDEX([2]!十八局地盤表,FLOOR((ROW()-2)/64, 1)+1,  D913)</f>
        <v>辛</v>
      </c>
      <c r="F913" t="str">
        <f>INDEX([2]!十八局地盤表,FLOOR((ROW()-2)/64, 1)+1,  MOD(D913 - C913-1, 8)+1)</f>
        <v>癸</v>
      </c>
      <c r="G913" t="str">
        <f t="shared" si="74"/>
        <v>癸辛</v>
      </c>
      <c r="H913" t="str">
        <f>VLOOKUP(G913,天干沖合!$E$2:$G$101,2,FALSE)</f>
        <v/>
      </c>
      <c r="I913" t="str">
        <f>VLOOKUP(G913,天干沖合!$E$2:$G$101,3,FALSE)</f>
        <v>名主网盖天牢，主官司败诉，死罪难逃，测病亦大凶。</v>
      </c>
    </row>
    <row r="914" spans="1:9" x14ac:dyDescent="0.25">
      <c r="A914">
        <f t="shared" si="70"/>
        <v>336.5</v>
      </c>
      <c r="B914">
        <f t="shared" si="71"/>
        <v>6</v>
      </c>
      <c r="C914">
        <f t="shared" si="72"/>
        <v>2</v>
      </c>
      <c r="D914">
        <f t="shared" si="73"/>
        <v>1</v>
      </c>
      <c r="E914" t="str">
        <f>INDEX([2]!十八局地盤表,FLOOR((ROW()-2)/64, 1)+1,  D914)</f>
        <v>丙</v>
      </c>
      <c r="F914" t="str">
        <f>INDEX([2]!十八局地盤表,FLOOR((ROW()-2)/64, 1)+1,  MOD(D914 - C914-1, 8)+1)</f>
        <v>癸</v>
      </c>
      <c r="G914" t="str">
        <f t="shared" si="74"/>
        <v>癸丙</v>
      </c>
      <c r="H914" t="str">
        <f>VLOOKUP(G914,天干沖合!$E$2:$G$101,2,FALSE)</f>
        <v/>
      </c>
      <c r="I914" t="str">
        <f>VLOOKUP(G914,天干沖合!$E$2:$G$101,3,FALSE)</f>
        <v>名为华盖悖师，贵溅逢之皆不利，唯上人见喜。</v>
      </c>
    </row>
    <row r="915" spans="1:9" x14ac:dyDescent="0.25">
      <c r="A915">
        <f t="shared" si="70"/>
        <v>337.5</v>
      </c>
      <c r="B915">
        <f t="shared" si="71"/>
        <v>6</v>
      </c>
      <c r="C915">
        <f t="shared" si="72"/>
        <v>2</v>
      </c>
      <c r="D915">
        <f t="shared" si="73"/>
        <v>2</v>
      </c>
      <c r="E915" t="str">
        <f>INDEX([2]!十八局地盤表,FLOOR((ROW()-2)/64, 1)+1,  D915)</f>
        <v>丁</v>
      </c>
      <c r="F915" t="str">
        <f>INDEX([2]!十八局地盤表,FLOOR((ROW()-2)/64, 1)+1,  MOD(D915 - C915-1, 8)+1)</f>
        <v>辛</v>
      </c>
      <c r="G915" t="str">
        <f t="shared" si="74"/>
        <v>辛丁</v>
      </c>
      <c r="H915" t="str">
        <f>VLOOKUP(G915,天干沖合!$E$2:$G$101,2,FALSE)</f>
        <v/>
      </c>
      <c r="I915" t="str">
        <f>VLOOKUP(G915,天干沖合!$E$2:$G$101,3,FALSE)</f>
        <v>辛为狱神，丁为星奇，故名为狱神得奇，经商求财获利倍增，囚人逢天赦释免。</v>
      </c>
    </row>
    <row r="916" spans="1:9" x14ac:dyDescent="0.25">
      <c r="A916">
        <f t="shared" si="70"/>
        <v>338.5</v>
      </c>
      <c r="B916">
        <f t="shared" si="71"/>
        <v>6</v>
      </c>
      <c r="C916">
        <f t="shared" si="72"/>
        <v>2</v>
      </c>
      <c r="D916">
        <f t="shared" si="73"/>
        <v>3</v>
      </c>
      <c r="E916" t="str">
        <f>INDEX([2]!十八局地盤表,FLOOR((ROW()-2)/64, 1)+1,  D916)</f>
        <v>庚</v>
      </c>
      <c r="F916" t="str">
        <f>INDEX([2]!十八局地盤表,FLOOR((ROW()-2)/64, 1)+1,  MOD(D916 - C916-1, 8)+1)</f>
        <v>丙</v>
      </c>
      <c r="G916" t="str">
        <f t="shared" si="74"/>
        <v>丙庚</v>
      </c>
      <c r="H916" t="str">
        <f>VLOOKUP(G916,天干沖合!$E$2:$G$101,2,FALSE)</f>
        <v/>
      </c>
      <c r="I916" t="str">
        <f>VLOOKUP(G916,天干沖合!$E$2:$G$101,3,FALSE)</f>
        <v>为荧入太白，门户破败，盗贼耗失，事业亦凶。</v>
      </c>
    </row>
    <row r="917" spans="1:9" x14ac:dyDescent="0.25">
      <c r="A917">
        <f t="shared" si="70"/>
        <v>339.5</v>
      </c>
      <c r="B917">
        <f t="shared" si="71"/>
        <v>6</v>
      </c>
      <c r="C917">
        <f t="shared" si="72"/>
        <v>2</v>
      </c>
      <c r="D917">
        <f t="shared" si="73"/>
        <v>4</v>
      </c>
      <c r="E917" t="str">
        <f>INDEX([2]!十八局地盤表,FLOOR((ROW()-2)/64, 1)+1,  D917)</f>
        <v>壬</v>
      </c>
      <c r="F917" t="str">
        <f>INDEX([2]!十八局地盤表,FLOOR((ROW()-2)/64, 1)+1,  MOD(D917 - C917-1, 8)+1)</f>
        <v>丁</v>
      </c>
      <c r="G917" t="str">
        <f t="shared" si="74"/>
        <v>丁壬</v>
      </c>
      <c r="H917" t="str">
        <f>VLOOKUP(G917,天干沖合!$E$2:$G$101,2,FALSE)</f>
        <v>合木</v>
      </c>
      <c r="I917" t="str">
        <f>VLOOKUP(G917,天干沖合!$E$2:$G$101,3,FALSE)</f>
        <v>因丁壬相合，故主贵人恩诏，讼狱公平，测婚多为苟合。</v>
      </c>
    </row>
    <row r="918" spans="1:9" x14ac:dyDescent="0.25">
      <c r="A918">
        <f t="shared" si="70"/>
        <v>340.5</v>
      </c>
      <c r="B918">
        <f t="shared" si="71"/>
        <v>6</v>
      </c>
      <c r="C918">
        <f t="shared" si="72"/>
        <v>2</v>
      </c>
      <c r="D918">
        <f t="shared" si="73"/>
        <v>5</v>
      </c>
      <c r="E918" t="str">
        <f>INDEX([2]!十八局地盤表,FLOOR((ROW()-2)/64, 1)+1,  D918)</f>
        <v>戊</v>
      </c>
      <c r="F918" t="str">
        <f>INDEX([2]!十八局地盤表,FLOOR((ROW()-2)/64, 1)+1,  MOD(D918 - C918-1, 8)+1)</f>
        <v>庚</v>
      </c>
      <c r="G918" t="str">
        <f t="shared" si="74"/>
        <v>庚戊</v>
      </c>
      <c r="H918" t="str">
        <f>VLOOKUP(G918,天干沖合!$E$2:$G$101,2,FALSE)</f>
        <v/>
      </c>
      <c r="I918" t="str">
        <f>VLOOKUP(G918,天干沖合!$E$2:$G$101,3,FALSE)</f>
        <v>庚金克甲木，谓天乙伏宫，百事不可谋，大凶。</v>
      </c>
    </row>
    <row r="919" spans="1:9" x14ac:dyDescent="0.25">
      <c r="A919">
        <f t="shared" si="70"/>
        <v>341.5</v>
      </c>
      <c r="B919">
        <f t="shared" si="71"/>
        <v>6</v>
      </c>
      <c r="C919">
        <f t="shared" si="72"/>
        <v>2</v>
      </c>
      <c r="D919">
        <f t="shared" si="73"/>
        <v>6</v>
      </c>
      <c r="E919" t="str">
        <f>INDEX([2]!十八局地盤表,FLOOR((ROW()-2)/64, 1)+1,  D919)</f>
        <v>己</v>
      </c>
      <c r="F919" t="str">
        <f>INDEX([2]!十八局地盤表,FLOOR((ROW()-2)/64, 1)+1,  MOD(D919 - C919-1, 8)+1)</f>
        <v>壬</v>
      </c>
      <c r="G919" t="str">
        <f t="shared" si="74"/>
        <v>壬己</v>
      </c>
      <c r="H919" t="str">
        <f>VLOOKUP(G919,天干沖合!$E$2:$G$101,2,FALSE)</f>
        <v/>
      </c>
      <c r="I919" t="str">
        <f>VLOOKUP(G919,天干沖合!$E$2:$G$101,3,FALSE)</f>
        <v>因辰戌相冲，故名为反吟蛇刑，主官讼败拆，大祸将至，顺守可吉，妄动必凶。</v>
      </c>
    </row>
    <row r="920" spans="1:9" x14ac:dyDescent="0.25">
      <c r="A920">
        <f t="shared" si="70"/>
        <v>342.5</v>
      </c>
      <c r="B920">
        <f t="shared" si="71"/>
        <v>6</v>
      </c>
      <c r="C920">
        <f t="shared" si="72"/>
        <v>2</v>
      </c>
      <c r="D920">
        <f t="shared" si="73"/>
        <v>7</v>
      </c>
      <c r="E920" t="str">
        <f>INDEX([2]!十八局地盤表,FLOOR((ROW()-2)/64, 1)+1,  D920)</f>
        <v>癸</v>
      </c>
      <c r="F920" t="str">
        <f>INDEX([2]!十八局地盤表,FLOOR((ROW()-2)/64, 1)+1,  MOD(D920 - C920-1, 8)+1)</f>
        <v>戊</v>
      </c>
      <c r="G920" t="str">
        <f t="shared" si="74"/>
        <v>戊癸</v>
      </c>
      <c r="H920" t="str">
        <f>VLOOKUP(G920,天干沖合!$E$2:$G$101,2,FALSE)</f>
        <v>合火</v>
      </c>
      <c r="I920" t="str">
        <f>VLOOKUP(G920,天干沖合!$E$2:$G$101,3,FALSE)</f>
        <v>因甲为青龙，癸为天网，又为华盖，故为青华盖，又戊癸相合，故逢吉门为吉，可招福临门，逢凶门者事多不利，为凶。</v>
      </c>
    </row>
    <row r="921" spans="1:9" x14ac:dyDescent="0.25">
      <c r="A921">
        <f t="shared" si="70"/>
        <v>343.5</v>
      </c>
      <c r="B921">
        <f t="shared" si="71"/>
        <v>6</v>
      </c>
      <c r="C921">
        <f t="shared" si="72"/>
        <v>2</v>
      </c>
      <c r="D921">
        <f t="shared" si="73"/>
        <v>8</v>
      </c>
      <c r="E921" t="str">
        <f>INDEX([2]!十八局地盤表,FLOOR((ROW()-2)/64, 1)+1,  D921)</f>
        <v>辛</v>
      </c>
      <c r="F921" t="str">
        <f>INDEX([2]!十八局地盤表,FLOOR((ROW()-2)/64, 1)+1,  MOD(D921 - C921-1, 8)+1)</f>
        <v>己</v>
      </c>
      <c r="G921" t="str">
        <f t="shared" si="74"/>
        <v>己辛</v>
      </c>
      <c r="H921" t="str">
        <f>VLOOKUP(G921,天干沖合!$E$2:$G$101,2,FALSE)</f>
        <v/>
      </c>
      <c r="I921" t="str">
        <f>VLOOKUP(G921,天干沖合!$E$2:$G$101,3,FALSE)</f>
        <v>名为游魂入墓，易遭阴邪鬼魅作祟。</v>
      </c>
    </row>
    <row r="922" spans="1:9" x14ac:dyDescent="0.25">
      <c r="A922">
        <f t="shared" si="70"/>
        <v>344.5</v>
      </c>
      <c r="B922">
        <f t="shared" si="71"/>
        <v>6</v>
      </c>
      <c r="C922">
        <f t="shared" si="72"/>
        <v>3</v>
      </c>
      <c r="D922">
        <f t="shared" si="73"/>
        <v>1</v>
      </c>
      <c r="E922" t="str">
        <f>INDEX([2]!十八局地盤表,FLOOR((ROW()-2)/64, 1)+1,  D922)</f>
        <v>丙</v>
      </c>
      <c r="F922" t="str">
        <f>INDEX([2]!十八局地盤表,FLOOR((ROW()-2)/64, 1)+1,  MOD(D922 - C922-1, 8)+1)</f>
        <v>己</v>
      </c>
      <c r="G922" t="str">
        <f t="shared" si="74"/>
        <v>己丙</v>
      </c>
      <c r="H922" t="str">
        <f>VLOOKUP(G922,天干沖合!$E$2:$G$101,2,FALSE)</f>
        <v/>
      </c>
      <c r="I922" t="str">
        <f>VLOOKUP(G922,天干沖合!$E$2:$G$101,3,FALSE)</f>
        <v>为火悖地户，男人冤冤相害，女人必致淫污。</v>
      </c>
    </row>
    <row r="923" spans="1:9" x14ac:dyDescent="0.25">
      <c r="A923">
        <f t="shared" si="70"/>
        <v>345.5</v>
      </c>
      <c r="B923">
        <f t="shared" si="71"/>
        <v>6</v>
      </c>
      <c r="C923">
        <f t="shared" si="72"/>
        <v>3</v>
      </c>
      <c r="D923">
        <f t="shared" si="73"/>
        <v>2</v>
      </c>
      <c r="E923" t="str">
        <f>INDEX([2]!十八局地盤表,FLOOR((ROW()-2)/64, 1)+1,  D923)</f>
        <v>丁</v>
      </c>
      <c r="F923" t="str">
        <f>INDEX([2]!十八局地盤表,FLOOR((ROW()-2)/64, 1)+1,  MOD(D923 - C923-1, 8)+1)</f>
        <v>癸</v>
      </c>
      <c r="G923" t="str">
        <f t="shared" si="74"/>
        <v>癸丁</v>
      </c>
      <c r="H923" t="str">
        <f>VLOOKUP(G923,天干沖合!$E$2:$G$101,2,FALSE)</f>
        <v>沖</v>
      </c>
      <c r="I923" t="str">
        <f>VLOOKUP(G923,天干沖合!$E$2:$G$101,3,FALSE)</f>
        <v>因癸水冲克丁火，丁火烧灼癸水，故名为腾蛇夭矫，文书官司，火焚也逃不掉。</v>
      </c>
    </row>
    <row r="924" spans="1:9" x14ac:dyDescent="0.25">
      <c r="A924">
        <f t="shared" si="70"/>
        <v>346.5</v>
      </c>
      <c r="B924">
        <f t="shared" si="71"/>
        <v>6</v>
      </c>
      <c r="C924">
        <f t="shared" si="72"/>
        <v>3</v>
      </c>
      <c r="D924">
        <f t="shared" si="73"/>
        <v>3</v>
      </c>
      <c r="E924" t="str">
        <f>INDEX([2]!十八局地盤表,FLOOR((ROW()-2)/64, 1)+1,  D924)</f>
        <v>庚</v>
      </c>
      <c r="F924" t="str">
        <f>INDEX([2]!十八局地盤表,FLOOR((ROW()-2)/64, 1)+1,  MOD(D924 - C924-1, 8)+1)</f>
        <v>辛</v>
      </c>
      <c r="G924" t="str">
        <f t="shared" si="74"/>
        <v>辛庚</v>
      </c>
      <c r="H924" t="str">
        <f>VLOOKUP(G924,天干沖合!$E$2:$G$101,2,FALSE)</f>
        <v/>
      </c>
      <c r="I924" t="str">
        <f>VLOOKUP(G924,天干沖合!$E$2:$G$101,3,FALSE)</f>
        <v>名为白虎出力，刀刃相交，主客相残，逊让退步稍可，强进血溅衣衫。</v>
      </c>
    </row>
    <row r="925" spans="1:9" x14ac:dyDescent="0.25">
      <c r="A925">
        <f t="shared" si="70"/>
        <v>347.5</v>
      </c>
      <c r="B925">
        <f t="shared" si="71"/>
        <v>6</v>
      </c>
      <c r="C925">
        <f t="shared" si="72"/>
        <v>3</v>
      </c>
      <c r="D925">
        <f t="shared" si="73"/>
        <v>4</v>
      </c>
      <c r="E925" t="str">
        <f>INDEX([2]!十八局地盤表,FLOOR((ROW()-2)/64, 1)+1,  D925)</f>
        <v>壬</v>
      </c>
      <c r="F925" t="str">
        <f>INDEX([2]!十八局地盤表,FLOOR((ROW()-2)/64, 1)+1,  MOD(D925 - C925-1, 8)+1)</f>
        <v>丙</v>
      </c>
      <c r="G925" t="str">
        <f t="shared" si="74"/>
        <v>丙壬</v>
      </c>
      <c r="H925" t="str">
        <f>VLOOKUP(G925,天干沖合!$E$2:$G$101,2,FALSE)</f>
        <v>沖</v>
      </c>
      <c r="I925" t="str">
        <f>VLOOKUP(G925,天干沖合!$E$2:$G$101,3,FALSE)</f>
        <v>为火入天罗，壬水冲克丙火，故为客不利，是非颇多。</v>
      </c>
    </row>
    <row r="926" spans="1:9" x14ac:dyDescent="0.25">
      <c r="A926">
        <f t="shared" si="70"/>
        <v>348.5</v>
      </c>
      <c r="B926">
        <f t="shared" si="71"/>
        <v>6</v>
      </c>
      <c r="C926">
        <f t="shared" si="72"/>
        <v>3</v>
      </c>
      <c r="D926">
        <f t="shared" si="73"/>
        <v>5</v>
      </c>
      <c r="E926" t="str">
        <f>INDEX([2]!十八局地盤表,FLOOR((ROW()-2)/64, 1)+1,  D926)</f>
        <v>戊</v>
      </c>
      <c r="F926" t="str">
        <f>INDEX([2]!十八局地盤表,FLOOR((ROW()-2)/64, 1)+1,  MOD(D926 - C926-1, 8)+1)</f>
        <v>丁</v>
      </c>
      <c r="G926" t="str">
        <f t="shared" si="74"/>
        <v>丁戊</v>
      </c>
      <c r="H926" t="str">
        <f>VLOOKUP(G926,天干沖合!$E$2:$G$101,2,FALSE)</f>
        <v/>
      </c>
      <c r="I926" t="str">
        <f>VLOOKUP(G926,天干沖合!$E$2:$G$101,3,FALSE)</f>
        <v>为青龙转光，官人升迁，常人威昌。</v>
      </c>
    </row>
    <row r="927" spans="1:9" x14ac:dyDescent="0.25">
      <c r="A927">
        <f t="shared" si="70"/>
        <v>349.5</v>
      </c>
      <c r="B927">
        <f t="shared" si="71"/>
        <v>6</v>
      </c>
      <c r="C927">
        <f t="shared" si="72"/>
        <v>3</v>
      </c>
      <c r="D927">
        <f t="shared" si="73"/>
        <v>6</v>
      </c>
      <c r="E927" t="str">
        <f>INDEX([2]!十八局地盤表,FLOOR((ROW()-2)/64, 1)+1,  D927)</f>
        <v>己</v>
      </c>
      <c r="F927" t="str">
        <f>INDEX([2]!十八局地盤表,FLOOR((ROW()-2)/64, 1)+1,  MOD(D927 - C927-1, 8)+1)</f>
        <v>庚</v>
      </c>
      <c r="G927" t="str">
        <f t="shared" si="74"/>
        <v>庚己</v>
      </c>
      <c r="H927" t="str">
        <f>VLOOKUP(G927,天干沖合!$E$2:$G$101,2,FALSE)</f>
        <v/>
      </c>
      <c r="I927" t="str">
        <f>VLOOKUP(G927,天干沖合!$E$2:$G$101,3,FALSE)</f>
        <v>名为官符刑格，主有官司口舌，因官讼被判刑，住牢狱更凶。</v>
      </c>
    </row>
    <row r="928" spans="1:9" x14ac:dyDescent="0.25">
      <c r="A928">
        <f t="shared" si="70"/>
        <v>350.5</v>
      </c>
      <c r="B928">
        <f t="shared" si="71"/>
        <v>6</v>
      </c>
      <c r="C928">
        <f t="shared" si="72"/>
        <v>3</v>
      </c>
      <c r="D928">
        <f t="shared" si="73"/>
        <v>7</v>
      </c>
      <c r="E928" t="str">
        <f>INDEX([2]!十八局地盤表,FLOOR((ROW()-2)/64, 1)+1,  D928)</f>
        <v>癸</v>
      </c>
      <c r="F928" t="str">
        <f>INDEX([2]!十八局地盤表,FLOOR((ROW()-2)/64, 1)+1,  MOD(D928 - C928-1, 8)+1)</f>
        <v>壬</v>
      </c>
      <c r="G928" t="str">
        <f t="shared" si="74"/>
        <v>壬癸</v>
      </c>
      <c r="H928" t="str">
        <f>VLOOKUP(G928,天干沖合!$E$2:$G$101,2,FALSE)</f>
        <v/>
      </c>
      <c r="I928" t="str">
        <f>VLOOKUP(G928,天干沖合!$E$2:$G$101,3,FALSE)</f>
        <v>名为幼女奸淫，主有家丑外扬之事发生，门吉星凶，易反福为祸。</v>
      </c>
    </row>
    <row r="929" spans="1:9" x14ac:dyDescent="0.25">
      <c r="A929">
        <f t="shared" si="70"/>
        <v>351.5</v>
      </c>
      <c r="B929">
        <f t="shared" si="71"/>
        <v>6</v>
      </c>
      <c r="C929">
        <f t="shared" si="72"/>
        <v>3</v>
      </c>
      <c r="D929">
        <f t="shared" si="73"/>
        <v>8</v>
      </c>
      <c r="E929" t="str">
        <f>INDEX([2]!十八局地盤表,FLOOR((ROW()-2)/64, 1)+1,  D929)</f>
        <v>辛</v>
      </c>
      <c r="F929" t="str">
        <f>INDEX([2]!十八局地盤表,FLOOR((ROW()-2)/64, 1)+1,  MOD(D929 - C929-1, 8)+1)</f>
        <v>戊</v>
      </c>
      <c r="G929" t="str">
        <f t="shared" si="74"/>
        <v>戊辛</v>
      </c>
      <c r="H929" t="str">
        <f>VLOOKUP(G929,天干沖合!$E$2:$G$101,2,FALSE)</f>
        <v/>
      </c>
      <c r="I929" t="str">
        <f>VLOOKUP(G929,天干沖合!$E$2:$G$101,3,FALSE)</f>
        <v>因辛金克甲木，子午相冲，故为青龙折足，吉门有生助，尚能谋事，若逢凶门，主招灾、失财或有足疾、折伤。</v>
      </c>
    </row>
    <row r="930" spans="1:9" x14ac:dyDescent="0.25">
      <c r="A930">
        <f t="shared" si="70"/>
        <v>352.5</v>
      </c>
      <c r="B930">
        <f t="shared" si="71"/>
        <v>6</v>
      </c>
      <c r="C930">
        <f t="shared" si="72"/>
        <v>4</v>
      </c>
      <c r="D930">
        <f t="shared" si="73"/>
        <v>1</v>
      </c>
      <c r="E930" t="str">
        <f>INDEX([2]!十八局地盤表,FLOOR((ROW()-2)/64, 1)+1,  D930)</f>
        <v>丙</v>
      </c>
      <c r="F930" t="str">
        <f>INDEX([2]!十八局地盤表,FLOOR((ROW()-2)/64, 1)+1,  MOD(D930 - C930-1, 8)+1)</f>
        <v>戊</v>
      </c>
      <c r="G930" t="str">
        <f t="shared" si="74"/>
        <v>戊丙</v>
      </c>
      <c r="H930" t="str">
        <f>VLOOKUP(G930,天干沖合!$E$2:$G$101,2,FALSE)</f>
        <v/>
      </c>
      <c r="I930" t="str">
        <f>VLOOKUP(G930,天干沖合!$E$2:$G$101,3,FALSE)</f>
        <v>因青龙甲木生助丙火，故为青龙返首，为事所谋，大吉大利。若逢迫墓击刑，吉事成凶。</v>
      </c>
    </row>
    <row r="931" spans="1:9" x14ac:dyDescent="0.25">
      <c r="A931">
        <f t="shared" si="70"/>
        <v>353.5</v>
      </c>
      <c r="B931">
        <f t="shared" si="71"/>
        <v>6</v>
      </c>
      <c r="C931">
        <f t="shared" si="72"/>
        <v>4</v>
      </c>
      <c r="D931">
        <f t="shared" si="73"/>
        <v>2</v>
      </c>
      <c r="E931" t="str">
        <f>INDEX([2]!十八局地盤表,FLOOR((ROW()-2)/64, 1)+1,  D931)</f>
        <v>丁</v>
      </c>
      <c r="F931" t="str">
        <f>INDEX([2]!十八局地盤表,FLOOR((ROW()-2)/64, 1)+1,  MOD(D931 - C931-1, 8)+1)</f>
        <v>己</v>
      </c>
      <c r="G931" t="str">
        <f t="shared" si="74"/>
        <v>己丁</v>
      </c>
      <c r="H931" t="str">
        <f>VLOOKUP(G931,天干沖合!$E$2:$G$101,2,FALSE)</f>
        <v/>
      </c>
      <c r="I931" t="str">
        <f>VLOOKUP(G931,天干沖合!$E$2:$G$101,3,FALSE)</f>
        <v>因戌为火墓，故名为朱雀入墓，文书词讼，先曲后直。</v>
      </c>
    </row>
    <row r="932" spans="1:9" x14ac:dyDescent="0.25">
      <c r="A932">
        <f t="shared" si="70"/>
        <v>354.5</v>
      </c>
      <c r="B932">
        <f t="shared" si="71"/>
        <v>6</v>
      </c>
      <c r="C932">
        <f t="shared" si="72"/>
        <v>4</v>
      </c>
      <c r="D932">
        <f t="shared" si="73"/>
        <v>3</v>
      </c>
      <c r="E932" t="str">
        <f>INDEX([2]!十八局地盤表,FLOOR((ROW()-2)/64, 1)+1,  D932)</f>
        <v>庚</v>
      </c>
      <c r="F932" t="str">
        <f>INDEX([2]!十八局地盤表,FLOOR((ROW()-2)/64, 1)+1,  MOD(D932 - C932-1, 8)+1)</f>
        <v>癸</v>
      </c>
      <c r="G932" t="str">
        <f t="shared" si="74"/>
        <v>癸庚</v>
      </c>
      <c r="H932" t="str">
        <f>VLOOKUP(G932,天干沖合!$E$2:$G$101,2,FALSE)</f>
        <v/>
      </c>
      <c r="I932" t="str">
        <f>VLOOKUP(G932,天干沖合!$E$2:$G$101,3,FALSE)</f>
        <v>名为太白入网，主以暴力争讼，自罹罪责。</v>
      </c>
    </row>
    <row r="933" spans="1:9" x14ac:dyDescent="0.25">
      <c r="A933">
        <f t="shared" si="70"/>
        <v>355.5</v>
      </c>
      <c r="B933">
        <f t="shared" si="71"/>
        <v>6</v>
      </c>
      <c r="C933">
        <f t="shared" si="72"/>
        <v>4</v>
      </c>
      <c r="D933">
        <f t="shared" si="73"/>
        <v>4</v>
      </c>
      <c r="E933" t="str">
        <f>INDEX([2]!十八局地盤表,FLOOR((ROW()-2)/64, 1)+1,  D933)</f>
        <v>壬</v>
      </c>
      <c r="F933" t="str">
        <f>INDEX([2]!十八局地盤表,FLOOR((ROW()-2)/64, 1)+1,  MOD(D933 - C933-1, 8)+1)</f>
        <v>辛</v>
      </c>
      <c r="G933" t="str">
        <f t="shared" si="74"/>
        <v>辛壬</v>
      </c>
      <c r="H933" t="str">
        <f>VLOOKUP(G933,天干沖合!$E$2:$G$101,2,FALSE)</f>
        <v/>
      </c>
      <c r="I933" t="str">
        <f>VLOOKUP(G933,天干沖合!$E$2:$G$101,3,FALSE)</f>
        <v>因壬为凶蛇，辛为牢狱，故名为凶蛇入狱，两男争女，讼狱不息，先动失理。</v>
      </c>
    </row>
    <row r="934" spans="1:9" x14ac:dyDescent="0.25">
      <c r="A934">
        <f t="shared" si="70"/>
        <v>356.5</v>
      </c>
      <c r="B934">
        <f t="shared" si="71"/>
        <v>6</v>
      </c>
      <c r="C934">
        <f t="shared" si="72"/>
        <v>4</v>
      </c>
      <c r="D934">
        <f t="shared" si="73"/>
        <v>5</v>
      </c>
      <c r="E934" t="str">
        <f>INDEX([2]!十八局地盤表,FLOOR((ROW()-2)/64, 1)+1,  D934)</f>
        <v>戊</v>
      </c>
      <c r="F934" t="str">
        <f>INDEX([2]!十八局地盤表,FLOOR((ROW()-2)/64, 1)+1,  MOD(D934 - C934-1, 8)+1)</f>
        <v>丙</v>
      </c>
      <c r="G934" t="str">
        <f t="shared" si="74"/>
        <v>丙戊</v>
      </c>
      <c r="H934" t="str">
        <f>VLOOKUP(G934,天干沖合!$E$2:$G$101,2,FALSE)</f>
        <v/>
      </c>
      <c r="I934" t="str">
        <f>VLOOKUP(G934,天干沖合!$E$2:$G$101,3,FALSE)</f>
        <v>甲为丙火之母，丙火回到母亲身边，好似飞鸟归 ，故名鸟跌穴，百事吉，事业可为，可谋大事。</v>
      </c>
    </row>
    <row r="935" spans="1:9" x14ac:dyDescent="0.25">
      <c r="A935">
        <f t="shared" si="70"/>
        <v>357.5</v>
      </c>
      <c r="B935">
        <f t="shared" si="71"/>
        <v>6</v>
      </c>
      <c r="C935">
        <f t="shared" si="72"/>
        <v>4</v>
      </c>
      <c r="D935">
        <f t="shared" si="73"/>
        <v>6</v>
      </c>
      <c r="E935" t="str">
        <f>INDEX([2]!十八局地盤表,FLOOR((ROW()-2)/64, 1)+1,  D935)</f>
        <v>己</v>
      </c>
      <c r="F935" t="str">
        <f>INDEX([2]!十八局地盤表,FLOOR((ROW()-2)/64, 1)+1,  MOD(D935 - C935-1, 8)+1)</f>
        <v>丁</v>
      </c>
      <c r="G935" t="str">
        <f t="shared" si="74"/>
        <v>丁己</v>
      </c>
      <c r="H935" t="str">
        <f>VLOOKUP(G935,天干沖合!$E$2:$G$101,2,FALSE)</f>
        <v/>
      </c>
      <c r="I935" t="str">
        <f>VLOOKUP(G935,天干沖合!$E$2:$G$101,3,FALSE)</f>
        <v>因戌为火库，己为勾陈，故为火入勾陈，奸私仇冤，事因女人。</v>
      </c>
    </row>
    <row r="936" spans="1:9" x14ac:dyDescent="0.25">
      <c r="A936">
        <f t="shared" si="70"/>
        <v>358.5</v>
      </c>
      <c r="B936">
        <f t="shared" si="71"/>
        <v>6</v>
      </c>
      <c r="C936">
        <f t="shared" si="72"/>
        <v>4</v>
      </c>
      <c r="D936">
        <f t="shared" si="73"/>
        <v>7</v>
      </c>
      <c r="E936" t="str">
        <f>INDEX([2]!十八局地盤表,FLOOR((ROW()-2)/64, 1)+1,  D936)</f>
        <v>癸</v>
      </c>
      <c r="F936" t="str">
        <f>INDEX([2]!十八局地盤表,FLOOR((ROW()-2)/64, 1)+1,  MOD(D936 - C936-1, 8)+1)</f>
        <v>庚</v>
      </c>
      <c r="G936" t="str">
        <f t="shared" si="74"/>
        <v>庚癸</v>
      </c>
      <c r="H936" t="str">
        <f>VLOOKUP(G936,天干沖合!$E$2:$G$101,2,FALSE)</f>
        <v/>
      </c>
      <c r="I936" t="str">
        <f>VLOOKUP(G936,天干沖合!$E$2:$G$101,3,FALSE)</f>
        <v>名为大格，因寅申相冲克，庚为道路，故多主车祸，行人不至，官事不止，生育母子俱伤，大凶。</v>
      </c>
    </row>
    <row r="937" spans="1:9" x14ac:dyDescent="0.25">
      <c r="A937">
        <f t="shared" si="70"/>
        <v>359.5</v>
      </c>
      <c r="B937">
        <f t="shared" si="71"/>
        <v>6</v>
      </c>
      <c r="C937">
        <f t="shared" si="72"/>
        <v>4</v>
      </c>
      <c r="D937">
        <f t="shared" si="73"/>
        <v>8</v>
      </c>
      <c r="E937" t="str">
        <f>INDEX([2]!十八局地盤表,FLOOR((ROW()-2)/64, 1)+1,  D937)</f>
        <v>辛</v>
      </c>
      <c r="F937" t="str">
        <f>INDEX([2]!十八局地盤表,FLOOR((ROW()-2)/64, 1)+1,  MOD(D937 - C937-1, 8)+1)</f>
        <v>壬</v>
      </c>
      <c r="G937" t="str">
        <f t="shared" si="74"/>
        <v>壬辛</v>
      </c>
      <c r="H937" t="str">
        <f>VLOOKUP(G937,天干沖合!$E$2:$G$101,2,FALSE)</f>
        <v/>
      </c>
      <c r="I937" t="str">
        <f>VLOOKUP(G937,天干沖合!$E$2:$G$101,3,FALSE)</f>
        <v>因辛金入辰水之墓，故名为腾蛇相缠，纵得吉门，亦不能安宁，若有谋望，被人欺瞒。</v>
      </c>
    </row>
    <row r="938" spans="1:9" x14ac:dyDescent="0.25">
      <c r="A938">
        <f t="shared" si="70"/>
        <v>360.5</v>
      </c>
      <c r="B938">
        <f t="shared" si="71"/>
        <v>6</v>
      </c>
      <c r="C938">
        <f t="shared" si="72"/>
        <v>5</v>
      </c>
      <c r="D938">
        <f t="shared" si="73"/>
        <v>1</v>
      </c>
      <c r="E938" t="str">
        <f>INDEX([2]!十八局地盤表,FLOOR((ROW()-2)/64, 1)+1,  D938)</f>
        <v>丙</v>
      </c>
      <c r="F938" t="str">
        <f>INDEX([2]!十八局地盤表,FLOOR((ROW()-2)/64, 1)+1,  MOD(D938 - C938-1, 8)+1)</f>
        <v>壬</v>
      </c>
      <c r="G938" t="str">
        <f t="shared" si="74"/>
        <v>壬丙</v>
      </c>
      <c r="H938" t="str">
        <f>VLOOKUP(G938,天干沖合!$E$2:$G$101,2,FALSE)</f>
        <v>沖</v>
      </c>
      <c r="I938" t="str">
        <f>VLOOKUP(G938,天干沖合!$E$2:$G$101,3,FALSE)</f>
        <v>名为水蛇入火，因壬丙相冲克，故主官灾刑禁，络绎不绝。</v>
      </c>
    </row>
    <row r="939" spans="1:9" x14ac:dyDescent="0.25">
      <c r="A939">
        <f t="shared" si="70"/>
        <v>361.5</v>
      </c>
      <c r="B939">
        <f t="shared" si="71"/>
        <v>6</v>
      </c>
      <c r="C939">
        <f t="shared" si="72"/>
        <v>5</v>
      </c>
      <c r="D939">
        <f t="shared" si="73"/>
        <v>2</v>
      </c>
      <c r="E939" t="str">
        <f>INDEX([2]!十八局地盤表,FLOOR((ROW()-2)/64, 1)+1,  D939)</f>
        <v>丁</v>
      </c>
      <c r="F939" t="str">
        <f>INDEX([2]!十八局地盤表,FLOOR((ROW()-2)/64, 1)+1,  MOD(D939 - C939-1, 8)+1)</f>
        <v>戊</v>
      </c>
      <c r="G939" t="str">
        <f t="shared" si="74"/>
        <v>戊丁</v>
      </c>
      <c r="H939" t="str">
        <f>VLOOKUP(G939,天干沖合!$E$2:$G$101,2,FALSE)</f>
        <v/>
      </c>
      <c r="I939" t="str">
        <f>VLOOKUP(G939,天干沖合!$E$2:$G$101,3,FALSE)</f>
        <v>因甲木青龙生助丁火，故为青龙耀明，宜见上级领导，贵人、求功名，为事吉利，若值墓迫，招惹是非。</v>
      </c>
    </row>
    <row r="940" spans="1:9" x14ac:dyDescent="0.25">
      <c r="A940">
        <f t="shared" si="70"/>
        <v>362.5</v>
      </c>
      <c r="B940">
        <f t="shared" si="71"/>
        <v>6</v>
      </c>
      <c r="C940">
        <f t="shared" si="72"/>
        <v>5</v>
      </c>
      <c r="D940">
        <f t="shared" si="73"/>
        <v>3</v>
      </c>
      <c r="E940" t="str">
        <f>INDEX([2]!十八局地盤表,FLOOR((ROW()-2)/64, 1)+1,  D940)</f>
        <v>庚</v>
      </c>
      <c r="F940" t="str">
        <f>INDEX([2]!十八局地盤表,FLOOR((ROW()-2)/64, 1)+1,  MOD(D940 - C940-1, 8)+1)</f>
        <v>己</v>
      </c>
      <c r="G940" t="str">
        <f t="shared" si="74"/>
        <v>己庚</v>
      </c>
      <c r="H940" t="str">
        <f>VLOOKUP(G940,天干沖合!$E$2:$G$101,2,FALSE)</f>
        <v/>
      </c>
      <c r="I940" t="str">
        <f>VLOOKUP(G940,天干沖合!$E$2:$G$101,3,FALSE)</f>
        <v>名为刑格返名，词讼先动者不利，如临阴星则有谋害之情。</v>
      </c>
    </row>
    <row r="941" spans="1:9" x14ac:dyDescent="0.25">
      <c r="A941">
        <f t="shared" si="70"/>
        <v>363.5</v>
      </c>
      <c r="B941">
        <f t="shared" si="71"/>
        <v>6</v>
      </c>
      <c r="C941">
        <f t="shared" si="72"/>
        <v>5</v>
      </c>
      <c r="D941">
        <f t="shared" si="73"/>
        <v>4</v>
      </c>
      <c r="E941" t="str">
        <f>INDEX([2]!十八局地盤表,FLOOR((ROW()-2)/64, 1)+1,  D941)</f>
        <v>壬</v>
      </c>
      <c r="F941" t="str">
        <f>INDEX([2]!十八局地盤表,FLOOR((ROW()-2)/64, 1)+1,  MOD(D941 - C941-1, 8)+1)</f>
        <v>癸</v>
      </c>
      <c r="G941" t="str">
        <f t="shared" si="74"/>
        <v>癸壬</v>
      </c>
      <c r="H941" t="str">
        <f>VLOOKUP(G941,天干沖合!$E$2:$G$101,2,FALSE)</f>
        <v/>
      </c>
      <c r="I941" t="str">
        <f>VLOOKUP(G941,天干沖合!$E$2:$G$101,3,FALSE)</f>
        <v>因癸壬均为水蛇，故名为复见腾蛇，主嫁娶重婚，后嫁无子，不保年华。</v>
      </c>
    </row>
    <row r="942" spans="1:9" x14ac:dyDescent="0.25">
      <c r="A942">
        <f t="shared" si="70"/>
        <v>364.5</v>
      </c>
      <c r="B942">
        <f t="shared" si="71"/>
        <v>6</v>
      </c>
      <c r="C942">
        <f t="shared" si="72"/>
        <v>5</v>
      </c>
      <c r="D942">
        <f t="shared" si="73"/>
        <v>5</v>
      </c>
      <c r="E942" t="str">
        <f>INDEX([2]!十八局地盤表,FLOOR((ROW()-2)/64, 1)+1,  D942)</f>
        <v>戊</v>
      </c>
      <c r="F942" t="str">
        <f>INDEX([2]!十八局地盤表,FLOOR((ROW()-2)/64, 1)+1,  MOD(D942 - C942-1, 8)+1)</f>
        <v>辛</v>
      </c>
      <c r="G942" t="str">
        <f t="shared" si="74"/>
        <v>辛戊</v>
      </c>
      <c r="H942" t="str">
        <f>VLOOKUP(G942,天干沖合!$E$2:$G$101,2,FALSE)</f>
        <v/>
      </c>
      <c r="I942" t="str">
        <f>VLOOKUP(G942,天干沖合!$E$2:$G$101,3,FALSE)</f>
        <v>辛金克甲木，子午又相冲，故为困龙被伤，主官司破财，屈抑守分尚可，妄动则带来祸殃。</v>
      </c>
    </row>
    <row r="943" spans="1:9" x14ac:dyDescent="0.25">
      <c r="A943">
        <f t="shared" si="70"/>
        <v>365.5</v>
      </c>
      <c r="B943">
        <f t="shared" si="71"/>
        <v>6</v>
      </c>
      <c r="C943">
        <f t="shared" si="72"/>
        <v>5</v>
      </c>
      <c r="D943">
        <f t="shared" si="73"/>
        <v>6</v>
      </c>
      <c r="E943" t="str">
        <f>INDEX([2]!十八局地盤表,FLOOR((ROW()-2)/64, 1)+1,  D943)</f>
        <v>己</v>
      </c>
      <c r="F943" t="str">
        <f>INDEX([2]!十八局地盤表,FLOOR((ROW()-2)/64, 1)+1,  MOD(D943 - C943-1, 8)+1)</f>
        <v>丙</v>
      </c>
      <c r="G943" t="str">
        <f t="shared" si="74"/>
        <v>丙己</v>
      </c>
      <c r="H943" t="str">
        <f>VLOOKUP(G943,天干沖合!$E$2:$G$101,2,FALSE)</f>
        <v/>
      </c>
      <c r="I943" t="str">
        <f>VLOOKUP(G943,天干沖合!$E$2:$G$101,3,FALSE)</f>
        <v>因丙火入戌墓，故为火悖入刑，囚人刑杖，文书不行，吉门得吉，凶门转凶。</v>
      </c>
    </row>
    <row r="944" spans="1:9" x14ac:dyDescent="0.25">
      <c r="A944">
        <f t="shared" si="70"/>
        <v>366.5</v>
      </c>
      <c r="B944">
        <f t="shared" si="71"/>
        <v>6</v>
      </c>
      <c r="C944">
        <f t="shared" si="72"/>
        <v>5</v>
      </c>
      <c r="D944">
        <f t="shared" si="73"/>
        <v>7</v>
      </c>
      <c r="E944" t="str">
        <f>INDEX([2]!十八局地盤表,FLOOR((ROW()-2)/64, 1)+1,  D944)</f>
        <v>癸</v>
      </c>
      <c r="F944" t="str">
        <f>INDEX([2]!十八局地盤表,FLOOR((ROW()-2)/64, 1)+1,  MOD(D944 - C944-1, 8)+1)</f>
        <v>丁</v>
      </c>
      <c r="G944" t="str">
        <f t="shared" si="74"/>
        <v>丁癸</v>
      </c>
      <c r="H944" t="str">
        <f>VLOOKUP(G944,天干沖合!$E$2:$G$101,2,FALSE)</f>
        <v>沖</v>
      </c>
      <c r="I944" t="str">
        <f>VLOOKUP(G944,天干沖合!$E$2:$G$101,3,FALSE)</f>
        <v>癸水冲克丁火，为朱雀投江，文书口舌是非，经官动府，词讼不利，音信沉溺不到。</v>
      </c>
    </row>
    <row r="945" spans="1:9" x14ac:dyDescent="0.25">
      <c r="A945">
        <f t="shared" si="70"/>
        <v>367.5</v>
      </c>
      <c r="B945">
        <f t="shared" si="71"/>
        <v>6</v>
      </c>
      <c r="C945">
        <f t="shared" si="72"/>
        <v>5</v>
      </c>
      <c r="D945">
        <f t="shared" si="73"/>
        <v>8</v>
      </c>
      <c r="E945" t="str">
        <f>INDEX([2]!十八局地盤表,FLOOR((ROW()-2)/64, 1)+1,  D945)</f>
        <v>辛</v>
      </c>
      <c r="F945" t="str">
        <f>INDEX([2]!十八局地盤表,FLOOR((ROW()-2)/64, 1)+1,  MOD(D945 - C945-1, 8)+1)</f>
        <v>庚</v>
      </c>
      <c r="G945" t="str">
        <f t="shared" si="74"/>
        <v>庚辛</v>
      </c>
      <c r="H945" t="str">
        <f>VLOOKUP(G945,天干沖合!$E$2:$G$101,2,FALSE)</f>
        <v/>
      </c>
      <c r="I945" t="str">
        <f>VLOOKUP(G945,天干沖合!$E$2:$G$101,3,FALSE)</f>
        <v>名为白虎干格，不宜远行，远行车折马伤，求财更为大凶。</v>
      </c>
    </row>
    <row r="946" spans="1:9" x14ac:dyDescent="0.25">
      <c r="A946">
        <f t="shared" si="70"/>
        <v>368.5</v>
      </c>
      <c r="B946">
        <f t="shared" si="71"/>
        <v>6</v>
      </c>
      <c r="C946">
        <f t="shared" si="72"/>
        <v>6</v>
      </c>
      <c r="D946">
        <f t="shared" si="73"/>
        <v>1</v>
      </c>
      <c r="E946" t="str">
        <f>INDEX([2]!十八局地盤表,FLOOR((ROW()-2)/64, 1)+1,  D946)</f>
        <v>丙</v>
      </c>
      <c r="F946" t="str">
        <f>INDEX([2]!十八局地盤表,FLOOR((ROW()-2)/64, 1)+1,  MOD(D946 - C946-1, 8)+1)</f>
        <v>庚</v>
      </c>
      <c r="G946" t="str">
        <f t="shared" si="74"/>
        <v>庚丙</v>
      </c>
      <c r="H946" t="str">
        <f>VLOOKUP(G946,天干沖合!$E$2:$G$101,2,FALSE)</f>
        <v/>
      </c>
      <c r="I946" t="str">
        <f>VLOOKUP(G946,天干沖合!$E$2:$G$101,3,FALSE)</f>
        <v>为太白入荧，测贼盗时，看贼人来不来，太白入荧，贼定要来，为客进利，为主破财。</v>
      </c>
    </row>
    <row r="947" spans="1:9" x14ac:dyDescent="0.25">
      <c r="A947">
        <f t="shared" si="70"/>
        <v>369.5</v>
      </c>
      <c r="B947">
        <f t="shared" si="71"/>
        <v>6</v>
      </c>
      <c r="C947">
        <f t="shared" si="72"/>
        <v>6</v>
      </c>
      <c r="D947">
        <f t="shared" si="73"/>
        <v>2</v>
      </c>
      <c r="E947" t="str">
        <f>INDEX([2]!十八局地盤表,FLOOR((ROW()-2)/64, 1)+1,  D947)</f>
        <v>丁</v>
      </c>
      <c r="F947" t="str">
        <f>INDEX([2]!十八局地盤表,FLOOR((ROW()-2)/64, 1)+1,  MOD(D947 - C947-1, 8)+1)</f>
        <v>壬</v>
      </c>
      <c r="G947" t="str">
        <f t="shared" si="74"/>
        <v>壬丁</v>
      </c>
      <c r="H947" t="str">
        <f>VLOOKUP(G947,天干沖合!$E$2:$G$101,2,FALSE)</f>
        <v>合木</v>
      </c>
      <c r="I947" t="str">
        <f>VLOOKUP(G947,天干沖合!$E$2:$G$101,3,FALSE)</f>
        <v>因丁壬相合，故名干合蛇刑，文书牵连，贵人匆匆，男吉女凶。</v>
      </c>
    </row>
    <row r="948" spans="1:9" x14ac:dyDescent="0.25">
      <c r="A948">
        <f t="shared" si="70"/>
        <v>370.5</v>
      </c>
      <c r="B948">
        <f t="shared" si="71"/>
        <v>6</v>
      </c>
      <c r="C948">
        <f t="shared" si="72"/>
        <v>6</v>
      </c>
      <c r="D948">
        <f t="shared" si="73"/>
        <v>3</v>
      </c>
      <c r="E948" t="str">
        <f>INDEX([2]!十八局地盤表,FLOOR((ROW()-2)/64, 1)+1,  D948)</f>
        <v>庚</v>
      </c>
      <c r="F948" t="str">
        <f>INDEX([2]!十八局地盤表,FLOOR((ROW()-2)/64, 1)+1,  MOD(D948 - C948-1, 8)+1)</f>
        <v>戊</v>
      </c>
      <c r="G948" t="str">
        <f t="shared" si="74"/>
        <v>戊庚</v>
      </c>
      <c r="H948" t="str">
        <f>VLOOKUP(G948,天干沖合!$E$2:$G$101,2,FALSE)</f>
        <v/>
      </c>
      <c r="I948" t="str">
        <f>VLOOKUP(G948,天干沖合!$E$2:$G$101,3,FALSE)</f>
        <v>因值符甲最怕庚金克杀，故为值符飞宫，吉事不吉，凶事更凶，求财没利益，测病也主凶。同时，甲庚相冲，飞宫也主换地方。</v>
      </c>
    </row>
    <row r="949" spans="1:9" x14ac:dyDescent="0.25">
      <c r="A949">
        <f t="shared" si="70"/>
        <v>371.5</v>
      </c>
      <c r="B949">
        <f t="shared" si="71"/>
        <v>6</v>
      </c>
      <c r="C949">
        <f t="shared" si="72"/>
        <v>6</v>
      </c>
      <c r="D949">
        <f t="shared" si="73"/>
        <v>4</v>
      </c>
      <c r="E949" t="str">
        <f>INDEX([2]!十八局地盤表,FLOOR((ROW()-2)/64, 1)+1,  D949)</f>
        <v>壬</v>
      </c>
      <c r="F949" t="str">
        <f>INDEX([2]!十八局地盤表,FLOOR((ROW()-2)/64, 1)+1,  MOD(D949 - C949-1, 8)+1)</f>
        <v>己</v>
      </c>
      <c r="G949" t="str">
        <f t="shared" si="74"/>
        <v>己壬</v>
      </c>
      <c r="H949" t="str">
        <f>VLOOKUP(G949,天干沖合!$E$2:$G$101,2,FALSE)</f>
        <v/>
      </c>
      <c r="I949" t="str">
        <f>VLOOKUP(G949,天干沖合!$E$2:$G$101,3,FALSE)</f>
        <v>名为地网高张，狡童佚女，奸情伤杀，凶。</v>
      </c>
    </row>
    <row r="950" spans="1:9" x14ac:dyDescent="0.25">
      <c r="A950">
        <f t="shared" si="70"/>
        <v>372.5</v>
      </c>
      <c r="B950">
        <f t="shared" si="71"/>
        <v>6</v>
      </c>
      <c r="C950">
        <f t="shared" si="72"/>
        <v>6</v>
      </c>
      <c r="D950">
        <f t="shared" si="73"/>
        <v>5</v>
      </c>
      <c r="E950" t="str">
        <f>INDEX([2]!十八局地盤表,FLOOR((ROW()-2)/64, 1)+1,  D950)</f>
        <v>戊</v>
      </c>
      <c r="F950" t="str">
        <f>INDEX([2]!十八局地盤表,FLOOR((ROW()-2)/64, 1)+1,  MOD(D950 - C950-1, 8)+1)</f>
        <v>癸</v>
      </c>
      <c r="G950" t="str">
        <f t="shared" si="74"/>
        <v>癸戊</v>
      </c>
      <c r="H950" t="str">
        <f>VLOOKUP(G950,天干沖合!$E$2:$G$101,2,FALSE)</f>
        <v>合火</v>
      </c>
      <c r="I950" t="str">
        <f>VLOOKUP(G950,天干沖合!$E$2:$G$101,3,FALSE)</f>
        <v>戊癸相合，名为天乙会合，吉门宜求财，婚姻喜美，吉人赞助成合。若门凶迫制，反祸官非。</v>
      </c>
    </row>
    <row r="951" spans="1:9" x14ac:dyDescent="0.25">
      <c r="A951">
        <f t="shared" si="70"/>
        <v>373.5</v>
      </c>
      <c r="B951">
        <f t="shared" si="71"/>
        <v>6</v>
      </c>
      <c r="C951">
        <f t="shared" si="72"/>
        <v>6</v>
      </c>
      <c r="D951">
        <f t="shared" si="73"/>
        <v>6</v>
      </c>
      <c r="E951" t="str">
        <f>INDEX([2]!十八局地盤表,FLOOR((ROW()-2)/64, 1)+1,  D951)</f>
        <v>己</v>
      </c>
      <c r="F951" t="str">
        <f>INDEX([2]!十八局地盤表,FLOOR((ROW()-2)/64, 1)+1,  MOD(D951 - C951-1, 8)+1)</f>
        <v>辛</v>
      </c>
      <c r="G951" t="str">
        <f t="shared" si="74"/>
        <v>辛己</v>
      </c>
      <c r="H951" t="str">
        <f>VLOOKUP(G951,天干沖合!$E$2:$G$101,2,FALSE)</f>
        <v/>
      </c>
      <c r="I951" t="str">
        <f>VLOOKUP(G951,天干沖合!$E$2:$G$101,3,FALSE)</f>
        <v>辛为罪人，戌为午火之库，故名为入狱自刑，奴仆背主，有苦诉讼难伸。</v>
      </c>
    </row>
    <row r="952" spans="1:9" x14ac:dyDescent="0.25">
      <c r="A952">
        <f t="shared" si="70"/>
        <v>374.5</v>
      </c>
      <c r="B952">
        <f t="shared" si="71"/>
        <v>6</v>
      </c>
      <c r="C952">
        <f t="shared" si="72"/>
        <v>6</v>
      </c>
      <c r="D952">
        <f t="shared" si="73"/>
        <v>7</v>
      </c>
      <c r="E952" t="str">
        <f>INDEX([2]!十八局地盤表,FLOOR((ROW()-2)/64, 1)+1,  D952)</f>
        <v>癸</v>
      </c>
      <c r="F952" t="str">
        <f>INDEX([2]!十八局地盤表,FLOOR((ROW()-2)/64, 1)+1,  MOD(D952 - C952-1, 8)+1)</f>
        <v>丙</v>
      </c>
      <c r="G952" t="str">
        <f t="shared" si="74"/>
        <v>丙癸</v>
      </c>
      <c r="H952" t="str">
        <f>VLOOKUP(G952,天干沖合!$E$2:$G$101,2,FALSE)</f>
        <v/>
      </c>
      <c r="I952" t="str">
        <f>VLOOKUP(G952,天干沖合!$E$2:$G$101,3,FALSE)</f>
        <v>为华盖悖师，阴人害事，灾祸频生。</v>
      </c>
    </row>
    <row r="953" spans="1:9" x14ac:dyDescent="0.25">
      <c r="A953">
        <f t="shared" si="70"/>
        <v>375.5</v>
      </c>
      <c r="B953">
        <f t="shared" si="71"/>
        <v>6</v>
      </c>
      <c r="C953">
        <f t="shared" si="72"/>
        <v>6</v>
      </c>
      <c r="D953">
        <f t="shared" si="73"/>
        <v>8</v>
      </c>
      <c r="E953" t="str">
        <f>INDEX([2]!十八局地盤表,FLOOR((ROW()-2)/64, 1)+1,  D953)</f>
        <v>辛</v>
      </c>
      <c r="F953" t="str">
        <f>INDEX([2]!十八局地盤表,FLOOR((ROW()-2)/64, 1)+1,  MOD(D953 - C953-1, 8)+1)</f>
        <v>丁</v>
      </c>
      <c r="G953" t="str">
        <f t="shared" si="74"/>
        <v>丁辛</v>
      </c>
      <c r="H953" t="str">
        <f>VLOOKUP(G953,天干沖合!$E$2:$G$101,2,FALSE)</f>
        <v/>
      </c>
      <c r="I953" t="str">
        <f>VLOOKUP(G953,天干沖合!$E$2:$G$101,3,FALSE)</f>
        <v>为朱雀入狱，罪人释囚，官人失位。</v>
      </c>
    </row>
    <row r="954" spans="1:9" x14ac:dyDescent="0.25">
      <c r="A954">
        <f t="shared" si="70"/>
        <v>376.5</v>
      </c>
      <c r="B954">
        <f t="shared" si="71"/>
        <v>6</v>
      </c>
      <c r="C954">
        <f t="shared" si="72"/>
        <v>7</v>
      </c>
      <c r="D954">
        <f t="shared" si="73"/>
        <v>1</v>
      </c>
      <c r="E954" t="str">
        <f>INDEX([2]!十八局地盤表,FLOOR((ROW()-2)/64, 1)+1,  D954)</f>
        <v>丙</v>
      </c>
      <c r="F954" t="str">
        <f>INDEX([2]!十八局地盤表,FLOOR((ROW()-2)/64, 1)+1,  MOD(D954 - C954-1, 8)+1)</f>
        <v>丁</v>
      </c>
      <c r="G954" t="str">
        <f t="shared" si="74"/>
        <v>丁丙</v>
      </c>
      <c r="H954" t="str">
        <f>VLOOKUP(G954,天干沖合!$E$2:$G$101,2,FALSE)</f>
        <v/>
      </c>
      <c r="I954" t="str">
        <f>VLOOKUP(G954,天干沖合!$E$2:$G$101,3,FALSE)</f>
        <v>为星随月转，贵人越级高升，常人乐里生悲，要忍，不然因小的不忍而引起大的不幸。</v>
      </c>
    </row>
    <row r="955" spans="1:9" x14ac:dyDescent="0.25">
      <c r="A955">
        <f t="shared" si="70"/>
        <v>377.5</v>
      </c>
      <c r="B955">
        <f t="shared" si="71"/>
        <v>6</v>
      </c>
      <c r="C955">
        <f t="shared" si="72"/>
        <v>7</v>
      </c>
      <c r="D955">
        <f t="shared" si="73"/>
        <v>2</v>
      </c>
      <c r="E955" t="str">
        <f>INDEX([2]!十八局地盤表,FLOOR((ROW()-2)/64, 1)+1,  D955)</f>
        <v>丁</v>
      </c>
      <c r="F955" t="str">
        <f>INDEX([2]!十八局地盤表,FLOOR((ROW()-2)/64, 1)+1,  MOD(D955 - C955-1, 8)+1)</f>
        <v>庚</v>
      </c>
      <c r="G955" t="str">
        <f t="shared" si="74"/>
        <v>庚丁</v>
      </c>
      <c r="H955" t="str">
        <f>VLOOKUP(G955,天干沖合!$E$2:$G$101,2,FALSE)</f>
        <v/>
      </c>
      <c r="I955" t="str">
        <f>VLOOKUP(G955,天干沖合!$E$2:$G$101,3,FALSE)</f>
        <v>名为亭亭之格，因私匿或男女关系起官司是非，门吉有救，门凶事必凶。</v>
      </c>
    </row>
    <row r="956" spans="1:9" x14ac:dyDescent="0.25">
      <c r="A956">
        <f t="shared" si="70"/>
        <v>378.5</v>
      </c>
      <c r="B956">
        <f t="shared" si="71"/>
        <v>6</v>
      </c>
      <c r="C956">
        <f t="shared" si="72"/>
        <v>7</v>
      </c>
      <c r="D956">
        <f t="shared" si="73"/>
        <v>3</v>
      </c>
      <c r="E956" t="str">
        <f>INDEX([2]!十八局地盤表,FLOOR((ROW()-2)/64, 1)+1,  D956)</f>
        <v>庚</v>
      </c>
      <c r="F956" t="str">
        <f>INDEX([2]!十八局地盤表,FLOOR((ROW()-2)/64, 1)+1,  MOD(D956 - C956-1, 8)+1)</f>
        <v>壬</v>
      </c>
      <c r="G956" t="str">
        <f t="shared" si="74"/>
        <v>壬庚</v>
      </c>
      <c r="H956" t="str">
        <f>VLOOKUP(G956,天干沖合!$E$2:$G$101,2,FALSE)</f>
        <v/>
      </c>
      <c r="I956" t="str">
        <f>VLOOKUP(G956,天干沖合!$E$2:$G$101,3,FALSE)</f>
        <v>因庚为太白，壬为蛇，故名为太白擒蛇，刑狱公平，立剖邪正。</v>
      </c>
    </row>
    <row r="957" spans="1:9" x14ac:dyDescent="0.25">
      <c r="A957">
        <f t="shared" si="70"/>
        <v>379.5</v>
      </c>
      <c r="B957">
        <f t="shared" si="71"/>
        <v>6</v>
      </c>
      <c r="C957">
        <f t="shared" si="72"/>
        <v>7</v>
      </c>
      <c r="D957">
        <f t="shared" si="73"/>
        <v>4</v>
      </c>
      <c r="E957" t="str">
        <f>INDEX([2]!十八局地盤表,FLOOR((ROW()-2)/64, 1)+1,  D957)</f>
        <v>壬</v>
      </c>
      <c r="F957" t="str">
        <f>INDEX([2]!十八局地盤表,FLOOR((ROW()-2)/64, 1)+1,  MOD(D957 - C957-1, 8)+1)</f>
        <v>戊</v>
      </c>
      <c r="G957" t="str">
        <f t="shared" si="74"/>
        <v>戊壬</v>
      </c>
      <c r="H957" t="str">
        <f>VLOOKUP(G957,天干沖合!$E$2:$G$101,2,FALSE)</f>
        <v/>
      </c>
      <c r="I957" t="str">
        <f>VLOOKUP(G957,天干沖合!$E$2:$G$101,3,FALSE)</f>
        <v>因壬为天牢，甲为青龙，故为青龙入天牢，凡阴阳事皆不吉利。</v>
      </c>
    </row>
    <row r="958" spans="1:9" x14ac:dyDescent="0.25">
      <c r="A958">
        <f t="shared" si="70"/>
        <v>380.5</v>
      </c>
      <c r="B958">
        <f t="shared" si="71"/>
        <v>6</v>
      </c>
      <c r="C958">
        <f t="shared" si="72"/>
        <v>7</v>
      </c>
      <c r="D958">
        <f t="shared" si="73"/>
        <v>5</v>
      </c>
      <c r="E958" t="str">
        <f>INDEX([2]!十八局地盤表,FLOOR((ROW()-2)/64, 1)+1,  D958)</f>
        <v>戊</v>
      </c>
      <c r="F958" t="str">
        <f>INDEX([2]!十八局地盤表,FLOOR((ROW()-2)/64, 1)+1,  MOD(D958 - C958-1, 8)+1)</f>
        <v>己</v>
      </c>
      <c r="G958" t="str">
        <f t="shared" si="74"/>
        <v>己戊</v>
      </c>
      <c r="H958" t="str">
        <f>VLOOKUP(G958,天干沖合!$E$2:$G$101,2,FALSE)</f>
        <v/>
      </c>
      <c r="I958" t="str">
        <f>VLOOKUP(G958,天干沖合!$E$2:$G$101,3,FALSE)</f>
        <v>因戌为 ，甲为龙，故为 遇青龙，门吉为谋事望遂意，上人见官；若门凶，枉费心机。</v>
      </c>
    </row>
    <row r="959" spans="1:9" x14ac:dyDescent="0.25">
      <c r="A959">
        <f t="shared" si="70"/>
        <v>381.5</v>
      </c>
      <c r="B959">
        <f t="shared" si="71"/>
        <v>6</v>
      </c>
      <c r="C959">
        <f t="shared" si="72"/>
        <v>7</v>
      </c>
      <c r="D959">
        <f t="shared" si="73"/>
        <v>6</v>
      </c>
      <c r="E959" t="str">
        <f>INDEX([2]!十八局地盤表,FLOOR((ROW()-2)/64, 1)+1,  D959)</f>
        <v>己</v>
      </c>
      <c r="F959" t="str">
        <f>INDEX([2]!十八局地盤表,FLOOR((ROW()-2)/64, 1)+1,  MOD(D959 - C959-1, 8)+1)</f>
        <v>癸</v>
      </c>
      <c r="G959" t="str">
        <f t="shared" si="74"/>
        <v>癸己</v>
      </c>
      <c r="H959" t="str">
        <f>VLOOKUP(G959,天干沖合!$E$2:$G$101,2,FALSE)</f>
        <v/>
      </c>
      <c r="I959" t="str">
        <f>VLOOKUP(G959,天干沖合!$E$2:$G$101,3,FALSE)</f>
        <v>名为华盖地户，男女测之，音信皆阻，此格躲灾避难方为吉。</v>
      </c>
    </row>
    <row r="960" spans="1:9" x14ac:dyDescent="0.25">
      <c r="A960">
        <f t="shared" si="70"/>
        <v>382.5</v>
      </c>
      <c r="B960">
        <f t="shared" si="71"/>
        <v>6</v>
      </c>
      <c r="C960">
        <f t="shared" si="72"/>
        <v>7</v>
      </c>
      <c r="D960">
        <f t="shared" si="73"/>
        <v>7</v>
      </c>
      <c r="E960" t="str">
        <f>INDEX([2]!十八局地盤表,FLOOR((ROW()-2)/64, 1)+1,  D960)</f>
        <v>癸</v>
      </c>
      <c r="F960" t="str">
        <f>INDEX([2]!十八局地盤表,FLOOR((ROW()-2)/64, 1)+1,  MOD(D960 - C960-1, 8)+1)</f>
        <v>辛</v>
      </c>
      <c r="G960" t="str">
        <f t="shared" si="74"/>
        <v>辛癸</v>
      </c>
      <c r="H960" t="str">
        <f>VLOOKUP(G960,天干沖合!$E$2:$G$101,2,FALSE)</f>
        <v/>
      </c>
      <c r="I960" t="str">
        <f>VLOOKUP(G960,天干沖合!$E$2:$G$101,3,FALSE)</f>
        <v>因辛为天牢，癸为华盖，故名为天牢华盖，日月失明，误入天网，动止乘张。</v>
      </c>
    </row>
    <row r="961" spans="1:9" x14ac:dyDescent="0.25">
      <c r="A961">
        <f t="shared" si="70"/>
        <v>383.5</v>
      </c>
      <c r="B961">
        <f t="shared" si="71"/>
        <v>6</v>
      </c>
      <c r="C961">
        <f t="shared" si="72"/>
        <v>7</v>
      </c>
      <c r="D961">
        <f t="shared" si="73"/>
        <v>8</v>
      </c>
      <c r="E961" t="str">
        <f>INDEX([2]!十八局地盤表,FLOOR((ROW()-2)/64, 1)+1,  D961)</f>
        <v>辛</v>
      </c>
      <c r="F961" t="str">
        <f>INDEX([2]!十八局地盤表,FLOOR((ROW()-2)/64, 1)+1,  MOD(D961 - C961-1, 8)+1)</f>
        <v>丙</v>
      </c>
      <c r="G961" t="str">
        <f t="shared" si="74"/>
        <v>丙辛</v>
      </c>
      <c r="H961" t="str">
        <f>VLOOKUP(G961,天干沖合!$E$2:$G$101,2,FALSE)</f>
        <v>合水</v>
      </c>
      <c r="I961" t="str">
        <f>VLOOKUP(G961,天干沖合!$E$2:$G$101,3,FALSE)</f>
        <v>因丙辛相合，故为谋事能成，为疾病人不凶。</v>
      </c>
    </row>
    <row r="962" spans="1:9" x14ac:dyDescent="0.25">
      <c r="A962">
        <f t="shared" si="70"/>
        <v>384.5</v>
      </c>
      <c r="B962">
        <f t="shared" si="71"/>
        <v>7</v>
      </c>
      <c r="C962">
        <f t="shared" si="72"/>
        <v>0</v>
      </c>
      <c r="D962">
        <f t="shared" si="73"/>
        <v>1</v>
      </c>
      <c r="E962" t="str">
        <f>INDEX([2]!十八局地盤表,FLOOR((ROW()-2)/64, 1)+1,  D962)</f>
        <v>丁</v>
      </c>
      <c r="F962" t="str">
        <f>INDEX([2]!十八局地盤表,FLOOR((ROW()-2)/64, 1)+1,  MOD(D962 - C962-1, 8)+1)</f>
        <v>丁</v>
      </c>
      <c r="G962" t="str">
        <f t="shared" si="74"/>
        <v>丁丁</v>
      </c>
      <c r="H962" t="str">
        <f>VLOOKUP(G962,天干沖合!$E$2:$G$101,2,FALSE)</f>
        <v/>
      </c>
      <c r="I962" t="str">
        <f>VLOOKUP(G962,天干沖合!$E$2:$G$101,3,FALSE)</f>
        <v>为星奇入太阴，文书证件即至，喜事从心，万事如意。</v>
      </c>
    </row>
    <row r="963" spans="1:9" x14ac:dyDescent="0.25">
      <c r="A963">
        <f t="shared" ref="A963:A1026" si="75">ROW()-577.5</f>
        <v>385.5</v>
      </c>
      <c r="B963">
        <f t="shared" ref="B963:B1026" si="76">SIGN(A963)*CEILING(ABS(A963)/64, 1)</f>
        <v>7</v>
      </c>
      <c r="C963">
        <f t="shared" ref="C963:C1026" si="77">MOD(FLOOR((ROW()-2)/8, 1), 8)</f>
        <v>0</v>
      </c>
      <c r="D963">
        <f t="shared" ref="D963:D1026" si="78">MOD(ROW()-2, 8)+1</f>
        <v>2</v>
      </c>
      <c r="E963" t="str">
        <f>INDEX([2]!十八局地盤表,FLOOR((ROW()-2)/64, 1)+1,  D963)</f>
        <v>癸</v>
      </c>
      <c r="F963" t="str">
        <f>INDEX([2]!十八局地盤表,FLOOR((ROW()-2)/64, 1)+1,  MOD(D963 - C963-1, 8)+1)</f>
        <v>癸</v>
      </c>
      <c r="G963" t="str">
        <f t="shared" ref="G963:G1026" si="79">F963&amp;E963</f>
        <v>癸癸</v>
      </c>
      <c r="H963" t="str">
        <f>VLOOKUP(G963,天干沖合!$E$2:$G$101,2,FALSE)</f>
        <v/>
      </c>
      <c r="I963" t="str">
        <f>VLOOKUP(G963,天干沖合!$E$2:$G$101,3,FALSE)</f>
        <v>名为天网四张，主行人失伴，病讼皆伤。</v>
      </c>
    </row>
    <row r="964" spans="1:9" x14ac:dyDescent="0.25">
      <c r="A964">
        <f t="shared" si="75"/>
        <v>386.5</v>
      </c>
      <c r="B964">
        <f t="shared" si="76"/>
        <v>7</v>
      </c>
      <c r="C964">
        <f t="shared" si="77"/>
        <v>0</v>
      </c>
      <c r="D964">
        <f t="shared" si="78"/>
        <v>3</v>
      </c>
      <c r="E964" t="str">
        <f>INDEX([2]!十八局地盤表,FLOOR((ROW()-2)/64, 1)+1,  D964)</f>
        <v>己</v>
      </c>
      <c r="F964" t="str">
        <f>INDEX([2]!十八局地盤表,FLOOR((ROW()-2)/64, 1)+1,  MOD(D964 - C964-1, 8)+1)</f>
        <v>己</v>
      </c>
      <c r="G964" t="str">
        <f t="shared" si="79"/>
        <v>己己</v>
      </c>
      <c r="H964" t="str">
        <f>VLOOKUP(G964,天干沖合!$E$2:$G$101,2,FALSE)</f>
        <v/>
      </c>
      <c r="I964" t="str">
        <f>VLOOKUP(G964,天干沖合!$E$2:$G$101,3,FALSE)</f>
        <v>名为地户逢鬼，病者发凶或必死，百事不遂，暂不谋为，谋为则凶。</v>
      </c>
    </row>
    <row r="965" spans="1:9" x14ac:dyDescent="0.25">
      <c r="A965">
        <f t="shared" si="75"/>
        <v>387.5</v>
      </c>
      <c r="B965">
        <f t="shared" si="76"/>
        <v>7</v>
      </c>
      <c r="C965">
        <f t="shared" si="77"/>
        <v>0</v>
      </c>
      <c r="D965">
        <f t="shared" si="78"/>
        <v>4</v>
      </c>
      <c r="E965" t="str">
        <f>INDEX([2]!十八局地盤表,FLOOR((ROW()-2)/64, 1)+1,  D965)</f>
        <v>辛</v>
      </c>
      <c r="F965" t="str">
        <f>INDEX([2]!十八局地盤表,FLOOR((ROW()-2)/64, 1)+1,  MOD(D965 - C965-1, 8)+1)</f>
        <v>辛</v>
      </c>
      <c r="G965" t="str">
        <f t="shared" si="79"/>
        <v>辛辛</v>
      </c>
      <c r="H965" t="str">
        <f>VLOOKUP(G965,天干沖合!$E$2:$G$101,2,FALSE)</f>
        <v/>
      </c>
      <c r="I965" t="str">
        <f>VLOOKUP(G965,天干沖合!$E$2:$G$101,3,FALSE)</f>
        <v>因午午为自刑，故名为伏吟天庭，公废私就，讼狱自罹罪名。</v>
      </c>
    </row>
    <row r="966" spans="1:9" x14ac:dyDescent="0.25">
      <c r="A966">
        <f t="shared" si="75"/>
        <v>388.5</v>
      </c>
      <c r="B966">
        <f t="shared" si="76"/>
        <v>7</v>
      </c>
      <c r="C966">
        <f t="shared" si="77"/>
        <v>0</v>
      </c>
      <c r="D966">
        <f t="shared" si="78"/>
        <v>5</v>
      </c>
      <c r="E966" t="str">
        <f>INDEX([2]!十八局地盤表,FLOOR((ROW()-2)/64, 1)+1,  D966)</f>
        <v>乙</v>
      </c>
      <c r="F966" t="str">
        <f>INDEX([2]!十八局地盤表,FLOOR((ROW()-2)/64, 1)+1,  MOD(D966 - C966-1, 8)+1)</f>
        <v>乙</v>
      </c>
      <c r="G966" t="str">
        <f t="shared" si="79"/>
        <v>乙乙</v>
      </c>
      <c r="H966" t="str">
        <f>VLOOKUP(G966,天干沖合!$E$2:$G$101,2,FALSE)</f>
        <v/>
      </c>
      <c r="I966" t="str">
        <f>VLOOKUP(G966,天干沖合!$E$2:$G$101,3,FALSE)</f>
        <v>乙乙比肩，为日奇伏吟，不宜见上层领导，贵人，不宜求名求利，只宜安分守己为吉。</v>
      </c>
    </row>
    <row r="967" spans="1:9" x14ac:dyDescent="0.25">
      <c r="A967">
        <f t="shared" si="75"/>
        <v>389.5</v>
      </c>
      <c r="B967">
        <f t="shared" si="76"/>
        <v>7</v>
      </c>
      <c r="C967">
        <f t="shared" si="77"/>
        <v>0</v>
      </c>
      <c r="D967">
        <f t="shared" si="78"/>
        <v>6</v>
      </c>
      <c r="E967" t="str">
        <f>INDEX([2]!十八局地盤表,FLOOR((ROW()-2)/64, 1)+1,  D967)</f>
        <v>戊</v>
      </c>
      <c r="F967" t="str">
        <f>INDEX([2]!十八局地盤表,FLOOR((ROW()-2)/64, 1)+1,  MOD(D967 - C967-1, 8)+1)</f>
        <v>戊</v>
      </c>
      <c r="G967" t="str">
        <f t="shared" si="79"/>
        <v>戊戊</v>
      </c>
      <c r="H967" t="str">
        <f>VLOOKUP(G967,天干沖合!$E$2:$G$101,2,FALSE)</f>
        <v/>
      </c>
      <c r="I967" t="str">
        <f>VLOOKUP(G967,天干沖合!$E$2:$G$101,3,FALSE)</f>
        <v>甲甲比肩，名为伏吟，遇此，凡事不利，道路闭塞，以守为好。</v>
      </c>
    </row>
    <row r="968" spans="1:9" x14ac:dyDescent="0.25">
      <c r="A968">
        <f t="shared" si="75"/>
        <v>390.5</v>
      </c>
      <c r="B968">
        <f t="shared" si="76"/>
        <v>7</v>
      </c>
      <c r="C968">
        <f t="shared" si="77"/>
        <v>0</v>
      </c>
      <c r="D968">
        <f t="shared" si="78"/>
        <v>7</v>
      </c>
      <c r="E968" t="str">
        <f>INDEX([2]!十八局地盤表,FLOOR((ROW()-2)/64, 1)+1,  D968)</f>
        <v>壬</v>
      </c>
      <c r="F968" t="str">
        <f>INDEX([2]!十八局地盤表,FLOOR((ROW()-2)/64, 1)+1,  MOD(D968 - C968-1, 8)+1)</f>
        <v>壬</v>
      </c>
      <c r="G968" t="str">
        <f t="shared" si="79"/>
        <v>壬壬</v>
      </c>
      <c r="H968" t="str">
        <f>VLOOKUP(G968,天干沖合!$E$2:$G$101,2,FALSE)</f>
        <v/>
      </c>
      <c r="I968" t="str">
        <f>VLOOKUP(G968,天干沖合!$E$2:$G$101,3,FALSE)</f>
        <v>名为蛇入地罗，外人缠绕，内事索索，吉门吉星，庶免蹉跎。</v>
      </c>
    </row>
    <row r="969" spans="1:9" x14ac:dyDescent="0.25">
      <c r="A969">
        <f t="shared" si="75"/>
        <v>391.5</v>
      </c>
      <c r="B969">
        <f t="shared" si="76"/>
        <v>7</v>
      </c>
      <c r="C969">
        <f t="shared" si="77"/>
        <v>0</v>
      </c>
      <c r="D969">
        <f t="shared" si="78"/>
        <v>8</v>
      </c>
      <c r="E969" t="str">
        <f>INDEX([2]!十八局地盤表,FLOOR((ROW()-2)/64, 1)+1,  D969)</f>
        <v>庚</v>
      </c>
      <c r="F969" t="str">
        <f>INDEX([2]!十八局地盤表,FLOOR((ROW()-2)/64, 1)+1,  MOD(D969 - C969-1, 8)+1)</f>
        <v>庚</v>
      </c>
      <c r="G969" t="str">
        <f t="shared" si="79"/>
        <v>庚庚</v>
      </c>
      <c r="H969" t="str">
        <f>VLOOKUP(G969,天干沖合!$E$2:$G$101,2,FALSE)</f>
        <v/>
      </c>
      <c r="I969" t="str">
        <f>VLOOKUP(G969,天干沖合!$E$2:$G$101,3,FALSE)</f>
        <v>名为太白同宫，又名战格，官灾横祸，兄弟或同辈朋友相冲撞，不利为事。</v>
      </c>
    </row>
    <row r="970" spans="1:9" x14ac:dyDescent="0.25">
      <c r="A970">
        <f t="shared" si="75"/>
        <v>392.5</v>
      </c>
      <c r="B970">
        <f t="shared" si="76"/>
        <v>7</v>
      </c>
      <c r="C970">
        <f t="shared" si="77"/>
        <v>1</v>
      </c>
      <c r="D970">
        <f t="shared" si="78"/>
        <v>1</v>
      </c>
      <c r="E970" t="str">
        <f>INDEX([2]!十八局地盤表,FLOOR((ROW()-2)/64, 1)+1,  D970)</f>
        <v>丁</v>
      </c>
      <c r="F970" t="str">
        <f>INDEX([2]!十八局地盤表,FLOOR((ROW()-2)/64, 1)+1,  MOD(D970 - C970-1, 8)+1)</f>
        <v>庚</v>
      </c>
      <c r="G970" t="str">
        <f t="shared" si="79"/>
        <v>庚丁</v>
      </c>
      <c r="H970" t="str">
        <f>VLOOKUP(G970,天干沖合!$E$2:$G$101,2,FALSE)</f>
        <v/>
      </c>
      <c r="I970" t="str">
        <f>VLOOKUP(G970,天干沖合!$E$2:$G$101,3,FALSE)</f>
        <v>名为亭亭之格，因私匿或男女关系起官司是非，门吉有救，门凶事必凶。</v>
      </c>
    </row>
    <row r="971" spans="1:9" x14ac:dyDescent="0.25">
      <c r="A971">
        <f t="shared" si="75"/>
        <v>393.5</v>
      </c>
      <c r="B971">
        <f t="shared" si="76"/>
        <v>7</v>
      </c>
      <c r="C971">
        <f t="shared" si="77"/>
        <v>1</v>
      </c>
      <c r="D971">
        <f t="shared" si="78"/>
        <v>2</v>
      </c>
      <c r="E971" t="str">
        <f>INDEX([2]!十八局地盤表,FLOOR((ROW()-2)/64, 1)+1,  D971)</f>
        <v>癸</v>
      </c>
      <c r="F971" t="str">
        <f>INDEX([2]!十八局地盤表,FLOOR((ROW()-2)/64, 1)+1,  MOD(D971 - C971-1, 8)+1)</f>
        <v>丁</v>
      </c>
      <c r="G971" t="str">
        <f t="shared" si="79"/>
        <v>丁癸</v>
      </c>
      <c r="H971" t="str">
        <f>VLOOKUP(G971,天干沖合!$E$2:$G$101,2,FALSE)</f>
        <v>沖</v>
      </c>
      <c r="I971" t="str">
        <f>VLOOKUP(G971,天干沖合!$E$2:$G$101,3,FALSE)</f>
        <v>癸水冲克丁火，为朱雀投江，文书口舌是非，经官动府，词讼不利，音信沉溺不到。</v>
      </c>
    </row>
    <row r="972" spans="1:9" x14ac:dyDescent="0.25">
      <c r="A972">
        <f t="shared" si="75"/>
        <v>394.5</v>
      </c>
      <c r="B972">
        <f t="shared" si="76"/>
        <v>7</v>
      </c>
      <c r="C972">
        <f t="shared" si="77"/>
        <v>1</v>
      </c>
      <c r="D972">
        <f t="shared" si="78"/>
        <v>3</v>
      </c>
      <c r="E972" t="str">
        <f>INDEX([2]!十八局地盤表,FLOOR((ROW()-2)/64, 1)+1,  D972)</f>
        <v>己</v>
      </c>
      <c r="F972" t="str">
        <f>INDEX([2]!十八局地盤表,FLOOR((ROW()-2)/64, 1)+1,  MOD(D972 - C972-1, 8)+1)</f>
        <v>癸</v>
      </c>
      <c r="G972" t="str">
        <f t="shared" si="79"/>
        <v>癸己</v>
      </c>
      <c r="H972" t="str">
        <f>VLOOKUP(G972,天干沖合!$E$2:$G$101,2,FALSE)</f>
        <v/>
      </c>
      <c r="I972" t="str">
        <f>VLOOKUP(G972,天干沖合!$E$2:$G$101,3,FALSE)</f>
        <v>名为华盖地户，男女测之，音信皆阻，此格躲灾避难方为吉。</v>
      </c>
    </row>
    <row r="973" spans="1:9" x14ac:dyDescent="0.25">
      <c r="A973">
        <f t="shared" si="75"/>
        <v>395.5</v>
      </c>
      <c r="B973">
        <f t="shared" si="76"/>
        <v>7</v>
      </c>
      <c r="C973">
        <f t="shared" si="77"/>
        <v>1</v>
      </c>
      <c r="D973">
        <f t="shared" si="78"/>
        <v>4</v>
      </c>
      <c r="E973" t="str">
        <f>INDEX([2]!十八局地盤表,FLOOR((ROW()-2)/64, 1)+1,  D973)</f>
        <v>辛</v>
      </c>
      <c r="F973" t="str">
        <f>INDEX([2]!十八局地盤表,FLOOR((ROW()-2)/64, 1)+1,  MOD(D973 - C973-1, 8)+1)</f>
        <v>己</v>
      </c>
      <c r="G973" t="str">
        <f t="shared" si="79"/>
        <v>己辛</v>
      </c>
      <c r="H973" t="str">
        <f>VLOOKUP(G973,天干沖合!$E$2:$G$101,2,FALSE)</f>
        <v/>
      </c>
      <c r="I973" t="str">
        <f>VLOOKUP(G973,天干沖合!$E$2:$G$101,3,FALSE)</f>
        <v>名为游魂入墓，易遭阴邪鬼魅作祟。</v>
      </c>
    </row>
    <row r="974" spans="1:9" x14ac:dyDescent="0.25">
      <c r="A974">
        <f t="shared" si="75"/>
        <v>396.5</v>
      </c>
      <c r="B974">
        <f t="shared" si="76"/>
        <v>7</v>
      </c>
      <c r="C974">
        <f t="shared" si="77"/>
        <v>1</v>
      </c>
      <c r="D974">
        <f t="shared" si="78"/>
        <v>5</v>
      </c>
      <c r="E974" t="str">
        <f>INDEX([2]!十八局地盤表,FLOOR((ROW()-2)/64, 1)+1,  D974)</f>
        <v>乙</v>
      </c>
      <c r="F974" t="str">
        <f>INDEX([2]!十八局地盤表,FLOOR((ROW()-2)/64, 1)+1,  MOD(D974 - C974-1, 8)+1)</f>
        <v>辛</v>
      </c>
      <c r="G974" t="str">
        <f t="shared" si="79"/>
        <v>辛乙</v>
      </c>
      <c r="H974" t="str">
        <f>VLOOKUP(G974,天干沖合!$E$2:$G$101,2,FALSE)</f>
        <v>沖</v>
      </c>
      <c r="I974" t="str">
        <f>VLOOKUP(G974,天干沖合!$E$2:$G$101,3,FALSE)</f>
        <v>辛金克乙木，故名为白虎猖狂，家败人亡，远行多灾殃，测婚离散，主因男人。</v>
      </c>
    </row>
    <row r="975" spans="1:9" x14ac:dyDescent="0.25">
      <c r="A975">
        <f t="shared" si="75"/>
        <v>397.5</v>
      </c>
      <c r="B975">
        <f t="shared" si="76"/>
        <v>7</v>
      </c>
      <c r="C975">
        <f t="shared" si="77"/>
        <v>1</v>
      </c>
      <c r="D975">
        <f t="shared" si="78"/>
        <v>6</v>
      </c>
      <c r="E975" t="str">
        <f>INDEX([2]!十八局地盤表,FLOOR((ROW()-2)/64, 1)+1,  D975)</f>
        <v>戊</v>
      </c>
      <c r="F975" t="str">
        <f>INDEX([2]!十八局地盤表,FLOOR((ROW()-2)/64, 1)+1,  MOD(D975 - C975-1, 8)+1)</f>
        <v>乙</v>
      </c>
      <c r="G975" t="str">
        <f t="shared" si="79"/>
        <v>乙戊</v>
      </c>
      <c r="H975" t="str">
        <f>VLOOKUP(G975,天干沖合!$E$2:$G$101,2,FALSE)</f>
        <v/>
      </c>
      <c r="I975" t="str">
        <f>VLOOKUP(G975,天干沖合!$E$2:$G$101,3,FALSE)</f>
        <v>乙木克戊土，为阴害阳门（因戊为阳为天门），利于阴人、阴事，不利阳人、阳事，门吉尚可谋为，门凶、门迫则破财伤人。</v>
      </c>
    </row>
    <row r="976" spans="1:9" x14ac:dyDescent="0.25">
      <c r="A976">
        <f t="shared" si="75"/>
        <v>398.5</v>
      </c>
      <c r="B976">
        <f t="shared" si="76"/>
        <v>7</v>
      </c>
      <c r="C976">
        <f t="shared" si="77"/>
        <v>1</v>
      </c>
      <c r="D976">
        <f t="shared" si="78"/>
        <v>7</v>
      </c>
      <c r="E976" t="str">
        <f>INDEX([2]!十八局地盤表,FLOOR((ROW()-2)/64, 1)+1,  D976)</f>
        <v>壬</v>
      </c>
      <c r="F976" t="str">
        <f>INDEX([2]!十八局地盤表,FLOOR((ROW()-2)/64, 1)+1,  MOD(D976 - C976-1, 8)+1)</f>
        <v>戊</v>
      </c>
      <c r="G976" t="str">
        <f t="shared" si="79"/>
        <v>戊壬</v>
      </c>
      <c r="H976" t="str">
        <f>VLOOKUP(G976,天干沖合!$E$2:$G$101,2,FALSE)</f>
        <v/>
      </c>
      <c r="I976" t="str">
        <f>VLOOKUP(G976,天干沖合!$E$2:$G$101,3,FALSE)</f>
        <v>因壬为天牢，甲为青龙，故为青龙入天牢，凡阴阳事皆不吉利。</v>
      </c>
    </row>
    <row r="977" spans="1:9" x14ac:dyDescent="0.25">
      <c r="A977">
        <f t="shared" si="75"/>
        <v>399.5</v>
      </c>
      <c r="B977">
        <f t="shared" si="76"/>
        <v>7</v>
      </c>
      <c r="C977">
        <f t="shared" si="77"/>
        <v>1</v>
      </c>
      <c r="D977">
        <f t="shared" si="78"/>
        <v>8</v>
      </c>
      <c r="E977" t="str">
        <f>INDEX([2]!十八局地盤表,FLOOR((ROW()-2)/64, 1)+1,  D977)</f>
        <v>庚</v>
      </c>
      <c r="F977" t="str">
        <f>INDEX([2]!十八局地盤表,FLOOR((ROW()-2)/64, 1)+1,  MOD(D977 - C977-1, 8)+1)</f>
        <v>壬</v>
      </c>
      <c r="G977" t="str">
        <f t="shared" si="79"/>
        <v>壬庚</v>
      </c>
      <c r="H977" t="str">
        <f>VLOOKUP(G977,天干沖合!$E$2:$G$101,2,FALSE)</f>
        <v/>
      </c>
      <c r="I977" t="str">
        <f>VLOOKUP(G977,天干沖合!$E$2:$G$101,3,FALSE)</f>
        <v>因庚为太白，壬为蛇，故名为太白擒蛇，刑狱公平，立剖邪正。</v>
      </c>
    </row>
    <row r="978" spans="1:9" x14ac:dyDescent="0.25">
      <c r="A978">
        <f t="shared" si="75"/>
        <v>400.5</v>
      </c>
      <c r="B978">
        <f t="shared" si="76"/>
        <v>7</v>
      </c>
      <c r="C978">
        <f t="shared" si="77"/>
        <v>2</v>
      </c>
      <c r="D978">
        <f t="shared" si="78"/>
        <v>1</v>
      </c>
      <c r="E978" t="str">
        <f>INDEX([2]!十八局地盤表,FLOOR((ROW()-2)/64, 1)+1,  D978)</f>
        <v>丁</v>
      </c>
      <c r="F978" t="str">
        <f>INDEX([2]!十八局地盤表,FLOOR((ROW()-2)/64, 1)+1,  MOD(D978 - C978-1, 8)+1)</f>
        <v>壬</v>
      </c>
      <c r="G978" t="str">
        <f t="shared" si="79"/>
        <v>壬丁</v>
      </c>
      <c r="H978" t="str">
        <f>VLOOKUP(G978,天干沖合!$E$2:$G$101,2,FALSE)</f>
        <v>合木</v>
      </c>
      <c r="I978" t="str">
        <f>VLOOKUP(G978,天干沖合!$E$2:$G$101,3,FALSE)</f>
        <v>因丁壬相合，故名干合蛇刑，文书牵连，贵人匆匆，男吉女凶。</v>
      </c>
    </row>
    <row r="979" spans="1:9" x14ac:dyDescent="0.25">
      <c r="A979">
        <f t="shared" si="75"/>
        <v>401.5</v>
      </c>
      <c r="B979">
        <f t="shared" si="76"/>
        <v>7</v>
      </c>
      <c r="C979">
        <f t="shared" si="77"/>
        <v>2</v>
      </c>
      <c r="D979">
        <f t="shared" si="78"/>
        <v>2</v>
      </c>
      <c r="E979" t="str">
        <f>INDEX([2]!十八局地盤表,FLOOR((ROW()-2)/64, 1)+1,  D979)</f>
        <v>癸</v>
      </c>
      <c r="F979" t="str">
        <f>INDEX([2]!十八局地盤表,FLOOR((ROW()-2)/64, 1)+1,  MOD(D979 - C979-1, 8)+1)</f>
        <v>庚</v>
      </c>
      <c r="G979" t="str">
        <f t="shared" si="79"/>
        <v>庚癸</v>
      </c>
      <c r="H979" t="str">
        <f>VLOOKUP(G979,天干沖合!$E$2:$G$101,2,FALSE)</f>
        <v/>
      </c>
      <c r="I979" t="str">
        <f>VLOOKUP(G979,天干沖合!$E$2:$G$101,3,FALSE)</f>
        <v>名为大格，因寅申相冲克，庚为道路，故多主车祸，行人不至，官事不止，生育母子俱伤，大凶。</v>
      </c>
    </row>
    <row r="980" spans="1:9" x14ac:dyDescent="0.25">
      <c r="A980">
        <f t="shared" si="75"/>
        <v>402.5</v>
      </c>
      <c r="B980">
        <f t="shared" si="76"/>
        <v>7</v>
      </c>
      <c r="C980">
        <f t="shared" si="77"/>
        <v>2</v>
      </c>
      <c r="D980">
        <f t="shared" si="78"/>
        <v>3</v>
      </c>
      <c r="E980" t="str">
        <f>INDEX([2]!十八局地盤表,FLOOR((ROW()-2)/64, 1)+1,  D980)</f>
        <v>己</v>
      </c>
      <c r="F980" t="str">
        <f>INDEX([2]!十八局地盤表,FLOOR((ROW()-2)/64, 1)+1,  MOD(D980 - C980-1, 8)+1)</f>
        <v>丁</v>
      </c>
      <c r="G980" t="str">
        <f t="shared" si="79"/>
        <v>丁己</v>
      </c>
      <c r="H980" t="str">
        <f>VLOOKUP(G980,天干沖合!$E$2:$G$101,2,FALSE)</f>
        <v/>
      </c>
      <c r="I980" t="str">
        <f>VLOOKUP(G980,天干沖合!$E$2:$G$101,3,FALSE)</f>
        <v>因戌为火库，己为勾陈，故为火入勾陈，奸私仇冤，事因女人。</v>
      </c>
    </row>
    <row r="981" spans="1:9" x14ac:dyDescent="0.25">
      <c r="A981">
        <f t="shared" si="75"/>
        <v>403.5</v>
      </c>
      <c r="B981">
        <f t="shared" si="76"/>
        <v>7</v>
      </c>
      <c r="C981">
        <f t="shared" si="77"/>
        <v>2</v>
      </c>
      <c r="D981">
        <f t="shared" si="78"/>
        <v>4</v>
      </c>
      <c r="E981" t="str">
        <f>INDEX([2]!十八局地盤表,FLOOR((ROW()-2)/64, 1)+1,  D981)</f>
        <v>辛</v>
      </c>
      <c r="F981" t="str">
        <f>INDEX([2]!十八局地盤表,FLOOR((ROW()-2)/64, 1)+1,  MOD(D981 - C981-1, 8)+1)</f>
        <v>癸</v>
      </c>
      <c r="G981" t="str">
        <f t="shared" si="79"/>
        <v>癸辛</v>
      </c>
      <c r="H981" t="str">
        <f>VLOOKUP(G981,天干沖合!$E$2:$G$101,2,FALSE)</f>
        <v/>
      </c>
      <c r="I981" t="str">
        <f>VLOOKUP(G981,天干沖合!$E$2:$G$101,3,FALSE)</f>
        <v>名主网盖天牢，主官司败诉，死罪难逃，测病亦大凶。</v>
      </c>
    </row>
    <row r="982" spans="1:9" x14ac:dyDescent="0.25">
      <c r="A982">
        <f t="shared" si="75"/>
        <v>404.5</v>
      </c>
      <c r="B982">
        <f t="shared" si="76"/>
        <v>7</v>
      </c>
      <c r="C982">
        <f t="shared" si="77"/>
        <v>2</v>
      </c>
      <c r="D982">
        <f t="shared" si="78"/>
        <v>5</v>
      </c>
      <c r="E982" t="str">
        <f>INDEX([2]!十八局地盤表,FLOOR((ROW()-2)/64, 1)+1,  D982)</f>
        <v>乙</v>
      </c>
      <c r="F982" t="str">
        <f>INDEX([2]!十八局地盤表,FLOOR((ROW()-2)/64, 1)+1,  MOD(D982 - C982-1, 8)+1)</f>
        <v>己</v>
      </c>
      <c r="G982" t="str">
        <f t="shared" si="79"/>
        <v>己乙</v>
      </c>
      <c r="H982" t="str">
        <f>VLOOKUP(G982,天干沖合!$E$2:$G$101,2,FALSE)</f>
        <v/>
      </c>
      <c r="I982" t="str">
        <f>VLOOKUP(G982,天干沖合!$E$2:$G$101,3,FALSE)</f>
        <v>因戌为乙木之墓，己又为地户，故名墓神不明，地户逢星，宜遁迹隐形为利。</v>
      </c>
    </row>
    <row r="983" spans="1:9" x14ac:dyDescent="0.25">
      <c r="A983">
        <f t="shared" si="75"/>
        <v>405.5</v>
      </c>
      <c r="B983">
        <f t="shared" si="76"/>
        <v>7</v>
      </c>
      <c r="C983">
        <f t="shared" si="77"/>
        <v>2</v>
      </c>
      <c r="D983">
        <f t="shared" si="78"/>
        <v>6</v>
      </c>
      <c r="E983" t="str">
        <f>INDEX([2]!十八局地盤表,FLOOR((ROW()-2)/64, 1)+1,  D983)</f>
        <v>戊</v>
      </c>
      <c r="F983" t="str">
        <f>INDEX([2]!十八局地盤表,FLOOR((ROW()-2)/64, 1)+1,  MOD(D983 - C983-1, 8)+1)</f>
        <v>辛</v>
      </c>
      <c r="G983" t="str">
        <f t="shared" si="79"/>
        <v>辛戊</v>
      </c>
      <c r="H983" t="str">
        <f>VLOOKUP(G983,天干沖合!$E$2:$G$101,2,FALSE)</f>
        <v/>
      </c>
      <c r="I983" t="str">
        <f>VLOOKUP(G983,天干沖合!$E$2:$G$101,3,FALSE)</f>
        <v>辛金克甲木，子午又相冲，故为困龙被伤，主官司破财，屈抑守分尚可，妄动则带来祸殃。</v>
      </c>
    </row>
    <row r="984" spans="1:9" x14ac:dyDescent="0.25">
      <c r="A984">
        <f t="shared" si="75"/>
        <v>406.5</v>
      </c>
      <c r="B984">
        <f t="shared" si="76"/>
        <v>7</v>
      </c>
      <c r="C984">
        <f t="shared" si="77"/>
        <v>2</v>
      </c>
      <c r="D984">
        <f t="shared" si="78"/>
        <v>7</v>
      </c>
      <c r="E984" t="str">
        <f>INDEX([2]!十八局地盤表,FLOOR((ROW()-2)/64, 1)+1,  D984)</f>
        <v>壬</v>
      </c>
      <c r="F984" t="str">
        <f>INDEX([2]!十八局地盤表,FLOOR((ROW()-2)/64, 1)+1,  MOD(D984 - C984-1, 8)+1)</f>
        <v>乙</v>
      </c>
      <c r="G984" t="str">
        <f t="shared" si="79"/>
        <v>乙壬</v>
      </c>
      <c r="H984" t="str">
        <f>VLOOKUP(G984,天干沖合!$E$2:$G$101,2,FALSE)</f>
        <v/>
      </c>
      <c r="I984" t="str">
        <f>VLOOKUP(G984,天干沖合!$E$2:$G$101,3,FALSE)</f>
        <v>为日奇入地，尊卑悖乱，官讼是非，有人谋害之事。</v>
      </c>
    </row>
    <row r="985" spans="1:9" x14ac:dyDescent="0.25">
      <c r="A985">
        <f t="shared" si="75"/>
        <v>407.5</v>
      </c>
      <c r="B985">
        <f t="shared" si="76"/>
        <v>7</v>
      </c>
      <c r="C985">
        <f t="shared" si="77"/>
        <v>2</v>
      </c>
      <c r="D985">
        <f t="shared" si="78"/>
        <v>8</v>
      </c>
      <c r="E985" t="str">
        <f>INDEX([2]!十八局地盤表,FLOOR((ROW()-2)/64, 1)+1,  D985)</f>
        <v>庚</v>
      </c>
      <c r="F985" t="str">
        <f>INDEX([2]!十八局地盤表,FLOOR((ROW()-2)/64, 1)+1,  MOD(D985 - C985-1, 8)+1)</f>
        <v>戊</v>
      </c>
      <c r="G985" t="str">
        <f t="shared" si="79"/>
        <v>戊庚</v>
      </c>
      <c r="H985" t="str">
        <f>VLOOKUP(G985,天干沖合!$E$2:$G$101,2,FALSE)</f>
        <v/>
      </c>
      <c r="I985" t="str">
        <f>VLOOKUP(G985,天干沖合!$E$2:$G$101,3,FALSE)</f>
        <v>因值符甲最怕庚金克杀，故为值符飞宫，吉事不吉，凶事更凶，求财没利益，测病也主凶。同时，甲庚相冲，飞宫也主换地方。</v>
      </c>
    </row>
    <row r="986" spans="1:9" x14ac:dyDescent="0.25">
      <c r="A986">
        <f t="shared" si="75"/>
        <v>408.5</v>
      </c>
      <c r="B986">
        <f t="shared" si="76"/>
        <v>7</v>
      </c>
      <c r="C986">
        <f t="shared" si="77"/>
        <v>3</v>
      </c>
      <c r="D986">
        <f t="shared" si="78"/>
        <v>1</v>
      </c>
      <c r="E986" t="str">
        <f>INDEX([2]!十八局地盤表,FLOOR((ROW()-2)/64, 1)+1,  D986)</f>
        <v>丁</v>
      </c>
      <c r="F986" t="str">
        <f>INDEX([2]!十八局地盤表,FLOOR((ROW()-2)/64, 1)+1,  MOD(D986 - C986-1, 8)+1)</f>
        <v>戊</v>
      </c>
      <c r="G986" t="str">
        <f t="shared" si="79"/>
        <v>戊丁</v>
      </c>
      <c r="H986" t="str">
        <f>VLOOKUP(G986,天干沖合!$E$2:$G$101,2,FALSE)</f>
        <v/>
      </c>
      <c r="I986" t="str">
        <f>VLOOKUP(G986,天干沖合!$E$2:$G$101,3,FALSE)</f>
        <v>因甲木青龙生助丁火，故为青龙耀明，宜见上级领导，贵人、求功名，为事吉利，若值墓迫，招惹是非。</v>
      </c>
    </row>
    <row r="987" spans="1:9" x14ac:dyDescent="0.25">
      <c r="A987">
        <f t="shared" si="75"/>
        <v>409.5</v>
      </c>
      <c r="B987">
        <f t="shared" si="76"/>
        <v>7</v>
      </c>
      <c r="C987">
        <f t="shared" si="77"/>
        <v>3</v>
      </c>
      <c r="D987">
        <f t="shared" si="78"/>
        <v>2</v>
      </c>
      <c r="E987" t="str">
        <f>INDEX([2]!十八局地盤表,FLOOR((ROW()-2)/64, 1)+1,  D987)</f>
        <v>癸</v>
      </c>
      <c r="F987" t="str">
        <f>INDEX([2]!十八局地盤表,FLOOR((ROW()-2)/64, 1)+1,  MOD(D987 - C987-1, 8)+1)</f>
        <v>壬</v>
      </c>
      <c r="G987" t="str">
        <f t="shared" si="79"/>
        <v>壬癸</v>
      </c>
      <c r="H987" t="str">
        <f>VLOOKUP(G987,天干沖合!$E$2:$G$101,2,FALSE)</f>
        <v/>
      </c>
      <c r="I987" t="str">
        <f>VLOOKUP(G987,天干沖合!$E$2:$G$101,3,FALSE)</f>
        <v>名为幼女奸淫，主有家丑外扬之事发生，门吉星凶，易反福为祸。</v>
      </c>
    </row>
    <row r="988" spans="1:9" x14ac:dyDescent="0.25">
      <c r="A988">
        <f t="shared" si="75"/>
        <v>410.5</v>
      </c>
      <c r="B988">
        <f t="shared" si="76"/>
        <v>7</v>
      </c>
      <c r="C988">
        <f t="shared" si="77"/>
        <v>3</v>
      </c>
      <c r="D988">
        <f t="shared" si="78"/>
        <v>3</v>
      </c>
      <c r="E988" t="str">
        <f>INDEX([2]!十八局地盤表,FLOOR((ROW()-2)/64, 1)+1,  D988)</f>
        <v>己</v>
      </c>
      <c r="F988" t="str">
        <f>INDEX([2]!十八局地盤表,FLOOR((ROW()-2)/64, 1)+1,  MOD(D988 - C988-1, 8)+1)</f>
        <v>庚</v>
      </c>
      <c r="G988" t="str">
        <f t="shared" si="79"/>
        <v>庚己</v>
      </c>
      <c r="H988" t="str">
        <f>VLOOKUP(G988,天干沖合!$E$2:$G$101,2,FALSE)</f>
        <v/>
      </c>
      <c r="I988" t="str">
        <f>VLOOKUP(G988,天干沖合!$E$2:$G$101,3,FALSE)</f>
        <v>名为官符刑格，主有官司口舌，因官讼被判刑，住牢狱更凶。</v>
      </c>
    </row>
    <row r="989" spans="1:9" x14ac:dyDescent="0.25">
      <c r="A989">
        <f t="shared" si="75"/>
        <v>411.5</v>
      </c>
      <c r="B989">
        <f t="shared" si="76"/>
        <v>7</v>
      </c>
      <c r="C989">
        <f t="shared" si="77"/>
        <v>3</v>
      </c>
      <c r="D989">
        <f t="shared" si="78"/>
        <v>4</v>
      </c>
      <c r="E989" t="str">
        <f>INDEX([2]!十八局地盤表,FLOOR((ROW()-2)/64, 1)+1,  D989)</f>
        <v>辛</v>
      </c>
      <c r="F989" t="str">
        <f>INDEX([2]!十八局地盤表,FLOOR((ROW()-2)/64, 1)+1,  MOD(D989 - C989-1, 8)+1)</f>
        <v>丁</v>
      </c>
      <c r="G989" t="str">
        <f t="shared" si="79"/>
        <v>丁辛</v>
      </c>
      <c r="H989" t="str">
        <f>VLOOKUP(G989,天干沖合!$E$2:$G$101,2,FALSE)</f>
        <v/>
      </c>
      <c r="I989" t="str">
        <f>VLOOKUP(G989,天干沖合!$E$2:$G$101,3,FALSE)</f>
        <v>为朱雀入狱，罪人释囚，官人失位。</v>
      </c>
    </row>
    <row r="990" spans="1:9" x14ac:dyDescent="0.25">
      <c r="A990">
        <f t="shared" si="75"/>
        <v>412.5</v>
      </c>
      <c r="B990">
        <f t="shared" si="76"/>
        <v>7</v>
      </c>
      <c r="C990">
        <f t="shared" si="77"/>
        <v>3</v>
      </c>
      <c r="D990">
        <f t="shared" si="78"/>
        <v>5</v>
      </c>
      <c r="E990" t="str">
        <f>INDEX([2]!十八局地盤表,FLOOR((ROW()-2)/64, 1)+1,  D990)</f>
        <v>乙</v>
      </c>
      <c r="F990" t="str">
        <f>INDEX([2]!十八局地盤表,FLOOR((ROW()-2)/64, 1)+1,  MOD(D990 - C990-1, 8)+1)</f>
        <v>癸</v>
      </c>
      <c r="G990" t="str">
        <f t="shared" si="79"/>
        <v>癸乙</v>
      </c>
      <c r="H990" t="str">
        <f>VLOOKUP(G990,天干沖合!$E$2:$G$101,2,FALSE)</f>
        <v/>
      </c>
      <c r="I990" t="str">
        <f>VLOOKUP(G990,天干沖合!$E$2:$G$101,3,FALSE)</f>
        <v>名为华盖逢星，贵人禄位，常人平安。门吉则吉，门凶则凶。</v>
      </c>
    </row>
    <row r="991" spans="1:9" x14ac:dyDescent="0.25">
      <c r="A991">
        <f t="shared" si="75"/>
        <v>413.5</v>
      </c>
      <c r="B991">
        <f t="shared" si="76"/>
        <v>7</v>
      </c>
      <c r="C991">
        <f t="shared" si="77"/>
        <v>3</v>
      </c>
      <c r="D991">
        <f t="shared" si="78"/>
        <v>6</v>
      </c>
      <c r="E991" t="str">
        <f>INDEX([2]!十八局地盤表,FLOOR((ROW()-2)/64, 1)+1,  D991)</f>
        <v>戊</v>
      </c>
      <c r="F991" t="str">
        <f>INDEX([2]!十八局地盤表,FLOOR((ROW()-2)/64, 1)+1,  MOD(D991 - C991-1, 8)+1)</f>
        <v>己</v>
      </c>
      <c r="G991" t="str">
        <f t="shared" si="79"/>
        <v>己戊</v>
      </c>
      <c r="H991" t="str">
        <f>VLOOKUP(G991,天干沖合!$E$2:$G$101,2,FALSE)</f>
        <v/>
      </c>
      <c r="I991" t="str">
        <f>VLOOKUP(G991,天干沖合!$E$2:$G$101,3,FALSE)</f>
        <v>因戌为 ，甲为龙，故为 遇青龙，门吉为谋事望遂意，上人见官；若门凶，枉费心机。</v>
      </c>
    </row>
    <row r="992" spans="1:9" x14ac:dyDescent="0.25">
      <c r="A992">
        <f t="shared" si="75"/>
        <v>414.5</v>
      </c>
      <c r="B992">
        <f t="shared" si="76"/>
        <v>7</v>
      </c>
      <c r="C992">
        <f t="shared" si="77"/>
        <v>3</v>
      </c>
      <c r="D992">
        <f t="shared" si="78"/>
        <v>7</v>
      </c>
      <c r="E992" t="str">
        <f>INDEX([2]!十八局地盤表,FLOOR((ROW()-2)/64, 1)+1,  D992)</f>
        <v>壬</v>
      </c>
      <c r="F992" t="str">
        <f>INDEX([2]!十八局地盤表,FLOOR((ROW()-2)/64, 1)+1,  MOD(D992 - C992-1, 8)+1)</f>
        <v>辛</v>
      </c>
      <c r="G992" t="str">
        <f t="shared" si="79"/>
        <v>辛壬</v>
      </c>
      <c r="H992" t="str">
        <f>VLOOKUP(G992,天干沖合!$E$2:$G$101,2,FALSE)</f>
        <v/>
      </c>
      <c r="I992" t="str">
        <f>VLOOKUP(G992,天干沖合!$E$2:$G$101,3,FALSE)</f>
        <v>因壬为凶蛇，辛为牢狱，故名为凶蛇入狱，两男争女，讼狱不息，先动失理。</v>
      </c>
    </row>
    <row r="993" spans="1:9" x14ac:dyDescent="0.25">
      <c r="A993">
        <f t="shared" si="75"/>
        <v>415.5</v>
      </c>
      <c r="B993">
        <f t="shared" si="76"/>
        <v>7</v>
      </c>
      <c r="C993">
        <f t="shared" si="77"/>
        <v>3</v>
      </c>
      <c r="D993">
        <f t="shared" si="78"/>
        <v>8</v>
      </c>
      <c r="E993" t="str">
        <f>INDEX([2]!十八局地盤表,FLOOR((ROW()-2)/64, 1)+1,  D993)</f>
        <v>庚</v>
      </c>
      <c r="F993" t="str">
        <f>INDEX([2]!十八局地盤表,FLOOR((ROW()-2)/64, 1)+1,  MOD(D993 - C993-1, 8)+1)</f>
        <v>乙</v>
      </c>
      <c r="G993" t="str">
        <f t="shared" si="79"/>
        <v>乙庚</v>
      </c>
      <c r="H993" t="str">
        <f>VLOOKUP(G993,天干沖合!$E$2:$G$101,2,FALSE)</f>
        <v>合金</v>
      </c>
      <c r="I993" t="str">
        <f>VLOOKUP(G993,天干沖合!$E$2:$G$101,3,FALSE)</f>
        <v>庚金克刑乙木，故为日奇被刑，为争讼财产，夫妻怀有私意。</v>
      </c>
    </row>
    <row r="994" spans="1:9" x14ac:dyDescent="0.25">
      <c r="A994">
        <f t="shared" si="75"/>
        <v>416.5</v>
      </c>
      <c r="B994">
        <f t="shared" si="76"/>
        <v>7</v>
      </c>
      <c r="C994">
        <f t="shared" si="77"/>
        <v>4</v>
      </c>
      <c r="D994">
        <f t="shared" si="78"/>
        <v>1</v>
      </c>
      <c r="E994" t="str">
        <f>INDEX([2]!十八局地盤表,FLOOR((ROW()-2)/64, 1)+1,  D994)</f>
        <v>丁</v>
      </c>
      <c r="F994" t="str">
        <f>INDEX([2]!十八局地盤表,FLOOR((ROW()-2)/64, 1)+1,  MOD(D994 - C994-1, 8)+1)</f>
        <v>乙</v>
      </c>
      <c r="G994" t="str">
        <f t="shared" si="79"/>
        <v>乙丁</v>
      </c>
      <c r="H994" t="str">
        <f>VLOOKUP(G994,天干沖合!$E$2:$G$101,2,FALSE)</f>
        <v/>
      </c>
      <c r="I994" t="str">
        <f>VLOOKUP(G994,天干沖合!$E$2:$G$101,3,FALSE)</f>
        <v>为奇仪相佐，最利文书、考试，百事可为。</v>
      </c>
    </row>
    <row r="995" spans="1:9" x14ac:dyDescent="0.25">
      <c r="A995">
        <f t="shared" si="75"/>
        <v>417.5</v>
      </c>
      <c r="B995">
        <f t="shared" si="76"/>
        <v>7</v>
      </c>
      <c r="C995">
        <f t="shared" si="77"/>
        <v>4</v>
      </c>
      <c r="D995">
        <f t="shared" si="78"/>
        <v>2</v>
      </c>
      <c r="E995" t="str">
        <f>INDEX([2]!十八局地盤表,FLOOR((ROW()-2)/64, 1)+1,  D995)</f>
        <v>癸</v>
      </c>
      <c r="F995" t="str">
        <f>INDEX([2]!十八局地盤表,FLOOR((ROW()-2)/64, 1)+1,  MOD(D995 - C995-1, 8)+1)</f>
        <v>戊</v>
      </c>
      <c r="G995" t="str">
        <f t="shared" si="79"/>
        <v>戊癸</v>
      </c>
      <c r="H995" t="str">
        <f>VLOOKUP(G995,天干沖合!$E$2:$G$101,2,FALSE)</f>
        <v>合火</v>
      </c>
      <c r="I995" t="str">
        <f>VLOOKUP(G995,天干沖合!$E$2:$G$101,3,FALSE)</f>
        <v>因甲为青龙，癸为天网，又为华盖，故为青华盖，又戊癸相合，故逢吉门为吉，可招福临门，逢凶门者事多不利，为凶。</v>
      </c>
    </row>
    <row r="996" spans="1:9" x14ac:dyDescent="0.25">
      <c r="A996">
        <f t="shared" si="75"/>
        <v>418.5</v>
      </c>
      <c r="B996">
        <f t="shared" si="76"/>
        <v>7</v>
      </c>
      <c r="C996">
        <f t="shared" si="77"/>
        <v>4</v>
      </c>
      <c r="D996">
        <f t="shared" si="78"/>
        <v>3</v>
      </c>
      <c r="E996" t="str">
        <f>INDEX([2]!十八局地盤表,FLOOR((ROW()-2)/64, 1)+1,  D996)</f>
        <v>己</v>
      </c>
      <c r="F996" t="str">
        <f>INDEX([2]!十八局地盤表,FLOOR((ROW()-2)/64, 1)+1,  MOD(D996 - C996-1, 8)+1)</f>
        <v>壬</v>
      </c>
      <c r="G996" t="str">
        <f t="shared" si="79"/>
        <v>壬己</v>
      </c>
      <c r="H996" t="str">
        <f>VLOOKUP(G996,天干沖合!$E$2:$G$101,2,FALSE)</f>
        <v/>
      </c>
      <c r="I996" t="str">
        <f>VLOOKUP(G996,天干沖合!$E$2:$G$101,3,FALSE)</f>
        <v>因辰戌相冲，故名为反吟蛇刑，主官讼败拆，大祸将至，顺守可吉，妄动必凶。</v>
      </c>
    </row>
    <row r="997" spans="1:9" x14ac:dyDescent="0.25">
      <c r="A997">
        <f t="shared" si="75"/>
        <v>419.5</v>
      </c>
      <c r="B997">
        <f t="shared" si="76"/>
        <v>7</v>
      </c>
      <c r="C997">
        <f t="shared" si="77"/>
        <v>4</v>
      </c>
      <c r="D997">
        <f t="shared" si="78"/>
        <v>4</v>
      </c>
      <c r="E997" t="str">
        <f>INDEX([2]!十八局地盤表,FLOOR((ROW()-2)/64, 1)+1,  D997)</f>
        <v>辛</v>
      </c>
      <c r="F997" t="str">
        <f>INDEX([2]!十八局地盤表,FLOOR((ROW()-2)/64, 1)+1,  MOD(D997 - C997-1, 8)+1)</f>
        <v>庚</v>
      </c>
      <c r="G997" t="str">
        <f t="shared" si="79"/>
        <v>庚辛</v>
      </c>
      <c r="H997" t="str">
        <f>VLOOKUP(G997,天干沖合!$E$2:$G$101,2,FALSE)</f>
        <v/>
      </c>
      <c r="I997" t="str">
        <f>VLOOKUP(G997,天干沖合!$E$2:$G$101,3,FALSE)</f>
        <v>名为白虎干格，不宜远行，远行车折马伤，求财更为大凶。</v>
      </c>
    </row>
    <row r="998" spans="1:9" x14ac:dyDescent="0.25">
      <c r="A998">
        <f t="shared" si="75"/>
        <v>420.5</v>
      </c>
      <c r="B998">
        <f t="shared" si="76"/>
        <v>7</v>
      </c>
      <c r="C998">
        <f t="shared" si="77"/>
        <v>4</v>
      </c>
      <c r="D998">
        <f t="shared" si="78"/>
        <v>5</v>
      </c>
      <c r="E998" t="str">
        <f>INDEX([2]!十八局地盤表,FLOOR((ROW()-2)/64, 1)+1,  D998)</f>
        <v>乙</v>
      </c>
      <c r="F998" t="str">
        <f>INDEX([2]!十八局地盤表,FLOOR((ROW()-2)/64, 1)+1,  MOD(D998 - C998-1, 8)+1)</f>
        <v>丁</v>
      </c>
      <c r="G998" t="str">
        <f t="shared" si="79"/>
        <v>丁乙</v>
      </c>
      <c r="H998" t="str">
        <f>VLOOKUP(G998,天干沖合!$E$2:$G$101,2,FALSE)</f>
        <v/>
      </c>
      <c r="I998" t="str">
        <f>VLOOKUP(G998,天干沖合!$E$2:$G$101,3,FALSE)</f>
        <v>为人遁吉格，贵人加官晋爵，常人婚姻财帛有喜。</v>
      </c>
    </row>
    <row r="999" spans="1:9" x14ac:dyDescent="0.25">
      <c r="A999">
        <f t="shared" si="75"/>
        <v>421.5</v>
      </c>
      <c r="B999">
        <f t="shared" si="76"/>
        <v>7</v>
      </c>
      <c r="C999">
        <f t="shared" si="77"/>
        <v>4</v>
      </c>
      <c r="D999">
        <f t="shared" si="78"/>
        <v>6</v>
      </c>
      <c r="E999" t="str">
        <f>INDEX([2]!十八局地盤表,FLOOR((ROW()-2)/64, 1)+1,  D999)</f>
        <v>戊</v>
      </c>
      <c r="F999" t="str">
        <f>INDEX([2]!十八局地盤表,FLOOR((ROW()-2)/64, 1)+1,  MOD(D999 - C999-1, 8)+1)</f>
        <v>癸</v>
      </c>
      <c r="G999" t="str">
        <f t="shared" si="79"/>
        <v>癸戊</v>
      </c>
      <c r="H999" t="str">
        <f>VLOOKUP(G999,天干沖合!$E$2:$G$101,2,FALSE)</f>
        <v>合火</v>
      </c>
      <c r="I999" t="str">
        <f>VLOOKUP(G999,天干沖合!$E$2:$G$101,3,FALSE)</f>
        <v>戊癸相合，名为天乙会合，吉门宜求财，婚姻喜美，吉人赞助成合。若门凶迫制，反祸官非。</v>
      </c>
    </row>
    <row r="1000" spans="1:9" x14ac:dyDescent="0.25">
      <c r="A1000">
        <f t="shared" si="75"/>
        <v>422.5</v>
      </c>
      <c r="B1000">
        <f t="shared" si="76"/>
        <v>7</v>
      </c>
      <c r="C1000">
        <f t="shared" si="77"/>
        <v>4</v>
      </c>
      <c r="D1000">
        <f t="shared" si="78"/>
        <v>7</v>
      </c>
      <c r="E1000" t="str">
        <f>INDEX([2]!十八局地盤表,FLOOR((ROW()-2)/64, 1)+1,  D1000)</f>
        <v>壬</v>
      </c>
      <c r="F1000" t="str">
        <f>INDEX([2]!十八局地盤表,FLOOR((ROW()-2)/64, 1)+1,  MOD(D1000 - C1000-1, 8)+1)</f>
        <v>己</v>
      </c>
      <c r="G1000" t="str">
        <f t="shared" si="79"/>
        <v>己壬</v>
      </c>
      <c r="H1000" t="str">
        <f>VLOOKUP(G1000,天干沖合!$E$2:$G$101,2,FALSE)</f>
        <v/>
      </c>
      <c r="I1000" t="str">
        <f>VLOOKUP(G1000,天干沖合!$E$2:$G$101,3,FALSE)</f>
        <v>名为地网高张，狡童佚女，奸情伤杀，凶。</v>
      </c>
    </row>
    <row r="1001" spans="1:9" x14ac:dyDescent="0.25">
      <c r="A1001">
        <f t="shared" si="75"/>
        <v>423.5</v>
      </c>
      <c r="B1001">
        <f t="shared" si="76"/>
        <v>7</v>
      </c>
      <c r="C1001">
        <f t="shared" si="77"/>
        <v>4</v>
      </c>
      <c r="D1001">
        <f t="shared" si="78"/>
        <v>8</v>
      </c>
      <c r="E1001" t="str">
        <f>INDEX([2]!十八局地盤表,FLOOR((ROW()-2)/64, 1)+1,  D1001)</f>
        <v>庚</v>
      </c>
      <c r="F1001" t="str">
        <f>INDEX([2]!十八局地盤表,FLOOR((ROW()-2)/64, 1)+1,  MOD(D1001 - C1001-1, 8)+1)</f>
        <v>辛</v>
      </c>
      <c r="G1001" t="str">
        <f t="shared" si="79"/>
        <v>辛庚</v>
      </c>
      <c r="H1001" t="str">
        <f>VLOOKUP(G1001,天干沖合!$E$2:$G$101,2,FALSE)</f>
        <v/>
      </c>
      <c r="I1001" t="str">
        <f>VLOOKUP(G1001,天干沖合!$E$2:$G$101,3,FALSE)</f>
        <v>名为白虎出力，刀刃相交，主客相残，逊让退步稍可，强进血溅衣衫。</v>
      </c>
    </row>
    <row r="1002" spans="1:9" x14ac:dyDescent="0.25">
      <c r="A1002">
        <f t="shared" si="75"/>
        <v>424.5</v>
      </c>
      <c r="B1002">
        <f t="shared" si="76"/>
        <v>7</v>
      </c>
      <c r="C1002">
        <f t="shared" si="77"/>
        <v>5</v>
      </c>
      <c r="D1002">
        <f t="shared" si="78"/>
        <v>1</v>
      </c>
      <c r="E1002" t="str">
        <f>INDEX([2]!十八局地盤表,FLOOR((ROW()-2)/64, 1)+1,  D1002)</f>
        <v>丁</v>
      </c>
      <c r="F1002" t="str">
        <f>INDEX([2]!十八局地盤表,FLOOR((ROW()-2)/64, 1)+1,  MOD(D1002 - C1002-1, 8)+1)</f>
        <v>辛</v>
      </c>
      <c r="G1002" t="str">
        <f t="shared" si="79"/>
        <v>辛丁</v>
      </c>
      <c r="H1002" t="str">
        <f>VLOOKUP(G1002,天干沖合!$E$2:$G$101,2,FALSE)</f>
        <v/>
      </c>
      <c r="I1002" t="str">
        <f>VLOOKUP(G1002,天干沖合!$E$2:$G$101,3,FALSE)</f>
        <v>辛为狱神，丁为星奇，故名为狱神得奇，经商求财获利倍增，囚人逢天赦释免。</v>
      </c>
    </row>
    <row r="1003" spans="1:9" x14ac:dyDescent="0.25">
      <c r="A1003">
        <f t="shared" si="75"/>
        <v>425.5</v>
      </c>
      <c r="B1003">
        <f t="shared" si="76"/>
        <v>7</v>
      </c>
      <c r="C1003">
        <f t="shared" si="77"/>
        <v>5</v>
      </c>
      <c r="D1003">
        <f t="shared" si="78"/>
        <v>2</v>
      </c>
      <c r="E1003" t="str">
        <f>INDEX([2]!十八局地盤表,FLOOR((ROW()-2)/64, 1)+1,  D1003)</f>
        <v>癸</v>
      </c>
      <c r="F1003" t="str">
        <f>INDEX([2]!十八局地盤表,FLOOR((ROW()-2)/64, 1)+1,  MOD(D1003 - C1003-1, 8)+1)</f>
        <v>乙</v>
      </c>
      <c r="G1003" t="str">
        <f t="shared" si="79"/>
        <v>乙癸</v>
      </c>
      <c r="H1003" t="str">
        <f>VLOOKUP(G1003,天干沖合!$E$2:$G$101,2,FALSE)</f>
        <v/>
      </c>
      <c r="I1003" t="str">
        <f>VLOOKUP(G1003,天干沖合!$E$2:$G$101,3,FALSE)</f>
        <v>为华盖逢星，遁迹修道，隐匿藏形，躲灾避难为吉。</v>
      </c>
    </row>
    <row r="1004" spans="1:9" x14ac:dyDescent="0.25">
      <c r="A1004">
        <f t="shared" si="75"/>
        <v>426.5</v>
      </c>
      <c r="B1004">
        <f t="shared" si="76"/>
        <v>7</v>
      </c>
      <c r="C1004">
        <f t="shared" si="77"/>
        <v>5</v>
      </c>
      <c r="D1004">
        <f t="shared" si="78"/>
        <v>3</v>
      </c>
      <c r="E1004" t="str">
        <f>INDEX([2]!十八局地盤表,FLOOR((ROW()-2)/64, 1)+1,  D1004)</f>
        <v>己</v>
      </c>
      <c r="F1004" t="str">
        <f>INDEX([2]!十八局地盤表,FLOOR((ROW()-2)/64, 1)+1,  MOD(D1004 - C1004-1, 8)+1)</f>
        <v>戊</v>
      </c>
      <c r="G1004" t="str">
        <f t="shared" si="79"/>
        <v>戊己</v>
      </c>
      <c r="H1004" t="str">
        <f>VLOOKUP(G1004,天干沖合!$E$2:$G$101,2,FALSE)</f>
        <v/>
      </c>
      <c r="I1004" t="str">
        <f>VLOOKUP(G1004,天干沖合!$E$2:$G$101,3,FALSE)</f>
        <v>因为戌为戊土之墓，故为贵人入狱，公私皆不利。</v>
      </c>
    </row>
    <row r="1005" spans="1:9" x14ac:dyDescent="0.25">
      <c r="A1005">
        <f t="shared" si="75"/>
        <v>427.5</v>
      </c>
      <c r="B1005">
        <f t="shared" si="76"/>
        <v>7</v>
      </c>
      <c r="C1005">
        <f t="shared" si="77"/>
        <v>5</v>
      </c>
      <c r="D1005">
        <f t="shared" si="78"/>
        <v>4</v>
      </c>
      <c r="E1005" t="str">
        <f>INDEX([2]!十八局地盤表,FLOOR((ROW()-2)/64, 1)+1,  D1005)</f>
        <v>辛</v>
      </c>
      <c r="F1005" t="str">
        <f>INDEX([2]!十八局地盤表,FLOOR((ROW()-2)/64, 1)+1,  MOD(D1005 - C1005-1, 8)+1)</f>
        <v>壬</v>
      </c>
      <c r="G1005" t="str">
        <f t="shared" si="79"/>
        <v>壬辛</v>
      </c>
      <c r="H1005" t="str">
        <f>VLOOKUP(G1005,天干沖合!$E$2:$G$101,2,FALSE)</f>
        <v/>
      </c>
      <c r="I1005" t="str">
        <f>VLOOKUP(G1005,天干沖合!$E$2:$G$101,3,FALSE)</f>
        <v>因辛金入辰水之墓，故名为腾蛇相缠，纵得吉门，亦不能安宁，若有谋望，被人欺瞒。</v>
      </c>
    </row>
    <row r="1006" spans="1:9" x14ac:dyDescent="0.25">
      <c r="A1006">
        <f t="shared" si="75"/>
        <v>428.5</v>
      </c>
      <c r="B1006">
        <f t="shared" si="76"/>
        <v>7</v>
      </c>
      <c r="C1006">
        <f t="shared" si="77"/>
        <v>5</v>
      </c>
      <c r="D1006">
        <f t="shared" si="78"/>
        <v>5</v>
      </c>
      <c r="E1006" t="str">
        <f>INDEX([2]!十八局地盤表,FLOOR((ROW()-2)/64, 1)+1,  D1006)</f>
        <v>乙</v>
      </c>
      <c r="F1006" t="str">
        <f>INDEX([2]!十八局地盤表,FLOOR((ROW()-2)/64, 1)+1,  MOD(D1006 - C1006-1, 8)+1)</f>
        <v>庚</v>
      </c>
      <c r="G1006" t="str">
        <f t="shared" si="79"/>
        <v>庚乙</v>
      </c>
      <c r="H1006" t="str">
        <f>VLOOKUP(G1006,天干沖合!$E$2:$G$101,2,FALSE)</f>
        <v>合金</v>
      </c>
      <c r="I1006" t="str">
        <f>VLOOKUP(G1006,天干沖合!$E$2:$G$101,3,FALSE)</f>
        <v>为太白逢星，退吉进凶，谋为不利。</v>
      </c>
    </row>
    <row r="1007" spans="1:9" x14ac:dyDescent="0.25">
      <c r="A1007">
        <f t="shared" si="75"/>
        <v>429.5</v>
      </c>
      <c r="B1007">
        <f t="shared" si="76"/>
        <v>7</v>
      </c>
      <c r="C1007">
        <f t="shared" si="77"/>
        <v>5</v>
      </c>
      <c r="D1007">
        <f t="shared" si="78"/>
        <v>6</v>
      </c>
      <c r="E1007" t="str">
        <f>INDEX([2]!十八局地盤表,FLOOR((ROW()-2)/64, 1)+1,  D1007)</f>
        <v>戊</v>
      </c>
      <c r="F1007" t="str">
        <f>INDEX([2]!十八局地盤表,FLOOR((ROW()-2)/64, 1)+1,  MOD(D1007 - C1007-1, 8)+1)</f>
        <v>丁</v>
      </c>
      <c r="G1007" t="str">
        <f t="shared" si="79"/>
        <v>丁戊</v>
      </c>
      <c r="H1007" t="str">
        <f>VLOOKUP(G1007,天干沖合!$E$2:$G$101,2,FALSE)</f>
        <v/>
      </c>
      <c r="I1007" t="str">
        <f>VLOOKUP(G1007,天干沖合!$E$2:$G$101,3,FALSE)</f>
        <v>为青龙转光，官人升迁，常人威昌。</v>
      </c>
    </row>
    <row r="1008" spans="1:9" x14ac:dyDescent="0.25">
      <c r="A1008">
        <f t="shared" si="75"/>
        <v>430.5</v>
      </c>
      <c r="B1008">
        <f t="shared" si="76"/>
        <v>7</v>
      </c>
      <c r="C1008">
        <f t="shared" si="77"/>
        <v>5</v>
      </c>
      <c r="D1008">
        <f t="shared" si="78"/>
        <v>7</v>
      </c>
      <c r="E1008" t="str">
        <f>INDEX([2]!十八局地盤表,FLOOR((ROW()-2)/64, 1)+1,  D1008)</f>
        <v>壬</v>
      </c>
      <c r="F1008" t="str">
        <f>INDEX([2]!十八局地盤表,FLOOR((ROW()-2)/64, 1)+1,  MOD(D1008 - C1008-1, 8)+1)</f>
        <v>癸</v>
      </c>
      <c r="G1008" t="str">
        <f t="shared" si="79"/>
        <v>癸壬</v>
      </c>
      <c r="H1008" t="str">
        <f>VLOOKUP(G1008,天干沖合!$E$2:$G$101,2,FALSE)</f>
        <v/>
      </c>
      <c r="I1008" t="str">
        <f>VLOOKUP(G1008,天干沖合!$E$2:$G$101,3,FALSE)</f>
        <v>因癸壬均为水蛇，故名为复见腾蛇，主嫁娶重婚，后嫁无子，不保年华。</v>
      </c>
    </row>
    <row r="1009" spans="1:9" x14ac:dyDescent="0.25">
      <c r="A1009">
        <f t="shared" si="75"/>
        <v>431.5</v>
      </c>
      <c r="B1009">
        <f t="shared" si="76"/>
        <v>7</v>
      </c>
      <c r="C1009">
        <f t="shared" si="77"/>
        <v>5</v>
      </c>
      <c r="D1009">
        <f t="shared" si="78"/>
        <v>8</v>
      </c>
      <c r="E1009" t="str">
        <f>INDEX([2]!十八局地盤表,FLOOR((ROW()-2)/64, 1)+1,  D1009)</f>
        <v>庚</v>
      </c>
      <c r="F1009" t="str">
        <f>INDEX([2]!十八局地盤表,FLOOR((ROW()-2)/64, 1)+1,  MOD(D1009 - C1009-1, 8)+1)</f>
        <v>己</v>
      </c>
      <c r="G1009" t="str">
        <f t="shared" si="79"/>
        <v>己庚</v>
      </c>
      <c r="H1009" t="str">
        <f>VLOOKUP(G1009,天干沖合!$E$2:$G$101,2,FALSE)</f>
        <v/>
      </c>
      <c r="I1009" t="str">
        <f>VLOOKUP(G1009,天干沖合!$E$2:$G$101,3,FALSE)</f>
        <v>名为刑格返名，词讼先动者不利，如临阴星则有谋害之情。</v>
      </c>
    </row>
    <row r="1010" spans="1:9" x14ac:dyDescent="0.25">
      <c r="A1010">
        <f t="shared" si="75"/>
        <v>432.5</v>
      </c>
      <c r="B1010">
        <f t="shared" si="76"/>
        <v>7</v>
      </c>
      <c r="C1010">
        <f t="shared" si="77"/>
        <v>6</v>
      </c>
      <c r="D1010">
        <f t="shared" si="78"/>
        <v>1</v>
      </c>
      <c r="E1010" t="str">
        <f>INDEX([2]!十八局地盤表,FLOOR((ROW()-2)/64, 1)+1,  D1010)</f>
        <v>丁</v>
      </c>
      <c r="F1010" t="str">
        <f>INDEX([2]!十八局地盤表,FLOOR((ROW()-2)/64, 1)+1,  MOD(D1010 - C1010-1, 8)+1)</f>
        <v>己</v>
      </c>
      <c r="G1010" t="str">
        <f t="shared" si="79"/>
        <v>己丁</v>
      </c>
      <c r="H1010" t="str">
        <f>VLOOKUP(G1010,天干沖合!$E$2:$G$101,2,FALSE)</f>
        <v/>
      </c>
      <c r="I1010" t="str">
        <f>VLOOKUP(G1010,天干沖合!$E$2:$G$101,3,FALSE)</f>
        <v>因戌为火墓，故名为朱雀入墓，文书词讼，先曲后直。</v>
      </c>
    </row>
    <row r="1011" spans="1:9" x14ac:dyDescent="0.25">
      <c r="A1011">
        <f t="shared" si="75"/>
        <v>433.5</v>
      </c>
      <c r="B1011">
        <f t="shared" si="76"/>
        <v>7</v>
      </c>
      <c r="C1011">
        <f t="shared" si="77"/>
        <v>6</v>
      </c>
      <c r="D1011">
        <f t="shared" si="78"/>
        <v>2</v>
      </c>
      <c r="E1011" t="str">
        <f>INDEX([2]!十八局地盤表,FLOOR((ROW()-2)/64, 1)+1,  D1011)</f>
        <v>癸</v>
      </c>
      <c r="F1011" t="str">
        <f>INDEX([2]!十八局地盤表,FLOOR((ROW()-2)/64, 1)+1,  MOD(D1011 - C1011-1, 8)+1)</f>
        <v>辛</v>
      </c>
      <c r="G1011" t="str">
        <f t="shared" si="79"/>
        <v>辛癸</v>
      </c>
      <c r="H1011" t="str">
        <f>VLOOKUP(G1011,天干沖合!$E$2:$G$101,2,FALSE)</f>
        <v/>
      </c>
      <c r="I1011" t="str">
        <f>VLOOKUP(G1011,天干沖合!$E$2:$G$101,3,FALSE)</f>
        <v>因辛为天牢，癸为华盖，故名为天牢华盖，日月失明，误入天网，动止乘张。</v>
      </c>
    </row>
    <row r="1012" spans="1:9" x14ac:dyDescent="0.25">
      <c r="A1012">
        <f t="shared" si="75"/>
        <v>434.5</v>
      </c>
      <c r="B1012">
        <f t="shared" si="76"/>
        <v>7</v>
      </c>
      <c r="C1012">
        <f t="shared" si="77"/>
        <v>6</v>
      </c>
      <c r="D1012">
        <f t="shared" si="78"/>
        <v>3</v>
      </c>
      <c r="E1012" t="str">
        <f>INDEX([2]!十八局地盤表,FLOOR((ROW()-2)/64, 1)+1,  D1012)</f>
        <v>己</v>
      </c>
      <c r="F1012" t="str">
        <f>INDEX([2]!十八局地盤表,FLOOR((ROW()-2)/64, 1)+1,  MOD(D1012 - C1012-1, 8)+1)</f>
        <v>乙</v>
      </c>
      <c r="G1012" t="str">
        <f t="shared" si="79"/>
        <v>乙己</v>
      </c>
      <c r="H1012" t="str">
        <f>VLOOKUP(G1012,天干沖合!$E$2:$G$101,2,FALSE)</f>
        <v/>
      </c>
      <c r="I1012" t="str">
        <f>VLOOKUP(G1012,天干沖合!$E$2:$G$101,3,FALSE)</f>
        <v>因戌为乙木之墓，故为日奇入墓，被土暗昧，门凶事必凶，得生、开二吉门为地遁。</v>
      </c>
    </row>
    <row r="1013" spans="1:9" x14ac:dyDescent="0.25">
      <c r="A1013">
        <f t="shared" si="75"/>
        <v>435.5</v>
      </c>
      <c r="B1013">
        <f t="shared" si="76"/>
        <v>7</v>
      </c>
      <c r="C1013">
        <f t="shared" si="77"/>
        <v>6</v>
      </c>
      <c r="D1013">
        <f t="shared" si="78"/>
        <v>4</v>
      </c>
      <c r="E1013" t="str">
        <f>INDEX([2]!十八局地盤表,FLOOR((ROW()-2)/64, 1)+1,  D1013)</f>
        <v>辛</v>
      </c>
      <c r="F1013" t="str">
        <f>INDEX([2]!十八局地盤表,FLOOR((ROW()-2)/64, 1)+1,  MOD(D1013 - C1013-1, 8)+1)</f>
        <v>戊</v>
      </c>
      <c r="G1013" t="str">
        <f t="shared" si="79"/>
        <v>戊辛</v>
      </c>
      <c r="H1013" t="str">
        <f>VLOOKUP(G1013,天干沖合!$E$2:$G$101,2,FALSE)</f>
        <v/>
      </c>
      <c r="I1013" t="str">
        <f>VLOOKUP(G1013,天干沖合!$E$2:$G$101,3,FALSE)</f>
        <v>因辛金克甲木，子午相冲，故为青龙折足，吉门有生助，尚能谋事，若逢凶门，主招灾、失财或有足疾、折伤。</v>
      </c>
    </row>
    <row r="1014" spans="1:9" x14ac:dyDescent="0.25">
      <c r="A1014">
        <f t="shared" si="75"/>
        <v>436.5</v>
      </c>
      <c r="B1014">
        <f t="shared" si="76"/>
        <v>7</v>
      </c>
      <c r="C1014">
        <f t="shared" si="77"/>
        <v>6</v>
      </c>
      <c r="D1014">
        <f t="shared" si="78"/>
        <v>5</v>
      </c>
      <c r="E1014" t="str">
        <f>INDEX([2]!十八局地盤表,FLOOR((ROW()-2)/64, 1)+1,  D1014)</f>
        <v>乙</v>
      </c>
      <c r="F1014" t="str">
        <f>INDEX([2]!十八局地盤表,FLOOR((ROW()-2)/64, 1)+1,  MOD(D1014 - C1014-1, 8)+1)</f>
        <v>壬</v>
      </c>
      <c r="G1014" t="str">
        <f t="shared" si="79"/>
        <v>壬乙</v>
      </c>
      <c r="H1014" t="str">
        <f>VLOOKUP(G1014,天干沖合!$E$2:$G$101,2,FALSE)</f>
        <v/>
      </c>
      <c r="I1014" t="str">
        <f>VLOOKUP(G1014,天干沖合!$E$2:$G$101,3,FALSE)</f>
        <v>名为小蛇得势，女人柔顺，男人通达，测孕育生子，禄马光华。</v>
      </c>
    </row>
    <row r="1015" spans="1:9" x14ac:dyDescent="0.25">
      <c r="A1015">
        <f t="shared" si="75"/>
        <v>437.5</v>
      </c>
      <c r="B1015">
        <f t="shared" si="76"/>
        <v>7</v>
      </c>
      <c r="C1015">
        <f t="shared" si="77"/>
        <v>6</v>
      </c>
      <c r="D1015">
        <f t="shared" si="78"/>
        <v>6</v>
      </c>
      <c r="E1015" t="str">
        <f>INDEX([2]!十八局地盤表,FLOOR((ROW()-2)/64, 1)+1,  D1015)</f>
        <v>戊</v>
      </c>
      <c r="F1015" t="str">
        <f>INDEX([2]!十八局地盤表,FLOOR((ROW()-2)/64, 1)+1,  MOD(D1015 - C1015-1, 8)+1)</f>
        <v>庚</v>
      </c>
      <c r="G1015" t="str">
        <f t="shared" si="79"/>
        <v>庚戊</v>
      </c>
      <c r="H1015" t="str">
        <f>VLOOKUP(G1015,天干沖合!$E$2:$G$101,2,FALSE)</f>
        <v/>
      </c>
      <c r="I1015" t="str">
        <f>VLOOKUP(G1015,天干沖合!$E$2:$G$101,3,FALSE)</f>
        <v>庚金克甲木，谓天乙伏宫，百事不可谋，大凶。</v>
      </c>
    </row>
    <row r="1016" spans="1:9" x14ac:dyDescent="0.25">
      <c r="A1016">
        <f t="shared" si="75"/>
        <v>438.5</v>
      </c>
      <c r="B1016">
        <f t="shared" si="76"/>
        <v>7</v>
      </c>
      <c r="C1016">
        <f t="shared" si="77"/>
        <v>6</v>
      </c>
      <c r="D1016">
        <f t="shared" si="78"/>
        <v>7</v>
      </c>
      <c r="E1016" t="str">
        <f>INDEX([2]!十八局地盤表,FLOOR((ROW()-2)/64, 1)+1,  D1016)</f>
        <v>壬</v>
      </c>
      <c r="F1016" t="str">
        <f>INDEX([2]!十八局地盤表,FLOOR((ROW()-2)/64, 1)+1,  MOD(D1016 - C1016-1, 8)+1)</f>
        <v>丁</v>
      </c>
      <c r="G1016" t="str">
        <f t="shared" si="79"/>
        <v>丁壬</v>
      </c>
      <c r="H1016" t="str">
        <f>VLOOKUP(G1016,天干沖合!$E$2:$G$101,2,FALSE)</f>
        <v>合木</v>
      </c>
      <c r="I1016" t="str">
        <f>VLOOKUP(G1016,天干沖合!$E$2:$G$101,3,FALSE)</f>
        <v>因丁壬相合，故主贵人恩诏，讼狱公平，测婚多为苟合。</v>
      </c>
    </row>
    <row r="1017" spans="1:9" x14ac:dyDescent="0.25">
      <c r="A1017">
        <f t="shared" si="75"/>
        <v>439.5</v>
      </c>
      <c r="B1017">
        <f t="shared" si="76"/>
        <v>7</v>
      </c>
      <c r="C1017">
        <f t="shared" si="77"/>
        <v>6</v>
      </c>
      <c r="D1017">
        <f t="shared" si="78"/>
        <v>8</v>
      </c>
      <c r="E1017" t="str">
        <f>INDEX([2]!十八局地盤表,FLOOR((ROW()-2)/64, 1)+1,  D1017)</f>
        <v>庚</v>
      </c>
      <c r="F1017" t="str">
        <f>INDEX([2]!十八局地盤表,FLOOR((ROW()-2)/64, 1)+1,  MOD(D1017 - C1017-1, 8)+1)</f>
        <v>癸</v>
      </c>
      <c r="G1017" t="str">
        <f t="shared" si="79"/>
        <v>癸庚</v>
      </c>
      <c r="H1017" t="str">
        <f>VLOOKUP(G1017,天干沖合!$E$2:$G$101,2,FALSE)</f>
        <v/>
      </c>
      <c r="I1017" t="str">
        <f>VLOOKUP(G1017,天干沖合!$E$2:$G$101,3,FALSE)</f>
        <v>名为太白入网，主以暴力争讼，自罹罪责。</v>
      </c>
    </row>
    <row r="1018" spans="1:9" x14ac:dyDescent="0.25">
      <c r="A1018">
        <f t="shared" si="75"/>
        <v>440.5</v>
      </c>
      <c r="B1018">
        <f t="shared" si="76"/>
        <v>7</v>
      </c>
      <c r="C1018">
        <f t="shared" si="77"/>
        <v>7</v>
      </c>
      <c r="D1018">
        <f t="shared" si="78"/>
        <v>1</v>
      </c>
      <c r="E1018" t="str">
        <f>INDEX([2]!十八局地盤表,FLOOR((ROW()-2)/64, 1)+1,  D1018)</f>
        <v>丁</v>
      </c>
      <c r="F1018" t="str">
        <f>INDEX([2]!十八局地盤表,FLOOR((ROW()-2)/64, 1)+1,  MOD(D1018 - C1018-1, 8)+1)</f>
        <v>癸</v>
      </c>
      <c r="G1018" t="str">
        <f t="shared" si="79"/>
        <v>癸丁</v>
      </c>
      <c r="H1018" t="str">
        <f>VLOOKUP(G1018,天干沖合!$E$2:$G$101,2,FALSE)</f>
        <v>沖</v>
      </c>
      <c r="I1018" t="str">
        <f>VLOOKUP(G1018,天干沖合!$E$2:$G$101,3,FALSE)</f>
        <v>因癸水冲克丁火，丁火烧灼癸水，故名为腾蛇夭矫，文书官司，火焚也逃不掉。</v>
      </c>
    </row>
    <row r="1019" spans="1:9" x14ac:dyDescent="0.25">
      <c r="A1019">
        <f t="shared" si="75"/>
        <v>441.5</v>
      </c>
      <c r="B1019">
        <f t="shared" si="76"/>
        <v>7</v>
      </c>
      <c r="C1019">
        <f t="shared" si="77"/>
        <v>7</v>
      </c>
      <c r="D1019">
        <f t="shared" si="78"/>
        <v>2</v>
      </c>
      <c r="E1019" t="str">
        <f>INDEX([2]!十八局地盤表,FLOOR((ROW()-2)/64, 1)+1,  D1019)</f>
        <v>癸</v>
      </c>
      <c r="F1019" t="str">
        <f>INDEX([2]!十八局地盤表,FLOOR((ROW()-2)/64, 1)+1,  MOD(D1019 - C1019-1, 8)+1)</f>
        <v>己</v>
      </c>
      <c r="G1019" t="str">
        <f t="shared" si="79"/>
        <v>己癸</v>
      </c>
      <c r="H1019" t="str">
        <f>VLOOKUP(G1019,天干沖合!$E$2:$G$101,2,FALSE)</f>
        <v/>
      </c>
      <c r="I1019" t="str">
        <f>VLOOKUP(G1019,天干沖合!$E$2:$G$101,3,FALSE)</f>
        <v>名为地刑玄武，男女疾病垂危，有囚狱词讼之灾。</v>
      </c>
    </row>
    <row r="1020" spans="1:9" x14ac:dyDescent="0.25">
      <c r="A1020">
        <f t="shared" si="75"/>
        <v>442.5</v>
      </c>
      <c r="B1020">
        <f t="shared" si="76"/>
        <v>7</v>
      </c>
      <c r="C1020">
        <f t="shared" si="77"/>
        <v>7</v>
      </c>
      <c r="D1020">
        <f t="shared" si="78"/>
        <v>3</v>
      </c>
      <c r="E1020" t="str">
        <f>INDEX([2]!十八局地盤表,FLOOR((ROW()-2)/64, 1)+1,  D1020)</f>
        <v>己</v>
      </c>
      <c r="F1020" t="str">
        <f>INDEX([2]!十八局地盤表,FLOOR((ROW()-2)/64, 1)+1,  MOD(D1020 - C1020-1, 8)+1)</f>
        <v>辛</v>
      </c>
      <c r="G1020" t="str">
        <f t="shared" si="79"/>
        <v>辛己</v>
      </c>
      <c r="H1020" t="str">
        <f>VLOOKUP(G1020,天干沖合!$E$2:$G$101,2,FALSE)</f>
        <v/>
      </c>
      <c r="I1020" t="str">
        <f>VLOOKUP(G1020,天干沖合!$E$2:$G$101,3,FALSE)</f>
        <v>辛为罪人，戌为午火之库，故名为入狱自刑，奴仆背主，有苦诉讼难伸。</v>
      </c>
    </row>
    <row r="1021" spans="1:9" x14ac:dyDescent="0.25">
      <c r="A1021">
        <f t="shared" si="75"/>
        <v>443.5</v>
      </c>
      <c r="B1021">
        <f t="shared" si="76"/>
        <v>7</v>
      </c>
      <c r="C1021">
        <f t="shared" si="77"/>
        <v>7</v>
      </c>
      <c r="D1021">
        <f t="shared" si="78"/>
        <v>4</v>
      </c>
      <c r="E1021" t="str">
        <f>INDEX([2]!十八局地盤表,FLOOR((ROW()-2)/64, 1)+1,  D1021)</f>
        <v>辛</v>
      </c>
      <c r="F1021" t="str">
        <f>INDEX([2]!十八局地盤表,FLOOR((ROW()-2)/64, 1)+1,  MOD(D1021 - C1021-1, 8)+1)</f>
        <v>乙</v>
      </c>
      <c r="G1021" t="str">
        <f t="shared" si="79"/>
        <v>乙辛</v>
      </c>
      <c r="H1021" t="str">
        <f>VLOOKUP(G1021,天干沖合!$E$2:$G$101,2,FALSE)</f>
        <v>沖</v>
      </c>
      <c r="I1021" t="str">
        <f>VLOOKUP(G1021,天干沖合!$E$2:$G$101,3,FALSE)</f>
        <v>乙为青龙，辛为白虎，乙木被刑金冲克而逃，故为青龙逃走，人亡财破，奴仆拐带，六畜皆伤。测婚为女逃男。</v>
      </c>
    </row>
    <row r="1022" spans="1:9" x14ac:dyDescent="0.25">
      <c r="A1022">
        <f t="shared" si="75"/>
        <v>444.5</v>
      </c>
      <c r="B1022">
        <f t="shared" si="76"/>
        <v>7</v>
      </c>
      <c r="C1022">
        <f t="shared" si="77"/>
        <v>7</v>
      </c>
      <c r="D1022">
        <f t="shared" si="78"/>
        <v>5</v>
      </c>
      <c r="E1022" t="str">
        <f>INDEX([2]!十八局地盤表,FLOOR((ROW()-2)/64, 1)+1,  D1022)</f>
        <v>乙</v>
      </c>
      <c r="F1022" t="str">
        <f>INDEX([2]!十八局地盤表,FLOOR((ROW()-2)/64, 1)+1,  MOD(D1022 - C1022-1, 8)+1)</f>
        <v>戊</v>
      </c>
      <c r="G1022" t="str">
        <f t="shared" si="79"/>
        <v>戊乙</v>
      </c>
      <c r="H1022" t="str">
        <f>VLOOKUP(G1022,天干沖合!$E$2:$G$101,2,FALSE)</f>
        <v/>
      </c>
      <c r="I1022" t="str">
        <f>VLOOKUP(G1022,天干沖合!$E$2:$G$101,3,FALSE)</f>
        <v>甲乙会合，因此甲乙均位于东方青龙之位，所以青龙和会，门吉事也吉，门凶事也凶。</v>
      </c>
    </row>
    <row r="1023" spans="1:9" x14ac:dyDescent="0.25">
      <c r="A1023">
        <f t="shared" si="75"/>
        <v>445.5</v>
      </c>
      <c r="B1023">
        <f t="shared" si="76"/>
        <v>7</v>
      </c>
      <c r="C1023">
        <f t="shared" si="77"/>
        <v>7</v>
      </c>
      <c r="D1023">
        <f t="shared" si="78"/>
        <v>6</v>
      </c>
      <c r="E1023" t="str">
        <f>INDEX([2]!十八局地盤表,FLOOR((ROW()-2)/64, 1)+1,  D1023)</f>
        <v>戊</v>
      </c>
      <c r="F1023" t="str">
        <f>INDEX([2]!十八局地盤表,FLOOR((ROW()-2)/64, 1)+1,  MOD(D1023 - C1023-1, 8)+1)</f>
        <v>壬</v>
      </c>
      <c r="G1023" t="str">
        <f t="shared" si="79"/>
        <v>壬戊</v>
      </c>
      <c r="H1023" t="str">
        <f>VLOOKUP(G1023,天干沖合!$E$2:$G$101,2,FALSE)</f>
        <v/>
      </c>
      <c r="I1023" t="str">
        <f>VLOOKUP(G1023,天干沖合!$E$2:$G$101,3,FALSE)</f>
        <v>因壬为小蛇，甲为青龙，故名为小蛇化龙，男人发达，女人产婴童。</v>
      </c>
    </row>
    <row r="1024" spans="1:9" x14ac:dyDescent="0.25">
      <c r="A1024">
        <f t="shared" si="75"/>
        <v>446.5</v>
      </c>
      <c r="B1024">
        <f t="shared" si="76"/>
        <v>7</v>
      </c>
      <c r="C1024">
        <f t="shared" si="77"/>
        <v>7</v>
      </c>
      <c r="D1024">
        <f t="shared" si="78"/>
        <v>7</v>
      </c>
      <c r="E1024" t="str">
        <f>INDEX([2]!十八局地盤表,FLOOR((ROW()-2)/64, 1)+1,  D1024)</f>
        <v>壬</v>
      </c>
      <c r="F1024" t="str">
        <f>INDEX([2]!十八局地盤表,FLOOR((ROW()-2)/64, 1)+1,  MOD(D1024 - C1024-1, 8)+1)</f>
        <v>庚</v>
      </c>
      <c r="G1024" t="str">
        <f t="shared" si="79"/>
        <v>庚壬</v>
      </c>
      <c r="H1024" t="str">
        <f>VLOOKUP(G1024,天干沖合!$E$2:$G$101,2,FALSE)</f>
        <v/>
      </c>
      <c r="I1024" t="str">
        <f>VLOOKUP(G1024,天干沖合!$E$2:$G$101,3,FALSE)</f>
        <v>为上格，壬水主流动，庚为阻隔之神，故远行道路迷失，男女音信难通。</v>
      </c>
    </row>
    <row r="1025" spans="1:9" x14ac:dyDescent="0.25">
      <c r="A1025">
        <f t="shared" si="75"/>
        <v>447.5</v>
      </c>
      <c r="B1025">
        <f t="shared" si="76"/>
        <v>7</v>
      </c>
      <c r="C1025">
        <f t="shared" si="77"/>
        <v>7</v>
      </c>
      <c r="D1025">
        <f t="shared" si="78"/>
        <v>8</v>
      </c>
      <c r="E1025" t="str">
        <f>INDEX([2]!十八局地盤表,FLOOR((ROW()-2)/64, 1)+1,  D1025)</f>
        <v>庚</v>
      </c>
      <c r="F1025" t="str">
        <f>INDEX([2]!十八局地盤表,FLOOR((ROW()-2)/64, 1)+1,  MOD(D1025 - C1025-1, 8)+1)</f>
        <v>丁</v>
      </c>
      <c r="G1025" t="str">
        <f t="shared" si="79"/>
        <v>丁庚</v>
      </c>
      <c r="H1025" t="str">
        <f>VLOOKUP(G1025,天干沖合!$E$2:$G$101,2,FALSE)</f>
        <v/>
      </c>
      <c r="I1025" t="str">
        <f>VLOOKUP(G1025,天干沖合!$E$2:$G$101,3,FALSE)</f>
        <v>丁为文书，庚为阻隔之神，故为文书阻隔，行人必归。</v>
      </c>
    </row>
    <row r="1026" spans="1:9" x14ac:dyDescent="0.25">
      <c r="A1026">
        <f t="shared" si="75"/>
        <v>448.5</v>
      </c>
      <c r="B1026">
        <f t="shared" si="76"/>
        <v>8</v>
      </c>
      <c r="C1026">
        <f t="shared" si="77"/>
        <v>0</v>
      </c>
      <c r="D1026">
        <f t="shared" si="78"/>
        <v>1</v>
      </c>
      <c r="E1026" t="str">
        <f>INDEX([2]!十八局地盤表,FLOOR((ROW()-2)/64, 1)+1,  D1026)</f>
        <v>癸</v>
      </c>
      <c r="F1026" t="str">
        <f>INDEX([2]!十八局地盤表,FLOOR((ROW()-2)/64, 1)+1,  MOD(D1026 - C1026-1, 8)+1)</f>
        <v>癸</v>
      </c>
      <c r="G1026" t="str">
        <f t="shared" si="79"/>
        <v>癸癸</v>
      </c>
      <c r="H1026" t="str">
        <f>VLOOKUP(G1026,天干沖合!$E$2:$G$101,2,FALSE)</f>
        <v/>
      </c>
      <c r="I1026" t="str">
        <f>VLOOKUP(G1026,天干沖合!$E$2:$G$101,3,FALSE)</f>
        <v>名为天网四张，主行人失伴，病讼皆伤。</v>
      </c>
    </row>
    <row r="1027" spans="1:9" x14ac:dyDescent="0.25">
      <c r="A1027">
        <f t="shared" ref="A1027:A1090" si="80">ROW()-577.5</f>
        <v>449.5</v>
      </c>
      <c r="B1027">
        <f t="shared" ref="B1027:B1090" si="81">SIGN(A1027)*CEILING(ABS(A1027)/64, 1)</f>
        <v>8</v>
      </c>
      <c r="C1027">
        <f t="shared" ref="C1027:C1090" si="82">MOD(FLOOR((ROW()-2)/8, 1), 8)</f>
        <v>0</v>
      </c>
      <c r="D1027">
        <f t="shared" ref="D1027:D1090" si="83">MOD(ROW()-2, 8)+1</f>
        <v>2</v>
      </c>
      <c r="E1027" t="str">
        <f>INDEX([2]!十八局地盤表,FLOOR((ROW()-2)/64, 1)+1,  D1027)</f>
        <v>壬</v>
      </c>
      <c r="F1027" t="str">
        <f>INDEX([2]!十八局地盤表,FLOOR((ROW()-2)/64, 1)+1,  MOD(D1027 - C1027-1, 8)+1)</f>
        <v>壬</v>
      </c>
      <c r="G1027" t="str">
        <f t="shared" ref="G1027:G1090" si="84">F1027&amp;E1027</f>
        <v>壬壬</v>
      </c>
      <c r="H1027" t="str">
        <f>VLOOKUP(G1027,天干沖合!$E$2:$G$101,2,FALSE)</f>
        <v/>
      </c>
      <c r="I1027" t="str">
        <f>VLOOKUP(G1027,天干沖合!$E$2:$G$101,3,FALSE)</f>
        <v>名为蛇入地罗，外人缠绕，内事索索，吉门吉星，庶免蹉跎。</v>
      </c>
    </row>
    <row r="1028" spans="1:9" x14ac:dyDescent="0.25">
      <c r="A1028">
        <f t="shared" si="80"/>
        <v>450.5</v>
      </c>
      <c r="B1028">
        <f t="shared" si="81"/>
        <v>8</v>
      </c>
      <c r="C1028">
        <f t="shared" si="82"/>
        <v>0</v>
      </c>
      <c r="D1028">
        <f t="shared" si="83"/>
        <v>3</v>
      </c>
      <c r="E1028" t="str">
        <f>INDEX([2]!十八局地盤表,FLOOR((ROW()-2)/64, 1)+1,  D1028)</f>
        <v>戊</v>
      </c>
      <c r="F1028" t="str">
        <f>INDEX([2]!十八局地盤表,FLOOR((ROW()-2)/64, 1)+1,  MOD(D1028 - C1028-1, 8)+1)</f>
        <v>戊</v>
      </c>
      <c r="G1028" t="str">
        <f t="shared" si="84"/>
        <v>戊戊</v>
      </c>
      <c r="H1028" t="str">
        <f>VLOOKUP(G1028,天干沖合!$E$2:$G$101,2,FALSE)</f>
        <v/>
      </c>
      <c r="I1028" t="str">
        <f>VLOOKUP(G1028,天干沖合!$E$2:$G$101,3,FALSE)</f>
        <v>甲甲比肩，名为伏吟，遇此，凡事不利，道路闭塞，以守为好。</v>
      </c>
    </row>
    <row r="1029" spans="1:9" x14ac:dyDescent="0.25">
      <c r="A1029">
        <f t="shared" si="80"/>
        <v>451.5</v>
      </c>
      <c r="B1029">
        <f t="shared" si="81"/>
        <v>8</v>
      </c>
      <c r="C1029">
        <f t="shared" si="82"/>
        <v>0</v>
      </c>
      <c r="D1029">
        <f t="shared" si="83"/>
        <v>4</v>
      </c>
      <c r="E1029" t="str">
        <f>INDEX([2]!十八局地盤表,FLOOR((ROW()-2)/64, 1)+1,  D1029)</f>
        <v>庚</v>
      </c>
      <c r="F1029" t="str">
        <f>INDEX([2]!十八局地盤表,FLOOR((ROW()-2)/64, 1)+1,  MOD(D1029 - C1029-1, 8)+1)</f>
        <v>庚</v>
      </c>
      <c r="G1029" t="str">
        <f t="shared" si="84"/>
        <v>庚庚</v>
      </c>
      <c r="H1029" t="str">
        <f>VLOOKUP(G1029,天干沖合!$E$2:$G$101,2,FALSE)</f>
        <v/>
      </c>
      <c r="I1029" t="str">
        <f>VLOOKUP(G1029,天干沖合!$E$2:$G$101,3,FALSE)</f>
        <v>名为太白同宫，又名战格，官灾横祸，兄弟或同辈朋友相冲撞，不利为事。</v>
      </c>
    </row>
    <row r="1030" spans="1:9" x14ac:dyDescent="0.25">
      <c r="A1030">
        <f t="shared" si="80"/>
        <v>452.5</v>
      </c>
      <c r="B1030">
        <f t="shared" si="81"/>
        <v>8</v>
      </c>
      <c r="C1030">
        <f t="shared" si="82"/>
        <v>0</v>
      </c>
      <c r="D1030">
        <f t="shared" si="83"/>
        <v>5</v>
      </c>
      <c r="E1030" t="str">
        <f>INDEX([2]!十八局地盤表,FLOOR((ROW()-2)/64, 1)+1,  D1030)</f>
        <v>丙</v>
      </c>
      <c r="F1030" t="str">
        <f>INDEX([2]!十八局地盤表,FLOOR((ROW()-2)/64, 1)+1,  MOD(D1030 - C1030-1, 8)+1)</f>
        <v>丙</v>
      </c>
      <c r="G1030" t="str">
        <f t="shared" si="84"/>
        <v>丙丙</v>
      </c>
      <c r="H1030" t="str">
        <f>VLOOKUP(G1030,天干沖合!$E$2:$G$101,2,FALSE)</f>
        <v/>
      </c>
      <c r="I1030" t="str">
        <f>VLOOKUP(G1030,天干沖合!$E$2:$G$101,3,FALSE)</f>
        <v>为月奇悖师，文书逼迫，破耗遗失，主单据票证不明遗失。</v>
      </c>
    </row>
    <row r="1031" spans="1:9" x14ac:dyDescent="0.25">
      <c r="A1031">
        <f t="shared" si="80"/>
        <v>453.5</v>
      </c>
      <c r="B1031">
        <f t="shared" si="81"/>
        <v>8</v>
      </c>
      <c r="C1031">
        <f t="shared" si="82"/>
        <v>0</v>
      </c>
      <c r="D1031">
        <f t="shared" si="83"/>
        <v>6</v>
      </c>
      <c r="E1031" t="str">
        <f>INDEX([2]!十八局地盤表,FLOOR((ROW()-2)/64, 1)+1,  D1031)</f>
        <v>乙</v>
      </c>
      <c r="F1031" t="str">
        <f>INDEX([2]!十八局地盤表,FLOOR((ROW()-2)/64, 1)+1,  MOD(D1031 - C1031-1, 8)+1)</f>
        <v>乙</v>
      </c>
      <c r="G1031" t="str">
        <f t="shared" si="84"/>
        <v>乙乙</v>
      </c>
      <c r="H1031" t="str">
        <f>VLOOKUP(G1031,天干沖合!$E$2:$G$101,2,FALSE)</f>
        <v/>
      </c>
      <c r="I1031" t="str">
        <f>VLOOKUP(G1031,天干沖合!$E$2:$G$101,3,FALSE)</f>
        <v>乙乙比肩，为日奇伏吟，不宜见上层领导，贵人，不宜求名求利，只宜安分守己为吉。</v>
      </c>
    </row>
    <row r="1032" spans="1:9" x14ac:dyDescent="0.25">
      <c r="A1032">
        <f t="shared" si="80"/>
        <v>454.5</v>
      </c>
      <c r="B1032">
        <f t="shared" si="81"/>
        <v>8</v>
      </c>
      <c r="C1032">
        <f t="shared" si="82"/>
        <v>0</v>
      </c>
      <c r="D1032">
        <f t="shared" si="83"/>
        <v>7</v>
      </c>
      <c r="E1032" t="str">
        <f>INDEX([2]!十八局地盤表,FLOOR((ROW()-2)/64, 1)+1,  D1032)</f>
        <v>辛</v>
      </c>
      <c r="F1032" t="str">
        <f>INDEX([2]!十八局地盤表,FLOOR((ROW()-2)/64, 1)+1,  MOD(D1032 - C1032-1, 8)+1)</f>
        <v>辛</v>
      </c>
      <c r="G1032" t="str">
        <f t="shared" si="84"/>
        <v>辛辛</v>
      </c>
      <c r="H1032" t="str">
        <f>VLOOKUP(G1032,天干沖合!$E$2:$G$101,2,FALSE)</f>
        <v/>
      </c>
      <c r="I1032" t="str">
        <f>VLOOKUP(G1032,天干沖合!$E$2:$G$101,3,FALSE)</f>
        <v>因午午为自刑，故名为伏吟天庭，公废私就，讼狱自罹罪名。</v>
      </c>
    </row>
    <row r="1033" spans="1:9" x14ac:dyDescent="0.25">
      <c r="A1033">
        <f t="shared" si="80"/>
        <v>455.5</v>
      </c>
      <c r="B1033">
        <f t="shared" si="81"/>
        <v>8</v>
      </c>
      <c r="C1033">
        <f t="shared" si="82"/>
        <v>0</v>
      </c>
      <c r="D1033">
        <f t="shared" si="83"/>
        <v>8</v>
      </c>
      <c r="E1033" t="str">
        <f>INDEX([2]!十八局地盤表,FLOOR((ROW()-2)/64, 1)+1,  D1033)</f>
        <v>己</v>
      </c>
      <c r="F1033" t="str">
        <f>INDEX([2]!十八局地盤表,FLOOR((ROW()-2)/64, 1)+1,  MOD(D1033 - C1033-1, 8)+1)</f>
        <v>己</v>
      </c>
      <c r="G1033" t="str">
        <f t="shared" si="84"/>
        <v>己己</v>
      </c>
      <c r="H1033" t="str">
        <f>VLOOKUP(G1033,天干沖合!$E$2:$G$101,2,FALSE)</f>
        <v/>
      </c>
      <c r="I1033" t="str">
        <f>VLOOKUP(G1033,天干沖合!$E$2:$G$101,3,FALSE)</f>
        <v>名为地户逢鬼，病者发凶或必死，百事不遂，暂不谋为，谋为则凶。</v>
      </c>
    </row>
    <row r="1034" spans="1:9" x14ac:dyDescent="0.25">
      <c r="A1034">
        <f t="shared" si="80"/>
        <v>456.5</v>
      </c>
      <c r="B1034">
        <f t="shared" si="81"/>
        <v>8</v>
      </c>
      <c r="C1034">
        <f t="shared" si="82"/>
        <v>1</v>
      </c>
      <c r="D1034">
        <f t="shared" si="83"/>
        <v>1</v>
      </c>
      <c r="E1034" t="str">
        <f>INDEX([2]!十八局地盤表,FLOOR((ROW()-2)/64, 1)+1,  D1034)</f>
        <v>癸</v>
      </c>
      <c r="F1034" t="str">
        <f>INDEX([2]!十八局地盤表,FLOOR((ROW()-2)/64, 1)+1,  MOD(D1034 - C1034-1, 8)+1)</f>
        <v>己</v>
      </c>
      <c r="G1034" t="str">
        <f t="shared" si="84"/>
        <v>己癸</v>
      </c>
      <c r="H1034" t="str">
        <f>VLOOKUP(G1034,天干沖合!$E$2:$G$101,2,FALSE)</f>
        <v/>
      </c>
      <c r="I1034" t="str">
        <f>VLOOKUP(G1034,天干沖合!$E$2:$G$101,3,FALSE)</f>
        <v>名为地刑玄武，男女疾病垂危，有囚狱词讼之灾。</v>
      </c>
    </row>
    <row r="1035" spans="1:9" x14ac:dyDescent="0.25">
      <c r="A1035">
        <f t="shared" si="80"/>
        <v>457.5</v>
      </c>
      <c r="B1035">
        <f t="shared" si="81"/>
        <v>8</v>
      </c>
      <c r="C1035">
        <f t="shared" si="82"/>
        <v>1</v>
      </c>
      <c r="D1035">
        <f t="shared" si="83"/>
        <v>2</v>
      </c>
      <c r="E1035" t="str">
        <f>INDEX([2]!十八局地盤表,FLOOR((ROW()-2)/64, 1)+1,  D1035)</f>
        <v>壬</v>
      </c>
      <c r="F1035" t="str">
        <f>INDEX([2]!十八局地盤表,FLOOR((ROW()-2)/64, 1)+1,  MOD(D1035 - C1035-1, 8)+1)</f>
        <v>癸</v>
      </c>
      <c r="G1035" t="str">
        <f t="shared" si="84"/>
        <v>癸壬</v>
      </c>
      <c r="H1035" t="str">
        <f>VLOOKUP(G1035,天干沖合!$E$2:$G$101,2,FALSE)</f>
        <v/>
      </c>
      <c r="I1035" t="str">
        <f>VLOOKUP(G1035,天干沖合!$E$2:$G$101,3,FALSE)</f>
        <v>因癸壬均为水蛇，故名为复见腾蛇，主嫁娶重婚，后嫁无子，不保年华。</v>
      </c>
    </row>
    <row r="1036" spans="1:9" x14ac:dyDescent="0.25">
      <c r="A1036">
        <f t="shared" si="80"/>
        <v>458.5</v>
      </c>
      <c r="B1036">
        <f t="shared" si="81"/>
        <v>8</v>
      </c>
      <c r="C1036">
        <f t="shared" si="82"/>
        <v>1</v>
      </c>
      <c r="D1036">
        <f t="shared" si="83"/>
        <v>3</v>
      </c>
      <c r="E1036" t="str">
        <f>INDEX([2]!十八局地盤表,FLOOR((ROW()-2)/64, 1)+1,  D1036)</f>
        <v>戊</v>
      </c>
      <c r="F1036" t="str">
        <f>INDEX([2]!十八局地盤表,FLOOR((ROW()-2)/64, 1)+1,  MOD(D1036 - C1036-1, 8)+1)</f>
        <v>壬</v>
      </c>
      <c r="G1036" t="str">
        <f t="shared" si="84"/>
        <v>壬戊</v>
      </c>
      <c r="H1036" t="str">
        <f>VLOOKUP(G1036,天干沖合!$E$2:$G$101,2,FALSE)</f>
        <v/>
      </c>
      <c r="I1036" t="str">
        <f>VLOOKUP(G1036,天干沖合!$E$2:$G$101,3,FALSE)</f>
        <v>因壬为小蛇，甲为青龙，故名为小蛇化龙，男人发达，女人产婴童。</v>
      </c>
    </row>
    <row r="1037" spans="1:9" x14ac:dyDescent="0.25">
      <c r="A1037">
        <f t="shared" si="80"/>
        <v>459.5</v>
      </c>
      <c r="B1037">
        <f t="shared" si="81"/>
        <v>8</v>
      </c>
      <c r="C1037">
        <f t="shared" si="82"/>
        <v>1</v>
      </c>
      <c r="D1037">
        <f t="shared" si="83"/>
        <v>4</v>
      </c>
      <c r="E1037" t="str">
        <f>INDEX([2]!十八局地盤表,FLOOR((ROW()-2)/64, 1)+1,  D1037)</f>
        <v>庚</v>
      </c>
      <c r="F1037" t="str">
        <f>INDEX([2]!十八局地盤表,FLOOR((ROW()-2)/64, 1)+1,  MOD(D1037 - C1037-1, 8)+1)</f>
        <v>戊</v>
      </c>
      <c r="G1037" t="str">
        <f t="shared" si="84"/>
        <v>戊庚</v>
      </c>
      <c r="H1037" t="str">
        <f>VLOOKUP(G1037,天干沖合!$E$2:$G$101,2,FALSE)</f>
        <v/>
      </c>
      <c r="I1037" t="str">
        <f>VLOOKUP(G1037,天干沖合!$E$2:$G$101,3,FALSE)</f>
        <v>因值符甲最怕庚金克杀，故为值符飞宫，吉事不吉，凶事更凶，求财没利益，测病也主凶。同时，甲庚相冲，飞宫也主换地方。</v>
      </c>
    </row>
    <row r="1038" spans="1:9" x14ac:dyDescent="0.25">
      <c r="A1038">
        <f t="shared" si="80"/>
        <v>460.5</v>
      </c>
      <c r="B1038">
        <f t="shared" si="81"/>
        <v>8</v>
      </c>
      <c r="C1038">
        <f t="shared" si="82"/>
        <v>1</v>
      </c>
      <c r="D1038">
        <f t="shared" si="83"/>
        <v>5</v>
      </c>
      <c r="E1038" t="str">
        <f>INDEX([2]!十八局地盤表,FLOOR((ROW()-2)/64, 1)+1,  D1038)</f>
        <v>丙</v>
      </c>
      <c r="F1038" t="str">
        <f>INDEX([2]!十八局地盤表,FLOOR((ROW()-2)/64, 1)+1,  MOD(D1038 - C1038-1, 8)+1)</f>
        <v>庚</v>
      </c>
      <c r="G1038" t="str">
        <f t="shared" si="84"/>
        <v>庚丙</v>
      </c>
      <c r="H1038" t="str">
        <f>VLOOKUP(G1038,天干沖合!$E$2:$G$101,2,FALSE)</f>
        <v/>
      </c>
      <c r="I1038" t="str">
        <f>VLOOKUP(G1038,天干沖合!$E$2:$G$101,3,FALSE)</f>
        <v>为太白入荧，测贼盗时，看贼人来不来，太白入荧，贼定要来，为客进利，为主破财。</v>
      </c>
    </row>
    <row r="1039" spans="1:9" x14ac:dyDescent="0.25">
      <c r="A1039">
        <f t="shared" si="80"/>
        <v>461.5</v>
      </c>
      <c r="B1039">
        <f t="shared" si="81"/>
        <v>8</v>
      </c>
      <c r="C1039">
        <f t="shared" si="82"/>
        <v>1</v>
      </c>
      <c r="D1039">
        <f t="shared" si="83"/>
        <v>6</v>
      </c>
      <c r="E1039" t="str">
        <f>INDEX([2]!十八局地盤表,FLOOR((ROW()-2)/64, 1)+1,  D1039)</f>
        <v>乙</v>
      </c>
      <c r="F1039" t="str">
        <f>INDEX([2]!十八局地盤表,FLOOR((ROW()-2)/64, 1)+1,  MOD(D1039 - C1039-1, 8)+1)</f>
        <v>丙</v>
      </c>
      <c r="G1039" t="str">
        <f t="shared" si="84"/>
        <v>丙乙</v>
      </c>
      <c r="H1039" t="str">
        <f>VLOOKUP(G1039,天干沖合!$E$2:$G$101,2,FALSE)</f>
        <v/>
      </c>
      <c r="I1039" t="str">
        <f>VLOOKUP(G1039,天干沖合!$E$2:$G$101,3,FALSE)</f>
        <v>为日月并行，公谋私为皆为吉。</v>
      </c>
    </row>
    <row r="1040" spans="1:9" x14ac:dyDescent="0.25">
      <c r="A1040">
        <f t="shared" si="80"/>
        <v>462.5</v>
      </c>
      <c r="B1040">
        <f t="shared" si="81"/>
        <v>8</v>
      </c>
      <c r="C1040">
        <f t="shared" si="82"/>
        <v>1</v>
      </c>
      <c r="D1040">
        <f t="shared" si="83"/>
        <v>7</v>
      </c>
      <c r="E1040" t="str">
        <f>INDEX([2]!十八局地盤表,FLOOR((ROW()-2)/64, 1)+1,  D1040)</f>
        <v>辛</v>
      </c>
      <c r="F1040" t="str">
        <f>INDEX([2]!十八局地盤表,FLOOR((ROW()-2)/64, 1)+1,  MOD(D1040 - C1040-1, 8)+1)</f>
        <v>乙</v>
      </c>
      <c r="G1040" t="str">
        <f t="shared" si="84"/>
        <v>乙辛</v>
      </c>
      <c r="H1040" t="str">
        <f>VLOOKUP(G1040,天干沖合!$E$2:$G$101,2,FALSE)</f>
        <v>沖</v>
      </c>
      <c r="I1040" t="str">
        <f>VLOOKUP(G1040,天干沖合!$E$2:$G$101,3,FALSE)</f>
        <v>乙为青龙，辛为白虎，乙木被刑金冲克而逃，故为青龙逃走，人亡财破，奴仆拐带，六畜皆伤。测婚为女逃男。</v>
      </c>
    </row>
    <row r="1041" spans="1:9" x14ac:dyDescent="0.25">
      <c r="A1041">
        <f t="shared" si="80"/>
        <v>463.5</v>
      </c>
      <c r="B1041">
        <f t="shared" si="81"/>
        <v>8</v>
      </c>
      <c r="C1041">
        <f t="shared" si="82"/>
        <v>1</v>
      </c>
      <c r="D1041">
        <f t="shared" si="83"/>
        <v>8</v>
      </c>
      <c r="E1041" t="str">
        <f>INDEX([2]!十八局地盤表,FLOOR((ROW()-2)/64, 1)+1,  D1041)</f>
        <v>己</v>
      </c>
      <c r="F1041" t="str">
        <f>INDEX([2]!十八局地盤表,FLOOR((ROW()-2)/64, 1)+1,  MOD(D1041 - C1041-1, 8)+1)</f>
        <v>辛</v>
      </c>
      <c r="G1041" t="str">
        <f t="shared" si="84"/>
        <v>辛己</v>
      </c>
      <c r="H1041" t="str">
        <f>VLOOKUP(G1041,天干沖合!$E$2:$G$101,2,FALSE)</f>
        <v/>
      </c>
      <c r="I1041" t="str">
        <f>VLOOKUP(G1041,天干沖合!$E$2:$G$101,3,FALSE)</f>
        <v>辛为罪人，戌为午火之库，故名为入狱自刑，奴仆背主，有苦诉讼难伸。</v>
      </c>
    </row>
    <row r="1042" spans="1:9" x14ac:dyDescent="0.25">
      <c r="A1042">
        <f t="shared" si="80"/>
        <v>464.5</v>
      </c>
      <c r="B1042">
        <f t="shared" si="81"/>
        <v>8</v>
      </c>
      <c r="C1042">
        <f t="shared" si="82"/>
        <v>2</v>
      </c>
      <c r="D1042">
        <f t="shared" si="83"/>
        <v>1</v>
      </c>
      <c r="E1042" t="str">
        <f>INDEX([2]!十八局地盤表,FLOOR((ROW()-2)/64, 1)+1,  D1042)</f>
        <v>癸</v>
      </c>
      <c r="F1042" t="str">
        <f>INDEX([2]!十八局地盤表,FLOOR((ROW()-2)/64, 1)+1,  MOD(D1042 - C1042-1, 8)+1)</f>
        <v>辛</v>
      </c>
      <c r="G1042" t="str">
        <f t="shared" si="84"/>
        <v>辛癸</v>
      </c>
      <c r="H1042" t="str">
        <f>VLOOKUP(G1042,天干沖合!$E$2:$G$101,2,FALSE)</f>
        <v/>
      </c>
      <c r="I1042" t="str">
        <f>VLOOKUP(G1042,天干沖合!$E$2:$G$101,3,FALSE)</f>
        <v>因辛为天牢，癸为华盖，故名为天牢华盖，日月失明，误入天网，动止乘张。</v>
      </c>
    </row>
    <row r="1043" spans="1:9" x14ac:dyDescent="0.25">
      <c r="A1043">
        <f t="shared" si="80"/>
        <v>465.5</v>
      </c>
      <c r="B1043">
        <f t="shared" si="81"/>
        <v>8</v>
      </c>
      <c r="C1043">
        <f t="shared" si="82"/>
        <v>2</v>
      </c>
      <c r="D1043">
        <f t="shared" si="83"/>
        <v>2</v>
      </c>
      <c r="E1043" t="str">
        <f>INDEX([2]!十八局地盤表,FLOOR((ROW()-2)/64, 1)+1,  D1043)</f>
        <v>壬</v>
      </c>
      <c r="F1043" t="str">
        <f>INDEX([2]!十八局地盤表,FLOOR((ROW()-2)/64, 1)+1,  MOD(D1043 - C1043-1, 8)+1)</f>
        <v>己</v>
      </c>
      <c r="G1043" t="str">
        <f t="shared" si="84"/>
        <v>己壬</v>
      </c>
      <c r="H1043" t="str">
        <f>VLOOKUP(G1043,天干沖合!$E$2:$G$101,2,FALSE)</f>
        <v/>
      </c>
      <c r="I1043" t="str">
        <f>VLOOKUP(G1043,天干沖合!$E$2:$G$101,3,FALSE)</f>
        <v>名为地网高张，狡童佚女，奸情伤杀，凶。</v>
      </c>
    </row>
    <row r="1044" spans="1:9" x14ac:dyDescent="0.25">
      <c r="A1044">
        <f t="shared" si="80"/>
        <v>466.5</v>
      </c>
      <c r="B1044">
        <f t="shared" si="81"/>
        <v>8</v>
      </c>
      <c r="C1044">
        <f t="shared" si="82"/>
        <v>2</v>
      </c>
      <c r="D1044">
        <f t="shared" si="83"/>
        <v>3</v>
      </c>
      <c r="E1044" t="str">
        <f>INDEX([2]!十八局地盤表,FLOOR((ROW()-2)/64, 1)+1,  D1044)</f>
        <v>戊</v>
      </c>
      <c r="F1044" t="str">
        <f>INDEX([2]!十八局地盤表,FLOOR((ROW()-2)/64, 1)+1,  MOD(D1044 - C1044-1, 8)+1)</f>
        <v>癸</v>
      </c>
      <c r="G1044" t="str">
        <f t="shared" si="84"/>
        <v>癸戊</v>
      </c>
      <c r="H1044" t="str">
        <f>VLOOKUP(G1044,天干沖合!$E$2:$G$101,2,FALSE)</f>
        <v>合火</v>
      </c>
      <c r="I1044" t="str">
        <f>VLOOKUP(G1044,天干沖合!$E$2:$G$101,3,FALSE)</f>
        <v>戊癸相合，名为天乙会合，吉门宜求财，婚姻喜美，吉人赞助成合。若门凶迫制，反祸官非。</v>
      </c>
    </row>
    <row r="1045" spans="1:9" x14ac:dyDescent="0.25">
      <c r="A1045">
        <f t="shared" si="80"/>
        <v>467.5</v>
      </c>
      <c r="B1045">
        <f t="shared" si="81"/>
        <v>8</v>
      </c>
      <c r="C1045">
        <f t="shared" si="82"/>
        <v>2</v>
      </c>
      <c r="D1045">
        <f t="shared" si="83"/>
        <v>4</v>
      </c>
      <c r="E1045" t="str">
        <f>INDEX([2]!十八局地盤表,FLOOR((ROW()-2)/64, 1)+1,  D1045)</f>
        <v>庚</v>
      </c>
      <c r="F1045" t="str">
        <f>INDEX([2]!十八局地盤表,FLOOR((ROW()-2)/64, 1)+1,  MOD(D1045 - C1045-1, 8)+1)</f>
        <v>壬</v>
      </c>
      <c r="G1045" t="str">
        <f t="shared" si="84"/>
        <v>壬庚</v>
      </c>
      <c r="H1045" t="str">
        <f>VLOOKUP(G1045,天干沖合!$E$2:$G$101,2,FALSE)</f>
        <v/>
      </c>
      <c r="I1045" t="str">
        <f>VLOOKUP(G1045,天干沖合!$E$2:$G$101,3,FALSE)</f>
        <v>因庚为太白，壬为蛇，故名为太白擒蛇，刑狱公平，立剖邪正。</v>
      </c>
    </row>
    <row r="1046" spans="1:9" x14ac:dyDescent="0.25">
      <c r="A1046">
        <f t="shared" si="80"/>
        <v>468.5</v>
      </c>
      <c r="B1046">
        <f t="shared" si="81"/>
        <v>8</v>
      </c>
      <c r="C1046">
        <f t="shared" si="82"/>
        <v>2</v>
      </c>
      <c r="D1046">
        <f t="shared" si="83"/>
        <v>5</v>
      </c>
      <c r="E1046" t="str">
        <f>INDEX([2]!十八局地盤表,FLOOR((ROW()-2)/64, 1)+1,  D1046)</f>
        <v>丙</v>
      </c>
      <c r="F1046" t="str">
        <f>INDEX([2]!十八局地盤表,FLOOR((ROW()-2)/64, 1)+1,  MOD(D1046 - C1046-1, 8)+1)</f>
        <v>戊</v>
      </c>
      <c r="G1046" t="str">
        <f t="shared" si="84"/>
        <v>戊丙</v>
      </c>
      <c r="H1046" t="str">
        <f>VLOOKUP(G1046,天干沖合!$E$2:$G$101,2,FALSE)</f>
        <v/>
      </c>
      <c r="I1046" t="str">
        <f>VLOOKUP(G1046,天干沖合!$E$2:$G$101,3,FALSE)</f>
        <v>因青龙甲木生助丙火，故为青龙返首，为事所谋，大吉大利。若逢迫墓击刑，吉事成凶。</v>
      </c>
    </row>
    <row r="1047" spans="1:9" x14ac:dyDescent="0.25">
      <c r="A1047">
        <f t="shared" si="80"/>
        <v>469.5</v>
      </c>
      <c r="B1047">
        <f t="shared" si="81"/>
        <v>8</v>
      </c>
      <c r="C1047">
        <f t="shared" si="82"/>
        <v>2</v>
      </c>
      <c r="D1047">
        <f t="shared" si="83"/>
        <v>6</v>
      </c>
      <c r="E1047" t="str">
        <f>INDEX([2]!十八局地盤表,FLOOR((ROW()-2)/64, 1)+1,  D1047)</f>
        <v>乙</v>
      </c>
      <c r="F1047" t="str">
        <f>INDEX([2]!十八局地盤表,FLOOR((ROW()-2)/64, 1)+1,  MOD(D1047 - C1047-1, 8)+1)</f>
        <v>庚</v>
      </c>
      <c r="G1047" t="str">
        <f t="shared" si="84"/>
        <v>庚乙</v>
      </c>
      <c r="H1047" t="str">
        <f>VLOOKUP(G1047,天干沖合!$E$2:$G$101,2,FALSE)</f>
        <v>合金</v>
      </c>
      <c r="I1047" t="str">
        <f>VLOOKUP(G1047,天干沖合!$E$2:$G$101,3,FALSE)</f>
        <v>为太白逢星，退吉进凶，谋为不利。</v>
      </c>
    </row>
    <row r="1048" spans="1:9" x14ac:dyDescent="0.25">
      <c r="A1048">
        <f t="shared" si="80"/>
        <v>470.5</v>
      </c>
      <c r="B1048">
        <f t="shared" si="81"/>
        <v>8</v>
      </c>
      <c r="C1048">
        <f t="shared" si="82"/>
        <v>2</v>
      </c>
      <c r="D1048">
        <f t="shared" si="83"/>
        <v>7</v>
      </c>
      <c r="E1048" t="str">
        <f>INDEX([2]!十八局地盤表,FLOOR((ROW()-2)/64, 1)+1,  D1048)</f>
        <v>辛</v>
      </c>
      <c r="F1048" t="str">
        <f>INDEX([2]!十八局地盤表,FLOOR((ROW()-2)/64, 1)+1,  MOD(D1048 - C1048-1, 8)+1)</f>
        <v>丙</v>
      </c>
      <c r="G1048" t="str">
        <f t="shared" si="84"/>
        <v>丙辛</v>
      </c>
      <c r="H1048" t="str">
        <f>VLOOKUP(G1048,天干沖合!$E$2:$G$101,2,FALSE)</f>
        <v>合水</v>
      </c>
      <c r="I1048" t="str">
        <f>VLOOKUP(G1048,天干沖合!$E$2:$G$101,3,FALSE)</f>
        <v>因丙辛相合，故为谋事能成，为疾病人不凶。</v>
      </c>
    </row>
    <row r="1049" spans="1:9" x14ac:dyDescent="0.25">
      <c r="A1049">
        <f t="shared" si="80"/>
        <v>471.5</v>
      </c>
      <c r="B1049">
        <f t="shared" si="81"/>
        <v>8</v>
      </c>
      <c r="C1049">
        <f t="shared" si="82"/>
        <v>2</v>
      </c>
      <c r="D1049">
        <f t="shared" si="83"/>
        <v>8</v>
      </c>
      <c r="E1049" t="str">
        <f>INDEX([2]!十八局地盤表,FLOOR((ROW()-2)/64, 1)+1,  D1049)</f>
        <v>己</v>
      </c>
      <c r="F1049" t="str">
        <f>INDEX([2]!十八局地盤表,FLOOR((ROW()-2)/64, 1)+1,  MOD(D1049 - C1049-1, 8)+1)</f>
        <v>乙</v>
      </c>
      <c r="G1049" t="str">
        <f t="shared" si="84"/>
        <v>乙己</v>
      </c>
      <c r="H1049" t="str">
        <f>VLOOKUP(G1049,天干沖合!$E$2:$G$101,2,FALSE)</f>
        <v/>
      </c>
      <c r="I1049" t="str">
        <f>VLOOKUP(G1049,天干沖合!$E$2:$G$101,3,FALSE)</f>
        <v>因戌为乙木之墓，故为日奇入墓，被土暗昧，门凶事必凶，得生、开二吉门为地遁。</v>
      </c>
    </row>
    <row r="1050" spans="1:9" x14ac:dyDescent="0.25">
      <c r="A1050">
        <f t="shared" si="80"/>
        <v>472.5</v>
      </c>
      <c r="B1050">
        <f t="shared" si="81"/>
        <v>8</v>
      </c>
      <c r="C1050">
        <f t="shared" si="82"/>
        <v>3</v>
      </c>
      <c r="D1050">
        <f t="shared" si="83"/>
        <v>1</v>
      </c>
      <c r="E1050" t="str">
        <f>INDEX([2]!十八局地盤表,FLOOR((ROW()-2)/64, 1)+1,  D1050)</f>
        <v>癸</v>
      </c>
      <c r="F1050" t="str">
        <f>INDEX([2]!十八局地盤表,FLOOR((ROW()-2)/64, 1)+1,  MOD(D1050 - C1050-1, 8)+1)</f>
        <v>乙</v>
      </c>
      <c r="G1050" t="str">
        <f t="shared" si="84"/>
        <v>乙癸</v>
      </c>
      <c r="H1050" t="str">
        <f>VLOOKUP(G1050,天干沖合!$E$2:$G$101,2,FALSE)</f>
        <v/>
      </c>
      <c r="I1050" t="str">
        <f>VLOOKUP(G1050,天干沖合!$E$2:$G$101,3,FALSE)</f>
        <v>为华盖逢星，遁迹修道，隐匿藏形，躲灾避难为吉。</v>
      </c>
    </row>
    <row r="1051" spans="1:9" x14ac:dyDescent="0.25">
      <c r="A1051">
        <f t="shared" si="80"/>
        <v>473.5</v>
      </c>
      <c r="B1051">
        <f t="shared" si="81"/>
        <v>8</v>
      </c>
      <c r="C1051">
        <f t="shared" si="82"/>
        <v>3</v>
      </c>
      <c r="D1051">
        <f t="shared" si="83"/>
        <v>2</v>
      </c>
      <c r="E1051" t="str">
        <f>INDEX([2]!十八局地盤表,FLOOR((ROW()-2)/64, 1)+1,  D1051)</f>
        <v>壬</v>
      </c>
      <c r="F1051" t="str">
        <f>INDEX([2]!十八局地盤表,FLOOR((ROW()-2)/64, 1)+1,  MOD(D1051 - C1051-1, 8)+1)</f>
        <v>辛</v>
      </c>
      <c r="G1051" t="str">
        <f t="shared" si="84"/>
        <v>辛壬</v>
      </c>
      <c r="H1051" t="str">
        <f>VLOOKUP(G1051,天干沖合!$E$2:$G$101,2,FALSE)</f>
        <v/>
      </c>
      <c r="I1051" t="str">
        <f>VLOOKUP(G1051,天干沖合!$E$2:$G$101,3,FALSE)</f>
        <v>因壬为凶蛇，辛为牢狱，故名为凶蛇入狱，两男争女，讼狱不息，先动失理。</v>
      </c>
    </row>
    <row r="1052" spans="1:9" x14ac:dyDescent="0.25">
      <c r="A1052">
        <f t="shared" si="80"/>
        <v>474.5</v>
      </c>
      <c r="B1052">
        <f t="shared" si="81"/>
        <v>8</v>
      </c>
      <c r="C1052">
        <f t="shared" si="82"/>
        <v>3</v>
      </c>
      <c r="D1052">
        <f t="shared" si="83"/>
        <v>3</v>
      </c>
      <c r="E1052" t="str">
        <f>INDEX([2]!十八局地盤表,FLOOR((ROW()-2)/64, 1)+1,  D1052)</f>
        <v>戊</v>
      </c>
      <c r="F1052" t="str">
        <f>INDEX([2]!十八局地盤表,FLOOR((ROW()-2)/64, 1)+1,  MOD(D1052 - C1052-1, 8)+1)</f>
        <v>己</v>
      </c>
      <c r="G1052" t="str">
        <f t="shared" si="84"/>
        <v>己戊</v>
      </c>
      <c r="H1052" t="str">
        <f>VLOOKUP(G1052,天干沖合!$E$2:$G$101,2,FALSE)</f>
        <v/>
      </c>
      <c r="I1052" t="str">
        <f>VLOOKUP(G1052,天干沖合!$E$2:$G$101,3,FALSE)</f>
        <v>因戌为 ，甲为龙，故为 遇青龙，门吉为谋事望遂意，上人见官；若门凶，枉费心机。</v>
      </c>
    </row>
    <row r="1053" spans="1:9" x14ac:dyDescent="0.25">
      <c r="A1053">
        <f t="shared" si="80"/>
        <v>475.5</v>
      </c>
      <c r="B1053">
        <f t="shared" si="81"/>
        <v>8</v>
      </c>
      <c r="C1053">
        <f t="shared" si="82"/>
        <v>3</v>
      </c>
      <c r="D1053">
        <f t="shared" si="83"/>
        <v>4</v>
      </c>
      <c r="E1053" t="str">
        <f>INDEX([2]!十八局地盤表,FLOOR((ROW()-2)/64, 1)+1,  D1053)</f>
        <v>庚</v>
      </c>
      <c r="F1053" t="str">
        <f>INDEX([2]!十八局地盤表,FLOOR((ROW()-2)/64, 1)+1,  MOD(D1053 - C1053-1, 8)+1)</f>
        <v>癸</v>
      </c>
      <c r="G1053" t="str">
        <f t="shared" si="84"/>
        <v>癸庚</v>
      </c>
      <c r="H1053" t="str">
        <f>VLOOKUP(G1053,天干沖合!$E$2:$G$101,2,FALSE)</f>
        <v/>
      </c>
      <c r="I1053" t="str">
        <f>VLOOKUP(G1053,天干沖合!$E$2:$G$101,3,FALSE)</f>
        <v>名为太白入网，主以暴力争讼，自罹罪责。</v>
      </c>
    </row>
    <row r="1054" spans="1:9" x14ac:dyDescent="0.25">
      <c r="A1054">
        <f t="shared" si="80"/>
        <v>476.5</v>
      </c>
      <c r="B1054">
        <f t="shared" si="81"/>
        <v>8</v>
      </c>
      <c r="C1054">
        <f t="shared" si="82"/>
        <v>3</v>
      </c>
      <c r="D1054">
        <f t="shared" si="83"/>
        <v>5</v>
      </c>
      <c r="E1054" t="str">
        <f>INDEX([2]!十八局地盤表,FLOOR((ROW()-2)/64, 1)+1,  D1054)</f>
        <v>丙</v>
      </c>
      <c r="F1054" t="str">
        <f>INDEX([2]!十八局地盤表,FLOOR((ROW()-2)/64, 1)+1,  MOD(D1054 - C1054-1, 8)+1)</f>
        <v>壬</v>
      </c>
      <c r="G1054" t="str">
        <f t="shared" si="84"/>
        <v>壬丙</v>
      </c>
      <c r="H1054" t="str">
        <f>VLOOKUP(G1054,天干沖合!$E$2:$G$101,2,FALSE)</f>
        <v>沖</v>
      </c>
      <c r="I1054" t="str">
        <f>VLOOKUP(G1054,天干沖合!$E$2:$G$101,3,FALSE)</f>
        <v>名为水蛇入火，因壬丙相冲克，故主官灾刑禁，络绎不绝。</v>
      </c>
    </row>
    <row r="1055" spans="1:9" x14ac:dyDescent="0.25">
      <c r="A1055">
        <f t="shared" si="80"/>
        <v>477.5</v>
      </c>
      <c r="B1055">
        <f t="shared" si="81"/>
        <v>8</v>
      </c>
      <c r="C1055">
        <f t="shared" si="82"/>
        <v>3</v>
      </c>
      <c r="D1055">
        <f t="shared" si="83"/>
        <v>6</v>
      </c>
      <c r="E1055" t="str">
        <f>INDEX([2]!十八局地盤表,FLOOR((ROW()-2)/64, 1)+1,  D1055)</f>
        <v>乙</v>
      </c>
      <c r="F1055" t="str">
        <f>INDEX([2]!十八局地盤表,FLOOR((ROW()-2)/64, 1)+1,  MOD(D1055 - C1055-1, 8)+1)</f>
        <v>戊</v>
      </c>
      <c r="G1055" t="str">
        <f t="shared" si="84"/>
        <v>戊乙</v>
      </c>
      <c r="H1055" t="str">
        <f>VLOOKUP(G1055,天干沖合!$E$2:$G$101,2,FALSE)</f>
        <v/>
      </c>
      <c r="I1055" t="str">
        <f>VLOOKUP(G1055,天干沖合!$E$2:$G$101,3,FALSE)</f>
        <v>甲乙会合，因此甲乙均位于东方青龙之位，所以青龙和会，门吉事也吉，门凶事也凶。</v>
      </c>
    </row>
    <row r="1056" spans="1:9" x14ac:dyDescent="0.25">
      <c r="A1056">
        <f t="shared" si="80"/>
        <v>478.5</v>
      </c>
      <c r="B1056">
        <f t="shared" si="81"/>
        <v>8</v>
      </c>
      <c r="C1056">
        <f t="shared" si="82"/>
        <v>3</v>
      </c>
      <c r="D1056">
        <f t="shared" si="83"/>
        <v>7</v>
      </c>
      <c r="E1056" t="str">
        <f>INDEX([2]!十八局地盤表,FLOOR((ROW()-2)/64, 1)+1,  D1056)</f>
        <v>辛</v>
      </c>
      <c r="F1056" t="str">
        <f>INDEX([2]!十八局地盤表,FLOOR((ROW()-2)/64, 1)+1,  MOD(D1056 - C1056-1, 8)+1)</f>
        <v>庚</v>
      </c>
      <c r="G1056" t="str">
        <f t="shared" si="84"/>
        <v>庚辛</v>
      </c>
      <c r="H1056" t="str">
        <f>VLOOKUP(G1056,天干沖合!$E$2:$G$101,2,FALSE)</f>
        <v/>
      </c>
      <c r="I1056" t="str">
        <f>VLOOKUP(G1056,天干沖合!$E$2:$G$101,3,FALSE)</f>
        <v>名为白虎干格，不宜远行，远行车折马伤，求财更为大凶。</v>
      </c>
    </row>
    <row r="1057" spans="1:9" x14ac:dyDescent="0.25">
      <c r="A1057">
        <f t="shared" si="80"/>
        <v>479.5</v>
      </c>
      <c r="B1057">
        <f t="shared" si="81"/>
        <v>8</v>
      </c>
      <c r="C1057">
        <f t="shared" si="82"/>
        <v>3</v>
      </c>
      <c r="D1057">
        <f t="shared" si="83"/>
        <v>8</v>
      </c>
      <c r="E1057" t="str">
        <f>INDEX([2]!十八局地盤表,FLOOR((ROW()-2)/64, 1)+1,  D1057)</f>
        <v>己</v>
      </c>
      <c r="F1057" t="str">
        <f>INDEX([2]!十八局地盤表,FLOOR((ROW()-2)/64, 1)+1,  MOD(D1057 - C1057-1, 8)+1)</f>
        <v>丙</v>
      </c>
      <c r="G1057" t="str">
        <f t="shared" si="84"/>
        <v>丙己</v>
      </c>
      <c r="H1057" t="str">
        <f>VLOOKUP(G1057,天干沖合!$E$2:$G$101,2,FALSE)</f>
        <v/>
      </c>
      <c r="I1057" t="str">
        <f>VLOOKUP(G1057,天干沖合!$E$2:$G$101,3,FALSE)</f>
        <v>因丙火入戌墓，故为火悖入刑，囚人刑杖，文书不行，吉门得吉，凶门转凶。</v>
      </c>
    </row>
    <row r="1058" spans="1:9" x14ac:dyDescent="0.25">
      <c r="A1058">
        <f t="shared" si="80"/>
        <v>480.5</v>
      </c>
      <c r="B1058">
        <f t="shared" si="81"/>
        <v>8</v>
      </c>
      <c r="C1058">
        <f t="shared" si="82"/>
        <v>4</v>
      </c>
      <c r="D1058">
        <f t="shared" si="83"/>
        <v>1</v>
      </c>
      <c r="E1058" t="str">
        <f>INDEX([2]!十八局地盤表,FLOOR((ROW()-2)/64, 1)+1,  D1058)</f>
        <v>癸</v>
      </c>
      <c r="F1058" t="str">
        <f>INDEX([2]!十八局地盤表,FLOOR((ROW()-2)/64, 1)+1,  MOD(D1058 - C1058-1, 8)+1)</f>
        <v>丙</v>
      </c>
      <c r="G1058" t="str">
        <f t="shared" si="84"/>
        <v>丙癸</v>
      </c>
      <c r="H1058" t="str">
        <f>VLOOKUP(G1058,天干沖合!$E$2:$G$101,2,FALSE)</f>
        <v/>
      </c>
      <c r="I1058" t="str">
        <f>VLOOKUP(G1058,天干沖合!$E$2:$G$101,3,FALSE)</f>
        <v>为华盖悖师，阴人害事，灾祸频生。</v>
      </c>
    </row>
    <row r="1059" spans="1:9" x14ac:dyDescent="0.25">
      <c r="A1059">
        <f t="shared" si="80"/>
        <v>481.5</v>
      </c>
      <c r="B1059">
        <f t="shared" si="81"/>
        <v>8</v>
      </c>
      <c r="C1059">
        <f t="shared" si="82"/>
        <v>4</v>
      </c>
      <c r="D1059">
        <f t="shared" si="83"/>
        <v>2</v>
      </c>
      <c r="E1059" t="str">
        <f>INDEX([2]!十八局地盤表,FLOOR((ROW()-2)/64, 1)+1,  D1059)</f>
        <v>壬</v>
      </c>
      <c r="F1059" t="str">
        <f>INDEX([2]!十八局地盤表,FLOOR((ROW()-2)/64, 1)+1,  MOD(D1059 - C1059-1, 8)+1)</f>
        <v>乙</v>
      </c>
      <c r="G1059" t="str">
        <f t="shared" si="84"/>
        <v>乙壬</v>
      </c>
      <c r="H1059" t="str">
        <f>VLOOKUP(G1059,天干沖合!$E$2:$G$101,2,FALSE)</f>
        <v/>
      </c>
      <c r="I1059" t="str">
        <f>VLOOKUP(G1059,天干沖合!$E$2:$G$101,3,FALSE)</f>
        <v>为日奇入地，尊卑悖乱，官讼是非，有人谋害之事。</v>
      </c>
    </row>
    <row r="1060" spans="1:9" x14ac:dyDescent="0.25">
      <c r="A1060">
        <f t="shared" si="80"/>
        <v>482.5</v>
      </c>
      <c r="B1060">
        <f t="shared" si="81"/>
        <v>8</v>
      </c>
      <c r="C1060">
        <f t="shared" si="82"/>
        <v>4</v>
      </c>
      <c r="D1060">
        <f t="shared" si="83"/>
        <v>3</v>
      </c>
      <c r="E1060" t="str">
        <f>INDEX([2]!十八局地盤表,FLOOR((ROW()-2)/64, 1)+1,  D1060)</f>
        <v>戊</v>
      </c>
      <c r="F1060" t="str">
        <f>INDEX([2]!十八局地盤表,FLOOR((ROW()-2)/64, 1)+1,  MOD(D1060 - C1060-1, 8)+1)</f>
        <v>辛</v>
      </c>
      <c r="G1060" t="str">
        <f t="shared" si="84"/>
        <v>辛戊</v>
      </c>
      <c r="H1060" t="str">
        <f>VLOOKUP(G1060,天干沖合!$E$2:$G$101,2,FALSE)</f>
        <v/>
      </c>
      <c r="I1060" t="str">
        <f>VLOOKUP(G1060,天干沖合!$E$2:$G$101,3,FALSE)</f>
        <v>辛金克甲木，子午又相冲，故为困龙被伤，主官司破财，屈抑守分尚可，妄动则带来祸殃。</v>
      </c>
    </row>
    <row r="1061" spans="1:9" x14ac:dyDescent="0.25">
      <c r="A1061">
        <f t="shared" si="80"/>
        <v>483.5</v>
      </c>
      <c r="B1061">
        <f t="shared" si="81"/>
        <v>8</v>
      </c>
      <c r="C1061">
        <f t="shared" si="82"/>
        <v>4</v>
      </c>
      <c r="D1061">
        <f t="shared" si="83"/>
        <v>4</v>
      </c>
      <c r="E1061" t="str">
        <f>INDEX([2]!十八局地盤表,FLOOR((ROW()-2)/64, 1)+1,  D1061)</f>
        <v>庚</v>
      </c>
      <c r="F1061" t="str">
        <f>INDEX([2]!十八局地盤表,FLOOR((ROW()-2)/64, 1)+1,  MOD(D1061 - C1061-1, 8)+1)</f>
        <v>己</v>
      </c>
      <c r="G1061" t="str">
        <f t="shared" si="84"/>
        <v>己庚</v>
      </c>
      <c r="H1061" t="str">
        <f>VLOOKUP(G1061,天干沖合!$E$2:$G$101,2,FALSE)</f>
        <v/>
      </c>
      <c r="I1061" t="str">
        <f>VLOOKUP(G1061,天干沖合!$E$2:$G$101,3,FALSE)</f>
        <v>名为刑格返名，词讼先动者不利，如临阴星则有谋害之情。</v>
      </c>
    </row>
    <row r="1062" spans="1:9" x14ac:dyDescent="0.25">
      <c r="A1062">
        <f t="shared" si="80"/>
        <v>484.5</v>
      </c>
      <c r="B1062">
        <f t="shared" si="81"/>
        <v>8</v>
      </c>
      <c r="C1062">
        <f t="shared" si="82"/>
        <v>4</v>
      </c>
      <c r="D1062">
        <f t="shared" si="83"/>
        <v>5</v>
      </c>
      <c r="E1062" t="str">
        <f>INDEX([2]!十八局地盤表,FLOOR((ROW()-2)/64, 1)+1,  D1062)</f>
        <v>丙</v>
      </c>
      <c r="F1062" t="str">
        <f>INDEX([2]!十八局地盤表,FLOOR((ROW()-2)/64, 1)+1,  MOD(D1062 - C1062-1, 8)+1)</f>
        <v>癸</v>
      </c>
      <c r="G1062" t="str">
        <f t="shared" si="84"/>
        <v>癸丙</v>
      </c>
      <c r="H1062" t="str">
        <f>VLOOKUP(G1062,天干沖合!$E$2:$G$101,2,FALSE)</f>
        <v/>
      </c>
      <c r="I1062" t="str">
        <f>VLOOKUP(G1062,天干沖合!$E$2:$G$101,3,FALSE)</f>
        <v>名为华盖悖师，贵溅逢之皆不利，唯上人见喜。</v>
      </c>
    </row>
    <row r="1063" spans="1:9" x14ac:dyDescent="0.25">
      <c r="A1063">
        <f t="shared" si="80"/>
        <v>485.5</v>
      </c>
      <c r="B1063">
        <f t="shared" si="81"/>
        <v>8</v>
      </c>
      <c r="C1063">
        <f t="shared" si="82"/>
        <v>4</v>
      </c>
      <c r="D1063">
        <f t="shared" si="83"/>
        <v>6</v>
      </c>
      <c r="E1063" t="str">
        <f>INDEX([2]!十八局地盤表,FLOOR((ROW()-2)/64, 1)+1,  D1063)</f>
        <v>乙</v>
      </c>
      <c r="F1063" t="str">
        <f>INDEX([2]!十八局地盤表,FLOOR((ROW()-2)/64, 1)+1,  MOD(D1063 - C1063-1, 8)+1)</f>
        <v>壬</v>
      </c>
      <c r="G1063" t="str">
        <f t="shared" si="84"/>
        <v>壬乙</v>
      </c>
      <c r="H1063" t="str">
        <f>VLOOKUP(G1063,天干沖合!$E$2:$G$101,2,FALSE)</f>
        <v/>
      </c>
      <c r="I1063" t="str">
        <f>VLOOKUP(G1063,天干沖合!$E$2:$G$101,3,FALSE)</f>
        <v>名为小蛇得势，女人柔顺，男人通达，测孕育生子，禄马光华。</v>
      </c>
    </row>
    <row r="1064" spans="1:9" x14ac:dyDescent="0.25">
      <c r="A1064">
        <f t="shared" si="80"/>
        <v>486.5</v>
      </c>
      <c r="B1064">
        <f t="shared" si="81"/>
        <v>8</v>
      </c>
      <c r="C1064">
        <f t="shared" si="82"/>
        <v>4</v>
      </c>
      <c r="D1064">
        <f t="shared" si="83"/>
        <v>7</v>
      </c>
      <c r="E1064" t="str">
        <f>INDEX([2]!十八局地盤表,FLOOR((ROW()-2)/64, 1)+1,  D1064)</f>
        <v>辛</v>
      </c>
      <c r="F1064" t="str">
        <f>INDEX([2]!十八局地盤表,FLOOR((ROW()-2)/64, 1)+1,  MOD(D1064 - C1064-1, 8)+1)</f>
        <v>戊</v>
      </c>
      <c r="G1064" t="str">
        <f t="shared" si="84"/>
        <v>戊辛</v>
      </c>
      <c r="H1064" t="str">
        <f>VLOOKUP(G1064,天干沖合!$E$2:$G$101,2,FALSE)</f>
        <v/>
      </c>
      <c r="I1064" t="str">
        <f>VLOOKUP(G1064,天干沖合!$E$2:$G$101,3,FALSE)</f>
        <v>因辛金克甲木，子午相冲，故为青龙折足，吉门有生助，尚能谋事，若逢凶门，主招灾、失财或有足疾、折伤。</v>
      </c>
    </row>
    <row r="1065" spans="1:9" x14ac:dyDescent="0.25">
      <c r="A1065">
        <f t="shared" si="80"/>
        <v>487.5</v>
      </c>
      <c r="B1065">
        <f t="shared" si="81"/>
        <v>8</v>
      </c>
      <c r="C1065">
        <f t="shared" si="82"/>
        <v>4</v>
      </c>
      <c r="D1065">
        <f t="shared" si="83"/>
        <v>8</v>
      </c>
      <c r="E1065" t="str">
        <f>INDEX([2]!十八局地盤表,FLOOR((ROW()-2)/64, 1)+1,  D1065)</f>
        <v>己</v>
      </c>
      <c r="F1065" t="str">
        <f>INDEX([2]!十八局地盤表,FLOOR((ROW()-2)/64, 1)+1,  MOD(D1065 - C1065-1, 8)+1)</f>
        <v>庚</v>
      </c>
      <c r="G1065" t="str">
        <f t="shared" si="84"/>
        <v>庚己</v>
      </c>
      <c r="H1065" t="str">
        <f>VLOOKUP(G1065,天干沖合!$E$2:$G$101,2,FALSE)</f>
        <v/>
      </c>
      <c r="I1065" t="str">
        <f>VLOOKUP(G1065,天干沖合!$E$2:$G$101,3,FALSE)</f>
        <v>名为官符刑格，主有官司口舌，因官讼被判刑，住牢狱更凶。</v>
      </c>
    </row>
    <row r="1066" spans="1:9" x14ac:dyDescent="0.25">
      <c r="A1066">
        <f t="shared" si="80"/>
        <v>488.5</v>
      </c>
      <c r="B1066">
        <f t="shared" si="81"/>
        <v>8</v>
      </c>
      <c r="C1066">
        <f t="shared" si="82"/>
        <v>5</v>
      </c>
      <c r="D1066">
        <f t="shared" si="83"/>
        <v>1</v>
      </c>
      <c r="E1066" t="str">
        <f>INDEX([2]!十八局地盤表,FLOOR((ROW()-2)/64, 1)+1,  D1066)</f>
        <v>癸</v>
      </c>
      <c r="F1066" t="str">
        <f>INDEX([2]!十八局地盤表,FLOOR((ROW()-2)/64, 1)+1,  MOD(D1066 - C1066-1, 8)+1)</f>
        <v>庚</v>
      </c>
      <c r="G1066" t="str">
        <f t="shared" si="84"/>
        <v>庚癸</v>
      </c>
      <c r="H1066" t="str">
        <f>VLOOKUP(G1066,天干沖合!$E$2:$G$101,2,FALSE)</f>
        <v/>
      </c>
      <c r="I1066" t="str">
        <f>VLOOKUP(G1066,天干沖合!$E$2:$G$101,3,FALSE)</f>
        <v>名为大格，因寅申相冲克，庚为道路，故多主车祸，行人不至，官事不止，生育母子俱伤，大凶。</v>
      </c>
    </row>
    <row r="1067" spans="1:9" x14ac:dyDescent="0.25">
      <c r="A1067">
        <f t="shared" si="80"/>
        <v>489.5</v>
      </c>
      <c r="B1067">
        <f t="shared" si="81"/>
        <v>8</v>
      </c>
      <c r="C1067">
        <f t="shared" si="82"/>
        <v>5</v>
      </c>
      <c r="D1067">
        <f t="shared" si="83"/>
        <v>2</v>
      </c>
      <c r="E1067" t="str">
        <f>INDEX([2]!十八局地盤表,FLOOR((ROW()-2)/64, 1)+1,  D1067)</f>
        <v>壬</v>
      </c>
      <c r="F1067" t="str">
        <f>INDEX([2]!十八局地盤表,FLOOR((ROW()-2)/64, 1)+1,  MOD(D1067 - C1067-1, 8)+1)</f>
        <v>丙</v>
      </c>
      <c r="G1067" t="str">
        <f t="shared" si="84"/>
        <v>丙壬</v>
      </c>
      <c r="H1067" t="str">
        <f>VLOOKUP(G1067,天干沖合!$E$2:$G$101,2,FALSE)</f>
        <v>沖</v>
      </c>
      <c r="I1067" t="str">
        <f>VLOOKUP(G1067,天干沖合!$E$2:$G$101,3,FALSE)</f>
        <v>为火入天罗，壬水冲克丙火，故为客不利，是非颇多。</v>
      </c>
    </row>
    <row r="1068" spans="1:9" x14ac:dyDescent="0.25">
      <c r="A1068">
        <f t="shared" si="80"/>
        <v>490.5</v>
      </c>
      <c r="B1068">
        <f t="shared" si="81"/>
        <v>8</v>
      </c>
      <c r="C1068">
        <f t="shared" si="82"/>
        <v>5</v>
      </c>
      <c r="D1068">
        <f t="shared" si="83"/>
        <v>3</v>
      </c>
      <c r="E1068" t="str">
        <f>INDEX([2]!十八局地盤表,FLOOR((ROW()-2)/64, 1)+1,  D1068)</f>
        <v>戊</v>
      </c>
      <c r="F1068" t="str">
        <f>INDEX([2]!十八局地盤表,FLOOR((ROW()-2)/64, 1)+1,  MOD(D1068 - C1068-1, 8)+1)</f>
        <v>乙</v>
      </c>
      <c r="G1068" t="str">
        <f t="shared" si="84"/>
        <v>乙戊</v>
      </c>
      <c r="H1068" t="str">
        <f>VLOOKUP(G1068,天干沖合!$E$2:$G$101,2,FALSE)</f>
        <v/>
      </c>
      <c r="I1068" t="str">
        <f>VLOOKUP(G1068,天干沖合!$E$2:$G$101,3,FALSE)</f>
        <v>乙木克戊土，为阴害阳门（因戊为阳为天门），利于阴人、阴事，不利阳人、阳事，门吉尚可谋为，门凶、门迫则破财伤人。</v>
      </c>
    </row>
    <row r="1069" spans="1:9" x14ac:dyDescent="0.25">
      <c r="A1069">
        <f t="shared" si="80"/>
        <v>491.5</v>
      </c>
      <c r="B1069">
        <f t="shared" si="81"/>
        <v>8</v>
      </c>
      <c r="C1069">
        <f t="shared" si="82"/>
        <v>5</v>
      </c>
      <c r="D1069">
        <f t="shared" si="83"/>
        <v>4</v>
      </c>
      <c r="E1069" t="str">
        <f>INDEX([2]!十八局地盤表,FLOOR((ROW()-2)/64, 1)+1,  D1069)</f>
        <v>庚</v>
      </c>
      <c r="F1069" t="str">
        <f>INDEX([2]!十八局地盤表,FLOOR((ROW()-2)/64, 1)+1,  MOD(D1069 - C1069-1, 8)+1)</f>
        <v>辛</v>
      </c>
      <c r="G1069" t="str">
        <f t="shared" si="84"/>
        <v>辛庚</v>
      </c>
      <c r="H1069" t="str">
        <f>VLOOKUP(G1069,天干沖合!$E$2:$G$101,2,FALSE)</f>
        <v/>
      </c>
      <c r="I1069" t="str">
        <f>VLOOKUP(G1069,天干沖合!$E$2:$G$101,3,FALSE)</f>
        <v>名为白虎出力，刀刃相交，主客相残，逊让退步稍可，强进血溅衣衫。</v>
      </c>
    </row>
    <row r="1070" spans="1:9" x14ac:dyDescent="0.25">
      <c r="A1070">
        <f t="shared" si="80"/>
        <v>492.5</v>
      </c>
      <c r="B1070">
        <f t="shared" si="81"/>
        <v>8</v>
      </c>
      <c r="C1070">
        <f t="shared" si="82"/>
        <v>5</v>
      </c>
      <c r="D1070">
        <f t="shared" si="83"/>
        <v>5</v>
      </c>
      <c r="E1070" t="str">
        <f>INDEX([2]!十八局地盤表,FLOOR((ROW()-2)/64, 1)+1,  D1070)</f>
        <v>丙</v>
      </c>
      <c r="F1070" t="str">
        <f>INDEX([2]!十八局地盤表,FLOOR((ROW()-2)/64, 1)+1,  MOD(D1070 - C1070-1, 8)+1)</f>
        <v>己</v>
      </c>
      <c r="G1070" t="str">
        <f t="shared" si="84"/>
        <v>己丙</v>
      </c>
      <c r="H1070" t="str">
        <f>VLOOKUP(G1070,天干沖合!$E$2:$G$101,2,FALSE)</f>
        <v/>
      </c>
      <c r="I1070" t="str">
        <f>VLOOKUP(G1070,天干沖合!$E$2:$G$101,3,FALSE)</f>
        <v>为火悖地户，男人冤冤相害，女人必致淫污。</v>
      </c>
    </row>
    <row r="1071" spans="1:9" x14ac:dyDescent="0.25">
      <c r="A1071">
        <f t="shared" si="80"/>
        <v>493.5</v>
      </c>
      <c r="B1071">
        <f t="shared" si="81"/>
        <v>8</v>
      </c>
      <c r="C1071">
        <f t="shared" si="82"/>
        <v>5</v>
      </c>
      <c r="D1071">
        <f t="shared" si="83"/>
        <v>6</v>
      </c>
      <c r="E1071" t="str">
        <f>INDEX([2]!十八局地盤表,FLOOR((ROW()-2)/64, 1)+1,  D1071)</f>
        <v>乙</v>
      </c>
      <c r="F1071" t="str">
        <f>INDEX([2]!十八局地盤表,FLOOR((ROW()-2)/64, 1)+1,  MOD(D1071 - C1071-1, 8)+1)</f>
        <v>癸</v>
      </c>
      <c r="G1071" t="str">
        <f t="shared" si="84"/>
        <v>癸乙</v>
      </c>
      <c r="H1071" t="str">
        <f>VLOOKUP(G1071,天干沖合!$E$2:$G$101,2,FALSE)</f>
        <v/>
      </c>
      <c r="I1071" t="str">
        <f>VLOOKUP(G1071,天干沖合!$E$2:$G$101,3,FALSE)</f>
        <v>名为华盖逢星，贵人禄位，常人平安。门吉则吉，门凶则凶。</v>
      </c>
    </row>
    <row r="1072" spans="1:9" x14ac:dyDescent="0.25">
      <c r="A1072">
        <f t="shared" si="80"/>
        <v>494.5</v>
      </c>
      <c r="B1072">
        <f t="shared" si="81"/>
        <v>8</v>
      </c>
      <c r="C1072">
        <f t="shared" si="82"/>
        <v>5</v>
      </c>
      <c r="D1072">
        <f t="shared" si="83"/>
        <v>7</v>
      </c>
      <c r="E1072" t="str">
        <f>INDEX([2]!十八局地盤表,FLOOR((ROW()-2)/64, 1)+1,  D1072)</f>
        <v>辛</v>
      </c>
      <c r="F1072" t="str">
        <f>INDEX([2]!十八局地盤表,FLOOR((ROW()-2)/64, 1)+1,  MOD(D1072 - C1072-1, 8)+1)</f>
        <v>壬</v>
      </c>
      <c r="G1072" t="str">
        <f t="shared" si="84"/>
        <v>壬辛</v>
      </c>
      <c r="H1072" t="str">
        <f>VLOOKUP(G1072,天干沖合!$E$2:$G$101,2,FALSE)</f>
        <v/>
      </c>
      <c r="I1072" t="str">
        <f>VLOOKUP(G1072,天干沖合!$E$2:$G$101,3,FALSE)</f>
        <v>因辛金入辰水之墓，故名为腾蛇相缠，纵得吉门，亦不能安宁，若有谋望，被人欺瞒。</v>
      </c>
    </row>
    <row r="1073" spans="1:9" x14ac:dyDescent="0.25">
      <c r="A1073">
        <f t="shared" si="80"/>
        <v>495.5</v>
      </c>
      <c r="B1073">
        <f t="shared" si="81"/>
        <v>8</v>
      </c>
      <c r="C1073">
        <f t="shared" si="82"/>
        <v>5</v>
      </c>
      <c r="D1073">
        <f t="shared" si="83"/>
        <v>8</v>
      </c>
      <c r="E1073" t="str">
        <f>INDEX([2]!十八局地盤表,FLOOR((ROW()-2)/64, 1)+1,  D1073)</f>
        <v>己</v>
      </c>
      <c r="F1073" t="str">
        <f>INDEX([2]!十八局地盤表,FLOOR((ROW()-2)/64, 1)+1,  MOD(D1073 - C1073-1, 8)+1)</f>
        <v>戊</v>
      </c>
      <c r="G1073" t="str">
        <f t="shared" si="84"/>
        <v>戊己</v>
      </c>
      <c r="H1073" t="str">
        <f>VLOOKUP(G1073,天干沖合!$E$2:$G$101,2,FALSE)</f>
        <v/>
      </c>
      <c r="I1073" t="str">
        <f>VLOOKUP(G1073,天干沖合!$E$2:$G$101,3,FALSE)</f>
        <v>因为戌为戊土之墓，故为贵人入狱，公私皆不利。</v>
      </c>
    </row>
    <row r="1074" spans="1:9" x14ac:dyDescent="0.25">
      <c r="A1074">
        <f t="shared" si="80"/>
        <v>496.5</v>
      </c>
      <c r="B1074">
        <f t="shared" si="81"/>
        <v>8</v>
      </c>
      <c r="C1074">
        <f t="shared" si="82"/>
        <v>6</v>
      </c>
      <c r="D1074">
        <f t="shared" si="83"/>
        <v>1</v>
      </c>
      <c r="E1074" t="str">
        <f>INDEX([2]!十八局地盤表,FLOOR((ROW()-2)/64, 1)+1,  D1074)</f>
        <v>癸</v>
      </c>
      <c r="F1074" t="str">
        <f>INDEX([2]!十八局地盤表,FLOOR((ROW()-2)/64, 1)+1,  MOD(D1074 - C1074-1, 8)+1)</f>
        <v>戊</v>
      </c>
      <c r="G1074" t="str">
        <f t="shared" si="84"/>
        <v>戊癸</v>
      </c>
      <c r="H1074" t="str">
        <f>VLOOKUP(G1074,天干沖合!$E$2:$G$101,2,FALSE)</f>
        <v>合火</v>
      </c>
      <c r="I1074" t="str">
        <f>VLOOKUP(G1074,天干沖合!$E$2:$G$101,3,FALSE)</f>
        <v>因甲为青龙，癸为天网，又为华盖，故为青华盖，又戊癸相合，故逢吉门为吉，可招福临门，逢凶门者事多不利，为凶。</v>
      </c>
    </row>
    <row r="1075" spans="1:9" x14ac:dyDescent="0.25">
      <c r="A1075">
        <f t="shared" si="80"/>
        <v>497.5</v>
      </c>
      <c r="B1075">
        <f t="shared" si="81"/>
        <v>8</v>
      </c>
      <c r="C1075">
        <f t="shared" si="82"/>
        <v>6</v>
      </c>
      <c r="D1075">
        <f t="shared" si="83"/>
        <v>2</v>
      </c>
      <c r="E1075" t="str">
        <f>INDEX([2]!十八局地盤表,FLOOR((ROW()-2)/64, 1)+1,  D1075)</f>
        <v>壬</v>
      </c>
      <c r="F1075" t="str">
        <f>INDEX([2]!十八局地盤表,FLOOR((ROW()-2)/64, 1)+1,  MOD(D1075 - C1075-1, 8)+1)</f>
        <v>庚</v>
      </c>
      <c r="G1075" t="str">
        <f t="shared" si="84"/>
        <v>庚壬</v>
      </c>
      <c r="H1075" t="str">
        <f>VLOOKUP(G1075,天干沖合!$E$2:$G$101,2,FALSE)</f>
        <v/>
      </c>
      <c r="I1075" t="str">
        <f>VLOOKUP(G1075,天干沖合!$E$2:$G$101,3,FALSE)</f>
        <v>为上格，壬水主流动，庚为阻隔之神，故远行道路迷失，男女音信难通。</v>
      </c>
    </row>
    <row r="1076" spans="1:9" x14ac:dyDescent="0.25">
      <c r="A1076">
        <f t="shared" si="80"/>
        <v>498.5</v>
      </c>
      <c r="B1076">
        <f t="shared" si="81"/>
        <v>8</v>
      </c>
      <c r="C1076">
        <f t="shared" si="82"/>
        <v>6</v>
      </c>
      <c r="D1076">
        <f t="shared" si="83"/>
        <v>3</v>
      </c>
      <c r="E1076" t="str">
        <f>INDEX([2]!十八局地盤表,FLOOR((ROW()-2)/64, 1)+1,  D1076)</f>
        <v>戊</v>
      </c>
      <c r="F1076" t="str">
        <f>INDEX([2]!十八局地盤表,FLOOR((ROW()-2)/64, 1)+1,  MOD(D1076 - C1076-1, 8)+1)</f>
        <v>丙</v>
      </c>
      <c r="G1076" t="str">
        <f t="shared" si="84"/>
        <v>丙戊</v>
      </c>
      <c r="H1076" t="str">
        <f>VLOOKUP(G1076,天干沖合!$E$2:$G$101,2,FALSE)</f>
        <v/>
      </c>
      <c r="I1076" t="str">
        <f>VLOOKUP(G1076,天干沖合!$E$2:$G$101,3,FALSE)</f>
        <v>甲为丙火之母，丙火回到母亲身边，好似飞鸟归 ，故名鸟跌穴，百事吉，事业可为，可谋大事。</v>
      </c>
    </row>
    <row r="1077" spans="1:9" x14ac:dyDescent="0.25">
      <c r="A1077">
        <f t="shared" si="80"/>
        <v>499.5</v>
      </c>
      <c r="B1077">
        <f t="shared" si="81"/>
        <v>8</v>
      </c>
      <c r="C1077">
        <f t="shared" si="82"/>
        <v>6</v>
      </c>
      <c r="D1077">
        <f t="shared" si="83"/>
        <v>4</v>
      </c>
      <c r="E1077" t="str">
        <f>INDEX([2]!十八局地盤表,FLOOR((ROW()-2)/64, 1)+1,  D1077)</f>
        <v>庚</v>
      </c>
      <c r="F1077" t="str">
        <f>INDEX([2]!十八局地盤表,FLOOR((ROW()-2)/64, 1)+1,  MOD(D1077 - C1077-1, 8)+1)</f>
        <v>乙</v>
      </c>
      <c r="G1077" t="str">
        <f t="shared" si="84"/>
        <v>乙庚</v>
      </c>
      <c r="H1077" t="str">
        <f>VLOOKUP(G1077,天干沖合!$E$2:$G$101,2,FALSE)</f>
        <v>合金</v>
      </c>
      <c r="I1077" t="str">
        <f>VLOOKUP(G1077,天干沖合!$E$2:$G$101,3,FALSE)</f>
        <v>庚金克刑乙木，故为日奇被刑，为争讼财产，夫妻怀有私意。</v>
      </c>
    </row>
    <row r="1078" spans="1:9" x14ac:dyDescent="0.25">
      <c r="A1078">
        <f t="shared" si="80"/>
        <v>500.5</v>
      </c>
      <c r="B1078">
        <f t="shared" si="81"/>
        <v>8</v>
      </c>
      <c r="C1078">
        <f t="shared" si="82"/>
        <v>6</v>
      </c>
      <c r="D1078">
        <f t="shared" si="83"/>
        <v>5</v>
      </c>
      <c r="E1078" t="str">
        <f>INDEX([2]!十八局地盤表,FLOOR((ROW()-2)/64, 1)+1,  D1078)</f>
        <v>丙</v>
      </c>
      <c r="F1078" t="str">
        <f>INDEX([2]!十八局地盤表,FLOOR((ROW()-2)/64, 1)+1,  MOD(D1078 - C1078-1, 8)+1)</f>
        <v>辛</v>
      </c>
      <c r="G1078" t="str">
        <f t="shared" si="84"/>
        <v>辛丙</v>
      </c>
      <c r="H1078" t="str">
        <f>VLOOKUP(G1078,天干沖合!$E$2:$G$101,2,FALSE)</f>
        <v>合水</v>
      </c>
      <c r="I1078" t="str">
        <f>VLOOKUP(G1078,天干沖合!$E$2:$G$101,3,FALSE)</f>
        <v>名为合悖师，门吉则事吉，门凶则事凶，测事易因财物致讼。</v>
      </c>
    </row>
    <row r="1079" spans="1:9" x14ac:dyDescent="0.25">
      <c r="A1079">
        <f t="shared" si="80"/>
        <v>501.5</v>
      </c>
      <c r="B1079">
        <f t="shared" si="81"/>
        <v>8</v>
      </c>
      <c r="C1079">
        <f t="shared" si="82"/>
        <v>6</v>
      </c>
      <c r="D1079">
        <f t="shared" si="83"/>
        <v>6</v>
      </c>
      <c r="E1079" t="str">
        <f>INDEX([2]!十八局地盤表,FLOOR((ROW()-2)/64, 1)+1,  D1079)</f>
        <v>乙</v>
      </c>
      <c r="F1079" t="str">
        <f>INDEX([2]!十八局地盤表,FLOOR((ROW()-2)/64, 1)+1,  MOD(D1079 - C1079-1, 8)+1)</f>
        <v>己</v>
      </c>
      <c r="G1079" t="str">
        <f t="shared" si="84"/>
        <v>己乙</v>
      </c>
      <c r="H1079" t="str">
        <f>VLOOKUP(G1079,天干沖合!$E$2:$G$101,2,FALSE)</f>
        <v/>
      </c>
      <c r="I1079" t="str">
        <f>VLOOKUP(G1079,天干沖合!$E$2:$G$101,3,FALSE)</f>
        <v>因戌为乙木之墓，己又为地户，故名墓神不明，地户逢星，宜遁迹隐形为利。</v>
      </c>
    </row>
    <row r="1080" spans="1:9" x14ac:dyDescent="0.25">
      <c r="A1080">
        <f t="shared" si="80"/>
        <v>502.5</v>
      </c>
      <c r="B1080">
        <f t="shared" si="81"/>
        <v>8</v>
      </c>
      <c r="C1080">
        <f t="shared" si="82"/>
        <v>6</v>
      </c>
      <c r="D1080">
        <f t="shared" si="83"/>
        <v>7</v>
      </c>
      <c r="E1080" t="str">
        <f>INDEX([2]!十八局地盤表,FLOOR((ROW()-2)/64, 1)+1,  D1080)</f>
        <v>辛</v>
      </c>
      <c r="F1080" t="str">
        <f>INDEX([2]!十八局地盤表,FLOOR((ROW()-2)/64, 1)+1,  MOD(D1080 - C1080-1, 8)+1)</f>
        <v>癸</v>
      </c>
      <c r="G1080" t="str">
        <f t="shared" si="84"/>
        <v>癸辛</v>
      </c>
      <c r="H1080" t="str">
        <f>VLOOKUP(G1080,天干沖合!$E$2:$G$101,2,FALSE)</f>
        <v/>
      </c>
      <c r="I1080" t="str">
        <f>VLOOKUP(G1080,天干沖合!$E$2:$G$101,3,FALSE)</f>
        <v>名主网盖天牢，主官司败诉，死罪难逃，测病亦大凶。</v>
      </c>
    </row>
    <row r="1081" spans="1:9" x14ac:dyDescent="0.25">
      <c r="A1081">
        <f t="shared" si="80"/>
        <v>503.5</v>
      </c>
      <c r="B1081">
        <f t="shared" si="81"/>
        <v>8</v>
      </c>
      <c r="C1081">
        <f t="shared" si="82"/>
        <v>6</v>
      </c>
      <c r="D1081">
        <f t="shared" si="83"/>
        <v>8</v>
      </c>
      <c r="E1081" t="str">
        <f>INDEX([2]!十八局地盤表,FLOOR((ROW()-2)/64, 1)+1,  D1081)</f>
        <v>己</v>
      </c>
      <c r="F1081" t="str">
        <f>INDEX([2]!十八局地盤表,FLOOR((ROW()-2)/64, 1)+1,  MOD(D1081 - C1081-1, 8)+1)</f>
        <v>壬</v>
      </c>
      <c r="G1081" t="str">
        <f t="shared" si="84"/>
        <v>壬己</v>
      </c>
      <c r="H1081" t="str">
        <f>VLOOKUP(G1081,天干沖合!$E$2:$G$101,2,FALSE)</f>
        <v/>
      </c>
      <c r="I1081" t="str">
        <f>VLOOKUP(G1081,天干沖合!$E$2:$G$101,3,FALSE)</f>
        <v>因辰戌相冲，故名为反吟蛇刑，主官讼败拆，大祸将至，顺守可吉，妄动必凶。</v>
      </c>
    </row>
    <row r="1082" spans="1:9" x14ac:dyDescent="0.25">
      <c r="A1082">
        <f t="shared" si="80"/>
        <v>504.5</v>
      </c>
      <c r="B1082">
        <f t="shared" si="81"/>
        <v>8</v>
      </c>
      <c r="C1082">
        <f t="shared" si="82"/>
        <v>7</v>
      </c>
      <c r="D1082">
        <f t="shared" si="83"/>
        <v>1</v>
      </c>
      <c r="E1082" t="str">
        <f>INDEX([2]!十八局地盤表,FLOOR((ROW()-2)/64, 1)+1,  D1082)</f>
        <v>癸</v>
      </c>
      <c r="F1082" t="str">
        <f>INDEX([2]!十八局地盤表,FLOOR((ROW()-2)/64, 1)+1,  MOD(D1082 - C1082-1, 8)+1)</f>
        <v>壬</v>
      </c>
      <c r="G1082" t="str">
        <f t="shared" si="84"/>
        <v>壬癸</v>
      </c>
      <c r="H1082" t="str">
        <f>VLOOKUP(G1082,天干沖合!$E$2:$G$101,2,FALSE)</f>
        <v/>
      </c>
      <c r="I1082" t="str">
        <f>VLOOKUP(G1082,天干沖合!$E$2:$G$101,3,FALSE)</f>
        <v>名为幼女奸淫，主有家丑外扬之事发生，门吉星凶，易反福为祸。</v>
      </c>
    </row>
    <row r="1083" spans="1:9" x14ac:dyDescent="0.25">
      <c r="A1083">
        <f t="shared" si="80"/>
        <v>505.5</v>
      </c>
      <c r="B1083">
        <f t="shared" si="81"/>
        <v>8</v>
      </c>
      <c r="C1083">
        <f t="shared" si="82"/>
        <v>7</v>
      </c>
      <c r="D1083">
        <f t="shared" si="83"/>
        <v>2</v>
      </c>
      <c r="E1083" t="str">
        <f>INDEX([2]!十八局地盤表,FLOOR((ROW()-2)/64, 1)+1,  D1083)</f>
        <v>壬</v>
      </c>
      <c r="F1083" t="str">
        <f>INDEX([2]!十八局地盤表,FLOOR((ROW()-2)/64, 1)+1,  MOD(D1083 - C1083-1, 8)+1)</f>
        <v>戊</v>
      </c>
      <c r="G1083" t="str">
        <f t="shared" si="84"/>
        <v>戊壬</v>
      </c>
      <c r="H1083" t="str">
        <f>VLOOKUP(G1083,天干沖合!$E$2:$G$101,2,FALSE)</f>
        <v/>
      </c>
      <c r="I1083" t="str">
        <f>VLOOKUP(G1083,天干沖合!$E$2:$G$101,3,FALSE)</f>
        <v>因壬为天牢，甲为青龙，故为青龙入天牢，凡阴阳事皆不吉利。</v>
      </c>
    </row>
    <row r="1084" spans="1:9" x14ac:dyDescent="0.25">
      <c r="A1084">
        <f t="shared" si="80"/>
        <v>506.5</v>
      </c>
      <c r="B1084">
        <f t="shared" si="81"/>
        <v>8</v>
      </c>
      <c r="C1084">
        <f t="shared" si="82"/>
        <v>7</v>
      </c>
      <c r="D1084">
        <f t="shared" si="83"/>
        <v>3</v>
      </c>
      <c r="E1084" t="str">
        <f>INDEX([2]!十八局地盤表,FLOOR((ROW()-2)/64, 1)+1,  D1084)</f>
        <v>戊</v>
      </c>
      <c r="F1084" t="str">
        <f>INDEX([2]!十八局地盤表,FLOOR((ROW()-2)/64, 1)+1,  MOD(D1084 - C1084-1, 8)+1)</f>
        <v>庚</v>
      </c>
      <c r="G1084" t="str">
        <f t="shared" si="84"/>
        <v>庚戊</v>
      </c>
      <c r="H1084" t="str">
        <f>VLOOKUP(G1084,天干沖合!$E$2:$G$101,2,FALSE)</f>
        <v/>
      </c>
      <c r="I1084" t="str">
        <f>VLOOKUP(G1084,天干沖合!$E$2:$G$101,3,FALSE)</f>
        <v>庚金克甲木，谓天乙伏宫，百事不可谋，大凶。</v>
      </c>
    </row>
    <row r="1085" spans="1:9" x14ac:dyDescent="0.25">
      <c r="A1085">
        <f t="shared" si="80"/>
        <v>507.5</v>
      </c>
      <c r="B1085">
        <f t="shared" si="81"/>
        <v>8</v>
      </c>
      <c r="C1085">
        <f t="shared" si="82"/>
        <v>7</v>
      </c>
      <c r="D1085">
        <f t="shared" si="83"/>
        <v>4</v>
      </c>
      <c r="E1085" t="str">
        <f>INDEX([2]!十八局地盤表,FLOOR((ROW()-2)/64, 1)+1,  D1085)</f>
        <v>庚</v>
      </c>
      <c r="F1085" t="str">
        <f>INDEX([2]!十八局地盤表,FLOOR((ROW()-2)/64, 1)+1,  MOD(D1085 - C1085-1, 8)+1)</f>
        <v>丙</v>
      </c>
      <c r="G1085" t="str">
        <f t="shared" si="84"/>
        <v>丙庚</v>
      </c>
      <c r="H1085" t="str">
        <f>VLOOKUP(G1085,天干沖合!$E$2:$G$101,2,FALSE)</f>
        <v/>
      </c>
      <c r="I1085" t="str">
        <f>VLOOKUP(G1085,天干沖合!$E$2:$G$101,3,FALSE)</f>
        <v>为荧入太白，门户破败，盗贼耗失，事业亦凶。</v>
      </c>
    </row>
    <row r="1086" spans="1:9" x14ac:dyDescent="0.25">
      <c r="A1086">
        <f t="shared" si="80"/>
        <v>508.5</v>
      </c>
      <c r="B1086">
        <f t="shared" si="81"/>
        <v>8</v>
      </c>
      <c r="C1086">
        <f t="shared" si="82"/>
        <v>7</v>
      </c>
      <c r="D1086">
        <f t="shared" si="83"/>
        <v>5</v>
      </c>
      <c r="E1086" t="str">
        <f>INDEX([2]!十八局地盤表,FLOOR((ROW()-2)/64, 1)+1,  D1086)</f>
        <v>丙</v>
      </c>
      <c r="F1086" t="str">
        <f>INDEX([2]!十八局地盤表,FLOOR((ROW()-2)/64, 1)+1,  MOD(D1086 - C1086-1, 8)+1)</f>
        <v>乙</v>
      </c>
      <c r="G1086" t="str">
        <f t="shared" si="84"/>
        <v>乙丙</v>
      </c>
      <c r="H1086" t="str">
        <f>VLOOKUP(G1086,天干沖合!$E$2:$G$101,2,FALSE)</f>
        <v/>
      </c>
      <c r="I1086" t="str">
        <f>VLOOKUP(G1086,天干沖合!$E$2:$G$101,3,FALSE)</f>
        <v>乙木生丙火，为奇仪顺遂，吉星迁官晋职，凶星夫妻反目离别。</v>
      </c>
    </row>
    <row r="1087" spans="1:9" x14ac:dyDescent="0.25">
      <c r="A1087">
        <f t="shared" si="80"/>
        <v>509.5</v>
      </c>
      <c r="B1087">
        <f t="shared" si="81"/>
        <v>8</v>
      </c>
      <c r="C1087">
        <f t="shared" si="82"/>
        <v>7</v>
      </c>
      <c r="D1087">
        <f t="shared" si="83"/>
        <v>6</v>
      </c>
      <c r="E1087" t="str">
        <f>INDEX([2]!十八局地盤表,FLOOR((ROW()-2)/64, 1)+1,  D1087)</f>
        <v>乙</v>
      </c>
      <c r="F1087" t="str">
        <f>INDEX([2]!十八局地盤表,FLOOR((ROW()-2)/64, 1)+1,  MOD(D1087 - C1087-1, 8)+1)</f>
        <v>辛</v>
      </c>
      <c r="G1087" t="str">
        <f t="shared" si="84"/>
        <v>辛乙</v>
      </c>
      <c r="H1087" t="str">
        <f>VLOOKUP(G1087,天干沖合!$E$2:$G$101,2,FALSE)</f>
        <v>沖</v>
      </c>
      <c r="I1087" t="str">
        <f>VLOOKUP(G1087,天干沖合!$E$2:$G$101,3,FALSE)</f>
        <v>辛金克乙木，故名为白虎猖狂，家败人亡，远行多灾殃，测婚离散，主因男人。</v>
      </c>
    </row>
    <row r="1088" spans="1:9" x14ac:dyDescent="0.25">
      <c r="A1088">
        <f t="shared" si="80"/>
        <v>510.5</v>
      </c>
      <c r="B1088">
        <f t="shared" si="81"/>
        <v>8</v>
      </c>
      <c r="C1088">
        <f t="shared" si="82"/>
        <v>7</v>
      </c>
      <c r="D1088">
        <f t="shared" si="83"/>
        <v>7</v>
      </c>
      <c r="E1088" t="str">
        <f>INDEX([2]!十八局地盤表,FLOOR((ROW()-2)/64, 1)+1,  D1088)</f>
        <v>辛</v>
      </c>
      <c r="F1088" t="str">
        <f>INDEX([2]!十八局地盤表,FLOOR((ROW()-2)/64, 1)+1,  MOD(D1088 - C1088-1, 8)+1)</f>
        <v>己</v>
      </c>
      <c r="G1088" t="str">
        <f t="shared" si="84"/>
        <v>己辛</v>
      </c>
      <c r="H1088" t="str">
        <f>VLOOKUP(G1088,天干沖合!$E$2:$G$101,2,FALSE)</f>
        <v/>
      </c>
      <c r="I1088" t="str">
        <f>VLOOKUP(G1088,天干沖合!$E$2:$G$101,3,FALSE)</f>
        <v>名为游魂入墓，易遭阴邪鬼魅作祟。</v>
      </c>
    </row>
    <row r="1089" spans="1:9" x14ac:dyDescent="0.25">
      <c r="A1089">
        <f t="shared" si="80"/>
        <v>511.5</v>
      </c>
      <c r="B1089">
        <f t="shared" si="81"/>
        <v>8</v>
      </c>
      <c r="C1089">
        <f t="shared" si="82"/>
        <v>7</v>
      </c>
      <c r="D1089">
        <f t="shared" si="83"/>
        <v>8</v>
      </c>
      <c r="E1089" t="str">
        <f>INDEX([2]!十八局地盤表,FLOOR((ROW()-2)/64, 1)+1,  D1089)</f>
        <v>己</v>
      </c>
      <c r="F1089" t="str">
        <f>INDEX([2]!十八局地盤表,FLOOR((ROW()-2)/64, 1)+1,  MOD(D1089 - C1089-1, 8)+1)</f>
        <v>癸</v>
      </c>
      <c r="G1089" t="str">
        <f t="shared" si="84"/>
        <v>癸己</v>
      </c>
      <c r="H1089" t="str">
        <f>VLOOKUP(G1089,天干沖合!$E$2:$G$101,2,FALSE)</f>
        <v/>
      </c>
      <c r="I1089" t="str">
        <f>VLOOKUP(G1089,天干沖合!$E$2:$G$101,3,FALSE)</f>
        <v>名为华盖地户，男女测之，音信皆阻，此格躲灾避难方为吉。</v>
      </c>
    </row>
    <row r="1090" spans="1:9" x14ac:dyDescent="0.25">
      <c r="A1090">
        <f t="shared" si="80"/>
        <v>512.5</v>
      </c>
      <c r="B1090">
        <f t="shared" si="81"/>
        <v>9</v>
      </c>
      <c r="C1090">
        <f t="shared" si="82"/>
        <v>0</v>
      </c>
      <c r="D1090">
        <f t="shared" si="83"/>
        <v>1</v>
      </c>
      <c r="E1090" t="str">
        <f>INDEX([2]!十八局地盤表,FLOOR((ROW()-2)/64, 1)+1,  D1090)</f>
        <v>壬</v>
      </c>
      <c r="F1090" t="str">
        <f>INDEX([2]!十八局地盤表,FLOOR((ROW()-2)/64, 1)+1,  MOD(D1090 - C1090-1, 8)+1)</f>
        <v>壬</v>
      </c>
      <c r="G1090" t="str">
        <f t="shared" si="84"/>
        <v>壬壬</v>
      </c>
      <c r="H1090" t="str">
        <f>VLOOKUP(G1090,天干沖合!$E$2:$G$101,2,FALSE)</f>
        <v/>
      </c>
      <c r="I1090" t="str">
        <f>VLOOKUP(G1090,天干沖合!$E$2:$G$101,3,FALSE)</f>
        <v>名为蛇入地罗，外人缠绕，内事索索，吉门吉星，庶免蹉跎。</v>
      </c>
    </row>
    <row r="1091" spans="1:9" x14ac:dyDescent="0.25">
      <c r="A1091">
        <f t="shared" ref="A1091:A1153" si="85">ROW()-577.5</f>
        <v>513.5</v>
      </c>
      <c r="B1091">
        <f t="shared" ref="B1091:B1153" si="86">SIGN(A1091)*CEILING(ABS(A1091)/64, 1)</f>
        <v>9</v>
      </c>
      <c r="C1091">
        <f t="shared" ref="C1091:C1153" si="87">MOD(FLOOR((ROW()-2)/8, 1), 8)</f>
        <v>0</v>
      </c>
      <c r="D1091">
        <f t="shared" ref="D1091:D1153" si="88">MOD(ROW()-2, 8)+1</f>
        <v>2</v>
      </c>
      <c r="E1091" t="str">
        <f>INDEX([2]!十八局地盤表,FLOOR((ROW()-2)/64, 1)+1,  D1091)</f>
        <v>辛</v>
      </c>
      <c r="F1091" t="str">
        <f>INDEX([2]!十八局地盤表,FLOOR((ROW()-2)/64, 1)+1,  MOD(D1091 - C1091-1, 8)+1)</f>
        <v>辛</v>
      </c>
      <c r="G1091" t="str">
        <f t="shared" ref="G1091:G1153" si="89">F1091&amp;E1091</f>
        <v>辛辛</v>
      </c>
      <c r="H1091" t="str">
        <f>VLOOKUP(G1091,天干沖合!$E$2:$G$101,2,FALSE)</f>
        <v/>
      </c>
      <c r="I1091" t="str">
        <f>VLOOKUP(G1091,天干沖合!$E$2:$G$101,3,FALSE)</f>
        <v>因午午为自刑，故名为伏吟天庭，公废私就，讼狱自罹罪名。</v>
      </c>
    </row>
    <row r="1092" spans="1:9" x14ac:dyDescent="0.25">
      <c r="A1092">
        <f t="shared" si="85"/>
        <v>514.5</v>
      </c>
      <c r="B1092">
        <f t="shared" si="86"/>
        <v>9</v>
      </c>
      <c r="C1092">
        <f t="shared" si="87"/>
        <v>0</v>
      </c>
      <c r="D1092">
        <f t="shared" si="88"/>
        <v>3</v>
      </c>
      <c r="E1092" t="str">
        <f>INDEX([2]!十八局地盤表,FLOOR((ROW()-2)/64, 1)+1,  D1092)</f>
        <v>乙</v>
      </c>
      <c r="F1092" t="str">
        <f>INDEX([2]!十八局地盤表,FLOOR((ROW()-2)/64, 1)+1,  MOD(D1092 - C1092-1, 8)+1)</f>
        <v>乙</v>
      </c>
      <c r="G1092" t="str">
        <f t="shared" si="89"/>
        <v>乙乙</v>
      </c>
      <c r="H1092" t="str">
        <f>VLOOKUP(G1092,天干沖合!$E$2:$G$101,2,FALSE)</f>
        <v/>
      </c>
      <c r="I1092" t="str">
        <f>VLOOKUP(G1092,天干沖合!$E$2:$G$101,3,FALSE)</f>
        <v>乙乙比肩，为日奇伏吟，不宜见上层领导，贵人，不宜求名求利，只宜安分守己为吉。</v>
      </c>
    </row>
    <row r="1093" spans="1:9" x14ac:dyDescent="0.25">
      <c r="A1093">
        <f t="shared" si="85"/>
        <v>515.5</v>
      </c>
      <c r="B1093">
        <f t="shared" si="86"/>
        <v>9</v>
      </c>
      <c r="C1093">
        <f t="shared" si="87"/>
        <v>0</v>
      </c>
      <c r="D1093">
        <f t="shared" si="88"/>
        <v>4</v>
      </c>
      <c r="E1093" t="str">
        <f>INDEX([2]!十八局地盤表,FLOOR((ROW()-2)/64, 1)+1,  D1093)</f>
        <v>己</v>
      </c>
      <c r="F1093" t="str">
        <f>INDEX([2]!十八局地盤表,FLOOR((ROW()-2)/64, 1)+1,  MOD(D1093 - C1093-1, 8)+1)</f>
        <v>己</v>
      </c>
      <c r="G1093" t="str">
        <f t="shared" si="89"/>
        <v>己己</v>
      </c>
      <c r="H1093" t="str">
        <f>VLOOKUP(G1093,天干沖合!$E$2:$G$101,2,FALSE)</f>
        <v/>
      </c>
      <c r="I1093" t="str">
        <f>VLOOKUP(G1093,天干沖合!$E$2:$G$101,3,FALSE)</f>
        <v>名为地户逢鬼，病者发凶或必死，百事不遂，暂不谋为，谋为则凶。</v>
      </c>
    </row>
    <row r="1094" spans="1:9" x14ac:dyDescent="0.25">
      <c r="A1094">
        <f t="shared" si="85"/>
        <v>516.5</v>
      </c>
      <c r="B1094">
        <f t="shared" si="86"/>
        <v>9</v>
      </c>
      <c r="C1094">
        <f t="shared" si="87"/>
        <v>0</v>
      </c>
      <c r="D1094">
        <f t="shared" si="88"/>
        <v>5</v>
      </c>
      <c r="E1094" t="str">
        <f>INDEX([2]!十八局地盤表,FLOOR((ROW()-2)/64, 1)+1,  D1094)</f>
        <v>丁</v>
      </c>
      <c r="F1094" t="str">
        <f>INDEX([2]!十八局地盤表,FLOOR((ROW()-2)/64, 1)+1,  MOD(D1094 - C1094-1, 8)+1)</f>
        <v>丁</v>
      </c>
      <c r="G1094" t="str">
        <f t="shared" si="89"/>
        <v>丁丁</v>
      </c>
      <c r="H1094" t="str">
        <f>VLOOKUP(G1094,天干沖合!$E$2:$G$101,2,FALSE)</f>
        <v/>
      </c>
      <c r="I1094" t="str">
        <f>VLOOKUP(G1094,天干沖合!$E$2:$G$101,3,FALSE)</f>
        <v>为星奇入太阴，文书证件即至，喜事从心，万事如意。</v>
      </c>
    </row>
    <row r="1095" spans="1:9" x14ac:dyDescent="0.25">
      <c r="A1095">
        <f t="shared" si="85"/>
        <v>517.5</v>
      </c>
      <c r="B1095">
        <f t="shared" si="86"/>
        <v>9</v>
      </c>
      <c r="C1095">
        <f t="shared" si="87"/>
        <v>0</v>
      </c>
      <c r="D1095">
        <f t="shared" si="88"/>
        <v>6</v>
      </c>
      <c r="E1095" t="str">
        <f>INDEX([2]!十八局地盤表,FLOOR((ROW()-2)/64, 1)+1,  D1095)</f>
        <v>丙</v>
      </c>
      <c r="F1095" t="str">
        <f>INDEX([2]!十八局地盤表,FLOOR((ROW()-2)/64, 1)+1,  MOD(D1095 - C1095-1, 8)+1)</f>
        <v>丙</v>
      </c>
      <c r="G1095" t="str">
        <f t="shared" si="89"/>
        <v>丙丙</v>
      </c>
      <c r="H1095" t="str">
        <f>VLOOKUP(G1095,天干沖合!$E$2:$G$101,2,FALSE)</f>
        <v/>
      </c>
      <c r="I1095" t="str">
        <f>VLOOKUP(G1095,天干沖合!$E$2:$G$101,3,FALSE)</f>
        <v>为月奇悖师，文书逼迫，破耗遗失，主单据票证不明遗失。</v>
      </c>
    </row>
    <row r="1096" spans="1:9" x14ac:dyDescent="0.25">
      <c r="A1096">
        <f t="shared" si="85"/>
        <v>518.5</v>
      </c>
      <c r="B1096">
        <f t="shared" si="86"/>
        <v>9</v>
      </c>
      <c r="C1096">
        <f t="shared" si="87"/>
        <v>0</v>
      </c>
      <c r="D1096">
        <f t="shared" si="88"/>
        <v>7</v>
      </c>
      <c r="E1096" t="str">
        <f>INDEX([2]!十八局地盤表,FLOOR((ROW()-2)/64, 1)+1,  D1096)</f>
        <v>庚</v>
      </c>
      <c r="F1096" t="str">
        <f>INDEX([2]!十八局地盤表,FLOOR((ROW()-2)/64, 1)+1,  MOD(D1096 - C1096-1, 8)+1)</f>
        <v>庚</v>
      </c>
      <c r="G1096" t="str">
        <f t="shared" si="89"/>
        <v>庚庚</v>
      </c>
      <c r="H1096" t="str">
        <f>VLOOKUP(G1096,天干沖合!$E$2:$G$101,2,FALSE)</f>
        <v/>
      </c>
      <c r="I1096" t="str">
        <f>VLOOKUP(G1096,天干沖合!$E$2:$G$101,3,FALSE)</f>
        <v>名为太白同宫，又名战格，官灾横祸，兄弟或同辈朋友相冲撞，不利为事。</v>
      </c>
    </row>
    <row r="1097" spans="1:9" x14ac:dyDescent="0.25">
      <c r="A1097">
        <f t="shared" si="85"/>
        <v>519.5</v>
      </c>
      <c r="B1097">
        <f t="shared" si="86"/>
        <v>9</v>
      </c>
      <c r="C1097">
        <f t="shared" si="87"/>
        <v>0</v>
      </c>
      <c r="D1097">
        <f t="shared" si="88"/>
        <v>8</v>
      </c>
      <c r="E1097" t="str">
        <f>INDEX([2]!十八局地盤表,FLOOR((ROW()-2)/64, 1)+1,  D1097)</f>
        <v>戊</v>
      </c>
      <c r="F1097" t="str">
        <f>INDEX([2]!十八局地盤表,FLOOR((ROW()-2)/64, 1)+1,  MOD(D1097 - C1097-1, 8)+1)</f>
        <v>戊</v>
      </c>
      <c r="G1097" t="str">
        <f t="shared" si="89"/>
        <v>戊戊</v>
      </c>
      <c r="H1097" t="str">
        <f>VLOOKUP(G1097,天干沖合!$E$2:$G$101,2,FALSE)</f>
        <v/>
      </c>
      <c r="I1097" t="str">
        <f>VLOOKUP(G1097,天干沖合!$E$2:$G$101,3,FALSE)</f>
        <v>甲甲比肩，名为伏吟，遇此，凡事不利，道路闭塞，以守为好。</v>
      </c>
    </row>
    <row r="1098" spans="1:9" x14ac:dyDescent="0.25">
      <c r="A1098">
        <f t="shared" si="85"/>
        <v>520.5</v>
      </c>
      <c r="B1098">
        <f t="shared" si="86"/>
        <v>9</v>
      </c>
      <c r="C1098">
        <f t="shared" si="87"/>
        <v>1</v>
      </c>
      <c r="D1098">
        <f t="shared" si="88"/>
        <v>1</v>
      </c>
      <c r="E1098" t="str">
        <f>INDEX([2]!十八局地盤表,FLOOR((ROW()-2)/64, 1)+1,  D1098)</f>
        <v>壬</v>
      </c>
      <c r="F1098" t="str">
        <f>INDEX([2]!十八局地盤表,FLOOR((ROW()-2)/64, 1)+1,  MOD(D1098 - C1098-1, 8)+1)</f>
        <v>戊</v>
      </c>
      <c r="G1098" t="str">
        <f t="shared" si="89"/>
        <v>戊壬</v>
      </c>
      <c r="H1098" t="str">
        <f>VLOOKUP(G1098,天干沖合!$E$2:$G$101,2,FALSE)</f>
        <v/>
      </c>
      <c r="I1098" t="str">
        <f>VLOOKUP(G1098,天干沖合!$E$2:$G$101,3,FALSE)</f>
        <v>因壬为天牢，甲为青龙，故为青龙入天牢，凡阴阳事皆不吉利。</v>
      </c>
    </row>
    <row r="1099" spans="1:9" x14ac:dyDescent="0.25">
      <c r="A1099">
        <f t="shared" si="85"/>
        <v>521.5</v>
      </c>
      <c r="B1099">
        <f t="shared" si="86"/>
        <v>9</v>
      </c>
      <c r="C1099">
        <f t="shared" si="87"/>
        <v>1</v>
      </c>
      <c r="D1099">
        <f t="shared" si="88"/>
        <v>2</v>
      </c>
      <c r="E1099" t="str">
        <f>INDEX([2]!十八局地盤表,FLOOR((ROW()-2)/64, 1)+1,  D1099)</f>
        <v>辛</v>
      </c>
      <c r="F1099" t="str">
        <f>INDEX([2]!十八局地盤表,FLOOR((ROW()-2)/64, 1)+1,  MOD(D1099 - C1099-1, 8)+1)</f>
        <v>壬</v>
      </c>
      <c r="G1099" t="str">
        <f t="shared" si="89"/>
        <v>壬辛</v>
      </c>
      <c r="H1099" t="str">
        <f>VLOOKUP(G1099,天干沖合!$E$2:$G$101,2,FALSE)</f>
        <v/>
      </c>
      <c r="I1099" t="str">
        <f>VLOOKUP(G1099,天干沖合!$E$2:$G$101,3,FALSE)</f>
        <v>因辛金入辰水之墓，故名为腾蛇相缠，纵得吉门，亦不能安宁，若有谋望，被人欺瞒。</v>
      </c>
    </row>
    <row r="1100" spans="1:9" x14ac:dyDescent="0.25">
      <c r="A1100">
        <f t="shared" si="85"/>
        <v>522.5</v>
      </c>
      <c r="B1100">
        <f t="shared" si="86"/>
        <v>9</v>
      </c>
      <c r="C1100">
        <f t="shared" si="87"/>
        <v>1</v>
      </c>
      <c r="D1100">
        <f t="shared" si="88"/>
        <v>3</v>
      </c>
      <c r="E1100" t="str">
        <f>INDEX([2]!十八局地盤表,FLOOR((ROW()-2)/64, 1)+1,  D1100)</f>
        <v>乙</v>
      </c>
      <c r="F1100" t="str">
        <f>INDEX([2]!十八局地盤表,FLOOR((ROW()-2)/64, 1)+1,  MOD(D1100 - C1100-1, 8)+1)</f>
        <v>辛</v>
      </c>
      <c r="G1100" t="str">
        <f t="shared" si="89"/>
        <v>辛乙</v>
      </c>
      <c r="H1100" t="str">
        <f>VLOOKUP(G1100,天干沖合!$E$2:$G$101,2,FALSE)</f>
        <v>沖</v>
      </c>
      <c r="I1100" t="str">
        <f>VLOOKUP(G1100,天干沖合!$E$2:$G$101,3,FALSE)</f>
        <v>辛金克乙木，故名为白虎猖狂，家败人亡，远行多灾殃，测婚离散，主因男人。</v>
      </c>
    </row>
    <row r="1101" spans="1:9" x14ac:dyDescent="0.25">
      <c r="A1101">
        <f t="shared" si="85"/>
        <v>523.5</v>
      </c>
      <c r="B1101">
        <f t="shared" si="86"/>
        <v>9</v>
      </c>
      <c r="C1101">
        <f t="shared" si="87"/>
        <v>1</v>
      </c>
      <c r="D1101">
        <f t="shared" si="88"/>
        <v>4</v>
      </c>
      <c r="E1101" t="str">
        <f>INDEX([2]!十八局地盤表,FLOOR((ROW()-2)/64, 1)+1,  D1101)</f>
        <v>己</v>
      </c>
      <c r="F1101" t="str">
        <f>INDEX([2]!十八局地盤表,FLOOR((ROW()-2)/64, 1)+1,  MOD(D1101 - C1101-1, 8)+1)</f>
        <v>乙</v>
      </c>
      <c r="G1101" t="str">
        <f t="shared" si="89"/>
        <v>乙己</v>
      </c>
      <c r="H1101" t="str">
        <f>VLOOKUP(G1101,天干沖合!$E$2:$G$101,2,FALSE)</f>
        <v/>
      </c>
      <c r="I1101" t="str">
        <f>VLOOKUP(G1101,天干沖合!$E$2:$G$101,3,FALSE)</f>
        <v>因戌为乙木之墓，故为日奇入墓，被土暗昧，门凶事必凶，得生、开二吉门为地遁。</v>
      </c>
    </row>
    <row r="1102" spans="1:9" x14ac:dyDescent="0.25">
      <c r="A1102">
        <f t="shared" si="85"/>
        <v>524.5</v>
      </c>
      <c r="B1102">
        <f t="shared" si="86"/>
        <v>9</v>
      </c>
      <c r="C1102">
        <f t="shared" si="87"/>
        <v>1</v>
      </c>
      <c r="D1102">
        <f t="shared" si="88"/>
        <v>5</v>
      </c>
      <c r="E1102" t="str">
        <f>INDEX([2]!十八局地盤表,FLOOR((ROW()-2)/64, 1)+1,  D1102)</f>
        <v>丁</v>
      </c>
      <c r="F1102" t="str">
        <f>INDEX([2]!十八局地盤表,FLOOR((ROW()-2)/64, 1)+1,  MOD(D1102 - C1102-1, 8)+1)</f>
        <v>己</v>
      </c>
      <c r="G1102" t="str">
        <f t="shared" si="89"/>
        <v>己丁</v>
      </c>
      <c r="H1102" t="str">
        <f>VLOOKUP(G1102,天干沖合!$E$2:$G$101,2,FALSE)</f>
        <v/>
      </c>
      <c r="I1102" t="str">
        <f>VLOOKUP(G1102,天干沖合!$E$2:$G$101,3,FALSE)</f>
        <v>因戌为火墓，故名为朱雀入墓，文书词讼，先曲后直。</v>
      </c>
    </row>
    <row r="1103" spans="1:9" x14ac:dyDescent="0.25">
      <c r="A1103">
        <f t="shared" si="85"/>
        <v>525.5</v>
      </c>
      <c r="B1103">
        <f t="shared" si="86"/>
        <v>9</v>
      </c>
      <c r="C1103">
        <f t="shared" si="87"/>
        <v>1</v>
      </c>
      <c r="D1103">
        <f t="shared" si="88"/>
        <v>6</v>
      </c>
      <c r="E1103" t="str">
        <f>INDEX([2]!十八局地盤表,FLOOR((ROW()-2)/64, 1)+1,  D1103)</f>
        <v>丙</v>
      </c>
      <c r="F1103" t="str">
        <f>INDEX([2]!十八局地盤表,FLOOR((ROW()-2)/64, 1)+1,  MOD(D1103 - C1103-1, 8)+1)</f>
        <v>丁</v>
      </c>
      <c r="G1103" t="str">
        <f t="shared" si="89"/>
        <v>丁丙</v>
      </c>
      <c r="H1103" t="str">
        <f>VLOOKUP(G1103,天干沖合!$E$2:$G$101,2,FALSE)</f>
        <v/>
      </c>
      <c r="I1103" t="str">
        <f>VLOOKUP(G1103,天干沖合!$E$2:$G$101,3,FALSE)</f>
        <v>为星随月转，贵人越级高升，常人乐里生悲，要忍，不然因小的不忍而引起大的不幸。</v>
      </c>
    </row>
    <row r="1104" spans="1:9" x14ac:dyDescent="0.25">
      <c r="A1104">
        <f t="shared" si="85"/>
        <v>526.5</v>
      </c>
      <c r="B1104">
        <f t="shared" si="86"/>
        <v>9</v>
      </c>
      <c r="C1104">
        <f t="shared" si="87"/>
        <v>1</v>
      </c>
      <c r="D1104">
        <f t="shared" si="88"/>
        <v>7</v>
      </c>
      <c r="E1104" t="str">
        <f>INDEX([2]!十八局地盤表,FLOOR((ROW()-2)/64, 1)+1,  D1104)</f>
        <v>庚</v>
      </c>
      <c r="F1104" t="str">
        <f>INDEX([2]!十八局地盤表,FLOOR((ROW()-2)/64, 1)+1,  MOD(D1104 - C1104-1, 8)+1)</f>
        <v>丙</v>
      </c>
      <c r="G1104" t="str">
        <f t="shared" si="89"/>
        <v>丙庚</v>
      </c>
      <c r="H1104" t="str">
        <f>VLOOKUP(G1104,天干沖合!$E$2:$G$101,2,FALSE)</f>
        <v/>
      </c>
      <c r="I1104" t="str">
        <f>VLOOKUP(G1104,天干沖合!$E$2:$G$101,3,FALSE)</f>
        <v>为荧入太白，门户破败，盗贼耗失，事业亦凶。</v>
      </c>
    </row>
    <row r="1105" spans="1:9" x14ac:dyDescent="0.25">
      <c r="A1105">
        <f t="shared" si="85"/>
        <v>527.5</v>
      </c>
      <c r="B1105">
        <f t="shared" si="86"/>
        <v>9</v>
      </c>
      <c r="C1105">
        <f t="shared" si="87"/>
        <v>1</v>
      </c>
      <c r="D1105">
        <f t="shared" si="88"/>
        <v>8</v>
      </c>
      <c r="E1105" t="str">
        <f>INDEX([2]!十八局地盤表,FLOOR((ROW()-2)/64, 1)+1,  D1105)</f>
        <v>戊</v>
      </c>
      <c r="F1105" t="str">
        <f>INDEX([2]!十八局地盤表,FLOOR((ROW()-2)/64, 1)+1,  MOD(D1105 - C1105-1, 8)+1)</f>
        <v>庚</v>
      </c>
      <c r="G1105" t="str">
        <f t="shared" si="89"/>
        <v>庚戊</v>
      </c>
      <c r="H1105" t="str">
        <f>VLOOKUP(G1105,天干沖合!$E$2:$G$101,2,FALSE)</f>
        <v/>
      </c>
      <c r="I1105" t="str">
        <f>VLOOKUP(G1105,天干沖合!$E$2:$G$101,3,FALSE)</f>
        <v>庚金克甲木，谓天乙伏宫，百事不可谋，大凶。</v>
      </c>
    </row>
    <row r="1106" spans="1:9" x14ac:dyDescent="0.25">
      <c r="A1106">
        <f t="shared" si="85"/>
        <v>528.5</v>
      </c>
      <c r="B1106">
        <f t="shared" si="86"/>
        <v>9</v>
      </c>
      <c r="C1106">
        <f t="shared" si="87"/>
        <v>2</v>
      </c>
      <c r="D1106">
        <f t="shared" si="88"/>
        <v>1</v>
      </c>
      <c r="E1106" t="str">
        <f>INDEX([2]!十八局地盤表,FLOOR((ROW()-2)/64, 1)+1,  D1106)</f>
        <v>壬</v>
      </c>
      <c r="F1106" t="str">
        <f>INDEX([2]!十八局地盤表,FLOOR((ROW()-2)/64, 1)+1,  MOD(D1106 - C1106-1, 8)+1)</f>
        <v>庚</v>
      </c>
      <c r="G1106" t="str">
        <f t="shared" si="89"/>
        <v>庚壬</v>
      </c>
      <c r="H1106" t="str">
        <f>VLOOKUP(G1106,天干沖合!$E$2:$G$101,2,FALSE)</f>
        <v/>
      </c>
      <c r="I1106" t="str">
        <f>VLOOKUP(G1106,天干沖合!$E$2:$G$101,3,FALSE)</f>
        <v>为上格，壬水主流动，庚为阻隔之神，故远行道路迷失，男女音信难通。</v>
      </c>
    </row>
    <row r="1107" spans="1:9" x14ac:dyDescent="0.25">
      <c r="A1107">
        <f t="shared" si="85"/>
        <v>529.5</v>
      </c>
      <c r="B1107">
        <f t="shared" si="86"/>
        <v>9</v>
      </c>
      <c r="C1107">
        <f t="shared" si="87"/>
        <v>2</v>
      </c>
      <c r="D1107">
        <f t="shared" si="88"/>
        <v>2</v>
      </c>
      <c r="E1107" t="str">
        <f>INDEX([2]!十八局地盤表,FLOOR((ROW()-2)/64, 1)+1,  D1107)</f>
        <v>辛</v>
      </c>
      <c r="F1107" t="str">
        <f>INDEX([2]!十八局地盤表,FLOOR((ROW()-2)/64, 1)+1,  MOD(D1107 - C1107-1, 8)+1)</f>
        <v>戊</v>
      </c>
      <c r="G1107" t="str">
        <f t="shared" si="89"/>
        <v>戊辛</v>
      </c>
      <c r="H1107" t="str">
        <f>VLOOKUP(G1107,天干沖合!$E$2:$G$101,2,FALSE)</f>
        <v/>
      </c>
      <c r="I1107" t="str">
        <f>VLOOKUP(G1107,天干沖合!$E$2:$G$101,3,FALSE)</f>
        <v>因辛金克甲木，子午相冲，故为青龙折足，吉门有生助，尚能谋事，若逢凶门，主招灾、失财或有足疾、折伤。</v>
      </c>
    </row>
    <row r="1108" spans="1:9" x14ac:dyDescent="0.25">
      <c r="A1108">
        <f t="shared" si="85"/>
        <v>530.5</v>
      </c>
      <c r="B1108">
        <f t="shared" si="86"/>
        <v>9</v>
      </c>
      <c r="C1108">
        <f t="shared" si="87"/>
        <v>2</v>
      </c>
      <c r="D1108">
        <f t="shared" si="88"/>
        <v>3</v>
      </c>
      <c r="E1108" t="str">
        <f>INDEX([2]!十八局地盤表,FLOOR((ROW()-2)/64, 1)+1,  D1108)</f>
        <v>乙</v>
      </c>
      <c r="F1108" t="str">
        <f>INDEX([2]!十八局地盤表,FLOOR((ROW()-2)/64, 1)+1,  MOD(D1108 - C1108-1, 8)+1)</f>
        <v>壬</v>
      </c>
      <c r="G1108" t="str">
        <f t="shared" si="89"/>
        <v>壬乙</v>
      </c>
      <c r="H1108" t="str">
        <f>VLOOKUP(G1108,天干沖合!$E$2:$G$101,2,FALSE)</f>
        <v/>
      </c>
      <c r="I1108" t="str">
        <f>VLOOKUP(G1108,天干沖合!$E$2:$G$101,3,FALSE)</f>
        <v>名为小蛇得势，女人柔顺，男人通达，测孕育生子，禄马光华。</v>
      </c>
    </row>
    <row r="1109" spans="1:9" x14ac:dyDescent="0.25">
      <c r="A1109">
        <f t="shared" si="85"/>
        <v>531.5</v>
      </c>
      <c r="B1109">
        <f t="shared" si="86"/>
        <v>9</v>
      </c>
      <c r="C1109">
        <f t="shared" si="87"/>
        <v>2</v>
      </c>
      <c r="D1109">
        <f t="shared" si="88"/>
        <v>4</v>
      </c>
      <c r="E1109" t="str">
        <f>INDEX([2]!十八局地盤表,FLOOR((ROW()-2)/64, 1)+1,  D1109)</f>
        <v>己</v>
      </c>
      <c r="F1109" t="str">
        <f>INDEX([2]!十八局地盤表,FLOOR((ROW()-2)/64, 1)+1,  MOD(D1109 - C1109-1, 8)+1)</f>
        <v>辛</v>
      </c>
      <c r="G1109" t="str">
        <f t="shared" si="89"/>
        <v>辛己</v>
      </c>
      <c r="H1109" t="str">
        <f>VLOOKUP(G1109,天干沖合!$E$2:$G$101,2,FALSE)</f>
        <v/>
      </c>
      <c r="I1109" t="str">
        <f>VLOOKUP(G1109,天干沖合!$E$2:$G$101,3,FALSE)</f>
        <v>辛为罪人，戌为午火之库，故名为入狱自刑，奴仆背主，有苦诉讼难伸。</v>
      </c>
    </row>
    <row r="1110" spans="1:9" x14ac:dyDescent="0.25">
      <c r="A1110">
        <f t="shared" si="85"/>
        <v>532.5</v>
      </c>
      <c r="B1110">
        <f t="shared" si="86"/>
        <v>9</v>
      </c>
      <c r="C1110">
        <f t="shared" si="87"/>
        <v>2</v>
      </c>
      <c r="D1110">
        <f t="shared" si="88"/>
        <v>5</v>
      </c>
      <c r="E1110" t="str">
        <f>INDEX([2]!十八局地盤表,FLOOR((ROW()-2)/64, 1)+1,  D1110)</f>
        <v>丁</v>
      </c>
      <c r="F1110" t="str">
        <f>INDEX([2]!十八局地盤表,FLOOR((ROW()-2)/64, 1)+1,  MOD(D1110 - C1110-1, 8)+1)</f>
        <v>乙</v>
      </c>
      <c r="G1110" t="str">
        <f t="shared" si="89"/>
        <v>乙丁</v>
      </c>
      <c r="H1110" t="str">
        <f>VLOOKUP(G1110,天干沖合!$E$2:$G$101,2,FALSE)</f>
        <v/>
      </c>
      <c r="I1110" t="str">
        <f>VLOOKUP(G1110,天干沖合!$E$2:$G$101,3,FALSE)</f>
        <v>为奇仪相佐，最利文书、考试，百事可为。</v>
      </c>
    </row>
    <row r="1111" spans="1:9" x14ac:dyDescent="0.25">
      <c r="A1111">
        <f t="shared" si="85"/>
        <v>533.5</v>
      </c>
      <c r="B1111">
        <f t="shared" si="86"/>
        <v>9</v>
      </c>
      <c r="C1111">
        <f t="shared" si="87"/>
        <v>2</v>
      </c>
      <c r="D1111">
        <f t="shared" si="88"/>
        <v>6</v>
      </c>
      <c r="E1111" t="str">
        <f>INDEX([2]!十八局地盤表,FLOOR((ROW()-2)/64, 1)+1,  D1111)</f>
        <v>丙</v>
      </c>
      <c r="F1111" t="str">
        <f>INDEX([2]!十八局地盤表,FLOOR((ROW()-2)/64, 1)+1,  MOD(D1111 - C1111-1, 8)+1)</f>
        <v>己</v>
      </c>
      <c r="G1111" t="str">
        <f t="shared" si="89"/>
        <v>己丙</v>
      </c>
      <c r="H1111" t="str">
        <f>VLOOKUP(G1111,天干沖合!$E$2:$G$101,2,FALSE)</f>
        <v/>
      </c>
      <c r="I1111" t="str">
        <f>VLOOKUP(G1111,天干沖合!$E$2:$G$101,3,FALSE)</f>
        <v>为火悖地户，男人冤冤相害，女人必致淫污。</v>
      </c>
    </row>
    <row r="1112" spans="1:9" x14ac:dyDescent="0.25">
      <c r="A1112">
        <f t="shared" si="85"/>
        <v>534.5</v>
      </c>
      <c r="B1112">
        <f t="shared" si="86"/>
        <v>9</v>
      </c>
      <c r="C1112">
        <f t="shared" si="87"/>
        <v>2</v>
      </c>
      <c r="D1112">
        <f t="shared" si="88"/>
        <v>7</v>
      </c>
      <c r="E1112" t="str">
        <f>INDEX([2]!十八局地盤表,FLOOR((ROW()-2)/64, 1)+1,  D1112)</f>
        <v>庚</v>
      </c>
      <c r="F1112" t="str">
        <f>INDEX([2]!十八局地盤表,FLOOR((ROW()-2)/64, 1)+1,  MOD(D1112 - C1112-1, 8)+1)</f>
        <v>丁</v>
      </c>
      <c r="G1112" t="str">
        <f t="shared" si="89"/>
        <v>丁庚</v>
      </c>
      <c r="H1112" t="str">
        <f>VLOOKUP(G1112,天干沖合!$E$2:$G$101,2,FALSE)</f>
        <v/>
      </c>
      <c r="I1112" t="str">
        <f>VLOOKUP(G1112,天干沖合!$E$2:$G$101,3,FALSE)</f>
        <v>丁为文书，庚为阻隔之神，故为文书阻隔，行人必归。</v>
      </c>
    </row>
    <row r="1113" spans="1:9" x14ac:dyDescent="0.25">
      <c r="A1113">
        <f t="shared" si="85"/>
        <v>535.5</v>
      </c>
      <c r="B1113">
        <f t="shared" si="86"/>
        <v>9</v>
      </c>
      <c r="C1113">
        <f t="shared" si="87"/>
        <v>2</v>
      </c>
      <c r="D1113">
        <f t="shared" si="88"/>
        <v>8</v>
      </c>
      <c r="E1113" t="str">
        <f>INDEX([2]!十八局地盤表,FLOOR((ROW()-2)/64, 1)+1,  D1113)</f>
        <v>戊</v>
      </c>
      <c r="F1113" t="str">
        <f>INDEX([2]!十八局地盤表,FLOOR((ROW()-2)/64, 1)+1,  MOD(D1113 - C1113-1, 8)+1)</f>
        <v>丙</v>
      </c>
      <c r="G1113" t="str">
        <f t="shared" si="89"/>
        <v>丙戊</v>
      </c>
      <c r="H1113" t="str">
        <f>VLOOKUP(G1113,天干沖合!$E$2:$G$101,2,FALSE)</f>
        <v/>
      </c>
      <c r="I1113" t="str">
        <f>VLOOKUP(G1113,天干沖合!$E$2:$G$101,3,FALSE)</f>
        <v>甲为丙火之母，丙火回到母亲身边，好似飞鸟归 ，故名鸟跌穴，百事吉，事业可为，可谋大事。</v>
      </c>
    </row>
    <row r="1114" spans="1:9" x14ac:dyDescent="0.25">
      <c r="A1114">
        <f t="shared" si="85"/>
        <v>536.5</v>
      </c>
      <c r="B1114">
        <f t="shared" si="86"/>
        <v>9</v>
      </c>
      <c r="C1114">
        <f t="shared" si="87"/>
        <v>3</v>
      </c>
      <c r="D1114">
        <f t="shared" si="88"/>
        <v>1</v>
      </c>
      <c r="E1114" t="str">
        <f>INDEX([2]!十八局地盤表,FLOOR((ROW()-2)/64, 1)+1,  D1114)</f>
        <v>壬</v>
      </c>
      <c r="F1114" t="str">
        <f>INDEX([2]!十八局地盤表,FLOOR((ROW()-2)/64, 1)+1,  MOD(D1114 - C1114-1, 8)+1)</f>
        <v>丙</v>
      </c>
      <c r="G1114" t="str">
        <f t="shared" si="89"/>
        <v>丙壬</v>
      </c>
      <c r="H1114" t="str">
        <f>VLOOKUP(G1114,天干沖合!$E$2:$G$101,2,FALSE)</f>
        <v>沖</v>
      </c>
      <c r="I1114" t="str">
        <f>VLOOKUP(G1114,天干沖合!$E$2:$G$101,3,FALSE)</f>
        <v>为火入天罗，壬水冲克丙火，故为客不利，是非颇多。</v>
      </c>
    </row>
    <row r="1115" spans="1:9" x14ac:dyDescent="0.25">
      <c r="A1115">
        <f t="shared" si="85"/>
        <v>537.5</v>
      </c>
      <c r="B1115">
        <f t="shared" si="86"/>
        <v>9</v>
      </c>
      <c r="C1115">
        <f t="shared" si="87"/>
        <v>3</v>
      </c>
      <c r="D1115">
        <f t="shared" si="88"/>
        <v>2</v>
      </c>
      <c r="E1115" t="str">
        <f>INDEX([2]!十八局地盤表,FLOOR((ROW()-2)/64, 1)+1,  D1115)</f>
        <v>辛</v>
      </c>
      <c r="F1115" t="str">
        <f>INDEX([2]!十八局地盤表,FLOOR((ROW()-2)/64, 1)+1,  MOD(D1115 - C1115-1, 8)+1)</f>
        <v>庚</v>
      </c>
      <c r="G1115" t="str">
        <f t="shared" si="89"/>
        <v>庚辛</v>
      </c>
      <c r="H1115" t="str">
        <f>VLOOKUP(G1115,天干沖合!$E$2:$G$101,2,FALSE)</f>
        <v/>
      </c>
      <c r="I1115" t="str">
        <f>VLOOKUP(G1115,天干沖合!$E$2:$G$101,3,FALSE)</f>
        <v>名为白虎干格，不宜远行，远行车折马伤，求财更为大凶。</v>
      </c>
    </row>
    <row r="1116" spans="1:9" x14ac:dyDescent="0.25">
      <c r="A1116">
        <f t="shared" si="85"/>
        <v>538.5</v>
      </c>
      <c r="B1116">
        <f t="shared" si="86"/>
        <v>9</v>
      </c>
      <c r="C1116">
        <f t="shared" si="87"/>
        <v>3</v>
      </c>
      <c r="D1116">
        <f t="shared" si="88"/>
        <v>3</v>
      </c>
      <c r="E1116" t="str">
        <f>INDEX([2]!十八局地盤表,FLOOR((ROW()-2)/64, 1)+1,  D1116)</f>
        <v>乙</v>
      </c>
      <c r="F1116" t="str">
        <f>INDEX([2]!十八局地盤表,FLOOR((ROW()-2)/64, 1)+1,  MOD(D1116 - C1116-1, 8)+1)</f>
        <v>戊</v>
      </c>
      <c r="G1116" t="str">
        <f t="shared" si="89"/>
        <v>戊乙</v>
      </c>
      <c r="H1116" t="str">
        <f>VLOOKUP(G1116,天干沖合!$E$2:$G$101,2,FALSE)</f>
        <v/>
      </c>
      <c r="I1116" t="str">
        <f>VLOOKUP(G1116,天干沖合!$E$2:$G$101,3,FALSE)</f>
        <v>甲乙会合，因此甲乙均位于东方青龙之位，所以青龙和会，门吉事也吉，门凶事也凶。</v>
      </c>
    </row>
    <row r="1117" spans="1:9" x14ac:dyDescent="0.25">
      <c r="A1117">
        <f t="shared" si="85"/>
        <v>539.5</v>
      </c>
      <c r="B1117">
        <f t="shared" si="86"/>
        <v>9</v>
      </c>
      <c r="C1117">
        <f t="shared" si="87"/>
        <v>3</v>
      </c>
      <c r="D1117">
        <f t="shared" si="88"/>
        <v>4</v>
      </c>
      <c r="E1117" t="str">
        <f>INDEX([2]!十八局地盤表,FLOOR((ROW()-2)/64, 1)+1,  D1117)</f>
        <v>己</v>
      </c>
      <c r="F1117" t="str">
        <f>INDEX([2]!十八局地盤表,FLOOR((ROW()-2)/64, 1)+1,  MOD(D1117 - C1117-1, 8)+1)</f>
        <v>壬</v>
      </c>
      <c r="G1117" t="str">
        <f t="shared" si="89"/>
        <v>壬己</v>
      </c>
      <c r="H1117" t="str">
        <f>VLOOKUP(G1117,天干沖合!$E$2:$G$101,2,FALSE)</f>
        <v/>
      </c>
      <c r="I1117" t="str">
        <f>VLOOKUP(G1117,天干沖合!$E$2:$G$101,3,FALSE)</f>
        <v>因辰戌相冲，故名为反吟蛇刑，主官讼败拆，大祸将至，顺守可吉，妄动必凶。</v>
      </c>
    </row>
    <row r="1118" spans="1:9" x14ac:dyDescent="0.25">
      <c r="A1118">
        <f t="shared" si="85"/>
        <v>540.5</v>
      </c>
      <c r="B1118">
        <f t="shared" si="86"/>
        <v>9</v>
      </c>
      <c r="C1118">
        <f t="shared" si="87"/>
        <v>3</v>
      </c>
      <c r="D1118">
        <f t="shared" si="88"/>
        <v>5</v>
      </c>
      <c r="E1118" t="str">
        <f>INDEX([2]!十八局地盤表,FLOOR((ROW()-2)/64, 1)+1,  D1118)</f>
        <v>丁</v>
      </c>
      <c r="F1118" t="str">
        <f>INDEX([2]!十八局地盤表,FLOOR((ROW()-2)/64, 1)+1,  MOD(D1118 - C1118-1, 8)+1)</f>
        <v>辛</v>
      </c>
      <c r="G1118" t="str">
        <f t="shared" si="89"/>
        <v>辛丁</v>
      </c>
      <c r="H1118" t="str">
        <f>VLOOKUP(G1118,天干沖合!$E$2:$G$101,2,FALSE)</f>
        <v/>
      </c>
      <c r="I1118" t="str">
        <f>VLOOKUP(G1118,天干沖合!$E$2:$G$101,3,FALSE)</f>
        <v>辛为狱神，丁为星奇，故名为狱神得奇，经商求财获利倍增，囚人逢天赦释免。</v>
      </c>
    </row>
    <row r="1119" spans="1:9" x14ac:dyDescent="0.25">
      <c r="A1119">
        <f t="shared" si="85"/>
        <v>541.5</v>
      </c>
      <c r="B1119">
        <f t="shared" si="86"/>
        <v>9</v>
      </c>
      <c r="C1119">
        <f t="shared" si="87"/>
        <v>3</v>
      </c>
      <c r="D1119">
        <f t="shared" si="88"/>
        <v>6</v>
      </c>
      <c r="E1119" t="str">
        <f>INDEX([2]!十八局地盤表,FLOOR((ROW()-2)/64, 1)+1,  D1119)</f>
        <v>丙</v>
      </c>
      <c r="F1119" t="str">
        <f>INDEX([2]!十八局地盤表,FLOOR((ROW()-2)/64, 1)+1,  MOD(D1119 - C1119-1, 8)+1)</f>
        <v>乙</v>
      </c>
      <c r="G1119" t="str">
        <f t="shared" si="89"/>
        <v>乙丙</v>
      </c>
      <c r="H1119" t="str">
        <f>VLOOKUP(G1119,天干沖合!$E$2:$G$101,2,FALSE)</f>
        <v/>
      </c>
      <c r="I1119" t="str">
        <f>VLOOKUP(G1119,天干沖合!$E$2:$G$101,3,FALSE)</f>
        <v>乙木生丙火，为奇仪顺遂，吉星迁官晋职，凶星夫妻反目离别。</v>
      </c>
    </row>
    <row r="1120" spans="1:9" x14ac:dyDescent="0.25">
      <c r="A1120">
        <f t="shared" si="85"/>
        <v>542.5</v>
      </c>
      <c r="B1120">
        <f t="shared" si="86"/>
        <v>9</v>
      </c>
      <c r="C1120">
        <f t="shared" si="87"/>
        <v>3</v>
      </c>
      <c r="D1120">
        <f t="shared" si="88"/>
        <v>7</v>
      </c>
      <c r="E1120" t="str">
        <f>INDEX([2]!十八局地盤表,FLOOR((ROW()-2)/64, 1)+1,  D1120)</f>
        <v>庚</v>
      </c>
      <c r="F1120" t="str">
        <f>INDEX([2]!十八局地盤表,FLOOR((ROW()-2)/64, 1)+1,  MOD(D1120 - C1120-1, 8)+1)</f>
        <v>己</v>
      </c>
      <c r="G1120" t="str">
        <f t="shared" si="89"/>
        <v>己庚</v>
      </c>
      <c r="H1120" t="str">
        <f>VLOOKUP(G1120,天干沖合!$E$2:$G$101,2,FALSE)</f>
        <v/>
      </c>
      <c r="I1120" t="str">
        <f>VLOOKUP(G1120,天干沖合!$E$2:$G$101,3,FALSE)</f>
        <v>名为刑格返名，词讼先动者不利，如临阴星则有谋害之情。</v>
      </c>
    </row>
    <row r="1121" spans="1:9" x14ac:dyDescent="0.25">
      <c r="A1121">
        <f t="shared" si="85"/>
        <v>543.5</v>
      </c>
      <c r="B1121">
        <f t="shared" si="86"/>
        <v>9</v>
      </c>
      <c r="C1121">
        <f t="shared" si="87"/>
        <v>3</v>
      </c>
      <c r="D1121">
        <f t="shared" si="88"/>
        <v>8</v>
      </c>
      <c r="E1121" t="str">
        <f>INDEX([2]!十八局地盤表,FLOOR((ROW()-2)/64, 1)+1,  D1121)</f>
        <v>戊</v>
      </c>
      <c r="F1121" t="str">
        <f>INDEX([2]!十八局地盤表,FLOOR((ROW()-2)/64, 1)+1,  MOD(D1121 - C1121-1, 8)+1)</f>
        <v>丁</v>
      </c>
      <c r="G1121" t="str">
        <f t="shared" si="89"/>
        <v>丁戊</v>
      </c>
      <c r="H1121" t="str">
        <f>VLOOKUP(G1121,天干沖合!$E$2:$G$101,2,FALSE)</f>
        <v/>
      </c>
      <c r="I1121" t="str">
        <f>VLOOKUP(G1121,天干沖合!$E$2:$G$101,3,FALSE)</f>
        <v>为青龙转光，官人升迁，常人威昌。</v>
      </c>
    </row>
    <row r="1122" spans="1:9" x14ac:dyDescent="0.25">
      <c r="A1122">
        <f t="shared" si="85"/>
        <v>544.5</v>
      </c>
      <c r="B1122">
        <f t="shared" si="86"/>
        <v>9</v>
      </c>
      <c r="C1122">
        <f t="shared" si="87"/>
        <v>4</v>
      </c>
      <c r="D1122">
        <f t="shared" si="88"/>
        <v>1</v>
      </c>
      <c r="E1122" t="str">
        <f>INDEX([2]!十八局地盤表,FLOOR((ROW()-2)/64, 1)+1,  D1122)</f>
        <v>壬</v>
      </c>
      <c r="F1122" t="str">
        <f>INDEX([2]!十八局地盤表,FLOOR((ROW()-2)/64, 1)+1,  MOD(D1122 - C1122-1, 8)+1)</f>
        <v>丁</v>
      </c>
      <c r="G1122" t="str">
        <f t="shared" si="89"/>
        <v>丁壬</v>
      </c>
      <c r="H1122" t="str">
        <f>VLOOKUP(G1122,天干沖合!$E$2:$G$101,2,FALSE)</f>
        <v>合木</v>
      </c>
      <c r="I1122" t="str">
        <f>VLOOKUP(G1122,天干沖合!$E$2:$G$101,3,FALSE)</f>
        <v>因丁壬相合，故主贵人恩诏，讼狱公平，测婚多为苟合。</v>
      </c>
    </row>
    <row r="1123" spans="1:9" x14ac:dyDescent="0.25">
      <c r="A1123">
        <f t="shared" si="85"/>
        <v>545.5</v>
      </c>
      <c r="B1123">
        <f t="shared" si="86"/>
        <v>9</v>
      </c>
      <c r="C1123">
        <f t="shared" si="87"/>
        <v>4</v>
      </c>
      <c r="D1123">
        <f t="shared" si="88"/>
        <v>2</v>
      </c>
      <c r="E1123" t="str">
        <f>INDEX([2]!十八局地盤表,FLOOR((ROW()-2)/64, 1)+1,  D1123)</f>
        <v>辛</v>
      </c>
      <c r="F1123" t="str">
        <f>INDEX([2]!十八局地盤表,FLOOR((ROW()-2)/64, 1)+1,  MOD(D1123 - C1123-1, 8)+1)</f>
        <v>丙</v>
      </c>
      <c r="G1123" t="str">
        <f t="shared" si="89"/>
        <v>丙辛</v>
      </c>
      <c r="H1123" t="str">
        <f>VLOOKUP(G1123,天干沖合!$E$2:$G$101,2,FALSE)</f>
        <v>合水</v>
      </c>
      <c r="I1123" t="str">
        <f>VLOOKUP(G1123,天干沖合!$E$2:$G$101,3,FALSE)</f>
        <v>因丙辛相合，故为谋事能成，为疾病人不凶。</v>
      </c>
    </row>
    <row r="1124" spans="1:9" x14ac:dyDescent="0.25">
      <c r="A1124">
        <f t="shared" si="85"/>
        <v>546.5</v>
      </c>
      <c r="B1124">
        <f t="shared" si="86"/>
        <v>9</v>
      </c>
      <c r="C1124">
        <f t="shared" si="87"/>
        <v>4</v>
      </c>
      <c r="D1124">
        <f t="shared" si="88"/>
        <v>3</v>
      </c>
      <c r="E1124" t="str">
        <f>INDEX([2]!十八局地盤表,FLOOR((ROW()-2)/64, 1)+1,  D1124)</f>
        <v>乙</v>
      </c>
      <c r="F1124" t="str">
        <f>INDEX([2]!十八局地盤表,FLOOR((ROW()-2)/64, 1)+1,  MOD(D1124 - C1124-1, 8)+1)</f>
        <v>庚</v>
      </c>
      <c r="G1124" t="str">
        <f t="shared" si="89"/>
        <v>庚乙</v>
      </c>
      <c r="H1124" t="str">
        <f>VLOOKUP(G1124,天干沖合!$E$2:$G$101,2,FALSE)</f>
        <v>合金</v>
      </c>
      <c r="I1124" t="str">
        <f>VLOOKUP(G1124,天干沖合!$E$2:$G$101,3,FALSE)</f>
        <v>为太白逢星，退吉进凶，谋为不利。</v>
      </c>
    </row>
    <row r="1125" spans="1:9" x14ac:dyDescent="0.25">
      <c r="A1125">
        <f t="shared" si="85"/>
        <v>547.5</v>
      </c>
      <c r="B1125">
        <f t="shared" si="86"/>
        <v>9</v>
      </c>
      <c r="C1125">
        <f t="shared" si="87"/>
        <v>4</v>
      </c>
      <c r="D1125">
        <f t="shared" si="88"/>
        <v>4</v>
      </c>
      <c r="E1125" t="str">
        <f>INDEX([2]!十八局地盤表,FLOOR((ROW()-2)/64, 1)+1,  D1125)</f>
        <v>己</v>
      </c>
      <c r="F1125" t="str">
        <f>INDEX([2]!十八局地盤表,FLOOR((ROW()-2)/64, 1)+1,  MOD(D1125 - C1125-1, 8)+1)</f>
        <v>戊</v>
      </c>
      <c r="G1125" t="str">
        <f t="shared" si="89"/>
        <v>戊己</v>
      </c>
      <c r="H1125" t="str">
        <f>VLOOKUP(G1125,天干沖合!$E$2:$G$101,2,FALSE)</f>
        <v/>
      </c>
      <c r="I1125" t="str">
        <f>VLOOKUP(G1125,天干沖合!$E$2:$G$101,3,FALSE)</f>
        <v>因为戌为戊土之墓，故为贵人入狱，公私皆不利。</v>
      </c>
    </row>
    <row r="1126" spans="1:9" x14ac:dyDescent="0.25">
      <c r="A1126">
        <f t="shared" si="85"/>
        <v>548.5</v>
      </c>
      <c r="B1126">
        <f t="shared" si="86"/>
        <v>9</v>
      </c>
      <c r="C1126">
        <f t="shared" si="87"/>
        <v>4</v>
      </c>
      <c r="D1126">
        <f t="shared" si="88"/>
        <v>5</v>
      </c>
      <c r="E1126" t="str">
        <f>INDEX([2]!十八局地盤表,FLOOR((ROW()-2)/64, 1)+1,  D1126)</f>
        <v>丁</v>
      </c>
      <c r="F1126" t="str">
        <f>INDEX([2]!十八局地盤表,FLOOR((ROW()-2)/64, 1)+1,  MOD(D1126 - C1126-1, 8)+1)</f>
        <v>壬</v>
      </c>
      <c r="G1126" t="str">
        <f t="shared" si="89"/>
        <v>壬丁</v>
      </c>
      <c r="H1126" t="str">
        <f>VLOOKUP(G1126,天干沖合!$E$2:$G$101,2,FALSE)</f>
        <v>合木</v>
      </c>
      <c r="I1126" t="str">
        <f>VLOOKUP(G1126,天干沖合!$E$2:$G$101,3,FALSE)</f>
        <v>因丁壬相合，故名干合蛇刑，文书牵连，贵人匆匆，男吉女凶。</v>
      </c>
    </row>
    <row r="1127" spans="1:9" x14ac:dyDescent="0.25">
      <c r="A1127">
        <f t="shared" si="85"/>
        <v>549.5</v>
      </c>
      <c r="B1127">
        <f t="shared" si="86"/>
        <v>9</v>
      </c>
      <c r="C1127">
        <f t="shared" si="87"/>
        <v>4</v>
      </c>
      <c r="D1127">
        <f t="shared" si="88"/>
        <v>6</v>
      </c>
      <c r="E1127" t="str">
        <f>INDEX([2]!十八局地盤表,FLOOR((ROW()-2)/64, 1)+1,  D1127)</f>
        <v>丙</v>
      </c>
      <c r="F1127" t="str">
        <f>INDEX([2]!十八局地盤表,FLOOR((ROW()-2)/64, 1)+1,  MOD(D1127 - C1127-1, 8)+1)</f>
        <v>辛</v>
      </c>
      <c r="G1127" t="str">
        <f t="shared" si="89"/>
        <v>辛丙</v>
      </c>
      <c r="H1127" t="str">
        <f>VLOOKUP(G1127,天干沖合!$E$2:$G$101,2,FALSE)</f>
        <v>合水</v>
      </c>
      <c r="I1127" t="str">
        <f>VLOOKUP(G1127,天干沖合!$E$2:$G$101,3,FALSE)</f>
        <v>名为合悖师，门吉则事吉，门凶则事凶，测事易因财物致讼。</v>
      </c>
    </row>
    <row r="1128" spans="1:9" x14ac:dyDescent="0.25">
      <c r="A1128">
        <f t="shared" si="85"/>
        <v>550.5</v>
      </c>
      <c r="B1128">
        <f t="shared" si="86"/>
        <v>9</v>
      </c>
      <c r="C1128">
        <f t="shared" si="87"/>
        <v>4</v>
      </c>
      <c r="D1128">
        <f t="shared" si="88"/>
        <v>7</v>
      </c>
      <c r="E1128" t="str">
        <f>INDEX([2]!十八局地盤表,FLOOR((ROW()-2)/64, 1)+1,  D1128)</f>
        <v>庚</v>
      </c>
      <c r="F1128" t="str">
        <f>INDEX([2]!十八局地盤表,FLOOR((ROW()-2)/64, 1)+1,  MOD(D1128 - C1128-1, 8)+1)</f>
        <v>乙</v>
      </c>
      <c r="G1128" t="str">
        <f t="shared" si="89"/>
        <v>乙庚</v>
      </c>
      <c r="H1128" t="str">
        <f>VLOOKUP(G1128,天干沖合!$E$2:$G$101,2,FALSE)</f>
        <v>合金</v>
      </c>
      <c r="I1128" t="str">
        <f>VLOOKUP(G1128,天干沖合!$E$2:$G$101,3,FALSE)</f>
        <v>庚金克刑乙木，故为日奇被刑，为争讼财产，夫妻怀有私意。</v>
      </c>
    </row>
    <row r="1129" spans="1:9" x14ac:dyDescent="0.25">
      <c r="A1129">
        <f t="shared" si="85"/>
        <v>551.5</v>
      </c>
      <c r="B1129">
        <f t="shared" si="86"/>
        <v>9</v>
      </c>
      <c r="C1129">
        <f t="shared" si="87"/>
        <v>4</v>
      </c>
      <c r="D1129">
        <f t="shared" si="88"/>
        <v>8</v>
      </c>
      <c r="E1129" t="str">
        <f>INDEX([2]!十八局地盤表,FLOOR((ROW()-2)/64, 1)+1,  D1129)</f>
        <v>戊</v>
      </c>
      <c r="F1129" t="str">
        <f>INDEX([2]!十八局地盤表,FLOOR((ROW()-2)/64, 1)+1,  MOD(D1129 - C1129-1, 8)+1)</f>
        <v>己</v>
      </c>
      <c r="G1129" t="str">
        <f t="shared" si="89"/>
        <v>己戊</v>
      </c>
      <c r="H1129" t="str">
        <f>VLOOKUP(G1129,天干沖合!$E$2:$G$101,2,FALSE)</f>
        <v/>
      </c>
      <c r="I1129" t="str">
        <f>VLOOKUP(G1129,天干沖合!$E$2:$G$101,3,FALSE)</f>
        <v>因戌为 ，甲为龙，故为 遇青龙，门吉为谋事望遂意，上人见官；若门凶，枉费心机。</v>
      </c>
    </row>
    <row r="1130" spans="1:9" x14ac:dyDescent="0.25">
      <c r="A1130">
        <f t="shared" si="85"/>
        <v>552.5</v>
      </c>
      <c r="B1130">
        <f t="shared" si="86"/>
        <v>9</v>
      </c>
      <c r="C1130">
        <f t="shared" si="87"/>
        <v>5</v>
      </c>
      <c r="D1130">
        <f t="shared" si="88"/>
        <v>1</v>
      </c>
      <c r="E1130" t="str">
        <f>INDEX([2]!十八局地盤表,FLOOR((ROW()-2)/64, 1)+1,  D1130)</f>
        <v>壬</v>
      </c>
      <c r="F1130" t="str">
        <f>INDEX([2]!十八局地盤表,FLOOR((ROW()-2)/64, 1)+1,  MOD(D1130 - C1130-1, 8)+1)</f>
        <v>己</v>
      </c>
      <c r="G1130" t="str">
        <f t="shared" si="89"/>
        <v>己壬</v>
      </c>
      <c r="H1130" t="str">
        <f>VLOOKUP(G1130,天干沖合!$E$2:$G$101,2,FALSE)</f>
        <v/>
      </c>
      <c r="I1130" t="str">
        <f>VLOOKUP(G1130,天干沖合!$E$2:$G$101,3,FALSE)</f>
        <v>名为地网高张，狡童佚女，奸情伤杀，凶。</v>
      </c>
    </row>
    <row r="1131" spans="1:9" x14ac:dyDescent="0.25">
      <c r="A1131">
        <f t="shared" si="85"/>
        <v>553.5</v>
      </c>
      <c r="B1131">
        <f t="shared" si="86"/>
        <v>9</v>
      </c>
      <c r="C1131">
        <f t="shared" si="87"/>
        <v>5</v>
      </c>
      <c r="D1131">
        <f t="shared" si="88"/>
        <v>2</v>
      </c>
      <c r="E1131" t="str">
        <f>INDEX([2]!十八局地盤表,FLOOR((ROW()-2)/64, 1)+1,  D1131)</f>
        <v>辛</v>
      </c>
      <c r="F1131" t="str">
        <f>INDEX([2]!十八局地盤表,FLOOR((ROW()-2)/64, 1)+1,  MOD(D1131 - C1131-1, 8)+1)</f>
        <v>丁</v>
      </c>
      <c r="G1131" t="str">
        <f t="shared" si="89"/>
        <v>丁辛</v>
      </c>
      <c r="H1131" t="str">
        <f>VLOOKUP(G1131,天干沖合!$E$2:$G$101,2,FALSE)</f>
        <v/>
      </c>
      <c r="I1131" t="str">
        <f>VLOOKUP(G1131,天干沖合!$E$2:$G$101,3,FALSE)</f>
        <v>为朱雀入狱，罪人释囚，官人失位。</v>
      </c>
    </row>
    <row r="1132" spans="1:9" x14ac:dyDescent="0.25">
      <c r="A1132">
        <f t="shared" si="85"/>
        <v>554.5</v>
      </c>
      <c r="B1132">
        <f t="shared" si="86"/>
        <v>9</v>
      </c>
      <c r="C1132">
        <f t="shared" si="87"/>
        <v>5</v>
      </c>
      <c r="D1132">
        <f t="shared" si="88"/>
        <v>3</v>
      </c>
      <c r="E1132" t="str">
        <f>INDEX([2]!十八局地盤表,FLOOR((ROW()-2)/64, 1)+1,  D1132)</f>
        <v>乙</v>
      </c>
      <c r="F1132" t="str">
        <f>INDEX([2]!十八局地盤表,FLOOR((ROW()-2)/64, 1)+1,  MOD(D1132 - C1132-1, 8)+1)</f>
        <v>丙</v>
      </c>
      <c r="G1132" t="str">
        <f t="shared" si="89"/>
        <v>丙乙</v>
      </c>
      <c r="H1132" t="str">
        <f>VLOOKUP(G1132,天干沖合!$E$2:$G$101,2,FALSE)</f>
        <v/>
      </c>
      <c r="I1132" t="str">
        <f>VLOOKUP(G1132,天干沖合!$E$2:$G$101,3,FALSE)</f>
        <v>为日月并行，公谋私为皆为吉。</v>
      </c>
    </row>
    <row r="1133" spans="1:9" x14ac:dyDescent="0.25">
      <c r="A1133">
        <f t="shared" si="85"/>
        <v>555.5</v>
      </c>
      <c r="B1133">
        <f t="shared" si="86"/>
        <v>9</v>
      </c>
      <c r="C1133">
        <f t="shared" si="87"/>
        <v>5</v>
      </c>
      <c r="D1133">
        <f t="shared" si="88"/>
        <v>4</v>
      </c>
      <c r="E1133" t="str">
        <f>INDEX([2]!十八局地盤表,FLOOR((ROW()-2)/64, 1)+1,  D1133)</f>
        <v>己</v>
      </c>
      <c r="F1133" t="str">
        <f>INDEX([2]!十八局地盤表,FLOOR((ROW()-2)/64, 1)+1,  MOD(D1133 - C1133-1, 8)+1)</f>
        <v>庚</v>
      </c>
      <c r="G1133" t="str">
        <f t="shared" si="89"/>
        <v>庚己</v>
      </c>
      <c r="H1133" t="str">
        <f>VLOOKUP(G1133,天干沖合!$E$2:$G$101,2,FALSE)</f>
        <v/>
      </c>
      <c r="I1133" t="str">
        <f>VLOOKUP(G1133,天干沖合!$E$2:$G$101,3,FALSE)</f>
        <v>名为官符刑格，主有官司口舌，因官讼被判刑，住牢狱更凶。</v>
      </c>
    </row>
    <row r="1134" spans="1:9" x14ac:dyDescent="0.25">
      <c r="A1134">
        <f t="shared" si="85"/>
        <v>556.5</v>
      </c>
      <c r="B1134">
        <f t="shared" si="86"/>
        <v>9</v>
      </c>
      <c r="C1134">
        <f t="shared" si="87"/>
        <v>5</v>
      </c>
      <c r="D1134">
        <f t="shared" si="88"/>
        <v>5</v>
      </c>
      <c r="E1134" t="str">
        <f>INDEX([2]!十八局地盤表,FLOOR((ROW()-2)/64, 1)+1,  D1134)</f>
        <v>丁</v>
      </c>
      <c r="F1134" t="str">
        <f>INDEX([2]!十八局地盤表,FLOOR((ROW()-2)/64, 1)+1,  MOD(D1134 - C1134-1, 8)+1)</f>
        <v>戊</v>
      </c>
      <c r="G1134" t="str">
        <f t="shared" si="89"/>
        <v>戊丁</v>
      </c>
      <c r="H1134" t="str">
        <f>VLOOKUP(G1134,天干沖合!$E$2:$G$101,2,FALSE)</f>
        <v/>
      </c>
      <c r="I1134" t="str">
        <f>VLOOKUP(G1134,天干沖合!$E$2:$G$101,3,FALSE)</f>
        <v>因甲木青龙生助丁火，故为青龙耀明，宜见上级领导，贵人、求功名，为事吉利，若值墓迫，招惹是非。</v>
      </c>
    </row>
    <row r="1135" spans="1:9" x14ac:dyDescent="0.25">
      <c r="A1135">
        <f t="shared" si="85"/>
        <v>557.5</v>
      </c>
      <c r="B1135">
        <f t="shared" si="86"/>
        <v>9</v>
      </c>
      <c r="C1135">
        <f t="shared" si="87"/>
        <v>5</v>
      </c>
      <c r="D1135">
        <f t="shared" si="88"/>
        <v>6</v>
      </c>
      <c r="E1135" t="str">
        <f>INDEX([2]!十八局地盤表,FLOOR((ROW()-2)/64, 1)+1,  D1135)</f>
        <v>丙</v>
      </c>
      <c r="F1135" t="str">
        <f>INDEX([2]!十八局地盤表,FLOOR((ROW()-2)/64, 1)+1,  MOD(D1135 - C1135-1, 8)+1)</f>
        <v>壬</v>
      </c>
      <c r="G1135" t="str">
        <f t="shared" si="89"/>
        <v>壬丙</v>
      </c>
      <c r="H1135" t="str">
        <f>VLOOKUP(G1135,天干沖合!$E$2:$G$101,2,FALSE)</f>
        <v>沖</v>
      </c>
      <c r="I1135" t="str">
        <f>VLOOKUP(G1135,天干沖合!$E$2:$G$101,3,FALSE)</f>
        <v>名为水蛇入火，因壬丙相冲克，故主官灾刑禁，络绎不绝。</v>
      </c>
    </row>
    <row r="1136" spans="1:9" x14ac:dyDescent="0.25">
      <c r="A1136">
        <f t="shared" si="85"/>
        <v>558.5</v>
      </c>
      <c r="B1136">
        <f t="shared" si="86"/>
        <v>9</v>
      </c>
      <c r="C1136">
        <f t="shared" si="87"/>
        <v>5</v>
      </c>
      <c r="D1136">
        <f t="shared" si="88"/>
        <v>7</v>
      </c>
      <c r="E1136" t="str">
        <f>INDEX([2]!十八局地盤表,FLOOR((ROW()-2)/64, 1)+1,  D1136)</f>
        <v>庚</v>
      </c>
      <c r="F1136" t="str">
        <f>INDEX([2]!十八局地盤表,FLOOR((ROW()-2)/64, 1)+1,  MOD(D1136 - C1136-1, 8)+1)</f>
        <v>辛</v>
      </c>
      <c r="G1136" t="str">
        <f t="shared" si="89"/>
        <v>辛庚</v>
      </c>
      <c r="H1136" t="str">
        <f>VLOOKUP(G1136,天干沖合!$E$2:$G$101,2,FALSE)</f>
        <v/>
      </c>
      <c r="I1136" t="str">
        <f>VLOOKUP(G1136,天干沖合!$E$2:$G$101,3,FALSE)</f>
        <v>名为白虎出力，刀刃相交，主客相残，逊让退步稍可，强进血溅衣衫。</v>
      </c>
    </row>
    <row r="1137" spans="1:9" x14ac:dyDescent="0.25">
      <c r="A1137">
        <f t="shared" si="85"/>
        <v>559.5</v>
      </c>
      <c r="B1137">
        <f t="shared" si="86"/>
        <v>9</v>
      </c>
      <c r="C1137">
        <f t="shared" si="87"/>
        <v>5</v>
      </c>
      <c r="D1137">
        <f t="shared" si="88"/>
        <v>8</v>
      </c>
      <c r="E1137" t="str">
        <f>INDEX([2]!十八局地盤表,FLOOR((ROW()-2)/64, 1)+1,  D1137)</f>
        <v>戊</v>
      </c>
      <c r="F1137" t="str">
        <f>INDEX([2]!十八局地盤表,FLOOR((ROW()-2)/64, 1)+1,  MOD(D1137 - C1137-1, 8)+1)</f>
        <v>乙</v>
      </c>
      <c r="G1137" t="str">
        <f t="shared" si="89"/>
        <v>乙戊</v>
      </c>
      <c r="H1137" t="str">
        <f>VLOOKUP(G1137,天干沖合!$E$2:$G$101,2,FALSE)</f>
        <v/>
      </c>
      <c r="I1137" t="str">
        <f>VLOOKUP(G1137,天干沖合!$E$2:$G$101,3,FALSE)</f>
        <v>乙木克戊土，为阴害阳门（因戊为阳为天门），利于阴人、阴事，不利阳人、阳事，门吉尚可谋为，门凶、门迫则破财伤人。</v>
      </c>
    </row>
    <row r="1138" spans="1:9" x14ac:dyDescent="0.25">
      <c r="A1138">
        <f t="shared" si="85"/>
        <v>560.5</v>
      </c>
      <c r="B1138">
        <f t="shared" si="86"/>
        <v>9</v>
      </c>
      <c r="C1138">
        <f t="shared" si="87"/>
        <v>6</v>
      </c>
      <c r="D1138">
        <f t="shared" si="88"/>
        <v>1</v>
      </c>
      <c r="E1138" t="str">
        <f>INDEX([2]!十八局地盤表,FLOOR((ROW()-2)/64, 1)+1,  D1138)</f>
        <v>壬</v>
      </c>
      <c r="F1138" t="str">
        <f>INDEX([2]!十八局地盤表,FLOOR((ROW()-2)/64, 1)+1,  MOD(D1138 - C1138-1, 8)+1)</f>
        <v>乙</v>
      </c>
      <c r="G1138" t="str">
        <f t="shared" si="89"/>
        <v>乙壬</v>
      </c>
      <c r="H1138" t="str">
        <f>VLOOKUP(G1138,天干沖合!$E$2:$G$101,2,FALSE)</f>
        <v/>
      </c>
      <c r="I1138" t="str">
        <f>VLOOKUP(G1138,天干沖合!$E$2:$G$101,3,FALSE)</f>
        <v>为日奇入地，尊卑悖乱，官讼是非，有人谋害之事。</v>
      </c>
    </row>
    <row r="1139" spans="1:9" x14ac:dyDescent="0.25">
      <c r="A1139">
        <f t="shared" si="85"/>
        <v>561.5</v>
      </c>
      <c r="B1139">
        <f t="shared" si="86"/>
        <v>9</v>
      </c>
      <c r="C1139">
        <f t="shared" si="87"/>
        <v>6</v>
      </c>
      <c r="D1139">
        <f t="shared" si="88"/>
        <v>2</v>
      </c>
      <c r="E1139" t="str">
        <f>INDEX([2]!十八局地盤表,FLOOR((ROW()-2)/64, 1)+1,  D1139)</f>
        <v>辛</v>
      </c>
      <c r="F1139" t="str">
        <f>INDEX([2]!十八局地盤表,FLOOR((ROW()-2)/64, 1)+1,  MOD(D1139 - C1139-1, 8)+1)</f>
        <v>己</v>
      </c>
      <c r="G1139" t="str">
        <f t="shared" si="89"/>
        <v>己辛</v>
      </c>
      <c r="H1139" t="str">
        <f>VLOOKUP(G1139,天干沖合!$E$2:$G$101,2,FALSE)</f>
        <v/>
      </c>
      <c r="I1139" t="str">
        <f>VLOOKUP(G1139,天干沖合!$E$2:$G$101,3,FALSE)</f>
        <v>名为游魂入墓，易遭阴邪鬼魅作祟。</v>
      </c>
    </row>
    <row r="1140" spans="1:9" x14ac:dyDescent="0.25">
      <c r="A1140">
        <f t="shared" si="85"/>
        <v>562.5</v>
      </c>
      <c r="B1140">
        <f t="shared" si="86"/>
        <v>9</v>
      </c>
      <c r="C1140">
        <f t="shared" si="87"/>
        <v>6</v>
      </c>
      <c r="D1140">
        <f t="shared" si="88"/>
        <v>3</v>
      </c>
      <c r="E1140" t="str">
        <f>INDEX([2]!十八局地盤表,FLOOR((ROW()-2)/64, 1)+1,  D1140)</f>
        <v>乙</v>
      </c>
      <c r="F1140" t="str">
        <f>INDEX([2]!十八局地盤表,FLOOR((ROW()-2)/64, 1)+1,  MOD(D1140 - C1140-1, 8)+1)</f>
        <v>丁</v>
      </c>
      <c r="G1140" t="str">
        <f t="shared" si="89"/>
        <v>丁乙</v>
      </c>
      <c r="H1140" t="str">
        <f>VLOOKUP(G1140,天干沖合!$E$2:$G$101,2,FALSE)</f>
        <v/>
      </c>
      <c r="I1140" t="str">
        <f>VLOOKUP(G1140,天干沖合!$E$2:$G$101,3,FALSE)</f>
        <v>为人遁吉格，贵人加官晋爵，常人婚姻财帛有喜。</v>
      </c>
    </row>
    <row r="1141" spans="1:9" x14ac:dyDescent="0.25">
      <c r="A1141">
        <f t="shared" si="85"/>
        <v>563.5</v>
      </c>
      <c r="B1141">
        <f t="shared" si="86"/>
        <v>9</v>
      </c>
      <c r="C1141">
        <f t="shared" si="87"/>
        <v>6</v>
      </c>
      <c r="D1141">
        <f t="shared" si="88"/>
        <v>4</v>
      </c>
      <c r="E1141" t="str">
        <f>INDEX([2]!十八局地盤表,FLOOR((ROW()-2)/64, 1)+1,  D1141)</f>
        <v>己</v>
      </c>
      <c r="F1141" t="str">
        <f>INDEX([2]!十八局地盤表,FLOOR((ROW()-2)/64, 1)+1,  MOD(D1141 - C1141-1, 8)+1)</f>
        <v>丙</v>
      </c>
      <c r="G1141" t="str">
        <f t="shared" si="89"/>
        <v>丙己</v>
      </c>
      <c r="H1141" t="str">
        <f>VLOOKUP(G1141,天干沖合!$E$2:$G$101,2,FALSE)</f>
        <v/>
      </c>
      <c r="I1141" t="str">
        <f>VLOOKUP(G1141,天干沖合!$E$2:$G$101,3,FALSE)</f>
        <v>因丙火入戌墓，故为火悖入刑，囚人刑杖，文书不行，吉门得吉，凶门转凶。</v>
      </c>
    </row>
    <row r="1142" spans="1:9" x14ac:dyDescent="0.25">
      <c r="A1142">
        <f t="shared" si="85"/>
        <v>564.5</v>
      </c>
      <c r="B1142">
        <f t="shared" si="86"/>
        <v>9</v>
      </c>
      <c r="C1142">
        <f t="shared" si="87"/>
        <v>6</v>
      </c>
      <c r="D1142">
        <f t="shared" si="88"/>
        <v>5</v>
      </c>
      <c r="E1142" t="str">
        <f>INDEX([2]!十八局地盤表,FLOOR((ROW()-2)/64, 1)+1,  D1142)</f>
        <v>丁</v>
      </c>
      <c r="F1142" t="str">
        <f>INDEX([2]!十八局地盤表,FLOOR((ROW()-2)/64, 1)+1,  MOD(D1142 - C1142-1, 8)+1)</f>
        <v>庚</v>
      </c>
      <c r="G1142" t="str">
        <f t="shared" si="89"/>
        <v>庚丁</v>
      </c>
      <c r="H1142" t="str">
        <f>VLOOKUP(G1142,天干沖合!$E$2:$G$101,2,FALSE)</f>
        <v/>
      </c>
      <c r="I1142" t="str">
        <f>VLOOKUP(G1142,天干沖合!$E$2:$G$101,3,FALSE)</f>
        <v>名为亭亭之格，因私匿或男女关系起官司是非，门吉有救，门凶事必凶。</v>
      </c>
    </row>
    <row r="1143" spans="1:9" x14ac:dyDescent="0.25">
      <c r="A1143">
        <f t="shared" si="85"/>
        <v>565.5</v>
      </c>
      <c r="B1143">
        <f t="shared" si="86"/>
        <v>9</v>
      </c>
      <c r="C1143">
        <f t="shared" si="87"/>
        <v>6</v>
      </c>
      <c r="D1143">
        <f t="shared" si="88"/>
        <v>6</v>
      </c>
      <c r="E1143" t="str">
        <f>INDEX([2]!十八局地盤表,FLOOR((ROW()-2)/64, 1)+1,  D1143)</f>
        <v>丙</v>
      </c>
      <c r="F1143" t="str">
        <f>INDEX([2]!十八局地盤表,FLOOR((ROW()-2)/64, 1)+1,  MOD(D1143 - C1143-1, 8)+1)</f>
        <v>戊</v>
      </c>
      <c r="G1143" t="str">
        <f t="shared" si="89"/>
        <v>戊丙</v>
      </c>
      <c r="H1143" t="str">
        <f>VLOOKUP(G1143,天干沖合!$E$2:$G$101,2,FALSE)</f>
        <v/>
      </c>
      <c r="I1143" t="str">
        <f>VLOOKUP(G1143,天干沖合!$E$2:$G$101,3,FALSE)</f>
        <v>因青龙甲木生助丙火，故为青龙返首，为事所谋，大吉大利。若逢迫墓击刑，吉事成凶。</v>
      </c>
    </row>
    <row r="1144" spans="1:9" x14ac:dyDescent="0.25">
      <c r="A1144">
        <f t="shared" si="85"/>
        <v>566.5</v>
      </c>
      <c r="B1144">
        <f t="shared" si="86"/>
        <v>9</v>
      </c>
      <c r="C1144">
        <f t="shared" si="87"/>
        <v>6</v>
      </c>
      <c r="D1144">
        <f t="shared" si="88"/>
        <v>7</v>
      </c>
      <c r="E1144" t="str">
        <f>INDEX([2]!十八局地盤表,FLOOR((ROW()-2)/64, 1)+1,  D1144)</f>
        <v>庚</v>
      </c>
      <c r="F1144" t="str">
        <f>INDEX([2]!十八局地盤表,FLOOR((ROW()-2)/64, 1)+1,  MOD(D1144 - C1144-1, 8)+1)</f>
        <v>壬</v>
      </c>
      <c r="G1144" t="str">
        <f t="shared" si="89"/>
        <v>壬庚</v>
      </c>
      <c r="H1144" t="str">
        <f>VLOOKUP(G1144,天干沖合!$E$2:$G$101,2,FALSE)</f>
        <v/>
      </c>
      <c r="I1144" t="str">
        <f>VLOOKUP(G1144,天干沖合!$E$2:$G$101,3,FALSE)</f>
        <v>因庚为太白，壬为蛇，故名为太白擒蛇，刑狱公平，立剖邪正。</v>
      </c>
    </row>
    <row r="1145" spans="1:9" x14ac:dyDescent="0.25">
      <c r="A1145">
        <f t="shared" si="85"/>
        <v>567.5</v>
      </c>
      <c r="B1145">
        <f t="shared" si="86"/>
        <v>9</v>
      </c>
      <c r="C1145">
        <f t="shared" si="87"/>
        <v>6</v>
      </c>
      <c r="D1145">
        <f t="shared" si="88"/>
        <v>8</v>
      </c>
      <c r="E1145" t="str">
        <f>INDEX([2]!十八局地盤表,FLOOR((ROW()-2)/64, 1)+1,  D1145)</f>
        <v>戊</v>
      </c>
      <c r="F1145" t="str">
        <f>INDEX([2]!十八局地盤表,FLOOR((ROW()-2)/64, 1)+1,  MOD(D1145 - C1145-1, 8)+1)</f>
        <v>辛</v>
      </c>
      <c r="G1145" t="str">
        <f t="shared" si="89"/>
        <v>辛戊</v>
      </c>
      <c r="H1145" t="str">
        <f>VLOOKUP(G1145,天干沖合!$E$2:$G$101,2,FALSE)</f>
        <v/>
      </c>
      <c r="I1145" t="str">
        <f>VLOOKUP(G1145,天干沖合!$E$2:$G$101,3,FALSE)</f>
        <v>辛金克甲木，子午又相冲，故为困龙被伤，主官司破财，屈抑守分尚可，妄动则带来祸殃。</v>
      </c>
    </row>
    <row r="1146" spans="1:9" x14ac:dyDescent="0.25">
      <c r="A1146">
        <f t="shared" si="85"/>
        <v>568.5</v>
      </c>
      <c r="B1146">
        <f t="shared" si="86"/>
        <v>9</v>
      </c>
      <c r="C1146">
        <f t="shared" si="87"/>
        <v>7</v>
      </c>
      <c r="D1146">
        <f t="shared" si="88"/>
        <v>1</v>
      </c>
      <c r="E1146" t="str">
        <f>INDEX([2]!十八局地盤表,FLOOR((ROW()-2)/64, 1)+1,  D1146)</f>
        <v>壬</v>
      </c>
      <c r="F1146" t="str">
        <f>INDEX([2]!十八局地盤表,FLOOR((ROW()-2)/64, 1)+1,  MOD(D1146 - C1146-1, 8)+1)</f>
        <v>辛</v>
      </c>
      <c r="G1146" t="str">
        <f t="shared" si="89"/>
        <v>辛壬</v>
      </c>
      <c r="H1146" t="str">
        <f>VLOOKUP(G1146,天干沖合!$E$2:$G$101,2,FALSE)</f>
        <v/>
      </c>
      <c r="I1146" t="str">
        <f>VLOOKUP(G1146,天干沖合!$E$2:$G$101,3,FALSE)</f>
        <v>因壬为凶蛇，辛为牢狱，故名为凶蛇入狱，两男争女，讼狱不息，先动失理。</v>
      </c>
    </row>
    <row r="1147" spans="1:9" x14ac:dyDescent="0.25">
      <c r="A1147">
        <f t="shared" si="85"/>
        <v>569.5</v>
      </c>
      <c r="B1147">
        <f t="shared" si="86"/>
        <v>9</v>
      </c>
      <c r="C1147">
        <f t="shared" si="87"/>
        <v>7</v>
      </c>
      <c r="D1147">
        <f t="shared" si="88"/>
        <v>2</v>
      </c>
      <c r="E1147" t="str">
        <f>INDEX([2]!十八局地盤表,FLOOR((ROW()-2)/64, 1)+1,  D1147)</f>
        <v>辛</v>
      </c>
      <c r="F1147" t="str">
        <f>INDEX([2]!十八局地盤表,FLOOR((ROW()-2)/64, 1)+1,  MOD(D1147 - C1147-1, 8)+1)</f>
        <v>乙</v>
      </c>
      <c r="G1147" t="str">
        <f t="shared" si="89"/>
        <v>乙辛</v>
      </c>
      <c r="H1147" t="str">
        <f>VLOOKUP(G1147,天干沖合!$E$2:$G$101,2,FALSE)</f>
        <v>沖</v>
      </c>
      <c r="I1147" t="str">
        <f>VLOOKUP(G1147,天干沖合!$E$2:$G$101,3,FALSE)</f>
        <v>乙为青龙，辛为白虎，乙木被刑金冲克而逃，故为青龙逃走，人亡财破，奴仆拐带，六畜皆伤。测婚为女逃男。</v>
      </c>
    </row>
    <row r="1148" spans="1:9" x14ac:dyDescent="0.25">
      <c r="A1148">
        <f t="shared" si="85"/>
        <v>570.5</v>
      </c>
      <c r="B1148">
        <f t="shared" si="86"/>
        <v>9</v>
      </c>
      <c r="C1148">
        <f t="shared" si="87"/>
        <v>7</v>
      </c>
      <c r="D1148">
        <f t="shared" si="88"/>
        <v>3</v>
      </c>
      <c r="E1148" t="str">
        <f>INDEX([2]!十八局地盤表,FLOOR((ROW()-2)/64, 1)+1,  D1148)</f>
        <v>乙</v>
      </c>
      <c r="F1148" t="str">
        <f>INDEX([2]!十八局地盤表,FLOOR((ROW()-2)/64, 1)+1,  MOD(D1148 - C1148-1, 8)+1)</f>
        <v>己</v>
      </c>
      <c r="G1148" t="str">
        <f t="shared" si="89"/>
        <v>己乙</v>
      </c>
      <c r="H1148" t="str">
        <f>VLOOKUP(G1148,天干沖合!$E$2:$G$101,2,FALSE)</f>
        <v/>
      </c>
      <c r="I1148" t="str">
        <f>VLOOKUP(G1148,天干沖合!$E$2:$G$101,3,FALSE)</f>
        <v>因戌为乙木之墓，己又为地户，故名墓神不明，地户逢星，宜遁迹隐形为利。</v>
      </c>
    </row>
    <row r="1149" spans="1:9" x14ac:dyDescent="0.25">
      <c r="A1149">
        <f t="shared" si="85"/>
        <v>571.5</v>
      </c>
      <c r="B1149">
        <f t="shared" si="86"/>
        <v>9</v>
      </c>
      <c r="C1149">
        <f t="shared" si="87"/>
        <v>7</v>
      </c>
      <c r="D1149">
        <f t="shared" si="88"/>
        <v>4</v>
      </c>
      <c r="E1149" t="str">
        <f>INDEX([2]!十八局地盤表,FLOOR((ROW()-2)/64, 1)+1,  D1149)</f>
        <v>己</v>
      </c>
      <c r="F1149" t="str">
        <f>INDEX([2]!十八局地盤表,FLOOR((ROW()-2)/64, 1)+1,  MOD(D1149 - C1149-1, 8)+1)</f>
        <v>丁</v>
      </c>
      <c r="G1149" t="str">
        <f t="shared" si="89"/>
        <v>丁己</v>
      </c>
      <c r="H1149" t="str">
        <f>VLOOKUP(G1149,天干沖合!$E$2:$G$101,2,FALSE)</f>
        <v/>
      </c>
      <c r="I1149" t="str">
        <f>VLOOKUP(G1149,天干沖合!$E$2:$G$101,3,FALSE)</f>
        <v>因戌为火库，己为勾陈，故为火入勾陈，奸私仇冤，事因女人。</v>
      </c>
    </row>
    <row r="1150" spans="1:9" x14ac:dyDescent="0.25">
      <c r="A1150">
        <f t="shared" si="85"/>
        <v>572.5</v>
      </c>
      <c r="B1150">
        <f t="shared" si="86"/>
        <v>9</v>
      </c>
      <c r="C1150">
        <f t="shared" si="87"/>
        <v>7</v>
      </c>
      <c r="D1150">
        <f t="shared" si="88"/>
        <v>5</v>
      </c>
      <c r="E1150" t="str">
        <f>INDEX([2]!十八局地盤表,FLOOR((ROW()-2)/64, 1)+1,  D1150)</f>
        <v>丁</v>
      </c>
      <c r="F1150" t="str">
        <f>INDEX([2]!十八局地盤表,FLOOR((ROW()-2)/64, 1)+1,  MOD(D1150 - C1150-1, 8)+1)</f>
        <v>丙</v>
      </c>
      <c r="G1150" t="str">
        <f t="shared" si="89"/>
        <v>丙丁</v>
      </c>
      <c r="H1150" t="str">
        <f>VLOOKUP(G1150,天干沖合!$E$2:$G$101,2,FALSE)</f>
        <v/>
      </c>
      <c r="I1150" t="str">
        <f>VLOOKUP(G1150,天干沖合!$E$2:$G$101,3,FALSE)</f>
        <v>为星奇朱雀，贵人文书吉利，常人平静安乐，得三吉门为天遁。</v>
      </c>
    </row>
    <row r="1151" spans="1:9" x14ac:dyDescent="0.25">
      <c r="A1151">
        <f t="shared" si="85"/>
        <v>573.5</v>
      </c>
      <c r="B1151">
        <f t="shared" si="86"/>
        <v>9</v>
      </c>
      <c r="C1151">
        <f t="shared" si="87"/>
        <v>7</v>
      </c>
      <c r="D1151">
        <f t="shared" si="88"/>
        <v>6</v>
      </c>
      <c r="E1151" t="str">
        <f>INDEX([2]!十八局地盤表,FLOOR((ROW()-2)/64, 1)+1,  D1151)</f>
        <v>丙</v>
      </c>
      <c r="F1151" t="str">
        <f>INDEX([2]!十八局地盤表,FLOOR((ROW()-2)/64, 1)+1,  MOD(D1151 - C1151-1, 8)+1)</f>
        <v>庚</v>
      </c>
      <c r="G1151" t="str">
        <f t="shared" si="89"/>
        <v>庚丙</v>
      </c>
      <c r="H1151" t="str">
        <f>VLOOKUP(G1151,天干沖合!$E$2:$G$101,2,FALSE)</f>
        <v/>
      </c>
      <c r="I1151" t="str">
        <f>VLOOKUP(G1151,天干沖合!$E$2:$G$101,3,FALSE)</f>
        <v>为太白入荧，测贼盗时，看贼人来不来，太白入荧，贼定要来，为客进利，为主破财。</v>
      </c>
    </row>
    <row r="1152" spans="1:9" x14ac:dyDescent="0.25">
      <c r="A1152">
        <f t="shared" si="85"/>
        <v>574.5</v>
      </c>
      <c r="B1152">
        <f t="shared" si="86"/>
        <v>9</v>
      </c>
      <c r="C1152">
        <f t="shared" si="87"/>
        <v>7</v>
      </c>
      <c r="D1152">
        <f t="shared" si="88"/>
        <v>7</v>
      </c>
      <c r="E1152" t="str">
        <f>INDEX([2]!十八局地盤表,FLOOR((ROW()-2)/64, 1)+1,  D1152)</f>
        <v>庚</v>
      </c>
      <c r="F1152" t="str">
        <f>INDEX([2]!十八局地盤表,FLOOR((ROW()-2)/64, 1)+1,  MOD(D1152 - C1152-1, 8)+1)</f>
        <v>戊</v>
      </c>
      <c r="G1152" t="str">
        <f t="shared" si="89"/>
        <v>戊庚</v>
      </c>
      <c r="H1152" t="str">
        <f>VLOOKUP(G1152,天干沖合!$E$2:$G$101,2,FALSE)</f>
        <v/>
      </c>
      <c r="I1152" t="str">
        <f>VLOOKUP(G1152,天干沖合!$E$2:$G$101,3,FALSE)</f>
        <v>因值符甲最怕庚金克杀，故为值符飞宫，吉事不吉，凶事更凶，求财没利益，测病也主凶。同时，甲庚相冲，飞宫也主换地方。</v>
      </c>
    </row>
    <row r="1153" spans="1:9" x14ac:dyDescent="0.25">
      <c r="A1153">
        <f t="shared" si="85"/>
        <v>575.5</v>
      </c>
      <c r="B1153">
        <f t="shared" si="86"/>
        <v>9</v>
      </c>
      <c r="C1153">
        <f t="shared" si="87"/>
        <v>7</v>
      </c>
      <c r="D1153">
        <f t="shared" si="88"/>
        <v>8</v>
      </c>
      <c r="E1153" t="str">
        <f>INDEX([2]!十八局地盤表,FLOOR((ROW()-2)/64, 1)+1,  D1153)</f>
        <v>戊</v>
      </c>
      <c r="F1153" t="str">
        <f>INDEX([2]!十八局地盤表,FLOOR((ROW()-2)/64, 1)+1,  MOD(D1153 - C1153-1, 8)+1)</f>
        <v>壬</v>
      </c>
      <c r="G1153" t="str">
        <f t="shared" si="89"/>
        <v>壬戊</v>
      </c>
      <c r="H1153" t="str">
        <f>VLOOKUP(G1153,天干沖合!$E$2:$G$101,2,FALSE)</f>
        <v/>
      </c>
      <c r="I1153" t="str">
        <f>VLOOKUP(G1153,天干沖合!$E$2:$G$101,3,FALSE)</f>
        <v>因壬为小蛇，甲为青龙，故名为小蛇化龙，男人发达，女人产婴童。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D a t a M a s h u p   s q m i d = " 3 5 d 8 0 3 2 e - 7 2 4 1 - 4 8 7 7 - b b 1 0 - 2 0 c 7 0 9 b e 3 d 8 6 "   x m l n s = " h t t p : / / s c h e m a s . m i c r o s o f t . c o m / D a t a M a s h u p " > A A A A A O c E A A B Q S w M E F A A C A A g A g K z R W K L 8 L v q l A A A A 9 g A A A B I A H A B D b 2 5 m a W c v U G F j a 2 F n Z S 5 4 b W w g o h g A K K A U A A A A A A A A A A A A A A A A A A A A A A A A A A A A h Y 9 B D o I w F E S v Q r q n L T U m S j 5 l 4 V Y S E 6 J x S 2 q F R v g Y W i x 3 c + G R v I I Y R d 2 5 n J k 3 y c z 9 e o N 0 a O r g o j t r W k x I R D k J N K r 2 Y L B M S O + O 4 Y K k E j a F O h W l D k Y Y b T x Y k 5 D K u X P M m P e e + h l t u 5 I J z i O 2 z 9 a 5 q n R T h A a t K 1 B p 8 m k d / r e I h N 1 r j B Q 0 E k s q 5 o J y Y J M J m c E v I M a 9 z / T H h F V f u 7 7 T U m O 4 z Y F N E t j 7 g 3 w A U E s D B B Q A A g A I A I C s 0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r N F Y u K z 5 T + A B A A C 6 B A A A E w A c A E Z v c m 1 1 b G F z L 1 N l Y 3 R p b 2 4 x L m 0 g o h g A K K A U A A A A A A A A A A A A A A A A A A A A A A A A A A A A f V M / a 9 t A H N 0 N / g 6 H u s h w G B x C l 8 Q B R 0 l K l w y x o Y M Q Q b Y u s Y n u L p x O + Y P x 0 q m F D h k S e 3 H W T M E u n d w h 9 M v E T v M t e q e z 7 D t J r h b B e 6 f 3 3 u / d T x H q 8 B 4 l o K n e t Z 1 y q V y K u j 5 D A Z i P f y 7 u p 4 t f w / n d N + 6 3 Q w T q I E S 8 X A L i a d K Y d S R y e N N B Y d W J G U O E f 6 H s o k 3 p h V 3 p u 8 c + R n V L F 5 n / m L 7 N X i x v 4 D q U c H H c g 0 r s g + V 0 f X I u P F u 3 l 8 g S q i 3 p V 2 0 x n 0 R n l G G H h j E m k o x s 5 Q z 7 / a V 2 b f E w s y D 4 T P j H 7 a o 8 M o A g 5 b b + w 9 U E w Q U E O L r h + j c 5 n C 9 j g E Z e K + U w 2 M + T 7 6 P x 6 5 + v R T 5 / X 7 4 v R s / v T 8 M c K Z j X 3 4 / z y c R g B p V V V S c I 0 y t R l e o k W r e l i C V s Z z q F m b r M g r R K t B b M w Y 1 R j T y U B Y g V J 0 q o d a R s d p g r w 5 g / L V B z O + q F P D E 7 o d e a U x O F Y o M l Z h c l g g D 5 n S 5 w d T M P 7 O 4 B E o c h 8 E l Q Q F n W 2 v U T o / F l z j R B 7 W y m g h v W h p J 3 3 L c O Y o x v 0 1 S n 6 U U n / 5 g R p C 7 z J b D c A g h W O l l C F W W i n r 4 1 j S C Q f c Q R p 3 g 9 g U B V R X Z m R p F Z / b O r F U 6 i t o R s 1 a G 4 3 S P I d p M p P F c d 8 a B s b O O a 1 j b v q R E N p u U M K u V S j 2 x U 2 / k H U E s B A i 0 A F A A C A A g A g K z R W K L 8 L v q l A A A A 9 g A A A B I A A A A A A A A A A A A A A A A A A A A A A E N v b m Z p Z y 9 Q Y W N r Y W d l L n h t b F B L A Q I t A B Q A A g A I A I C s 0 V g P y u m r p A A A A O k A A A A T A A A A A A A A A A A A A A A A A P E A A A B b Q 2 9 u d G V u d F 9 U e X B l c 1 0 u e G 1 s U E s B A i 0 A F A A C A A g A g K z R W L i s + U / g A Q A A u g Q A A B M A A A A A A A A A A A A A A A A A 4 g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Q 4 A A A A A A A C H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1 J T l D J U I w J U U 2 J T k 0 J U F G J U U 2 J U I y J T k 2 J U U 1 J T k w J T g 4 d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T F l N m Y z M i 1 j N D U z L T Q 0 N D g t O T g 0 O C 0 5 N z Q 2 M W E 3 N 2 F i Z j k i I C 8 + P E V u d H J 5 I F R 5 c G U 9 I k Z p b G x F b m F i b G V k I i B W Y W x 1 Z T 0 i b D E i I C 8 + P E V u d H J 5 I F R 5 c G U 9 I k Z p b G x F c n J v c k N v d W 5 0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N D g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U Y X J n Z X Q i I F Z h b H V l P S J z 5 Z y w 5 p S v 5 r K W 5 Z C I d G F i b G U i I C 8 + P E V u d H J 5 I F R 5 c G U 9 I k Z p b G x M Y X N 0 V X B k Y X R l Z C I g V m F s d W U 9 I m Q y M D I 0 L T A 2 L T E 3 V D I w O j M 2 O j A w L j c 4 M z M 2 N T Z a I i A v P j x F b n R y e S B U e X B l P S J G a W x s Q 2 9 s d W 1 u V H l w Z X M i I F Z h b H V l P S J z Q m d Z Q S I g L z 4 8 R W 5 0 c n k g V H l w Z T 0 i R m l s b E N v b H V t b k 5 h b W V z I i B W Y W x 1 Z T 0 i c 1 s m c X V v d D v l n L D o v Y n m l 6 z p p p Y m c X V v d D s s J n F 1 b 3 Q 7 6 L 2 J 5 L m d 5 a 6 u J n F 1 b 3 Q 7 L C Z x d W 9 0 O + a y l u W Q i O m X n O S / g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+ W c s O i 9 i e a X r O m m l i Z x d W 9 0 O y w m c X V v d D v o v Y n k u Z 3 l r q 4 m c X V v d D t d L C Z x d W 9 0 O 3 F 1 Z X J 5 U m V s Y X R p b 2 5 z a G l w c y Z x d W 9 0 O z p b X S w m c X V v d D t j b 2 x 1 b W 5 J Z G V u d G l 0 a W V z J n F 1 b 3 Q 7 O l s m c X V v d D t T Z W N 0 a W 9 u M S / l n L D m l K / m s p b l k I h 0 Y W J s Z S 9 H c m 9 1 c G V k I F J v d 3 M u e + W c s O i 9 i e a X r O m m l i w w f S Z x d W 9 0 O y w m c X V v d D t T Z W N 0 a W 9 u M S / l n L D m l K / m s p b l k I h 0 Y W J s Z S 9 H c m 9 1 c G V k I F J v d 3 M u e + i 9 i e S 5 n e W u r i w x f S Z x d W 9 0 O y w m c X V v d D t T Z W N 0 a W 9 u M S / l n L D m l K / m s p b l k I h 0 Y W J s Z S 9 B Z G R l Z C B D d X N 0 b 2 0 u e + a y l u W Q i O m X n O S / g i w z f S Z x d W 9 0 O 1 0 s J n F 1 b 3 Q 7 Q 2 9 s d W 1 u Q 2 9 1 b n Q m c X V v d D s 6 M y w m c X V v d D t L Z X l D b 2 x 1 b W 5 O Y W 1 l c y Z x d W 9 0 O z p b J n F 1 b 3 Q 7 5 Z y w 6 L 2 J 5 p e s 6 a a W J n F 1 b 3 Q 7 L C Z x d W 9 0 O + i 9 i e S 5 n e W u r i Z x d W 9 0 O 1 0 s J n F 1 b 3 Q 7 Q 2 9 s d W 1 u S W R l b n R p d G l l c y Z x d W 9 0 O z p b J n F 1 b 3 Q 7 U 2 V j d G l v b j E v 5 Z y w 5 p S v 5 r K W 5 Z C I d G F i b G U v R 3 J v d X B l Z C B S b 3 d z L n v l n L D o v Y n m l 6 z p p p Y s M H 0 m c X V v d D s s J n F 1 b 3 Q 7 U 2 V j d G l v b j E v 5 Z y w 5 p S v 5 r K W 5 Z C I d G F i b G U v R 3 J v d X B l Z C B S b 3 d z L n v o v Y n k u Z 3 l r q 4 s M X 0 m c X V v d D s s J n F 1 b 3 Q 7 U 2 V j d G l v b j E v 5 Z y w 5 p S v 5 r K W 5 Z C I d G F i b G U v Q W R k Z W Q g Q 3 V z d G 9 t L n v m s p b l k I j p l 5 z k v 4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Q y V C M C V F N i U 5 N C V B R i V F N i V C M i U 5 N i V F N S U 5 M C U 4 O H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i U 5 N C V B R i V F N i V C M i U 5 N i V F N S U 5 M C U 4 O H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2 J T k 0 J U F G J U U 2 J U I y J T k 2 J U U 1 J T k w J T g 4 d G F i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Y l O T Q l Q U Y l R T Y l Q j I l O T Y l R T U l O T A l O D h 0 Y W J s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2 J T k 0 J U F G J U U 2 J U I y J T k 2 J U U 1 J T k w J T g 4 d G F i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2 J T k 0 J U F G J U U 2 J U I y J T k 2 J U U 1 J T k w J T g 4 d G F i b G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Y l O T Q l Q U Y l R T Y l Q j I l O T Y l R T U l O T A l O D h 0 Y W J s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i U 5 N C V B R i V F N i V C M i U 5 N i V F N S U 5 M C U 4 O H R h Y m x l L 1 J l b W 9 2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H 8 a u m u L v Q b l Q H h O h M E X M A A A A A A I A A A A A A B B m A A A A A Q A A I A A A A H s 1 i l y C g p E f F Q Z y L e c I + c r o 3 r N X i X 5 d 2 7 O X v 2 3 a v P R h A A A A A A 6 A A A A A A g A A I A A A A N m d o k g E U Q O v e 0 E D 9 D c 3 X G K o M l N i 1 H 5 i 3 n q K y 9 h l T R g R U A A A A G f N / l K u 8 I T q J j u J D Y 2 U l 7 q B l s M C 4 A 3 z k 2 y j a T S l i 6 0 y a m C M h 9 5 o t Y p S Y V 7 e v I 0 T E j y G y / I J J w F d a 1 P s R i 7 E p B h X m k 3 r Y Q B s Y o T k X A i C H v G R Q A A A A C d / p 0 v N 8 t u s g D P Q o A O x 0 E / D W l i C r 3 U b X f k D s I V H Z E t g y w S u p R I 3 l g Z i C j z 1 e g M V s w B W k G m U J g U o S 4 3 P l S A K P z I = < / D a t a M a s h u p > 
</file>

<file path=customXml/itemProps1.xml><?xml version="1.0" encoding="utf-8"?>
<ds:datastoreItem xmlns:ds="http://schemas.openxmlformats.org/officeDocument/2006/customXml" ds:itemID="{CB57FAE6-677A-4EAF-95EB-A34D5BECEAD1}">
  <ds:schemaRefs/>
</ds:datastoreItem>
</file>

<file path=customXml/itemProps2.xml><?xml version="1.0" encoding="utf-8"?>
<ds:datastoreItem xmlns:ds="http://schemas.openxmlformats.org/officeDocument/2006/customXml" ds:itemID="{D1099DB5-E6CE-4E2C-BC7C-8B0F1FFFFB8C}">
  <ds:schemaRefs/>
</ds:datastoreItem>
</file>

<file path=customXml/itemProps3.xml><?xml version="1.0" encoding="utf-8"?>
<ds:datastoreItem xmlns:ds="http://schemas.openxmlformats.org/officeDocument/2006/customXml" ds:itemID="{B1EED448-29C6-42CF-AC7D-D0324CA0099A}">
  <ds:schemaRefs/>
</ds:datastoreItem>
</file>

<file path=customXml/itemProps4.xml><?xml version="1.0" encoding="utf-8"?>
<ds:datastoreItem xmlns:ds="http://schemas.openxmlformats.org/officeDocument/2006/customXml" ds:itemID="{6035DC0E-8D12-4EE2-BF24-C667556417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23</vt:i4>
      </vt:variant>
    </vt:vector>
  </HeadingPairs>
  <TitlesOfParts>
    <vt:vector size="37" baseType="lpstr">
      <vt:lpstr>落宮</vt:lpstr>
      <vt:lpstr>八門</vt:lpstr>
      <vt:lpstr>九星</vt:lpstr>
      <vt:lpstr>def</vt:lpstr>
      <vt:lpstr>主客</vt:lpstr>
      <vt:lpstr>生剋</vt:lpstr>
      <vt:lpstr>關係判斷</vt:lpstr>
      <vt:lpstr>天干沖合</vt:lpstr>
      <vt:lpstr>天干沖合按序</vt:lpstr>
      <vt:lpstr>地支沖合-匯總</vt:lpstr>
      <vt:lpstr>地支沖合</vt:lpstr>
      <vt:lpstr>地支沖合按序</vt:lpstr>
      <vt:lpstr>十二長生-匯總</vt:lpstr>
      <vt:lpstr>門加門</vt:lpstr>
      <vt:lpstr>九宮</vt:lpstr>
      <vt:lpstr>九宮五行</vt:lpstr>
      <vt:lpstr>九宮關係</vt:lpstr>
      <vt:lpstr>九星</vt:lpstr>
      <vt:lpstr>九星五行</vt:lpstr>
      <vt:lpstr>五行</vt:lpstr>
      <vt:lpstr>五行生剋關係</vt:lpstr>
      <vt:lpstr>八宮</vt:lpstr>
      <vt:lpstr>八宮宮位</vt:lpstr>
      <vt:lpstr>八宮按位排</vt:lpstr>
      <vt:lpstr>八門</vt:lpstr>
      <vt:lpstr>八門五行</vt:lpstr>
      <vt:lpstr>八門吉凶</vt:lpstr>
      <vt:lpstr>八門按位排</vt:lpstr>
      <vt:lpstr>六儀地支對應</vt:lpstr>
      <vt:lpstr>十二長生</vt:lpstr>
      <vt:lpstr>十天干</vt:lpstr>
      <vt:lpstr>地支</vt:lpstr>
      <vt:lpstr>地支九宮</vt:lpstr>
      <vt:lpstr>宮對應位</vt:lpstr>
      <vt:lpstr>宮門判斷</vt:lpstr>
      <vt:lpstr>月五行</vt:lpstr>
      <vt:lpstr>生剋旺衰主客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翔 トビー</cp:lastModifiedBy>
  <cp:lastPrinted>2024-05-31T17:45:59Z</cp:lastPrinted>
  <dcterms:created xsi:type="dcterms:W3CDTF">2024-05-15T19:03:23Z</dcterms:created>
  <dcterms:modified xsi:type="dcterms:W3CDTF">2024-06-17T20:36:57Z</dcterms:modified>
</cp:coreProperties>
</file>