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ink/ink1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theme/themeOverride7.xml" ContentType="application/vnd.openxmlformats-officedocument.themeOverrid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souza/Google Drive/DBox@GDrive/Doctorate/2017/MINHA-DAPD-Journal/experiments/"/>
    </mc:Choice>
  </mc:AlternateContent>
  <xr:revisionPtr revIDLastSave="0" documentId="13_ncr:1_{A1EABAE9-CD34-D048-8366-0F45FC02FFC9}" xr6:coauthVersionLast="46" xr6:coauthVersionMax="46" xr10:uidLastSave="{00000000-0000-0000-0000-000000000000}"/>
  <bookViews>
    <workbookView xWindow="0" yWindow="500" windowWidth="34880" windowHeight="20240" xr2:uid="{73171AA7-8BB2-984F-9F98-F4EAD9BE95F5}"/>
  </bookViews>
  <sheets>
    <sheet name="Strong scalability" sheetId="2" r:id="rId1"/>
    <sheet name="Weak scalability" sheetId="4" r:id="rId2"/>
    <sheet name="Workload scalability - #tasks" sheetId="5" r:id="rId3"/>
    <sheet name="Workload scalability - task dur" sheetId="6" r:id="rId4"/>
    <sheet name="% DBMS Bottleneck" sheetId="11" r:id="rId5"/>
    <sheet name="DBMS impact" sheetId="9" r:id="rId6"/>
    <sheet name="OLAP queries" sheetId="10" r:id="rId7"/>
    <sheet name="d-Chiron vs. Chiron" sheetId="13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0" l="1"/>
  <c r="B3" i="10"/>
  <c r="E3" i="9" l="1"/>
  <c r="E4" i="9"/>
  <c r="E5" i="9"/>
  <c r="E6" i="9"/>
  <c r="E7" i="9"/>
  <c r="E8" i="9"/>
  <c r="E9" i="9"/>
  <c r="E2" i="9"/>
  <c r="C3" i="9"/>
  <c r="C4" i="9"/>
  <c r="C5" i="9"/>
  <c r="C6" i="9"/>
  <c r="C7" i="9"/>
  <c r="C8" i="9"/>
  <c r="C9" i="9"/>
  <c r="C2" i="9"/>
  <c r="D26" i="5"/>
  <c r="F26" i="5"/>
  <c r="C27" i="5"/>
  <c r="D27" i="5"/>
  <c r="F27" i="5"/>
  <c r="C28" i="5"/>
  <c r="D28" i="5"/>
  <c r="F28" i="5"/>
  <c r="E14" i="6"/>
  <c r="E15" i="6"/>
  <c r="E16" i="6"/>
  <c r="D17" i="6"/>
  <c r="B14" i="6" s="1"/>
  <c r="C14" i="6" s="1"/>
  <c r="B8" i="6"/>
  <c r="C8" i="6" s="1"/>
  <c r="B9" i="6"/>
  <c r="C9" i="6" s="1"/>
  <c r="B10" i="6"/>
  <c r="C10" i="6" s="1"/>
  <c r="B11" i="6"/>
  <c r="C11" i="6" s="1"/>
  <c r="C11" i="5"/>
  <c r="C17" i="5"/>
  <c r="C20" i="5"/>
  <c r="D20" i="5" s="1"/>
  <c r="C21" i="5"/>
  <c r="C22" i="5"/>
  <c r="F2" i="5"/>
  <c r="D2" i="5" s="1"/>
  <c r="F3" i="5"/>
  <c r="F4" i="5"/>
  <c r="F8" i="5"/>
  <c r="F9" i="5"/>
  <c r="F10" i="5"/>
  <c r="F11" i="5"/>
  <c r="F14" i="5"/>
  <c r="F15" i="5"/>
  <c r="F16" i="5"/>
  <c r="F20" i="5"/>
  <c r="F21" i="5"/>
  <c r="F22" i="5"/>
  <c r="E17" i="5"/>
  <c r="D17" i="5" s="1"/>
  <c r="D8" i="5"/>
  <c r="D9" i="5"/>
  <c r="D10" i="5"/>
  <c r="D14" i="5"/>
  <c r="D15" i="5"/>
  <c r="D16" i="5"/>
  <c r="D11" i="5"/>
  <c r="D21" i="5"/>
  <c r="D22" i="5"/>
  <c r="B2" i="5"/>
  <c r="B3" i="5"/>
  <c r="B4" i="5"/>
  <c r="E11" i="6"/>
  <c r="E10" i="6"/>
  <c r="E9" i="6"/>
  <c r="E8" i="6"/>
  <c r="E4" i="6"/>
  <c r="E3" i="6"/>
  <c r="E2" i="6"/>
  <c r="C2" i="6" s="1"/>
  <c r="G4" i="4"/>
  <c r="C4" i="4"/>
  <c r="G3" i="4"/>
  <c r="C3" i="4"/>
  <c r="G2" i="4"/>
  <c r="D2" i="4" s="1"/>
  <c r="C2" i="4"/>
  <c r="B16" i="6" l="1"/>
  <c r="C16" i="6" s="1"/>
  <c r="B17" i="6"/>
  <c r="C17" i="6" s="1"/>
  <c r="B15" i="6"/>
  <c r="C15" i="6" s="1"/>
  <c r="C3" i="6"/>
  <c r="C4" i="6"/>
  <c r="D4" i="5"/>
  <c r="D3" i="5"/>
  <c r="D4" i="4"/>
  <c r="D3" i="4"/>
  <c r="G7" i="2" l="1"/>
  <c r="E7" i="2"/>
  <c r="C7" i="2"/>
  <c r="G6" i="2"/>
  <c r="E6" i="2"/>
  <c r="C6" i="2"/>
  <c r="G5" i="2"/>
  <c r="E5" i="2"/>
  <c r="C5" i="2"/>
  <c r="G4" i="2"/>
  <c r="K6" i="2" s="1"/>
  <c r="E4" i="2"/>
  <c r="J7" i="2" s="1"/>
  <c r="C4" i="2"/>
  <c r="I4" i="2" s="1"/>
  <c r="F2" i="2"/>
  <c r="D2" i="2"/>
  <c r="B2" i="2"/>
  <c r="K5" i="2" l="1"/>
  <c r="K7" i="2"/>
  <c r="I7" i="2"/>
  <c r="K4" i="2"/>
  <c r="J5" i="2"/>
  <c r="J4" i="2"/>
  <c r="J6" i="2"/>
  <c r="I5" i="2"/>
  <c r="I6" i="2"/>
</calcChain>
</file>

<file path=xl/sharedStrings.xml><?xml version="1.0" encoding="utf-8"?>
<sst xmlns="http://schemas.openxmlformats.org/spreadsheetml/2006/main" count="59" uniqueCount="46">
  <si>
    <t>12 threads</t>
  </si>
  <si>
    <t>24 threads</t>
  </si>
  <si>
    <t>48 threads</t>
  </si>
  <si>
    <t>Cores</t>
  </si>
  <si>
    <t>Linear</t>
  </si>
  <si>
    <t>Linear time 12 (min)</t>
  </si>
  <si>
    <t>Linear time 24 (min)</t>
  </si>
  <si>
    <t>Linear time 48 (min)</t>
  </si>
  <si>
    <t>Exec Time (s)</t>
  </si>
  <si>
    <t>Exec Time (min)</t>
  </si>
  <si>
    <t>Workers</t>
  </si>
  <si>
    <t># tasks</t>
  </si>
  <si>
    <t>Ideal</t>
  </si>
  <si>
    <t>Max Time</t>
  </si>
  <si>
    <t>Exec. Time</t>
  </si>
  <si>
    <t>Cost (sec)</t>
  </si>
  <si>
    <t>#FinishedTasks</t>
  </si>
  <si>
    <t>Relative Perfect</t>
  </si>
  <si>
    <t>Workload: 23k tasks, 5s on average</t>
  </si>
  <si>
    <t>4k tasks, 120s on average</t>
  </si>
  <si>
    <t>With runtime queries</t>
  </si>
  <si>
    <t>Without runtime queries</t>
  </si>
  <si>
    <t>Total time (s)</t>
  </si>
  <si>
    <t>Total time (min)</t>
  </si>
  <si>
    <t>DBMS time (s)</t>
  </si>
  <si>
    <t>DBMS time (min)</t>
  </si>
  <si>
    <t>Mean task duration (s)</t>
  </si>
  <si>
    <t>getREADYtasks</t>
  </si>
  <si>
    <t>insertTasks</t>
  </si>
  <si>
    <t>updateTasksToFINISHED</t>
  </si>
  <si>
    <t>taskIDInDomain-FINISHED</t>
  </si>
  <si>
    <t>getFileFields</t>
  </si>
  <si>
    <t>storeOutputDomainData</t>
  </si>
  <si>
    <t>taskIDInDomain-RUNNING</t>
  </si>
  <si>
    <t>taskIDInDomain-READY</t>
  </si>
  <si>
    <t>updateTasksToRUNNING</t>
  </si>
  <si>
    <t>Function</t>
  </si>
  <si>
    <t>Time (%)</t>
  </si>
  <si>
    <t>5 k tasks</t>
  </si>
  <si>
    <t>20 k tasks</t>
  </si>
  <si>
    <t>5k tasks, 1 s</t>
  </si>
  <si>
    <t>5 k, tasks 16 s</t>
  </si>
  <si>
    <t>20 k, tasks 1 s</t>
  </si>
  <si>
    <t>20 k tasks, 16 s</t>
  </si>
  <si>
    <t>d-Chiron</t>
  </si>
  <si>
    <t>Chiron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</si>
</sst>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.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8"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1" fillId="0" borderId="0" xfId="1" applyFont="1"/>
    <xf numFmtId="0" fontId="3" fillId="0" borderId="0" xfId="1" applyFont="1"/>
    <xf numFmtId="0" fontId="4" fillId="0" borderId="0" xfId="1" applyFont="1"/>
    <xf numFmtId="0" fontId="6" fillId="0" borderId="0" xfId="0" applyFont="1"/>
    <xf numFmtId="0" fontId="2" fillId="0" borderId="0" xfId="1" applyAlignment="1">
      <alignment horizontal="center"/>
    </xf>
  </cellXfs>
  <cellStyles count="3">
    <cellStyle name="Normal" xfId="0" builtinId="0"/>
    <cellStyle name="Normal 2" xfId="1" xr:uid="{91D1CB16-3CF5-1F47-B207-CE532E1A2744}"/>
    <cellStyle name="Normal 2 2" xfId="2" xr:uid="{08BA9CC2-72C2-8340-AC22-8578A2053C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</c:v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'Strong scalability'!$A$4:$A$7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scalability'!$C$4:$C$7</c:f>
              <c:numCache>
                <c:formatCode>General</c:formatCode>
                <c:ptCount val="4"/>
                <c:pt idx="0">
                  <c:v>283.35176099999995</c:v>
                </c:pt>
                <c:pt idx="1">
                  <c:v>143.10694999999998</c:v>
                </c:pt>
                <c:pt idx="2">
                  <c:v>74.222316666666671</c:v>
                </c:pt>
                <c:pt idx="3">
                  <c:v>39.505483333333338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5-5C40-B5BD-4EEF67C8249A}"/>
            </c:ext>
          </c:extLst>
        </c:ser>
        <c:ser>
          <c:idx val="1"/>
          <c:order val="1"/>
          <c:tx>
            <c:v>24</c:v>
          </c:tx>
          <c:spPr>
            <a:ln w="25400">
              <a:solidFill>
                <a:srgbClr val="F9770C"/>
              </a:solidFill>
              <a:prstDash val="sysDash"/>
            </a:ln>
          </c:spPr>
          <c:marker>
            <c:spPr>
              <a:solidFill>
                <a:srgbClr val="F9770C"/>
              </a:solidFill>
              <a:ln>
                <a:noFill/>
              </a:ln>
            </c:spPr>
          </c:marker>
          <c:xVal>
            <c:numRef>
              <c:f>'Strong scalability'!$A$4:$A$7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scalability'!$E$4:$E$7</c:f>
              <c:numCache>
                <c:formatCode>General</c:formatCode>
                <c:ptCount val="4"/>
                <c:pt idx="0">
                  <c:v>143.20811666666665</c:v>
                </c:pt>
                <c:pt idx="1">
                  <c:v>74.253433333333334</c:v>
                </c:pt>
                <c:pt idx="2">
                  <c:v>39.50438333333333</c:v>
                </c:pt>
                <c:pt idx="3">
                  <c:v>22.554216666666665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5-5C40-B5BD-4EEF67C8249A}"/>
            </c:ext>
          </c:extLst>
        </c:ser>
        <c:ser>
          <c:idx val="2"/>
          <c:order val="2"/>
          <c:tx>
            <c:v>48</c:v>
          </c:tx>
          <c:spPr>
            <a:ln w="25400">
              <a:solidFill>
                <a:schemeClr val="accent6">
                  <a:lumMod val="50000"/>
                </a:schemeClr>
              </a:solidFill>
              <a:prstDash val="dashDot"/>
            </a:ln>
          </c:spPr>
          <c:marker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'Strong scalability'!$A$4:$A$7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scalability'!$G$4:$G$7</c:f>
              <c:numCache>
                <c:formatCode>General</c:formatCode>
                <c:ptCount val="4"/>
                <c:pt idx="0">
                  <c:v>74.327066666666667</c:v>
                </c:pt>
                <c:pt idx="1">
                  <c:v>40.045616666666668</c:v>
                </c:pt>
                <c:pt idx="2">
                  <c:v>22.657449999999997</c:v>
                </c:pt>
                <c:pt idx="3">
                  <c:v>13.887233333333334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15-5C40-B5BD-4EEF67C8249A}"/>
            </c:ext>
          </c:extLst>
        </c:ser>
        <c:ser>
          <c:idx val="3"/>
          <c:order val="3"/>
          <c:tx>
            <c:v>Linear 12</c:v>
          </c:tx>
          <c:spPr>
            <a:ln w="12700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c:spPr>
          <c:marker>
            <c:symbol val="star"/>
            <c:size val="4"/>
            <c:spPr>
              <a:noFill/>
              <a:ln w="19050">
                <a:noFill/>
              </a:ln>
            </c:spPr>
          </c:marker>
          <c:xVal>
            <c:numRef>
              <c:f>'Strong scalability'!$A$4:$A$7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scalability'!$I$4:$I$7</c:f>
              <c:numCache>
                <c:formatCode>General</c:formatCode>
                <c:ptCount val="4"/>
                <c:pt idx="0">
                  <c:v>283.35176099999995</c:v>
                </c:pt>
                <c:pt idx="1">
                  <c:v>141.67588049999998</c:v>
                </c:pt>
                <c:pt idx="2">
                  <c:v>70.837940249999988</c:v>
                </c:pt>
                <c:pt idx="3">
                  <c:v>35.418970124999994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15-5C40-B5BD-4EEF67C8249A}"/>
            </c:ext>
          </c:extLst>
        </c:ser>
        <c:ser>
          <c:idx val="4"/>
          <c:order val="4"/>
          <c:tx>
            <c:v>Linear 24</c:v>
          </c:tx>
          <c:spPr>
            <a:ln w="12700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'Strong scalability'!$A$4:$A$7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scalability'!$J$4:$J$7</c:f>
              <c:numCache>
                <c:formatCode>General</c:formatCode>
                <c:ptCount val="4"/>
                <c:pt idx="0">
                  <c:v>143.20811666666665</c:v>
                </c:pt>
                <c:pt idx="1">
                  <c:v>71.604058333333327</c:v>
                </c:pt>
                <c:pt idx="2">
                  <c:v>35.802029166666664</c:v>
                </c:pt>
                <c:pt idx="3">
                  <c:v>17.901014583333332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15-5C40-B5BD-4EEF67C8249A}"/>
            </c:ext>
          </c:extLst>
        </c:ser>
        <c:ser>
          <c:idx val="5"/>
          <c:order val="5"/>
          <c:tx>
            <c:v>Linear 48</c:v>
          </c:tx>
          <c:spPr>
            <a:ln w="12700">
              <a:solidFill>
                <a:srgbClr val="CEA04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'Strong scalability'!$A$4:$A$7</c:f>
              <c:numCache>
                <c:formatCode>General</c:formatCode>
                <c:ptCount val="4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960</c:v>
                </c:pt>
              </c:numCache>
            </c:numRef>
          </c:xVal>
          <c:yVal>
            <c:numRef>
              <c:f>'Strong scalability'!$K$4:$K$7</c:f>
              <c:numCache>
                <c:formatCode>General</c:formatCode>
                <c:ptCount val="4"/>
                <c:pt idx="0">
                  <c:v>74.327066666666667</c:v>
                </c:pt>
                <c:pt idx="1">
                  <c:v>37.163533333333334</c:v>
                </c:pt>
                <c:pt idx="2">
                  <c:v>18.581766666666667</c:v>
                </c:pt>
                <c:pt idx="3">
                  <c:v>9.2908833333333334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15-5C40-B5BD-4EEF67C8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93312"/>
        <c:axId val="529596704"/>
      </c:scatterChart>
      <c:valAx>
        <c:axId val="529593312"/>
        <c:scaling>
          <c:logBase val="10"/>
          <c:orientation val="minMax"/>
          <c:max val="10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crossAx val="529596704"/>
        <c:crosses val="autoZero"/>
        <c:crossBetween val="midCat"/>
        <c:majorUnit val="10"/>
      </c:valAx>
      <c:valAx>
        <c:axId val="52959670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layout>
            <c:manualLayout>
              <c:xMode val="edge"/>
              <c:yMode val="edge"/>
              <c:x val="1.1421547217960048E-2"/>
              <c:y val="0.190326138943732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959331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7530175466921247"/>
          <c:y val="1.9673140144476926E-2"/>
          <c:w val="0.56352422415801084"/>
          <c:h val="0.22642631382814765"/>
        </c:manualLayout>
      </c:layout>
      <c:overlay val="0"/>
      <c:spPr>
        <a:noFill/>
        <a:ln w="6350"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With user steering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'Workload scalability - task dur'!#REF!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'Workload scalability - task dur'!#REF!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A28-C349-882E-E9F6056ADF87}"/>
            </c:ext>
          </c:extLst>
        </c:ser>
        <c:ser>
          <c:idx val="1"/>
          <c:order val="1"/>
          <c:tx>
            <c:v>Without user steering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'Workload scalability - task dur'!#REF!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'Workload scalability - task dur'!#REF!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A28-C349-882E-E9F6056ADF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45"/>
        <c:axId val="153677824"/>
        <c:axId val="108261312"/>
      </c:barChart>
      <c:catAx>
        <c:axId val="1536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61312"/>
        <c:crosses val="autoZero"/>
        <c:auto val="1"/>
        <c:lblAlgn val="ctr"/>
        <c:lblOffset val="100"/>
        <c:noMultiLvlLbl val="0"/>
      </c:catAx>
      <c:valAx>
        <c:axId val="10826131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153677824"/>
        <c:crosses val="autoZero"/>
        <c:crossBetween val="between"/>
        <c:majorUnit val="5"/>
      </c:valAx>
    </c:plotArea>
    <c:legend>
      <c:legendPos val="t"/>
      <c:overlay val="0"/>
    </c:legend>
    <c:plotVisOnly val="0"/>
    <c:dispBlanksAs val="zero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DBMS Bottleneck'!$B$1</c:f>
              <c:strCache>
                <c:ptCount val="1"/>
                <c:pt idx="0">
                  <c:v>Time (%)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'% DBMS Bottleneck'!$A$2:$A$10</c:f>
              <c:strCache>
                <c:ptCount val="9"/>
                <c:pt idx="0">
                  <c:v>getREADYtasks</c:v>
                </c:pt>
                <c:pt idx="1">
                  <c:v>insertTasks</c:v>
                </c:pt>
                <c:pt idx="2">
                  <c:v>updateTasksToFINISHED</c:v>
                </c:pt>
                <c:pt idx="3">
                  <c:v>taskIDInDomain-FINISHED</c:v>
                </c:pt>
                <c:pt idx="4">
                  <c:v>storeOutputDomainData</c:v>
                </c:pt>
                <c:pt idx="5">
                  <c:v>taskIDInDomain-RUNNING</c:v>
                </c:pt>
                <c:pt idx="6">
                  <c:v>updateTasksToRUNNING</c:v>
                </c:pt>
                <c:pt idx="7">
                  <c:v>taskIDInDomain-READY</c:v>
                </c:pt>
                <c:pt idx="8">
                  <c:v>getFileFields</c:v>
                </c:pt>
              </c:strCache>
            </c:strRef>
          </c:cat>
          <c:val>
            <c:numRef>
              <c:f>'% DBMS Bottleneck'!$B$2:$B$10</c:f>
              <c:numCache>
                <c:formatCode>General</c:formatCode>
                <c:ptCount val="9"/>
                <c:pt idx="0">
                  <c:v>41.045283580186599</c:v>
                </c:pt>
                <c:pt idx="1">
                  <c:v>30.084220517506399</c:v>
                </c:pt>
                <c:pt idx="2">
                  <c:v>5.4325421279670199</c:v>
                </c:pt>
                <c:pt idx="3">
                  <c:v>4.3116088314668799</c:v>
                </c:pt>
                <c:pt idx="4">
                  <c:v>3.0056241455761201</c:v>
                </c:pt>
                <c:pt idx="5">
                  <c:v>2.36777237085361</c:v>
                </c:pt>
                <c:pt idx="6">
                  <c:v>2.3505953519340999</c:v>
                </c:pt>
                <c:pt idx="7">
                  <c:v>1.5593899856208899</c:v>
                </c:pt>
                <c:pt idx="8">
                  <c:v>1.35007827053982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8-7545-845B-05693337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418591"/>
        <c:axId val="1221396351"/>
      </c:barChart>
      <c:catAx>
        <c:axId val="12214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21396351"/>
        <c:crosses val="autoZero"/>
        <c:auto val="1"/>
        <c:lblAlgn val="ctr"/>
        <c:lblOffset val="100"/>
        <c:noMultiLvlLbl val="0"/>
      </c:catAx>
      <c:valAx>
        <c:axId val="12213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214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23 k tasks</c:v>
          </c:tx>
          <c:xVal>
            <c:numRef>
              <c:f>'OLAP queries'!$E$14:$E$17</c:f>
              <c:numCache>
                <c:formatCode>General</c:formatCode>
                <c:ptCount val="4"/>
              </c:numCache>
            </c:numRef>
          </c:xVal>
          <c:yVal>
            <c:numRef>
              <c:f>'OLAP queries'!$U$14:$U$17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6-8D4E-B38D-54C7F9E9DFF8}"/>
            </c:ext>
          </c:extLst>
        </c:ser>
        <c:ser>
          <c:idx val="0"/>
          <c:order val="1"/>
          <c:tx>
            <c:v>4 k tasks</c:v>
          </c:tx>
          <c:spPr>
            <a:ln>
              <a:solidFill>
                <a:srgbClr val="61A2F4"/>
              </a:solidFill>
            </a:ln>
          </c:spPr>
          <c:xVal>
            <c:numRef>
              <c:f>'OLAP queries'!$E$8:$E$11</c:f>
              <c:numCache>
                <c:formatCode>General</c:formatCode>
                <c:ptCount val="4"/>
              </c:numCache>
            </c:numRef>
          </c:xVal>
          <c:yVal>
            <c:numRef>
              <c:f>'OLAP queries'!$U$8:$U$11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6-8D4E-B38D-54C7F9E9DFF8}"/>
            </c:ext>
          </c:extLst>
        </c:ser>
        <c:ser>
          <c:idx val="3"/>
          <c:order val="2"/>
          <c:tx>
            <c:v>23 k linear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pPr>
              <a:ln w="22225">
                <a:solidFill>
                  <a:srgbClr val="FF0000"/>
                </a:solidFill>
              </a:ln>
            </c:spPr>
          </c:marker>
          <c:xVal>
            <c:numRef>
              <c:f>'OLAP queries'!$E$14:$E$17</c:f>
              <c:numCache>
                <c:formatCode>General</c:formatCode>
                <c:ptCount val="4"/>
              </c:numCache>
            </c:numRef>
          </c:xVal>
          <c:yVal>
            <c:numRef>
              <c:f>'OLAP queries'!$N$14:$N$17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6-8D4E-B38D-54C7F9E9DFF8}"/>
            </c:ext>
          </c:extLst>
        </c:ser>
        <c:ser>
          <c:idx val="2"/>
          <c:order val="3"/>
          <c:tx>
            <c:v>4 k linear</c:v>
          </c:tx>
          <c:spPr>
            <a:ln>
              <a:solidFill>
                <a:srgbClr val="A3C7FF"/>
              </a:solidFill>
              <a:prstDash val="sysDash"/>
            </a:ln>
          </c:spPr>
          <c:marker>
            <c:spPr>
              <a:solidFill>
                <a:srgbClr val="A3C7FF"/>
              </a:solidFill>
              <a:ln>
                <a:noFill/>
              </a:ln>
            </c:spPr>
          </c:marker>
          <c:xVal>
            <c:numRef>
              <c:f>'OLAP queries'!$E$8:$E$11</c:f>
              <c:numCache>
                <c:formatCode>General</c:formatCode>
                <c:ptCount val="4"/>
              </c:numCache>
            </c:numRef>
          </c:xVal>
          <c:yVal>
            <c:numRef>
              <c:f>'OLAP queries'!$N$8:$N$11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F6-8D4E-B38D-54C7F9E9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79008"/>
        <c:axId val="528982640"/>
      </c:scatterChart>
      <c:valAx>
        <c:axId val="528979008"/>
        <c:scaling>
          <c:orientation val="minMax"/>
          <c:max val="12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Duration on Average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82640"/>
        <c:crosses val="autoZero"/>
        <c:crossBetween val="midCat"/>
      </c:valAx>
      <c:valAx>
        <c:axId val="528982640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7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112198719793"/>
          <c:y val="4.7627285941817601E-2"/>
          <c:w val="0.40437904091916099"/>
          <c:h val="9.3413285327755599E-2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With user steering</c:v>
          </c:tx>
          <c:spPr>
            <a:solidFill>
              <a:sysClr val="windowText" lastClr="000000"/>
            </a:solidFill>
            <a:ln w="57150">
              <a:noFill/>
            </a:ln>
          </c:spPr>
          <c:invertIfNegative val="0"/>
          <c:dLbls>
            <c:dLbl>
              <c:idx val="1"/>
              <c:layout>
                <c:manualLayout>
                  <c:x val="0"/>
                  <c:y val="6.29370594715562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0A-1042-9429-9DE56FC39EBC}"/>
                </c:ext>
              </c:extLst>
            </c:dLbl>
            <c:dLbl>
              <c:idx val="2"/>
              <c:layout>
                <c:manualLayout>
                  <c:x val="4.4106010361490952E-4"/>
                  <c:y val="3.59138314247438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0A-1042-9429-9DE56FC39E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'OLAP queries'!$B$2:$C$2</c:f>
              <c:strCache>
                <c:ptCount val="2"/>
                <c:pt idx="0">
                  <c:v>Workload: 23k tasks, 5s on average</c:v>
                </c:pt>
                <c:pt idx="1">
                  <c:v>4k tasks, 120s on average</c:v>
                </c:pt>
              </c:strCache>
            </c:strRef>
          </c:cat>
          <c:val>
            <c:numRef>
              <c:f>'OLAP queries'!$B$3</c:f>
              <c:numCache>
                <c:formatCode>General</c:formatCode>
                <c:ptCount val="1"/>
                <c:pt idx="0">
                  <c:v>17.02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A-1042-9429-9DE56FC39EBC}"/>
            </c:ext>
          </c:extLst>
        </c:ser>
        <c:ser>
          <c:idx val="1"/>
          <c:order val="1"/>
          <c:tx>
            <c:v>Without user steering</c:v>
          </c:tx>
          <c:spPr>
            <a:solidFill>
              <a:sysClr val="window" lastClr="FFFFFF">
                <a:lumMod val="85000"/>
              </a:sysClr>
            </a:solidFill>
          </c:spPr>
          <c:invertIfNegative val="0"/>
          <c:dLbls>
            <c:dLbl>
              <c:idx val="0"/>
              <c:layout>
                <c:manualLayout>
                  <c:x val="5.46874960421855E-2"/>
                  <c:y val="2.69276695232848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96137831740834"/>
                      <c:h val="0.166098841509461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F0A-1042-9429-9DE56FC39EBC}"/>
                </c:ext>
              </c:extLst>
            </c:dLbl>
            <c:dLbl>
              <c:idx val="1"/>
              <c:layout>
                <c:manualLayout>
                  <c:x val="-1.0015059051342989E-16"/>
                  <c:y val="8.39160792954088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0A-1042-9429-9DE56FC39E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'OLAP queries'!$B$2:$C$2</c:f>
              <c:strCache>
                <c:ptCount val="2"/>
                <c:pt idx="0">
                  <c:v>Workload: 23k tasks, 5s on average</c:v>
                </c:pt>
                <c:pt idx="1">
                  <c:v>4k tasks, 120s on average</c:v>
                </c:pt>
              </c:strCache>
            </c:strRef>
          </c:cat>
          <c:val>
            <c:numRef>
              <c:f>'OLAP queries'!$B$4</c:f>
              <c:numCache>
                <c:formatCode>General</c:formatCode>
                <c:ptCount val="1"/>
                <c:pt idx="0">
                  <c:v>16.580233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A-1042-9429-9DE56FC39E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45"/>
        <c:axId val="153677824"/>
        <c:axId val="108261312"/>
      </c:barChart>
      <c:catAx>
        <c:axId val="1536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61312"/>
        <c:crosses val="autoZero"/>
        <c:auto val="1"/>
        <c:lblAlgn val="ctr"/>
        <c:lblOffset val="100"/>
        <c:noMultiLvlLbl val="0"/>
      </c:catAx>
      <c:valAx>
        <c:axId val="10826131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153677824"/>
        <c:crosses val="autoZero"/>
        <c:crossBetween val="between"/>
        <c:majorUnit val="5"/>
      </c:valAx>
    </c:plotArea>
    <c:legend>
      <c:legendPos val="t"/>
      <c:overlay val="0"/>
    </c:legend>
    <c:plotVisOnly val="0"/>
    <c:dispBlanksAs val="zero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d-Chiron and Chiron comparison in 936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'd-Chiron vs. Chiron'!$A$3</c:f>
              <c:strCache>
                <c:ptCount val="1"/>
                <c:pt idx="0">
                  <c:v>d-Chiron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4106010361490952E-4"/>
                  <c:y val="3.59138314247438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31-7045-BFC6-150C6ADF2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'd-Chiron vs. Chiron'!$B$2:$E$2</c:f>
              <c:strCache>
                <c:ptCount val="4"/>
                <c:pt idx="0">
                  <c:v>5k tasks, 1 s</c:v>
                </c:pt>
                <c:pt idx="1">
                  <c:v>5 k, tasks 16 s</c:v>
                </c:pt>
                <c:pt idx="2">
                  <c:v>20 k, tasks 1 s</c:v>
                </c:pt>
                <c:pt idx="3">
                  <c:v>20 k tasks, 16 s</c:v>
                </c:pt>
              </c:strCache>
            </c:strRef>
          </c:cat>
          <c:val>
            <c:numRef>
              <c:f>'d-Chiron vs. Chiron'!$B$3:$E$3</c:f>
              <c:numCache>
                <c:formatCode>General</c:formatCode>
                <c:ptCount val="4"/>
                <c:pt idx="0">
                  <c:v>4.9578499999999996</c:v>
                </c:pt>
                <c:pt idx="1">
                  <c:v>9.4707666669999995</c:v>
                </c:pt>
                <c:pt idx="2">
                  <c:v>5.5125833330000003</c:v>
                </c:pt>
                <c:pt idx="3">
                  <c:v>9.5169499999999996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1-7045-BFC6-150C6ADF29BB}"/>
            </c:ext>
          </c:extLst>
        </c:ser>
        <c:ser>
          <c:idx val="1"/>
          <c:order val="1"/>
          <c:tx>
            <c:strRef>
              <c:f>'d-Chiron vs. Chiron'!$A$4</c:f>
              <c:strCache>
                <c:ptCount val="1"/>
                <c:pt idx="0">
                  <c:v>Chiron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'd-Chiron vs. Chiron'!$B$4:$E$4</c:f>
              <c:numCache>
                <c:formatCode>General</c:formatCode>
                <c:ptCount val="4"/>
                <c:pt idx="0">
                  <c:v>11.36838333</c:v>
                </c:pt>
                <c:pt idx="1">
                  <c:v>11.654716669999999</c:v>
                </c:pt>
                <c:pt idx="2">
                  <c:v>61.49271667</c:v>
                </c:pt>
                <c:pt idx="3">
                  <c:v>63.167050000000003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1-7045-BFC6-150C6ADF29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504320"/>
        <c:axId val="108258432"/>
      </c:barChart>
      <c:catAx>
        <c:axId val="15250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8258432"/>
        <c:crosses val="autoZero"/>
        <c:auto val="1"/>
        <c:lblAlgn val="ctr"/>
        <c:lblOffset val="100"/>
        <c:noMultiLvlLbl val="0"/>
      </c:catAx>
      <c:valAx>
        <c:axId val="108258432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250432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23 k tasks</c:v>
          </c:tx>
          <c:spPr>
            <a:ln w="22225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Sheet2!#REF!</c:f>
            </c:numRef>
          </c:xVal>
          <c:yVal>
            <c:numRef>
              <c:f>'Weak scalability'!$G$14:$G$17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B-3146-AB5E-1685B7B54C80}"/>
            </c:ext>
          </c:extLst>
        </c:ser>
        <c:ser>
          <c:idx val="0"/>
          <c:order val="1"/>
          <c:tx>
            <c:v>4 k tasks</c:v>
          </c:tx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</c:spPr>
          </c:marker>
          <c:xVal>
            <c:numRef>
              <c:f>Sheet2!#REF!</c:f>
            </c:numRef>
          </c:xVal>
          <c:yVal>
            <c:numRef>
              <c:f>'Weak scalability'!$G$8:$G$11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B-3146-AB5E-1685B7B5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50096"/>
        <c:axId val="529453216"/>
      </c:scatterChart>
      <c:valAx>
        <c:axId val="529450096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Duration on Average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53216"/>
        <c:crosses val="autoZero"/>
        <c:crossBetween val="midCat"/>
      </c:valAx>
      <c:valAx>
        <c:axId val="529453216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5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339555814494899"/>
          <c:y val="4.38193945560666E-2"/>
          <c:w val="0.22272594776675"/>
          <c:h val="0.162327519113006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 s</c:v>
          </c:tx>
          <c:spPr>
            <a:ln w="22225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marker>
          <c:xVal>
            <c:numRef>
              <c:f>Sheet2!#REF!</c:f>
            </c:numRef>
          </c:xVal>
          <c:yVal>
            <c:numRef>
              <c:f>'Weak scalability'!$G$20:$G$22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6-DA41-9D1A-536FC01D528E}"/>
            </c:ext>
          </c:extLst>
        </c:ser>
        <c:ser>
          <c:idx val="1"/>
          <c:order val="1"/>
          <c:tx>
            <c:v>5 s</c:v>
          </c:tx>
          <c:spPr>
            <a:ln w="22225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Sheet2!#REF!</c:f>
            </c:numRef>
          </c:xVal>
          <c:yVal>
            <c:numRef>
              <c:f>'Weak scalability'!$G$26:$G$28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6-DA41-9D1A-536FC01D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80464"/>
        <c:axId val="529483584"/>
      </c:scatterChart>
      <c:valAx>
        <c:axId val="529480464"/>
        <c:scaling>
          <c:orientation val="minMax"/>
          <c:max val="2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 (10³)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83584"/>
        <c:crosses val="autoZero"/>
        <c:crossBetween val="midCat"/>
      </c:valAx>
      <c:valAx>
        <c:axId val="529483584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2948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352294203828799"/>
          <c:y val="0.104788541655634"/>
          <c:w val="0.19123920787606899"/>
          <c:h val="0.15758530183726999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scalability'!$D$1</c:f>
              <c:strCache>
                <c:ptCount val="1"/>
                <c:pt idx="0">
                  <c:v>Ideal</c:v>
                </c:pt>
              </c:strCache>
            </c:strRef>
          </c:tx>
          <c:spPr>
            <a:ln w="22225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0">
                <a:noFill/>
              </a:ln>
              <a:effectLst/>
            </c:spPr>
          </c:marker>
          <c:xVal>
            <c:numRef>
              <c:f>'Weak scalability'!$C$2:$C$4</c:f>
              <c:numCache>
                <c:formatCode>General</c:formatCode>
                <c:ptCount val="3"/>
                <c:pt idx="0">
                  <c:v>240</c:v>
                </c:pt>
                <c:pt idx="1">
                  <c:v>480</c:v>
                </c:pt>
                <c:pt idx="2">
                  <c:v>936</c:v>
                </c:pt>
              </c:numCache>
            </c:numRef>
          </c:xVal>
          <c:yVal>
            <c:numRef>
              <c:f>'Weak scalability'!$D$2:$D$4</c:f>
              <c:numCache>
                <c:formatCode>General</c:formatCode>
                <c:ptCount val="3"/>
                <c:pt idx="0">
                  <c:v>29.160083333333333</c:v>
                </c:pt>
                <c:pt idx="1">
                  <c:v>29.160083333333333</c:v>
                </c:pt>
                <c:pt idx="2">
                  <c:v>29.160083333333333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3-3F46-846D-B8677A7BA316}"/>
            </c:ext>
          </c:extLst>
        </c:ser>
        <c:ser>
          <c:idx val="1"/>
          <c:order val="1"/>
          <c:tx>
            <c:strRef>
              <c:f>'Weak scalability'!$G$1</c:f>
              <c:strCache>
                <c:ptCount val="1"/>
                <c:pt idx="0">
                  <c:v>Exec. Time</c:v>
                </c:pt>
              </c:strCache>
            </c:strRef>
          </c:tx>
          <c:spPr>
            <a:ln w="22225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'Weak scalability'!$C$2:$C$4</c:f>
              <c:numCache>
                <c:formatCode>General</c:formatCode>
                <c:ptCount val="3"/>
                <c:pt idx="0">
                  <c:v>240</c:v>
                </c:pt>
                <c:pt idx="1">
                  <c:v>480</c:v>
                </c:pt>
                <c:pt idx="2">
                  <c:v>936</c:v>
                </c:pt>
              </c:numCache>
            </c:numRef>
          </c:xVal>
          <c:yVal>
            <c:numRef>
              <c:f>'Weak scalability'!$G$2:$G$4</c:f>
              <c:numCache>
                <c:formatCode>General</c:formatCode>
                <c:ptCount val="3"/>
                <c:pt idx="0">
                  <c:v>29.160083333333333</c:v>
                </c:pt>
                <c:pt idx="1">
                  <c:v>32.731649999999995</c:v>
                </c:pt>
                <c:pt idx="2">
                  <c:v>39.642716666666665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3-3F46-846D-B8677A7B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14208"/>
        <c:axId val="530918112"/>
      </c:scatterChart>
      <c:scatterChart>
        <c:scatterStyle val="lineMarker"/>
        <c:varyColors val="0"/>
        <c:ser>
          <c:idx val="2"/>
          <c:order val="2"/>
          <c:tx>
            <c:strRef>
              <c:f>'Weak scalability'!$E$1</c:f>
              <c:strCache>
                <c:ptCount val="1"/>
                <c:pt idx="0">
                  <c:v># tasks</c:v>
                </c:pt>
              </c:strCache>
            </c:strRef>
          </c:tx>
          <c:marker>
            <c:symbol val="none"/>
          </c:marker>
          <c:xVal>
            <c:numRef>
              <c:f>'Weak scalability'!$C$2:$C$4</c:f>
              <c:numCache>
                <c:formatCode>General</c:formatCode>
                <c:ptCount val="3"/>
                <c:pt idx="0">
                  <c:v>240</c:v>
                </c:pt>
                <c:pt idx="1">
                  <c:v>480</c:v>
                </c:pt>
                <c:pt idx="2">
                  <c:v>936</c:v>
                </c:pt>
              </c:numCache>
            </c:numRef>
          </c:xVal>
          <c:yVal>
            <c:numRef>
              <c:f>'Weak scalability'!$E$2:$E$4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D3-3F46-846D-B8677A7B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79376"/>
        <c:axId val="531266224"/>
      </c:scatterChart>
      <c:valAx>
        <c:axId val="530914208"/>
        <c:scaling>
          <c:orientation val="minMax"/>
          <c:max val="10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530918112"/>
        <c:crosses val="autoZero"/>
        <c:crossBetween val="midCat"/>
        <c:majorUnit val="100"/>
        <c:minorUnit val="100"/>
      </c:valAx>
      <c:valAx>
        <c:axId val="530918112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914208"/>
        <c:crosses val="autoZero"/>
        <c:crossBetween val="midCat"/>
      </c:valAx>
      <c:valAx>
        <c:axId val="5312662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1279376"/>
        <c:crosses val="max"/>
        <c:crossBetween val="midCat"/>
      </c:valAx>
      <c:valAx>
        <c:axId val="531279376"/>
        <c:scaling>
          <c:orientation val="minMax"/>
          <c:max val="24"/>
          <c:min val="6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 (10³)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531266224"/>
        <c:crosses val="max"/>
        <c:crossBetween val="midCat"/>
        <c:majorUnit val="2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6560635871741101"/>
          <c:y val="0.56118766404199505"/>
          <c:w val="0.185746177365122"/>
          <c:h val="0.174659820997076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 u="none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23 k tasks</c:v>
          </c:tx>
          <c:spPr>
            <a:ln w="22225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'Workload scalability - #tasks'!#REF!</c:f>
            </c:numRef>
          </c:xVal>
          <c:yVal>
            <c:numRef>
              <c:f>'Workload scalability - #tasks'!$F$14:$F$17</c:f>
              <c:numCache>
                <c:formatCode>General</c:formatCode>
                <c:ptCount val="4"/>
                <c:pt idx="0">
                  <c:v>16.580233333333332</c:v>
                </c:pt>
                <c:pt idx="1">
                  <c:v>27.004650000000002</c:v>
                </c:pt>
                <c:pt idx="2">
                  <c:v>39.642716666666665</c:v>
                </c:pt>
                <c:pt idx="3">
                  <c:v>63.205350000000003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2-8945-A01A-BA9B57675B0B}"/>
            </c:ext>
          </c:extLst>
        </c:ser>
        <c:ser>
          <c:idx val="0"/>
          <c:order val="1"/>
          <c:tx>
            <c:v>4 k tasks</c:v>
          </c:tx>
          <c:spPr>
            <a:ln>
              <a:solidFill>
                <a:sysClr val="window" lastClr="FFFFFF">
                  <a:lumMod val="75000"/>
                </a:sysClr>
              </a:solidFill>
            </a:ln>
          </c:spPr>
          <c:marker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</c:spPr>
          </c:marker>
          <c:xVal>
            <c:numRef>
              <c:f>'Workload scalability - #tasks'!#REF!</c:f>
            </c:numRef>
          </c:xVal>
          <c:yVal>
            <c:numRef>
              <c:f>'Workload scalability - #tasks'!$F$8:$F$11</c:f>
              <c:numCache>
                <c:formatCode>General</c:formatCode>
                <c:ptCount val="4"/>
                <c:pt idx="0">
                  <c:v>3.1194999999999999</c:v>
                </c:pt>
                <c:pt idx="1">
                  <c:v>5.2169166666666662</c:v>
                </c:pt>
                <c:pt idx="2">
                  <c:v>7.7842833333333337</c:v>
                </c:pt>
                <c:pt idx="3">
                  <c:v>13.754300000000001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2-8945-A01A-BA9B57675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50096"/>
        <c:axId val="529453216"/>
      </c:scatterChart>
      <c:valAx>
        <c:axId val="529450096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Duration on Average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53216"/>
        <c:crosses val="autoZero"/>
        <c:crossBetween val="midCat"/>
      </c:valAx>
      <c:valAx>
        <c:axId val="529453216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5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339555814494899"/>
          <c:y val="4.38193945560666E-2"/>
          <c:w val="0.22272594776675"/>
          <c:h val="0.162327519113006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 s</c:v>
          </c:tx>
          <c:spPr>
            <a:ln w="22225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#tasks'!$F$20:$F$22</c:f>
              <c:numCache>
                <c:formatCode>General</c:formatCode>
                <c:ptCount val="3"/>
                <c:pt idx="0">
                  <c:v>7.7842833333333337</c:v>
                </c:pt>
                <c:pt idx="1">
                  <c:v>20.469949999999997</c:v>
                </c:pt>
                <c:pt idx="2">
                  <c:v>39.642716666666665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1-8241-AF22-6D6F7BC14D44}"/>
            </c:ext>
          </c:extLst>
        </c:ser>
        <c:ser>
          <c:idx val="1"/>
          <c:order val="1"/>
          <c:tx>
            <c:v>5 s</c:v>
          </c:tx>
          <c:spPr>
            <a:ln w="22225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#tasks'!$F$26:$F$28</c:f>
              <c:numCache>
                <c:formatCode>General</c:formatCode>
                <c:ptCount val="3"/>
                <c:pt idx="0">
                  <c:v>3.1194999999999999</c:v>
                </c:pt>
                <c:pt idx="1">
                  <c:v>8.3318985757316657</c:v>
                </c:pt>
                <c:pt idx="2">
                  <c:v>16.580233333333332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1-8241-AF22-6D6F7BC1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80464"/>
        <c:axId val="529483584"/>
      </c:scatterChart>
      <c:valAx>
        <c:axId val="529480464"/>
        <c:scaling>
          <c:orientation val="minMax"/>
          <c:max val="2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 (10³)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83584"/>
        <c:crosses val="autoZero"/>
        <c:crossBetween val="midCat"/>
      </c:valAx>
      <c:valAx>
        <c:axId val="529483584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2948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352294203828799"/>
          <c:y val="0.104788541655634"/>
          <c:w val="0.19123920787606899"/>
          <c:h val="0.15758530183726999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 s</c:v>
          </c:tx>
          <c:spPr>
            <a:ln w="22225">
              <a:solidFill>
                <a:srgbClr val="C00000"/>
              </a:solidFill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#tasks'!$F$20:$F$22</c:f>
              <c:numCache>
                <c:formatCode>General</c:formatCode>
                <c:ptCount val="3"/>
                <c:pt idx="0">
                  <c:v>7.7842833333333337</c:v>
                </c:pt>
                <c:pt idx="1">
                  <c:v>20.469949999999997</c:v>
                </c:pt>
                <c:pt idx="2">
                  <c:v>39.642716666666665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8-8445-A137-65D59527AE6D}"/>
            </c:ext>
          </c:extLst>
        </c:ser>
        <c:ser>
          <c:idx val="1"/>
          <c:order val="1"/>
          <c:tx>
            <c:v>5 s</c:v>
          </c:tx>
          <c:spPr>
            <a:ln w="25400">
              <a:solidFill>
                <a:srgbClr val="CEA041"/>
              </a:solidFill>
            </a:ln>
            <a:effectLst/>
          </c:spPr>
          <c:marker>
            <c:symbol val="diamond"/>
            <c:size val="10"/>
            <c:spPr>
              <a:solidFill>
                <a:srgbClr val="CEA041"/>
              </a:solidFill>
              <a:ln w="31750">
                <a:noFill/>
              </a:ln>
              <a:effectLst/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#tasks'!$F$26:$F$28</c:f>
              <c:numCache>
                <c:formatCode>General</c:formatCode>
                <c:ptCount val="3"/>
                <c:pt idx="0">
                  <c:v>3.1194999999999999</c:v>
                </c:pt>
                <c:pt idx="1">
                  <c:v>8.3318985757316657</c:v>
                </c:pt>
                <c:pt idx="2">
                  <c:v>16.580233333333332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8-8445-A137-65D59527AE6D}"/>
            </c:ext>
          </c:extLst>
        </c:ser>
        <c:ser>
          <c:idx val="2"/>
          <c:order val="2"/>
          <c:tx>
            <c:v>60 s linear</c:v>
          </c:tx>
          <c:spPr>
            <a:ln>
              <a:solidFill>
                <a:srgbClr val="FD6765"/>
              </a:solidFill>
              <a:prstDash val="sysDot"/>
            </a:ln>
          </c:spPr>
          <c:marker>
            <c:symbol val="x"/>
            <c:size val="7"/>
            <c:spPr>
              <a:noFill/>
              <a:ln w="25400">
                <a:solidFill>
                  <a:srgbClr val="FD6765"/>
                </a:solidFill>
              </a:ln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#tasks'!$D$20:$D$22</c:f>
              <c:numCache>
                <c:formatCode>General</c:formatCode>
                <c:ptCount val="3"/>
                <c:pt idx="0">
                  <c:v>7.7842833333333337</c:v>
                </c:pt>
                <c:pt idx="1">
                  <c:v>20.233816353410223</c:v>
                </c:pt>
                <c:pt idx="2">
                  <c:v>38.908115883525561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38-8445-A137-65D59527AE6D}"/>
            </c:ext>
          </c:extLst>
        </c:ser>
        <c:ser>
          <c:idx val="3"/>
          <c:order val="3"/>
          <c:tx>
            <c:v>5 s linear</c:v>
          </c:tx>
          <c:spPr>
            <a:ln>
              <a:solidFill>
                <a:srgbClr val="EEECE1">
                  <a:lumMod val="90000"/>
                </a:srgbClr>
              </a:solidFill>
              <a:prstDash val="sysDash"/>
            </a:ln>
          </c:spPr>
          <c:marker>
            <c:spPr>
              <a:noFill/>
              <a:ln w="19050">
                <a:solidFill>
                  <a:srgbClr val="EEECE1">
                    <a:lumMod val="90000"/>
                  </a:srgbClr>
                </a:solidFill>
              </a:ln>
            </c:spPr>
          </c:marker>
          <c:xVal>
            <c:numRef>
              <c:f>'Workload scalability - #tasks'!$B$2:$B$4</c:f>
              <c:numCache>
                <c:formatCode>General</c:formatCode>
                <c:ptCount val="3"/>
                <c:pt idx="0">
                  <c:v>6.0019999999999998</c:v>
                </c:pt>
                <c:pt idx="1">
                  <c:v>12.002000000000001</c:v>
                </c:pt>
                <c:pt idx="2">
                  <c:v>23.402000000000001</c:v>
                </c:pt>
              </c:numCache>
            </c:numRef>
          </c:xVal>
          <c:yVal>
            <c:numRef>
              <c:f>'Workload scalability - #tasks'!$D$26:$D$28</c:f>
              <c:numCache>
                <c:formatCode>General</c:formatCode>
                <c:ptCount val="3"/>
                <c:pt idx="0">
                  <c:v>3.1194999999999999</c:v>
                </c:pt>
                <c:pt idx="1">
                  <c:v>8.1085679196924385</c:v>
                </c:pt>
                <c:pt idx="2">
                  <c:v>15.592169799231097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38-8445-A137-65D59527A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2768"/>
        <c:axId val="528906400"/>
      </c:scatterChart>
      <c:valAx>
        <c:axId val="528902768"/>
        <c:scaling>
          <c:orientation val="minMax"/>
          <c:max val="2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 (10³)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06400"/>
        <c:crosses val="autoZero"/>
        <c:crossBetween val="midCat"/>
      </c:valAx>
      <c:valAx>
        <c:axId val="528906400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28902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913100052177446"/>
          <c:y val="4.4196838847216313E-2"/>
          <c:w val="0.28110791238750493"/>
          <c:h val="0.21758262103866449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23 k tasks</c:v>
          </c:tx>
          <c:xVal>
            <c:numRef>
              <c:f>'Workload scalability - #tasks'!#REF!</c:f>
            </c:numRef>
          </c:xVal>
          <c:yVal>
            <c:numRef>
              <c:f>'Workload scalability - #tasks'!$F$14:$F$17</c:f>
              <c:numCache>
                <c:formatCode>General</c:formatCode>
                <c:ptCount val="4"/>
                <c:pt idx="0">
                  <c:v>16.580233333333332</c:v>
                </c:pt>
                <c:pt idx="1">
                  <c:v>27.004650000000002</c:v>
                </c:pt>
                <c:pt idx="2">
                  <c:v>39.642716666666665</c:v>
                </c:pt>
                <c:pt idx="3">
                  <c:v>63.205350000000003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A-A84C-8A02-EE711E26351C}"/>
            </c:ext>
          </c:extLst>
        </c:ser>
        <c:ser>
          <c:idx val="0"/>
          <c:order val="1"/>
          <c:tx>
            <c:v>4 k tasks</c:v>
          </c:tx>
          <c:spPr>
            <a:ln>
              <a:solidFill>
                <a:srgbClr val="61A2F4"/>
              </a:solidFill>
            </a:ln>
          </c:spPr>
          <c:xVal>
            <c:numRef>
              <c:f>'Workload scalability - #tasks'!#REF!</c:f>
            </c:numRef>
          </c:xVal>
          <c:yVal>
            <c:numRef>
              <c:f>'Workload scalability - #tasks'!$F$8:$F$11</c:f>
              <c:numCache>
                <c:formatCode>General</c:formatCode>
                <c:ptCount val="4"/>
                <c:pt idx="0">
                  <c:v>3.1194999999999999</c:v>
                </c:pt>
                <c:pt idx="1">
                  <c:v>5.2169166666666662</c:v>
                </c:pt>
                <c:pt idx="2">
                  <c:v>7.7842833333333337</c:v>
                </c:pt>
                <c:pt idx="3">
                  <c:v>13.754300000000001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A-A84C-8A02-EE711E26351C}"/>
            </c:ext>
          </c:extLst>
        </c:ser>
        <c:ser>
          <c:idx val="3"/>
          <c:order val="2"/>
          <c:tx>
            <c:v>23 k linear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pPr>
              <a:ln w="22225">
                <a:solidFill>
                  <a:srgbClr val="FF0000"/>
                </a:solidFill>
              </a:ln>
            </c:spPr>
          </c:marker>
          <c:xVal>
            <c:numRef>
              <c:f>'Workload scalability - #tasks'!#REF!</c:f>
            </c:numRef>
          </c:xVal>
          <c:yVal>
            <c:numRef>
              <c:f>'Workload scalability - #tasks'!$D$14:$D$17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63.205350000000003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A-A84C-8A02-EE711E26351C}"/>
            </c:ext>
          </c:extLst>
        </c:ser>
        <c:ser>
          <c:idx val="2"/>
          <c:order val="3"/>
          <c:tx>
            <c:v>4 k linear</c:v>
          </c:tx>
          <c:spPr>
            <a:ln>
              <a:solidFill>
                <a:srgbClr val="A3C7FF"/>
              </a:solidFill>
              <a:prstDash val="sysDash"/>
            </a:ln>
          </c:spPr>
          <c:marker>
            <c:spPr>
              <a:solidFill>
                <a:srgbClr val="A3C7FF"/>
              </a:solidFill>
              <a:ln>
                <a:noFill/>
              </a:ln>
            </c:spPr>
          </c:marker>
          <c:xVal>
            <c:numRef>
              <c:f>'Workload scalability - #tasks'!#REF!</c:f>
            </c:numRef>
          </c:xVal>
          <c:yVal>
            <c:numRef>
              <c:f>'Workload scalability - #tasks'!$D$8:$D$11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13.754300000000001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4A-A84C-8A02-EE711E26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79008"/>
        <c:axId val="528982640"/>
      </c:scatterChart>
      <c:valAx>
        <c:axId val="528979008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Duration on Average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82640"/>
        <c:crosses val="autoZero"/>
        <c:crossBetween val="midCat"/>
      </c:valAx>
      <c:valAx>
        <c:axId val="528982640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7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112198719793"/>
          <c:y val="4.7627285941817601E-2"/>
          <c:w val="0.40437904091916099"/>
          <c:h val="9.3413285327755599E-2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BR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23 k tasks</c:v>
          </c:tx>
          <c:spPr>
            <a:ln w="12700">
              <a:solidFill>
                <a:srgbClr val="C00000"/>
              </a:solidFill>
            </a:ln>
            <a:effectLst/>
          </c:spPr>
          <c:marker>
            <c:spPr>
              <a:solidFill>
                <a:srgbClr val="C00000"/>
              </a:solidFill>
              <a:ln>
                <a:noFill/>
              </a:ln>
              <a:effectLst/>
            </c:spPr>
          </c:marker>
          <c:xVal>
            <c:numRef>
              <c:f>'Workload scalability - task dur'!$A$14:$A$17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'Workload scalability - task dur'!$E$14:$E$17</c:f>
              <c:numCache>
                <c:formatCode>General</c:formatCode>
                <c:ptCount val="4"/>
                <c:pt idx="0">
                  <c:v>16.580233333333332</c:v>
                </c:pt>
                <c:pt idx="1">
                  <c:v>27.004650000000002</c:v>
                </c:pt>
                <c:pt idx="2">
                  <c:v>39.642716666666665</c:v>
                </c:pt>
                <c:pt idx="3">
                  <c:v>63.205350000000003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9-994F-A72F-6CE6E47D74BD}"/>
            </c:ext>
          </c:extLst>
        </c:ser>
        <c:ser>
          <c:idx val="0"/>
          <c:order val="1"/>
          <c:tx>
            <c:v>4 k tasks</c:v>
          </c:tx>
          <c:spPr>
            <a:ln w="38100">
              <a:solidFill>
                <a:srgbClr val="CEA041"/>
              </a:solidFill>
            </a:ln>
            <a:effectLst/>
          </c:spPr>
          <c:marker>
            <c:spPr>
              <a:solidFill>
                <a:srgbClr val="CEA041"/>
              </a:solidFill>
              <a:ln>
                <a:noFill/>
              </a:ln>
              <a:effectLst/>
            </c:spPr>
          </c:marker>
          <c:xVal>
            <c:numRef>
              <c:f>'Workload scalability - task dur'!$A$8:$A$11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'Workload scalability - task dur'!$E$8:$E$11</c:f>
              <c:numCache>
                <c:formatCode>General</c:formatCode>
                <c:ptCount val="4"/>
                <c:pt idx="0">
                  <c:v>3.1194999999999999</c:v>
                </c:pt>
                <c:pt idx="1">
                  <c:v>5.2169166666666662</c:v>
                </c:pt>
                <c:pt idx="2">
                  <c:v>7.7842833333333337</c:v>
                </c:pt>
                <c:pt idx="3">
                  <c:v>13.754300000000001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9-994F-A72F-6CE6E47D74BD}"/>
            </c:ext>
          </c:extLst>
        </c:ser>
        <c:ser>
          <c:idx val="3"/>
          <c:order val="2"/>
          <c:tx>
            <c:v>23 k linear</c:v>
          </c:tx>
          <c:spPr>
            <a:ln>
              <a:solidFill>
                <a:srgbClr val="FF0000"/>
              </a:solidFill>
              <a:prstDash val="sysDot"/>
            </a:ln>
            <a:effectLst/>
          </c:spPr>
          <c:marker>
            <c:spPr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'Workload scalability - task dur'!$A$14:$A$17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'Workload scalability - task dur'!$C$14:$C$17</c:f>
              <c:numCache>
                <c:formatCode>General</c:formatCode>
                <c:ptCount val="4"/>
                <c:pt idx="0">
                  <c:v>2.6335562499999998</c:v>
                </c:pt>
                <c:pt idx="1">
                  <c:v>15.801337500000001</c:v>
                </c:pt>
                <c:pt idx="2">
                  <c:v>31.602675000000001</c:v>
                </c:pt>
                <c:pt idx="3">
                  <c:v>63.205350000000003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9-994F-A72F-6CE6E47D74BD}"/>
            </c:ext>
          </c:extLst>
        </c:ser>
        <c:ser>
          <c:idx val="2"/>
          <c:order val="3"/>
          <c:tx>
            <c:v>4 k linear</c:v>
          </c:tx>
          <c:spPr>
            <a:ln>
              <a:solidFill>
                <a:schemeClr val="bg2">
                  <a:lumMod val="90000"/>
                </a:schemeClr>
              </a:solidFill>
              <a:prstDash val="sysDash"/>
            </a:ln>
            <a:effectLst/>
          </c:spPr>
          <c:marker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marker>
          <c:xVal>
            <c:numRef>
              <c:f>'Workload scalability - task dur'!$A$8:$A$11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'Workload scalability - task dur'!$C$8:$C$11</c:f>
              <c:numCache>
                <c:formatCode>General</c:formatCode>
                <c:ptCount val="4"/>
                <c:pt idx="0">
                  <c:v>0.57309583333333336</c:v>
                </c:pt>
                <c:pt idx="1">
                  <c:v>3.4385750000000002</c:v>
                </c:pt>
                <c:pt idx="2">
                  <c:v>6.8771500000000003</c:v>
                </c:pt>
                <c:pt idx="3">
                  <c:v>13.754300000000001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9-994F-A72F-6CE6E47D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13312"/>
        <c:axId val="529167504"/>
      </c:scatterChart>
      <c:valAx>
        <c:axId val="529513312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 Duration on Average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167504"/>
        <c:crosses val="autoZero"/>
        <c:crossBetween val="midCat"/>
      </c:valAx>
      <c:valAx>
        <c:axId val="529167504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51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11220536624314"/>
          <c:y val="5.1052538036224247E-2"/>
          <c:w val="0.37568651815490783"/>
          <c:h val="0.20644379339276944"/>
        </c:manualLayout>
      </c:layout>
      <c:overlay val="1"/>
      <c:spPr>
        <a:ln w="3175"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15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271123</xdr:colOff>
      <xdr:row>21</xdr:row>
      <xdr:rowOff>66592</xdr:rowOff>
    </xdr:from>
    <xdr:to>
      <xdr:col>9</xdr:col>
      <xdr:colOff>411502</xdr:colOff>
      <xdr:row>34</xdr:row>
      <xdr:rowOff>157930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A51C51-DE31-1F4A-80B8-CD0A6579B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194040</xdr:colOff>
      <xdr:row>162</xdr:row>
      <xdr:rowOff>167000</xdr:rowOff>
    </xdr:from>
    <xdr:to>
      <xdr:col>3</xdr:col>
      <xdr:colOff>204120</xdr:colOff>
      <xdr:row>162</xdr:row>
      <xdr:rowOff>172400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E3F43E19-5393-4D40-982B-CCCE16A9F219}"/>
                </a:ext>
              </a:extLst>
            </xdr14:cNvPr>
            <xdr14:cNvContentPartPr/>
          </xdr14:nvContentPartPr>
          <xdr14:nvPr macro=""/>
          <xdr14:xfrm>
            <a:off x="2205720" y="34507800"/>
            <a:ext cx="10080" cy="54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53BA521-C972-E54F-9405-709A1F2A30C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96720" y="34498800"/>
              <a:ext cx="27720" cy="23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109</xdr:row>
      <xdr:rowOff>12700</xdr:rowOff>
    </xdr:from>
    <xdr:to>
      <xdr:col>3</xdr:col>
      <xdr:colOff>806871</xdr:colOff>
      <xdr:row>127</xdr:row>
      <xdr:rowOff>7557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4F948E64-2703-0E40-A8A8-D0BD476FB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109</xdr:row>
      <xdr:rowOff>25400</xdr:rowOff>
    </xdr:from>
    <xdr:to>
      <xdr:col>3</xdr:col>
      <xdr:colOff>0</xdr:colOff>
      <xdr:row>127</xdr:row>
      <xdr:rowOff>20257</xdr:rowOff>
    </xdr:to>
    <xdr:graphicFrame macro="">
      <xdr:nvGraphicFramePr>
        <xdr:cNvPr id="10" name="Chart 11">
          <a:extLst>
            <a:ext uri="{FF2B5EF4-FFF2-40B4-BE49-F238E27FC236}">
              <a16:creationId xmlns:a16="http://schemas.microsoft.com/office/drawing/2014/main" id="{639BBEDF-37F6-6149-A427-FD690D528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825500</xdr:colOff>
      <xdr:row>10</xdr:row>
      <xdr:rowOff>185853</xdr:rowOff>
    </xdr:from>
    <xdr:to>
      <xdr:col>7</xdr:col>
      <xdr:colOff>1239024</xdr:colOff>
      <xdr:row>25</xdr:row>
      <xdr:rowOff>33572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789DCCDD-289E-F047-94D7-46ACF136E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103</xdr:row>
      <xdr:rowOff>12700</xdr:rowOff>
    </xdr:from>
    <xdr:to>
      <xdr:col>3</xdr:col>
      <xdr:colOff>806871</xdr:colOff>
      <xdr:row>121</xdr:row>
      <xdr:rowOff>7557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7D856E6A-B44C-064B-9914-8B0392353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103</xdr:row>
      <xdr:rowOff>25400</xdr:rowOff>
    </xdr:from>
    <xdr:to>
      <xdr:col>2</xdr:col>
      <xdr:colOff>0</xdr:colOff>
      <xdr:row>121</xdr:row>
      <xdr:rowOff>20257</xdr:rowOff>
    </xdr:to>
    <xdr:graphicFrame macro="">
      <xdr:nvGraphicFramePr>
        <xdr:cNvPr id="10" name="Chart 11">
          <a:extLst>
            <a:ext uri="{FF2B5EF4-FFF2-40B4-BE49-F238E27FC236}">
              <a16:creationId xmlns:a16="http://schemas.microsoft.com/office/drawing/2014/main" id="{45F677F2-4E01-3E46-9731-0587CDA25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794656</xdr:colOff>
      <xdr:row>35</xdr:row>
      <xdr:rowOff>48224</xdr:rowOff>
    </xdr:from>
    <xdr:to>
      <xdr:col>11</xdr:col>
      <xdr:colOff>379351</xdr:colOff>
      <xdr:row>57</xdr:row>
      <xdr:rowOff>49696</xdr:rowOff>
    </xdr:to>
    <xdr:graphicFrame macro="">
      <xdr:nvGraphicFramePr>
        <xdr:cNvPr id="13" name="Chart 11">
          <a:extLst>
            <a:ext uri="{FF2B5EF4-FFF2-40B4-BE49-F238E27FC236}">
              <a16:creationId xmlns:a16="http://schemas.microsoft.com/office/drawing/2014/main" id="{F59AEABD-B935-CC4F-91BC-1ADF975C6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177800</xdr:colOff>
      <xdr:row>124</xdr:row>
      <xdr:rowOff>139700</xdr:rowOff>
    </xdr:from>
    <xdr:to>
      <xdr:col>18</xdr:col>
      <xdr:colOff>746125</xdr:colOff>
      <xdr:row>147</xdr:row>
      <xdr:rowOff>50247</xdr:rowOff>
    </xdr:to>
    <xdr:graphicFrame macro="">
      <xdr:nvGraphicFramePr>
        <xdr:cNvPr id="15" name="Chart 7">
          <a:extLst>
            <a:ext uri="{FF2B5EF4-FFF2-40B4-BE49-F238E27FC236}">
              <a16:creationId xmlns:a16="http://schemas.microsoft.com/office/drawing/2014/main" id="{84C1A086-5CD5-D348-889E-FF527D171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-1</xdr:colOff>
      <xdr:row>7</xdr:row>
      <xdr:rowOff>129718</xdr:rowOff>
    </xdr:from>
    <xdr:to>
      <xdr:col>18</xdr:col>
      <xdr:colOff>728132</xdr:colOff>
      <xdr:row>30</xdr:row>
      <xdr:rowOff>40265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6F84D07C-FE25-114B-B96F-BF7C1E5E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5013234" y="31439877"/>
    <xdr:ext cx="3947886" cy="2829803"/>
    <xdr:graphicFrame macro="">
      <xdr:nvGraphicFramePr>
        <xdr:cNvPr id="17" name="Gráfico 1">
          <a:extLst>
            <a:ext uri="{FF2B5EF4-FFF2-40B4-BE49-F238E27FC236}">
              <a16:creationId xmlns:a16="http://schemas.microsoft.com/office/drawing/2014/main" id="{3E1BD7E8-1AF7-434C-8470-742CC11F7C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6</xdr:row>
      <xdr:rowOff>158750</xdr:rowOff>
    </xdr:from>
    <xdr:to>
      <xdr:col>7</xdr:col>
      <xdr:colOff>666750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281FF-BC13-D84C-9640-0FBE7A174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9</xdr:row>
      <xdr:rowOff>101600</xdr:rowOff>
    </xdr:from>
    <xdr:to>
      <xdr:col>8</xdr:col>
      <xdr:colOff>516194</xdr:colOff>
      <xdr:row>28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6FE52C-B71A-594A-B0BC-A43E6C14D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1930400"/>
          <a:ext cx="6942394" cy="3759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177800</xdr:colOff>
      <xdr:row>130</xdr:row>
      <xdr:rowOff>139700</xdr:rowOff>
    </xdr:from>
    <xdr:to>
      <xdr:col>33</xdr:col>
      <xdr:colOff>746125</xdr:colOff>
      <xdr:row>153</xdr:row>
      <xdr:rowOff>50247</xdr:rowOff>
    </xdr:to>
    <xdr:graphicFrame macro="">
      <xdr:nvGraphicFramePr>
        <xdr:cNvPr id="15" name="Chart 7">
          <a:extLst>
            <a:ext uri="{FF2B5EF4-FFF2-40B4-BE49-F238E27FC236}">
              <a16:creationId xmlns:a16="http://schemas.microsoft.com/office/drawing/2014/main" id="{9B858640-2EC5-F042-AB08-B2D075568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846667" y="2009743"/>
    <xdr:ext cx="3947886" cy="2829803"/>
    <xdr:graphicFrame macro="">
      <xdr:nvGraphicFramePr>
        <xdr:cNvPr id="17" name="Gráfico 1">
          <a:extLst>
            <a:ext uri="{FF2B5EF4-FFF2-40B4-BE49-F238E27FC236}">
              <a16:creationId xmlns:a16="http://schemas.microsoft.com/office/drawing/2014/main" id="{6E98C3FB-DD20-E344-A337-B9AA740BB9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520700" y="990600"/>
    <xdr:ext cx="9313333" cy="607607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47D2F9-0F90-4D40-98F9-B6F3F9BB26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sFinal-ORGANIZ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souza/Google%20Drive/DBox@GDrive/Doctorate/2016/PVLDB/graphs/excel/Graficos-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Sheet2"/>
      <sheetName val="Plan2"/>
    </sheetNames>
    <sheetDataSet>
      <sheetData sheetId="0">
        <row r="2">
          <cell r="N2" t="str">
            <v>12 threads</v>
          </cell>
          <cell r="R2" t="str">
            <v>24 threads</v>
          </cell>
          <cell r="V2" t="str">
            <v>48 threads</v>
          </cell>
          <cell r="Z2" t="str">
            <v>Linear</v>
          </cell>
        </row>
        <row r="4">
          <cell r="M4">
            <v>120</v>
          </cell>
          <cell r="Q4">
            <v>1</v>
          </cell>
          <cell r="U4">
            <v>1</v>
          </cell>
          <cell r="Y4">
            <v>1</v>
          </cell>
          <cell r="Z4">
            <v>1</v>
          </cell>
        </row>
        <row r="5">
          <cell r="M5">
            <v>240</v>
          </cell>
          <cell r="Q5">
            <v>1.9799999999999998</v>
          </cell>
          <cell r="U5">
            <v>1.9286396633511445</v>
          </cell>
          <cell r="Y5">
            <v>1.8560599849255244</v>
          </cell>
          <cell r="Z5">
            <v>2</v>
          </cell>
        </row>
        <row r="6">
          <cell r="M6">
            <v>480</v>
          </cell>
          <cell r="Q6">
            <v>3.8176086886715783</v>
          </cell>
          <cell r="U6">
            <v>3.6251196597170861</v>
          </cell>
          <cell r="Y6">
            <v>3.28046919078125</v>
          </cell>
          <cell r="Z6">
            <v>4</v>
          </cell>
        </row>
        <row r="7">
          <cell r="M7">
            <v>960</v>
          </cell>
          <cell r="Q7">
            <v>7.1724666322691899</v>
          </cell>
          <cell r="U7">
            <v>6.3495052292512923</v>
          </cell>
          <cell r="Y7">
            <v>5.3521867806642547</v>
          </cell>
          <cell r="Z7">
            <v>8</v>
          </cell>
        </row>
      </sheetData>
      <sheetData sheetId="1">
        <row r="1">
          <cell r="I1" t="str">
            <v># tasks</v>
          </cell>
          <cell r="N1" t="str">
            <v>Ideal</v>
          </cell>
          <cell r="Q1" t="str">
            <v>Expected Time</v>
          </cell>
          <cell r="U1" t="str">
            <v>Exec. Time</v>
          </cell>
        </row>
        <row r="2">
          <cell r="D2">
            <v>240</v>
          </cell>
          <cell r="I2">
            <v>6.0019999999999998</v>
          </cell>
          <cell r="N2">
            <v>29.160083333333333</v>
          </cell>
          <cell r="U2">
            <v>29.160083333333333</v>
          </cell>
        </row>
        <row r="3">
          <cell r="D3">
            <v>480</v>
          </cell>
          <cell r="I3">
            <v>12.002000000000001</v>
          </cell>
          <cell r="N3">
            <v>29.160083333333333</v>
          </cell>
          <cell r="U3">
            <v>32.731649999999995</v>
          </cell>
        </row>
        <row r="4">
          <cell r="D4">
            <v>936</v>
          </cell>
          <cell r="I4">
            <v>23.402000000000001</v>
          </cell>
          <cell r="N4">
            <v>29.160083333333333</v>
          </cell>
          <cell r="U4">
            <v>39.642716666666665</v>
          </cell>
        </row>
        <row r="8">
          <cell r="E8">
            <v>5</v>
          </cell>
          <cell r="N8">
            <v>0.57309583333333336</v>
          </cell>
          <cell r="Q8">
            <v>3.1194999999999999</v>
          </cell>
          <cell r="U8">
            <v>3.1194999999999999</v>
          </cell>
        </row>
        <row r="9">
          <cell r="E9">
            <v>30</v>
          </cell>
          <cell r="N9">
            <v>3.4385750000000002</v>
          </cell>
          <cell r="Q9">
            <v>18.716999999999999</v>
          </cell>
          <cell r="U9">
            <v>5.2169166666666662</v>
          </cell>
        </row>
        <row r="10">
          <cell r="E10">
            <v>60</v>
          </cell>
          <cell r="N10">
            <v>6.8771500000000003</v>
          </cell>
          <cell r="Q10">
            <v>62.602999999999994</v>
          </cell>
          <cell r="U10">
            <v>7.7842833333333337</v>
          </cell>
        </row>
        <row r="11">
          <cell r="E11">
            <v>120</v>
          </cell>
          <cell r="N11">
            <v>13.754300000000001</v>
          </cell>
          <cell r="Q11">
            <v>186.8228</v>
          </cell>
          <cell r="U11">
            <v>13.754300000000001</v>
          </cell>
        </row>
        <row r="14">
          <cell r="E14">
            <v>5</v>
          </cell>
          <cell r="N14">
            <v>2.6335562499999998</v>
          </cell>
          <cell r="Q14">
            <v>16.580233333333332</v>
          </cell>
          <cell r="U14">
            <v>16.580233333333332</v>
          </cell>
        </row>
        <row r="15">
          <cell r="E15">
            <v>30</v>
          </cell>
          <cell r="N15">
            <v>15.801337500000001</v>
          </cell>
          <cell r="Q15">
            <v>99.481399999999994</v>
          </cell>
          <cell r="U15">
            <v>27.004650000000002</v>
          </cell>
        </row>
        <row r="16">
          <cell r="E16">
            <v>60</v>
          </cell>
          <cell r="N16">
            <v>31.602675000000001</v>
          </cell>
          <cell r="Q16">
            <v>324.05580000000003</v>
          </cell>
          <cell r="U16">
            <v>39.642716666666665</v>
          </cell>
        </row>
        <row r="17">
          <cell r="E17">
            <v>120</v>
          </cell>
          <cell r="N17">
            <v>63.205350000000003</v>
          </cell>
          <cell r="Q17">
            <v>951.4251999999999</v>
          </cell>
          <cell r="U17">
            <v>63.205350000000003</v>
          </cell>
        </row>
        <row r="20">
          <cell r="K20">
            <v>1</v>
          </cell>
          <cell r="N20">
            <v>7.7842833333333337</v>
          </cell>
          <cell r="U20">
            <v>7.7842833333333337</v>
          </cell>
        </row>
        <row r="21">
          <cell r="K21">
            <v>0.98846437599555559</v>
          </cell>
          <cell r="N21">
            <v>20.233816353410223</v>
          </cell>
          <cell r="U21">
            <v>20.469949999999997</v>
          </cell>
        </row>
        <row r="22">
          <cell r="K22">
            <v>0.9814694641308781</v>
          </cell>
          <cell r="N22">
            <v>38.908115883525561</v>
          </cell>
          <cell r="U22">
            <v>39.642716666666665</v>
          </cell>
        </row>
        <row r="26">
          <cell r="K26">
            <v>1</v>
          </cell>
          <cell r="N26">
            <v>3.1194999999999999</v>
          </cell>
          <cell r="U26">
            <v>3.1194999999999999</v>
          </cell>
        </row>
        <row r="27">
          <cell r="K27">
            <v>0.97319570635560504</v>
          </cell>
          <cell r="N27">
            <v>8.1085679196924385</v>
          </cell>
          <cell r="U27">
            <v>8.3318985757316657</v>
          </cell>
        </row>
        <row r="28">
          <cell r="K28">
            <v>0.9404071393786837</v>
          </cell>
          <cell r="N28">
            <v>15.592169799231097</v>
          </cell>
          <cell r="U28">
            <v>16.580233333333332</v>
          </cell>
        </row>
        <row r="32">
          <cell r="N32">
            <v>8.6999999999999993</v>
          </cell>
          <cell r="U32">
            <v>8.6999999999999993</v>
          </cell>
        </row>
        <row r="33">
          <cell r="N33">
            <v>17.397100966344549</v>
          </cell>
          <cell r="U33">
            <v>15.23</v>
          </cell>
        </row>
        <row r="34">
          <cell r="N34">
            <v>33.921592802399196</v>
          </cell>
          <cell r="U34">
            <v>27.36</v>
          </cell>
        </row>
        <row r="196">
          <cell r="C196" t="str">
            <v>Workload: 23k tasks, 5s on average</v>
          </cell>
          <cell r="D196" t="str">
            <v>4k tasks, 120s on average</v>
          </cell>
        </row>
        <row r="197">
          <cell r="C197">
            <v>17.02</v>
          </cell>
        </row>
        <row r="198">
          <cell r="C198">
            <v>16.580233333333332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Scalability-SparkVsChiron"/>
      <sheetName val="ActivityCost-SparkvsDChiron"/>
      <sheetName val="dChironVSChiron"/>
      <sheetName val="HIL"/>
      <sheetName val="DDDBMSBottlenecks"/>
      <sheetName val="DBMS1s"/>
      <sheetName val="DBMS16s"/>
      <sheetName val="DBMS60s"/>
      <sheetName val="DDBMSSchedBottleneck"/>
      <sheetName val="Plan3"/>
      <sheetName val="DDBMS.Sched."/>
    </sheetNames>
    <sheetDataSet>
      <sheetData sheetId="0">
        <row r="17">
          <cell r="B17" t="str">
            <v>5k tasks, 1 s</v>
          </cell>
          <cell r="C17" t="str">
            <v>5 k, tasks 16 s</v>
          </cell>
          <cell r="D17" t="str">
            <v>20 k, tasks 1 s</v>
          </cell>
          <cell r="E17" t="str">
            <v>20 k tasks, 16 s</v>
          </cell>
        </row>
        <row r="18">
          <cell r="A18" t="str">
            <v>d-Chiron</v>
          </cell>
          <cell r="B18">
            <v>4.9578499999999996</v>
          </cell>
          <cell r="C18">
            <v>9.4707666669999995</v>
          </cell>
          <cell r="D18">
            <v>5.5125833330000003</v>
          </cell>
          <cell r="E18">
            <v>9.5169499999999996</v>
          </cell>
        </row>
        <row r="19">
          <cell r="A19" t="str">
            <v>Chiron</v>
          </cell>
          <cell r="B19">
            <v>11.36838333</v>
          </cell>
          <cell r="C19">
            <v>11.654716669999999</v>
          </cell>
          <cell r="D19">
            <v>61.49271667</v>
          </cell>
          <cell r="E19">
            <v>63.167050000000003</v>
          </cell>
        </row>
      </sheetData>
      <sheetData sheetId="5"/>
      <sheetData sheetId="10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5T21:58:54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0 24575,'-16'8'0,"4"-2"0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A410-21FC-F547-AF9C-39BDE2FF8EE5}">
  <dimension ref="A1:R75"/>
  <sheetViews>
    <sheetView tabSelected="1" zoomScale="89" zoomScaleNormal="69" zoomScalePageLayoutView="113" workbookViewId="0">
      <selection activeCell="O40" sqref="O40"/>
    </sheetView>
  </sheetViews>
  <sheetFormatPr baseColWidth="10" defaultColWidth="8.83203125" defaultRowHeight="15" x14ac:dyDescent="0.2"/>
  <cols>
    <col min="1" max="4" width="8.83203125" style="1"/>
    <col min="5" max="5" width="16.5" style="1" customWidth="1"/>
    <col min="6" max="13" width="8.83203125" style="1"/>
    <col min="14" max="15" width="18.6640625" style="1" customWidth="1"/>
    <col min="16" max="16" width="16.6640625" style="1" customWidth="1"/>
    <col min="17" max="17" width="14.83203125" style="1" customWidth="1"/>
    <col min="18" max="18" width="11" style="1" bestFit="1" customWidth="1"/>
    <col min="19" max="19" width="17.6640625" style="1" customWidth="1"/>
    <col min="20" max="20" width="8.83203125" style="1"/>
    <col min="21" max="21" width="10.83203125" style="1" customWidth="1"/>
    <col min="22" max="16384" width="8.83203125" style="1"/>
  </cols>
  <sheetData>
    <row r="1" spans="1:18" x14ac:dyDescent="0.2">
      <c r="B1" s="1" t="s">
        <v>0</v>
      </c>
      <c r="E1" s="1" t="s">
        <v>1</v>
      </c>
      <c r="F1" s="1" t="s">
        <v>2</v>
      </c>
    </row>
    <row r="2" spans="1:18" x14ac:dyDescent="0.2">
      <c r="A2" s="1" t="s">
        <v>3</v>
      </c>
      <c r="B2" s="7" t="str">
        <f>"12 threads"</f>
        <v>12 threads</v>
      </c>
      <c r="C2" s="7"/>
      <c r="D2" s="7" t="str">
        <f>"24 threads"</f>
        <v>24 threads</v>
      </c>
      <c r="E2" s="7"/>
      <c r="F2" s="7" t="str">
        <f>"48 threads"</f>
        <v>48 threads</v>
      </c>
      <c r="G2" s="7"/>
      <c r="H2" s="1" t="s">
        <v>4</v>
      </c>
      <c r="I2" s="1" t="s">
        <v>5</v>
      </c>
      <c r="J2" s="1" t="s">
        <v>6</v>
      </c>
      <c r="K2" s="1" t="s">
        <v>7</v>
      </c>
    </row>
    <row r="3" spans="1:18" x14ac:dyDescent="0.2"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</row>
    <row r="4" spans="1:18" ht="16" x14ac:dyDescent="0.2">
      <c r="A4" s="2">
        <v>120</v>
      </c>
      <c r="B4" s="3">
        <v>17001.105659999997</v>
      </c>
      <c r="C4" s="3">
        <f>B4/60</f>
        <v>283.35176099999995</v>
      </c>
      <c r="D4" s="3">
        <v>8592.4869999999992</v>
      </c>
      <c r="E4" s="3">
        <f>D4/60</f>
        <v>143.20811666666665</v>
      </c>
      <c r="F4" s="3">
        <v>4459.6239999999998</v>
      </c>
      <c r="G4" s="3">
        <f>F4/60</f>
        <v>74.327066666666667</v>
      </c>
      <c r="H4" s="3">
        <v>1</v>
      </c>
      <c r="I4" s="1">
        <f>C4</f>
        <v>283.35176099999995</v>
      </c>
      <c r="J4" s="1">
        <f>E4</f>
        <v>143.20811666666665</v>
      </c>
      <c r="K4" s="1">
        <f>G4</f>
        <v>74.327066666666667</v>
      </c>
    </row>
    <row r="5" spans="1:18" ht="16" x14ac:dyDescent="0.2">
      <c r="A5" s="2">
        <v>240</v>
      </c>
      <c r="B5" s="3">
        <v>8586.4169999999995</v>
      </c>
      <c r="C5" s="3">
        <f>B5/60</f>
        <v>143.10694999999998</v>
      </c>
      <c r="D5" s="3">
        <v>4455.2060000000001</v>
      </c>
      <c r="E5" s="3">
        <f>D5/60</f>
        <v>74.253433333333334</v>
      </c>
      <c r="F5" s="3">
        <v>2402.7370000000001</v>
      </c>
      <c r="G5" s="3">
        <f>F5/60</f>
        <v>40.045616666666668</v>
      </c>
      <c r="H5" s="1">
        <v>2</v>
      </c>
      <c r="I5" s="1">
        <f>C4/H5</f>
        <v>141.67588049999998</v>
      </c>
      <c r="J5" s="1">
        <f>E4/H5</f>
        <v>71.604058333333327</v>
      </c>
      <c r="K5" s="1">
        <f>G4/H5</f>
        <v>37.163533333333334</v>
      </c>
    </row>
    <row r="6" spans="1:18" ht="16" x14ac:dyDescent="0.2">
      <c r="A6" s="2">
        <v>480</v>
      </c>
      <c r="B6" s="3">
        <v>4453.3389999999999</v>
      </c>
      <c r="C6" s="3">
        <f>B6/60</f>
        <v>74.222316666666671</v>
      </c>
      <c r="D6" s="3">
        <v>2370.2629999999999</v>
      </c>
      <c r="E6" s="3">
        <f>D6/60</f>
        <v>39.50438333333333</v>
      </c>
      <c r="F6" s="3">
        <v>1359.4469999999999</v>
      </c>
      <c r="G6" s="3">
        <f>F6/60</f>
        <v>22.657449999999997</v>
      </c>
      <c r="H6" s="1">
        <v>4</v>
      </c>
      <c r="I6" s="1">
        <f>C4/H6</f>
        <v>70.837940249999988</v>
      </c>
      <c r="J6" s="1">
        <f>E4/H6</f>
        <v>35.802029166666664</v>
      </c>
      <c r="K6" s="1">
        <f>G4/H6</f>
        <v>18.581766666666667</v>
      </c>
    </row>
    <row r="7" spans="1:18" ht="16" x14ac:dyDescent="0.2">
      <c r="A7" s="2">
        <v>960</v>
      </c>
      <c r="B7" s="3">
        <v>2370.3290000000002</v>
      </c>
      <c r="C7" s="3">
        <f>B7/60</f>
        <v>39.505483333333338</v>
      </c>
      <c r="D7" s="3">
        <v>1353.2529999999999</v>
      </c>
      <c r="E7" s="3">
        <f>D7/60</f>
        <v>22.554216666666665</v>
      </c>
      <c r="F7" s="3">
        <v>833.23400000000004</v>
      </c>
      <c r="G7" s="3">
        <f>F7/60</f>
        <v>13.887233333333334</v>
      </c>
      <c r="H7" s="1">
        <v>8</v>
      </c>
      <c r="I7" s="1">
        <f>C4/H7</f>
        <v>35.418970124999994</v>
      </c>
      <c r="J7" s="1">
        <f>E4/H7</f>
        <v>17.901014583333332</v>
      </c>
      <c r="K7" s="1">
        <f>G4/H7</f>
        <v>9.2908833333333334</v>
      </c>
    </row>
    <row r="10" spans="1:18" ht="16" x14ac:dyDescent="0.2">
      <c r="R10" s="3"/>
    </row>
    <row r="15" spans="1:18" x14ac:dyDescent="0.2">
      <c r="D15" s="4"/>
      <c r="E15" s="4"/>
      <c r="F15" s="4"/>
      <c r="G15" s="4"/>
      <c r="H15" s="4"/>
    </row>
    <row r="54" spans="2:15" x14ac:dyDescent="0.2">
      <c r="B54" s="4"/>
    </row>
    <row r="55" spans="2:15" x14ac:dyDescent="0.2">
      <c r="B55" s="4"/>
      <c r="L55" s="4"/>
      <c r="M55" s="4"/>
      <c r="N55" s="4"/>
      <c r="O55" s="4"/>
    </row>
    <row r="56" spans="2:15" x14ac:dyDescent="0.2">
      <c r="B56" s="4"/>
    </row>
    <row r="57" spans="2:15" x14ac:dyDescent="0.2">
      <c r="B57" s="4"/>
    </row>
    <row r="58" spans="2:15" x14ac:dyDescent="0.2">
      <c r="B58" s="4"/>
    </row>
    <row r="59" spans="2:15" x14ac:dyDescent="0.2">
      <c r="B59" s="4"/>
    </row>
    <row r="60" spans="2:15" x14ac:dyDescent="0.2">
      <c r="B60" s="4"/>
    </row>
    <row r="73" spans="1:11" x14ac:dyDescent="0.2">
      <c r="I73" s="2"/>
    </row>
    <row r="74" spans="1:11" x14ac:dyDescent="0.2">
      <c r="I74" s="5"/>
      <c r="J74" s="5"/>
      <c r="K74" s="5"/>
    </row>
    <row r="75" spans="1:11" ht="16" x14ac:dyDescent="0.2">
      <c r="A75" s="3"/>
      <c r="B75" s="3"/>
      <c r="C75" s="3"/>
    </row>
  </sheetData>
  <mergeCells count="3">
    <mergeCell ref="B2:C2"/>
    <mergeCell ref="D2:E2"/>
    <mergeCell ref="F2:G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2FFB-A21C-4C47-A1F4-25D36CCA6263}">
  <dimension ref="A1:G28"/>
  <sheetViews>
    <sheetView topLeftCell="B1" zoomScale="82" workbookViewId="0">
      <selection activeCell="G4" sqref="G4"/>
    </sheetView>
  </sheetViews>
  <sheetFormatPr baseColWidth="10" defaultColWidth="11.5" defaultRowHeight="16" x14ac:dyDescent="0.2"/>
  <cols>
    <col min="4" max="5" width="16" customWidth="1"/>
    <col min="8" max="8" width="25.6640625" customWidth="1"/>
    <col min="13" max="13" width="12.33203125" customWidth="1"/>
    <col min="15" max="15" width="13.1640625" customWidth="1"/>
    <col min="17" max="17" width="14.33203125" customWidth="1"/>
  </cols>
  <sheetData>
    <row r="1" spans="1:7" x14ac:dyDescent="0.2">
      <c r="B1" t="s">
        <v>10</v>
      </c>
      <c r="C1" t="s">
        <v>3</v>
      </c>
      <c r="D1" t="s">
        <v>12</v>
      </c>
      <c r="E1" t="s">
        <v>11</v>
      </c>
      <c r="F1" t="s">
        <v>13</v>
      </c>
      <c r="G1" t="s">
        <v>14</v>
      </c>
    </row>
    <row r="2" spans="1:7" x14ac:dyDescent="0.2">
      <c r="A2">
        <v>2</v>
      </c>
      <c r="B2">
        <v>10</v>
      </c>
      <c r="C2">
        <f>B2*24</f>
        <v>240</v>
      </c>
      <c r="D2">
        <f>G2</f>
        <v>29.160083333333333</v>
      </c>
      <c r="E2">
        <v>6.0019999999999998</v>
      </c>
      <c r="F2">
        <v>1749605</v>
      </c>
      <c r="G2">
        <f>F2/1000/60</f>
        <v>29.160083333333333</v>
      </c>
    </row>
    <row r="3" spans="1:7" x14ac:dyDescent="0.2">
      <c r="A3">
        <v>2</v>
      </c>
      <c r="B3">
        <v>20</v>
      </c>
      <c r="C3">
        <f>B3*24</f>
        <v>480</v>
      </c>
      <c r="D3">
        <f>G2</f>
        <v>29.160083333333333</v>
      </c>
      <c r="E3">
        <v>12.002000000000001</v>
      </c>
      <c r="F3">
        <v>1963899</v>
      </c>
      <c r="G3">
        <f>F3/1000/60</f>
        <v>32.731649999999995</v>
      </c>
    </row>
    <row r="4" spans="1:7" x14ac:dyDescent="0.2">
      <c r="A4">
        <v>2</v>
      </c>
      <c r="B4">
        <v>39</v>
      </c>
      <c r="C4">
        <f>B4*24</f>
        <v>936</v>
      </c>
      <c r="D4">
        <f>G2</f>
        <v>29.160083333333333</v>
      </c>
      <c r="E4">
        <v>23.402000000000001</v>
      </c>
      <c r="F4">
        <v>2378563</v>
      </c>
      <c r="G4">
        <f>F4/1000/60</f>
        <v>39.642716666666665</v>
      </c>
    </row>
    <row r="14" spans="1:7" ht="16.5" customHeight="1" x14ac:dyDescent="0.2"/>
    <row r="28" ht="16.5" customHeight="1" x14ac:dyDescent="0.2"/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1C0A-84EC-2743-8AAE-6B438AB0F979}">
  <dimension ref="A1:F28"/>
  <sheetViews>
    <sheetView zoomScale="77" workbookViewId="0">
      <selection activeCell="A25" sqref="A25:G32"/>
    </sheetView>
  </sheetViews>
  <sheetFormatPr baseColWidth="10" defaultColWidth="11.5" defaultRowHeight="16" x14ac:dyDescent="0.2"/>
  <cols>
    <col min="3" max="3" width="13.83203125" customWidth="1"/>
    <col min="4" max="4" width="16" customWidth="1"/>
    <col min="7" max="7" width="25.6640625" customWidth="1"/>
    <col min="12" max="12" width="12.33203125" customWidth="1"/>
    <col min="14" max="14" width="13.1640625" customWidth="1"/>
    <col min="16" max="16" width="14.33203125" customWidth="1"/>
  </cols>
  <sheetData>
    <row r="1" spans="1:6" s="6" customFormat="1" x14ac:dyDescent="0.2">
      <c r="A1" s="6" t="s">
        <v>16</v>
      </c>
      <c r="B1" s="6" t="s">
        <v>11</v>
      </c>
      <c r="C1" s="6" t="s">
        <v>17</v>
      </c>
      <c r="D1" s="6" t="s">
        <v>12</v>
      </c>
      <c r="E1" s="6" t="s">
        <v>13</v>
      </c>
      <c r="F1" s="6" t="s">
        <v>14</v>
      </c>
    </row>
    <row r="2" spans="1:6" x14ac:dyDescent="0.2">
      <c r="A2">
        <v>6002</v>
      </c>
      <c r="B2">
        <f>A2/1000</f>
        <v>6.0019999999999998</v>
      </c>
      <c r="D2">
        <f>F2</f>
        <v>29.160083333333333</v>
      </c>
      <c r="E2">
        <v>1749605</v>
      </c>
      <c r="F2">
        <f>E2/1000/60</f>
        <v>29.160083333333333</v>
      </c>
    </row>
    <row r="3" spans="1:6" x14ac:dyDescent="0.2">
      <c r="A3">
        <v>12002</v>
      </c>
      <c r="B3">
        <f>A3/1000</f>
        <v>12.002000000000001</v>
      </c>
      <c r="D3">
        <f>F2</f>
        <v>29.160083333333333</v>
      </c>
      <c r="E3">
        <v>1963899</v>
      </c>
      <c r="F3">
        <f>E3/1000/60</f>
        <v>32.731649999999995</v>
      </c>
    </row>
    <row r="4" spans="1:6" x14ac:dyDescent="0.2">
      <c r="A4">
        <v>23402</v>
      </c>
      <c r="B4">
        <f>A4/1000</f>
        <v>23.402000000000001</v>
      </c>
      <c r="D4">
        <f>F2</f>
        <v>29.160083333333333</v>
      </c>
      <c r="E4">
        <v>2378563</v>
      </c>
      <c r="F4">
        <f>E4/1000/60</f>
        <v>39.642716666666665</v>
      </c>
    </row>
    <row r="8" spans="1:6" x14ac:dyDescent="0.2">
      <c r="A8">
        <v>4682</v>
      </c>
      <c r="D8">
        <f>C8/1000/60</f>
        <v>0</v>
      </c>
      <c r="E8">
        <v>187170</v>
      </c>
      <c r="F8">
        <f>E8/1000/60</f>
        <v>3.1194999999999999</v>
      </c>
    </row>
    <row r="9" spans="1:6" x14ac:dyDescent="0.2">
      <c r="A9">
        <v>4682</v>
      </c>
      <c r="D9">
        <f>C9/1000/60</f>
        <v>0</v>
      </c>
      <c r="E9">
        <v>313015</v>
      </c>
      <c r="F9">
        <f>E9/1000/60</f>
        <v>5.2169166666666662</v>
      </c>
    </row>
    <row r="10" spans="1:6" x14ac:dyDescent="0.2">
      <c r="A10">
        <v>4682</v>
      </c>
      <c r="D10">
        <f>C10/1000/60</f>
        <v>0</v>
      </c>
      <c r="E10">
        <v>467057</v>
      </c>
      <c r="F10">
        <f>E10/1000/60</f>
        <v>7.7842833333333337</v>
      </c>
    </row>
    <row r="11" spans="1:6" x14ac:dyDescent="0.2">
      <c r="A11">
        <v>4678</v>
      </c>
      <c r="C11">
        <f>E11</f>
        <v>825258</v>
      </c>
      <c r="D11">
        <f>C11/1000/60</f>
        <v>13.754300000000001</v>
      </c>
      <c r="E11">
        <v>825258</v>
      </c>
      <c r="F11">
        <f>E11/1000/60</f>
        <v>13.754300000000001</v>
      </c>
    </row>
    <row r="14" spans="1:6" ht="16.5" customHeight="1" x14ac:dyDescent="0.2">
      <c r="A14">
        <v>23402</v>
      </c>
      <c r="D14">
        <f>C14/1000/60</f>
        <v>0</v>
      </c>
      <c r="E14">
        <v>994814</v>
      </c>
      <c r="F14">
        <f>E14/1000/60</f>
        <v>16.580233333333332</v>
      </c>
    </row>
    <row r="15" spans="1:6" x14ac:dyDescent="0.2">
      <c r="A15">
        <v>23402</v>
      </c>
      <c r="D15">
        <f>C15/1000/60</f>
        <v>0</v>
      </c>
      <c r="E15">
        <v>1620279</v>
      </c>
      <c r="F15">
        <f>E15/1000/60</f>
        <v>27.004650000000002</v>
      </c>
    </row>
    <row r="16" spans="1:6" x14ac:dyDescent="0.2">
      <c r="A16">
        <v>23402</v>
      </c>
      <c r="D16">
        <f>C16/1000/60</f>
        <v>0</v>
      </c>
      <c r="E16">
        <v>2378563</v>
      </c>
      <c r="F16">
        <f>E16/1000/60</f>
        <v>39.642716666666665</v>
      </c>
    </row>
    <row r="17" spans="1:6" x14ac:dyDescent="0.2">
      <c r="A17">
        <v>23402</v>
      </c>
      <c r="C17">
        <f>E17</f>
        <v>3792321.0000000005</v>
      </c>
      <c r="D17">
        <f>C17/1000/60</f>
        <v>63.205350000000003</v>
      </c>
      <c r="E17">
        <f>F17*1000*60</f>
        <v>3792321.0000000005</v>
      </c>
      <c r="F17">
        <v>63.205350000000003</v>
      </c>
    </row>
    <row r="20" spans="1:6" x14ac:dyDescent="0.2">
      <c r="A20">
        <v>4682</v>
      </c>
      <c r="C20">
        <f>E20</f>
        <v>467057</v>
      </c>
      <c r="D20">
        <f>C20/1000/60</f>
        <v>7.7842833333333337</v>
      </c>
      <c r="E20">
        <v>467057</v>
      </c>
      <c r="F20">
        <f>E20/1000/60</f>
        <v>7.7842833333333337</v>
      </c>
    </row>
    <row r="21" spans="1:6" x14ac:dyDescent="0.2">
      <c r="A21">
        <v>12170</v>
      </c>
      <c r="C21">
        <f>(A21/A20)*E20</f>
        <v>1214028.9812046133</v>
      </c>
      <c r="D21">
        <f>C21/1000/60</f>
        <v>20.233816353410223</v>
      </c>
      <c r="E21">
        <v>1228197</v>
      </c>
      <c r="F21">
        <f>E21/1000/60</f>
        <v>20.469949999999997</v>
      </c>
    </row>
    <row r="22" spans="1:6" x14ac:dyDescent="0.2">
      <c r="A22">
        <v>23402</v>
      </c>
      <c r="C22">
        <f>(A22/A20)*E20</f>
        <v>2334486.9530115337</v>
      </c>
      <c r="D22">
        <f>C22/1000/60</f>
        <v>38.908115883525561</v>
      </c>
      <c r="E22">
        <v>2378563</v>
      </c>
      <c r="F22">
        <f>E22/1000/60</f>
        <v>39.642716666666665</v>
      </c>
    </row>
    <row r="26" spans="1:6" x14ac:dyDescent="0.2">
      <c r="A26">
        <v>4682</v>
      </c>
      <c r="C26">
        <v>187170</v>
      </c>
      <c r="D26">
        <f>C26/1000/60</f>
        <v>3.1194999999999999</v>
      </c>
      <c r="E26">
        <v>187170</v>
      </c>
      <c r="F26">
        <f>E26/1000/60</f>
        <v>3.1194999999999999</v>
      </c>
    </row>
    <row r="27" spans="1:6" x14ac:dyDescent="0.2">
      <c r="A27">
        <v>12170</v>
      </c>
      <c r="C27">
        <f>(A27/A26)*E26</f>
        <v>486514.07518154633</v>
      </c>
      <c r="D27">
        <f>C27/1000/60</f>
        <v>8.1085679196924385</v>
      </c>
      <c r="E27">
        <v>499913.9145439</v>
      </c>
      <c r="F27">
        <f>E27/1000/60</f>
        <v>8.3318985757316657</v>
      </c>
    </row>
    <row r="28" spans="1:6" ht="16.5" customHeight="1" x14ac:dyDescent="0.2">
      <c r="A28">
        <v>23402</v>
      </c>
      <c r="C28">
        <f>(A28/A26)*E26</f>
        <v>935530.18795386585</v>
      </c>
      <c r="D28">
        <f>C28/1000/60</f>
        <v>15.592169799231097</v>
      </c>
      <c r="E28">
        <v>994814</v>
      </c>
      <c r="F28">
        <f>E28/1000/60</f>
        <v>16.580233333333332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1656-F104-BA4E-B2E0-A005B0D4309F}">
  <dimension ref="A1:E28"/>
  <sheetViews>
    <sheetView zoomScale="75" workbookViewId="0">
      <selection activeCell="F37" sqref="F37"/>
    </sheetView>
  </sheetViews>
  <sheetFormatPr baseColWidth="10" defaultColWidth="11.5" defaultRowHeight="16" x14ac:dyDescent="0.2"/>
  <cols>
    <col min="2" max="2" width="13.83203125" customWidth="1"/>
    <col min="3" max="3" width="16" customWidth="1"/>
    <col min="9" max="9" width="12.33203125" customWidth="1"/>
    <col min="11" max="11" width="13.1640625" customWidth="1"/>
    <col min="13" max="13" width="14.33203125" customWidth="1"/>
  </cols>
  <sheetData>
    <row r="1" spans="1:5" x14ac:dyDescent="0.2">
      <c r="A1" t="s">
        <v>15</v>
      </c>
      <c r="B1" t="s">
        <v>17</v>
      </c>
      <c r="C1" t="s">
        <v>12</v>
      </c>
      <c r="D1" t="s">
        <v>13</v>
      </c>
      <c r="E1" t="s">
        <v>14</v>
      </c>
    </row>
    <row r="2" spans="1:5" x14ac:dyDescent="0.2">
      <c r="A2">
        <v>60</v>
      </c>
      <c r="C2">
        <f>E2</f>
        <v>29.160083333333333</v>
      </c>
      <c r="D2">
        <v>1749605</v>
      </c>
      <c r="E2">
        <f>D2/1000/60</f>
        <v>29.160083333333333</v>
      </c>
    </row>
    <row r="3" spans="1:5" x14ac:dyDescent="0.2">
      <c r="A3">
        <v>60</v>
      </c>
      <c r="C3">
        <f>E2</f>
        <v>29.160083333333333</v>
      </c>
      <c r="D3">
        <v>1963899</v>
      </c>
      <c r="E3">
        <f>D3/1000/60</f>
        <v>32.731649999999995</v>
      </c>
    </row>
    <row r="4" spans="1:5" x14ac:dyDescent="0.2">
      <c r="A4">
        <v>60</v>
      </c>
      <c r="C4">
        <f>E2</f>
        <v>29.160083333333333</v>
      </c>
      <c r="D4">
        <v>2378563</v>
      </c>
      <c r="E4">
        <f>D4/1000/60</f>
        <v>39.642716666666665</v>
      </c>
    </row>
    <row r="8" spans="1:5" x14ac:dyDescent="0.2">
      <c r="A8">
        <v>5</v>
      </c>
      <c r="B8">
        <f>(A8/A11)*D11</f>
        <v>34385.75</v>
      </c>
      <c r="C8">
        <f>B8/1000/60</f>
        <v>0.57309583333333336</v>
      </c>
      <c r="D8">
        <v>187170</v>
      </c>
      <c r="E8">
        <f>D8/1000/60</f>
        <v>3.1194999999999999</v>
      </c>
    </row>
    <row r="9" spans="1:5" x14ac:dyDescent="0.2">
      <c r="A9">
        <v>30</v>
      </c>
      <c r="B9">
        <f>(A9/A11)*D11</f>
        <v>206314.5</v>
      </c>
      <c r="C9">
        <f>B9/1000/60</f>
        <v>3.4385750000000002</v>
      </c>
      <c r="D9">
        <v>313015</v>
      </c>
      <c r="E9">
        <f>D9/1000/60</f>
        <v>5.2169166666666662</v>
      </c>
    </row>
    <row r="10" spans="1:5" x14ac:dyDescent="0.2">
      <c r="A10">
        <v>60</v>
      </c>
      <c r="B10">
        <f>(A10/A11)*D11</f>
        <v>412629</v>
      </c>
      <c r="C10">
        <f>B10/1000/60</f>
        <v>6.8771500000000003</v>
      </c>
      <c r="D10">
        <v>467057</v>
      </c>
      <c r="E10">
        <f>D10/1000/60</f>
        <v>7.7842833333333337</v>
      </c>
    </row>
    <row r="11" spans="1:5" x14ac:dyDescent="0.2">
      <c r="A11">
        <v>120</v>
      </c>
      <c r="B11">
        <f>D11</f>
        <v>825258</v>
      </c>
      <c r="C11">
        <f>B11/1000/60</f>
        <v>13.754300000000001</v>
      </c>
      <c r="D11">
        <v>825258</v>
      </c>
      <c r="E11">
        <f>D11/1000/60</f>
        <v>13.754300000000001</v>
      </c>
    </row>
    <row r="14" spans="1:5" ht="16.5" customHeight="1" x14ac:dyDescent="0.2">
      <c r="A14">
        <v>5</v>
      </c>
      <c r="B14">
        <f>(A14/A17)*D17</f>
        <v>158013.375</v>
      </c>
      <c r="C14">
        <f>B14/1000/60</f>
        <v>2.6335562499999998</v>
      </c>
      <c r="D14">
        <v>994814</v>
      </c>
      <c r="E14">
        <f>D14/1000/60</f>
        <v>16.580233333333332</v>
      </c>
    </row>
    <row r="15" spans="1:5" x14ac:dyDescent="0.2">
      <c r="A15">
        <v>30</v>
      </c>
      <c r="B15">
        <f>(A15/A17)*D17</f>
        <v>948080.25000000012</v>
      </c>
      <c r="C15">
        <f>B15/1000/60</f>
        <v>15.801337500000001</v>
      </c>
      <c r="D15">
        <v>1620279</v>
      </c>
      <c r="E15">
        <f>D15/1000/60</f>
        <v>27.004650000000002</v>
      </c>
    </row>
    <row r="16" spans="1:5" x14ac:dyDescent="0.2">
      <c r="A16">
        <v>60</v>
      </c>
      <c r="B16">
        <f>(A16/A17)*D17</f>
        <v>1896160.5000000002</v>
      </c>
      <c r="C16">
        <f>B16/1000/60</f>
        <v>31.602675000000001</v>
      </c>
      <c r="D16">
        <v>2378563</v>
      </c>
      <c r="E16">
        <f>D16/1000/60</f>
        <v>39.642716666666665</v>
      </c>
    </row>
    <row r="17" spans="1:5" x14ac:dyDescent="0.2">
      <c r="A17">
        <v>120</v>
      </c>
      <c r="B17">
        <f>D17</f>
        <v>3792321.0000000005</v>
      </c>
      <c r="C17">
        <f>B17/1000/60</f>
        <v>63.205350000000003</v>
      </c>
      <c r="D17">
        <f>E17*1000*60</f>
        <v>3792321.0000000005</v>
      </c>
      <c r="E17">
        <v>63.205350000000003</v>
      </c>
    </row>
    <row r="28" spans="1:5" ht="16.5" customHeight="1" x14ac:dyDescent="0.2"/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AACB-A921-104C-94AD-6C3D6D31B506}">
  <dimension ref="A1:B10"/>
  <sheetViews>
    <sheetView workbookViewId="0">
      <selection activeCell="O31" sqref="O31"/>
    </sheetView>
  </sheetViews>
  <sheetFormatPr baseColWidth="10" defaultColWidth="8.83203125" defaultRowHeight="16" x14ac:dyDescent="0.2"/>
  <cols>
    <col min="1" max="1" width="32.1640625" customWidth="1"/>
    <col min="7" max="7" width="33.5" customWidth="1"/>
  </cols>
  <sheetData>
    <row r="1" spans="1:2" x14ac:dyDescent="0.2">
      <c r="A1" t="s">
        <v>36</v>
      </c>
      <c r="B1" t="s">
        <v>37</v>
      </c>
    </row>
    <row r="2" spans="1:2" x14ac:dyDescent="0.2">
      <c r="A2" t="s">
        <v>27</v>
      </c>
      <c r="B2">
        <v>41.045283580186599</v>
      </c>
    </row>
    <row r="3" spans="1:2" x14ac:dyDescent="0.2">
      <c r="A3" t="s">
        <v>28</v>
      </c>
      <c r="B3">
        <v>30.084220517506399</v>
      </c>
    </row>
    <row r="4" spans="1:2" x14ac:dyDescent="0.2">
      <c r="A4" t="s">
        <v>29</v>
      </c>
      <c r="B4">
        <v>5.4325421279670199</v>
      </c>
    </row>
    <row r="5" spans="1:2" x14ac:dyDescent="0.2">
      <c r="A5" t="s">
        <v>30</v>
      </c>
      <c r="B5">
        <v>4.3116088314668799</v>
      </c>
    </row>
    <row r="6" spans="1:2" x14ac:dyDescent="0.2">
      <c r="A6" t="s">
        <v>32</v>
      </c>
      <c r="B6">
        <v>3.0056241455761201</v>
      </c>
    </row>
    <row r="7" spans="1:2" x14ac:dyDescent="0.2">
      <c r="A7" t="s">
        <v>33</v>
      </c>
      <c r="B7">
        <v>2.36777237085361</v>
      </c>
    </row>
    <row r="8" spans="1:2" x14ac:dyDescent="0.2">
      <c r="A8" t="s">
        <v>35</v>
      </c>
      <c r="B8">
        <v>2.3505953519340999</v>
      </c>
    </row>
    <row r="9" spans="1:2" x14ac:dyDescent="0.2">
      <c r="A9" t="s">
        <v>34</v>
      </c>
      <c r="B9">
        <v>1.5593899856208899</v>
      </c>
    </row>
    <row r="10" spans="1:2" x14ac:dyDescent="0.2">
      <c r="A10" t="s">
        <v>31</v>
      </c>
      <c r="B10">
        <v>1.35007827053982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A4DD-9CCC-AF44-A4C2-71C3CE08E0CC}">
  <dimension ref="A1:E9"/>
  <sheetViews>
    <sheetView workbookViewId="0">
      <selection activeCell="N44" sqref="N44"/>
    </sheetView>
  </sheetViews>
  <sheetFormatPr baseColWidth="10" defaultRowHeight="16" x14ac:dyDescent="0.2"/>
  <sheetData>
    <row r="1" spans="1:5" x14ac:dyDescent="0.2">
      <c r="A1" s="6" t="s">
        <v>26</v>
      </c>
      <c r="B1" s="6" t="s">
        <v>22</v>
      </c>
      <c r="C1" s="6" t="s">
        <v>23</v>
      </c>
      <c r="D1" s="6" t="s">
        <v>24</v>
      </c>
      <c r="E1" s="6" t="s">
        <v>25</v>
      </c>
    </row>
    <row r="2" spans="1:5" x14ac:dyDescent="0.2">
      <c r="A2">
        <v>1</v>
      </c>
      <c r="B2">
        <v>945</v>
      </c>
      <c r="C2">
        <f>B2/60</f>
        <v>15.75</v>
      </c>
      <c r="D2">
        <v>796.63699999999994</v>
      </c>
      <c r="E2">
        <f>D2/60</f>
        <v>13.277283333333333</v>
      </c>
    </row>
    <row r="3" spans="1:5" x14ac:dyDescent="0.2">
      <c r="A3">
        <v>2</v>
      </c>
      <c r="B3">
        <v>937</v>
      </c>
      <c r="C3">
        <f t="shared" ref="C3:C9" si="0">B3/60</f>
        <v>15.616666666666667</v>
      </c>
      <c r="D3">
        <v>740.303</v>
      </c>
      <c r="E3">
        <f t="shared" ref="E3:E9" si="1">D3/60</f>
        <v>12.338383333333333</v>
      </c>
    </row>
    <row r="4" spans="1:5" x14ac:dyDescent="0.2">
      <c r="A4">
        <v>3</v>
      </c>
      <c r="B4">
        <v>942</v>
      </c>
      <c r="C4">
        <f t="shared" si="0"/>
        <v>15.7</v>
      </c>
      <c r="D4">
        <v>696.36800000000005</v>
      </c>
      <c r="E4">
        <f t="shared" si="1"/>
        <v>11.606133333333334</v>
      </c>
    </row>
    <row r="5" spans="1:5" x14ac:dyDescent="0.2">
      <c r="A5">
        <v>4</v>
      </c>
      <c r="B5">
        <v>967</v>
      </c>
      <c r="C5">
        <f t="shared" si="0"/>
        <v>16.116666666666667</v>
      </c>
      <c r="D5">
        <v>662.553</v>
      </c>
      <c r="E5">
        <f t="shared" si="1"/>
        <v>11.04255</v>
      </c>
    </row>
    <row r="6" spans="1:5" x14ac:dyDescent="0.2">
      <c r="A6">
        <v>5</v>
      </c>
      <c r="B6">
        <v>1006</v>
      </c>
      <c r="C6">
        <f t="shared" si="0"/>
        <v>16.766666666666666</v>
      </c>
      <c r="D6">
        <v>643.17899999999997</v>
      </c>
      <c r="E6">
        <f t="shared" si="1"/>
        <v>10.71965</v>
      </c>
    </row>
    <row r="7" spans="1:5" x14ac:dyDescent="0.2">
      <c r="A7">
        <v>10</v>
      </c>
      <c r="B7">
        <v>1137</v>
      </c>
      <c r="C7">
        <f t="shared" si="0"/>
        <v>18.95</v>
      </c>
      <c r="D7">
        <v>646.81399999999996</v>
      </c>
      <c r="E7">
        <f t="shared" si="1"/>
        <v>10.780233333333333</v>
      </c>
    </row>
    <row r="8" spans="1:5" x14ac:dyDescent="0.2">
      <c r="A8">
        <v>30</v>
      </c>
      <c r="B8">
        <v>1639</v>
      </c>
      <c r="C8">
        <f t="shared" si="0"/>
        <v>27.316666666666666</v>
      </c>
      <c r="D8">
        <v>644.53099999999995</v>
      </c>
      <c r="E8">
        <f t="shared" si="1"/>
        <v>10.742183333333333</v>
      </c>
    </row>
    <row r="9" spans="1:5" x14ac:dyDescent="0.2">
      <c r="A9">
        <v>60</v>
      </c>
      <c r="B9">
        <v>2383</v>
      </c>
      <c r="C9">
        <f t="shared" si="0"/>
        <v>39.716666666666669</v>
      </c>
      <c r="D9">
        <v>653.12699999999995</v>
      </c>
      <c r="E9">
        <f t="shared" si="1"/>
        <v>10.885449999999999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5F3F-C070-6B48-8780-D2D90C31E327}">
  <dimension ref="A2:C28"/>
  <sheetViews>
    <sheetView zoomScale="76" workbookViewId="0">
      <selection activeCell="N26" sqref="N26"/>
    </sheetView>
  </sheetViews>
  <sheetFormatPr baseColWidth="10" defaultColWidth="11.5" defaultRowHeight="16" x14ac:dyDescent="0.2"/>
  <cols>
    <col min="11" max="11" width="12.33203125" bestFit="1" customWidth="1"/>
    <col min="12" max="12" width="13.83203125" customWidth="1"/>
    <col min="13" max="13" width="20.1640625" customWidth="1"/>
    <col min="14" max="17" width="16" customWidth="1"/>
    <col min="22" max="22" width="25.6640625" customWidth="1"/>
    <col min="27" max="27" width="12.33203125" customWidth="1"/>
    <col min="29" max="29" width="13.1640625" customWidth="1"/>
    <col min="31" max="31" width="14.33203125" customWidth="1"/>
  </cols>
  <sheetData>
    <row r="2" spans="1:3" x14ac:dyDescent="0.2">
      <c r="B2" t="s">
        <v>18</v>
      </c>
      <c r="C2" t="s">
        <v>19</v>
      </c>
    </row>
    <row r="3" spans="1:3" x14ac:dyDescent="0.2">
      <c r="A3" t="s">
        <v>20</v>
      </c>
      <c r="B3">
        <f>17.02</f>
        <v>17.02</v>
      </c>
      <c r="C3">
        <v>13.13</v>
      </c>
    </row>
    <row r="4" spans="1:3" x14ac:dyDescent="0.2">
      <c r="A4" t="s">
        <v>21</v>
      </c>
      <c r="B4">
        <v>16.580233</v>
      </c>
      <c r="C4">
        <f>13.7543</f>
        <v>13.754300000000001</v>
      </c>
    </row>
    <row r="14" spans="1:3" ht="16.5" customHeight="1" x14ac:dyDescent="0.2"/>
    <row r="28" ht="16.5" customHeight="1" x14ac:dyDescent="0.2"/>
  </sheetData>
  <pageMargins left="0.75" right="0.75" top="1" bottom="1" header="0.5" footer="0.5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A5FC-9B24-3247-BDB8-88BBBF640761}">
  <dimension ref="A1:E4"/>
  <sheetViews>
    <sheetView workbookViewId="0">
      <selection activeCell="V44" sqref="V44"/>
    </sheetView>
  </sheetViews>
  <sheetFormatPr baseColWidth="10" defaultColWidth="8.83203125" defaultRowHeight="16" x14ac:dyDescent="0.2"/>
  <cols>
    <col min="1" max="1" width="12.5" customWidth="1"/>
  </cols>
  <sheetData>
    <row r="1" spans="1:5" x14ac:dyDescent="0.2">
      <c r="B1" t="s">
        <v>38</v>
      </c>
      <c r="D1" t="s">
        <v>39</v>
      </c>
    </row>
    <row r="2" spans="1:5" x14ac:dyDescent="0.2">
      <c r="B2" t="s">
        <v>40</v>
      </c>
      <c r="C2" t="s">
        <v>41</v>
      </c>
      <c r="D2" t="s">
        <v>42</v>
      </c>
      <c r="E2" t="s">
        <v>43</v>
      </c>
    </row>
    <row r="3" spans="1:5" x14ac:dyDescent="0.2">
      <c r="A3" t="s">
        <v>44</v>
      </c>
      <c r="B3">
        <v>4.9578499999999996</v>
      </c>
      <c r="C3">
        <v>9.4707666669999995</v>
      </c>
      <c r="D3">
        <v>5.5125833330000003</v>
      </c>
      <c r="E3">
        <v>9.5169499999999996</v>
      </c>
    </row>
    <row r="4" spans="1:5" x14ac:dyDescent="0.2">
      <c r="A4" t="s">
        <v>45</v>
      </c>
      <c r="B4">
        <v>11.36838333</v>
      </c>
      <c r="C4">
        <v>11.654716669999999</v>
      </c>
      <c r="D4">
        <v>61.49271667</v>
      </c>
      <c r="E4">
        <v>63.167050000000003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Strong scalability</vt:lpstr>
      <vt:lpstr>Weak scalability</vt:lpstr>
      <vt:lpstr>Workload scalability - #tasks</vt:lpstr>
      <vt:lpstr>Workload scalability - task dur</vt:lpstr>
      <vt:lpstr>% DBMS Bottleneck</vt:lpstr>
      <vt:lpstr>DBMS impact</vt:lpstr>
      <vt:lpstr>OLAP queries</vt:lpstr>
      <vt:lpstr>d-Chiron vs. Chiron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2021-02-05T21:05:09Z</dcterms:created>
  <dcterms:modified xsi:type="dcterms:W3CDTF">2021-02-06T00:11:11Z</dcterms:modified>
</cp:coreProperties>
</file>