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39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<sst xmlns="http://schemas.openxmlformats.org/spreadsheetml/2006/main" uniqueCount="307" count="307">
  <si>
    <t>TAURUS</t>
  </si>
  <si>
    <t>winter</t>
  </si>
  <si>
    <t>5h 34.5m</t>
  </si>
  <si>
    <t>+22° 01′</t>
  </si>
  <si>
    <t>AQUARIUS</t>
  </si>
  <si>
    <t>autumn</t>
  </si>
  <si>
    <t>21h 33.5m</t>
  </si>
  <si>
    <t>+00° 49′</t>
  </si>
  <si>
    <t>CANES VENATICI</t>
  </si>
  <si>
    <t>spring</t>
  </si>
  <si>
    <t>13h 42.2m</t>
  </si>
  <si>
    <t>+28° 23′</t>
  </si>
  <si>
    <t>Globular cluster</t>
  </si>
  <si>
    <t>SCORPIO</t>
  </si>
  <si>
    <t>summer</t>
  </si>
  <si>
    <t>16h 23.6m</t>
  </si>
  <si>
    <t>-26° 32′</t>
  </si>
  <si>
    <t>SERPENS</t>
  </si>
  <si>
    <t>15h 18.6m</t>
  </si>
  <si>
    <t>+02° 05′</t>
  </si>
  <si>
    <t>17h 40.1m</t>
  </si>
  <si>
    <t>-32° 13′</t>
  </si>
  <si>
    <t>17h 53.9m</t>
  </si>
  <si>
    <t>-34° 49′</t>
  </si>
  <si>
    <t>SAGITTARIUS</t>
  </si>
  <si>
    <t>18h 03.8m</t>
  </si>
  <si>
    <t>-24° 23′</t>
  </si>
  <si>
    <t>OPHIUCHUS</t>
  </si>
  <si>
    <t>17h 19.2m</t>
  </si>
  <si>
    <t>-18° 31′</t>
  </si>
  <si>
    <t>16h 57.1m</t>
  </si>
  <si>
    <t>-04° 06′</t>
  </si>
  <si>
    <t>SCUTUM</t>
  </si>
  <si>
    <t>18h 51.1m</t>
  </si>
  <si>
    <t>-06° 16′</t>
  </si>
  <si>
    <t>16h 47.2m</t>
  </si>
  <si>
    <t>-01° 57′</t>
  </si>
  <si>
    <t>Globular cluster none</t>
  </si>
  <si>
    <t>HERCULES</t>
  </si>
  <si>
    <t>16h 41.7m</t>
  </si>
  <si>
    <t>+36° 28′</t>
  </si>
  <si>
    <t>17h 37.6m</t>
  </si>
  <si>
    <t>-03° 15′</t>
  </si>
  <si>
    <t>21h 30m</t>
  </si>
  <si>
    <t>+12° 10′</t>
  </si>
  <si>
    <t>18h 18.8m</t>
  </si>
  <si>
    <t>-13° 47′</t>
  </si>
  <si>
    <t>18h 20.8m</t>
  </si>
  <si>
    <t>-16° 11′</t>
  </si>
  <si>
    <t>18h 19.9m</t>
  </si>
  <si>
    <t>-17° 08′</t>
  </si>
  <si>
    <t>17h 02.6m</t>
  </si>
  <si>
    <t>-26° 16′</t>
  </si>
  <si>
    <t>18h 02.6m</t>
  </si>
  <si>
    <t>-23° 02′</t>
  </si>
  <si>
    <t>18h 04.6m</t>
  </si>
  <si>
    <t>-22° 30′</t>
  </si>
  <si>
    <t>18h 36.4m</t>
  </si>
  <si>
    <t>-23° 54′</t>
  </si>
  <si>
    <t>17h 56.8m</t>
  </si>
  <si>
    <t>-19° 01′</t>
  </si>
  <si>
    <t>18h 16.9m</t>
  </si>
  <si>
    <t>-18° 30′</t>
  </si>
  <si>
    <t>18h 31.6m</t>
  </si>
  <si>
    <t>-19° 15′</t>
  </si>
  <si>
    <t>18h 45.2m</t>
  </si>
  <si>
    <t>-09° 24′</t>
  </si>
  <si>
    <t>19h 59.6m</t>
  </si>
  <si>
    <t>+22° 43′</t>
  </si>
  <si>
    <t>18h 24.5m</t>
  </si>
  <si>
    <t>-24° 52′</t>
  </si>
  <si>
    <t>CYGNUS</t>
  </si>
  <si>
    <t>20h 23.9m</t>
  </si>
  <si>
    <t>+38° 32′</t>
  </si>
  <si>
    <t>21h 40.4m</t>
  </si>
  <si>
    <t>-23° 11′</t>
  </si>
  <si>
    <t>ANDROMEDA</t>
  </si>
  <si>
    <t>0h 41.8m</t>
  </si>
  <si>
    <t>+41° 16′</t>
  </si>
  <si>
    <t>0h 42.8m</t>
  </si>
  <si>
    <t>+40° 52′</t>
  </si>
  <si>
    <t>1h 33.9m</t>
  </si>
  <si>
    <t>+30° 39′</t>
  </si>
  <si>
    <t>PERSEUS</t>
  </si>
  <si>
    <t>2h 42m</t>
  </si>
  <si>
    <t>+42° 47′</t>
  </si>
  <si>
    <t>6h 08.9m</t>
  </si>
  <si>
    <t>+24° 20′</t>
  </si>
  <si>
    <t>Open cluster naked eye</t>
  </si>
  <si>
    <t>AURIGA</t>
  </si>
  <si>
    <t>5h 36.1m</t>
  </si>
  <si>
    <t>+34° 08′</t>
  </si>
  <si>
    <t>Open cluster none</t>
  </si>
  <si>
    <t>5h 52.4m</t>
  </si>
  <si>
    <t>+32° 33′</t>
  </si>
  <si>
    <t>5h 28.7m</t>
  </si>
  <si>
    <t>+35° 50′</t>
  </si>
  <si>
    <t>21h 32.2m</t>
  </si>
  <si>
    <t>+48° 26′</t>
  </si>
  <si>
    <t>12h 22.4m</t>
  </si>
  <si>
    <t>+58° 05′</t>
  </si>
  <si>
    <t>6h 47m</t>
  </si>
  <si>
    <t>-20° 44′</t>
  </si>
  <si>
    <t>ORION</t>
  </si>
  <si>
    <t>5h 35.4m</t>
  </si>
  <si>
    <t>-05° 27′</t>
  </si>
  <si>
    <t>5h 35.6m</t>
  </si>
  <si>
    <t>-05° 16′</t>
  </si>
  <si>
    <t>CANCER</t>
  </si>
  <si>
    <t>8h 40.1m</t>
  </si>
  <si>
    <t>+19° 59′</t>
  </si>
  <si>
    <t>3h 47m</t>
  </si>
  <si>
    <t>+24° 07′</t>
  </si>
  <si>
    <t>PUPPIS</t>
  </si>
  <si>
    <t>7h 41.8m</t>
  </si>
  <si>
    <t>-14° 49′</t>
  </si>
  <si>
    <t>7h 36.6m</t>
  </si>
  <si>
    <t>-14° 30′</t>
  </si>
  <si>
    <t>HYDRA</t>
  </si>
  <si>
    <t>8h 13.8m</t>
  </si>
  <si>
    <t>-05° 48′</t>
  </si>
  <si>
    <t>VIRGO</t>
  </si>
  <si>
    <t>12h 29.8m</t>
  </si>
  <si>
    <t>+08° 00′</t>
  </si>
  <si>
    <t>7h 03.2m</t>
  </si>
  <si>
    <t>-08° 20′</t>
  </si>
  <si>
    <t>13h 30m</t>
  </si>
  <si>
    <t>+47° 11′</t>
  </si>
  <si>
    <t>CASSIOPEIA</t>
  </si>
  <si>
    <t>23h 24.2m</t>
  </si>
  <si>
    <t>+61° 35′</t>
  </si>
  <si>
    <t>COMA BERENICES</t>
  </si>
  <si>
    <t>13h 12.9m</t>
  </si>
  <si>
    <t>+18° 10′</t>
  </si>
  <si>
    <t>18h 55.1m</t>
  </si>
  <si>
    <t>-30° 29′</t>
  </si>
  <si>
    <t>19h 40m</t>
  </si>
  <si>
    <t>-30° 58′</t>
  </si>
  <si>
    <t>LYRA</t>
  </si>
  <si>
    <t>19h 16.6m</t>
  </si>
  <si>
    <t>+30° 11′</t>
  </si>
  <si>
    <t>18h 53.6m</t>
  </si>
  <si>
    <t>+33° 02′</t>
  </si>
  <si>
    <t>12h 37.7m</t>
  </si>
  <si>
    <t>+11° 49′</t>
  </si>
  <si>
    <t>Galaxy type Sb</t>
  </si>
  <si>
    <t>12h 42m</t>
  </si>
  <si>
    <t>+11° 39′</t>
  </si>
  <si>
    <t>Galaxy type E3</t>
  </si>
  <si>
    <t>12h 43.7m</t>
  </si>
  <si>
    <t>+11° 33′</t>
  </si>
  <si>
    <t>Galaxy type E1</t>
  </si>
  <si>
    <t>12h 21.9m</t>
  </si>
  <si>
    <t>+04° 28′</t>
  </si>
  <si>
    <t>Galaxy type Sc</t>
  </si>
  <si>
    <t>17h 01.2m</t>
  </si>
  <si>
    <t>-30° 07′</t>
  </si>
  <si>
    <t>13h 15.8m</t>
  </si>
  <si>
    <t>+42° 02′</t>
  </si>
  <si>
    <t>12h 56.7m</t>
  </si>
  <si>
    <t>+21° 41′</t>
  </si>
  <si>
    <t>LEO</t>
  </si>
  <si>
    <t>11h 18.9m</t>
  </si>
  <si>
    <t>+13° 05′</t>
  </si>
  <si>
    <t>11h 20.2m</t>
  </si>
  <si>
    <t>+12° 59′</t>
  </si>
  <si>
    <t>8h 50.4m</t>
  </si>
  <si>
    <t>12h 39.5m</t>
  </si>
  <si>
    <t>-26° 45′</t>
  </si>
  <si>
    <t>18h 31.4m</t>
  </si>
  <si>
    <t>-32° 21′</t>
  </si>
  <si>
    <t>18h 43.2m</t>
  </si>
  <si>
    <t>-32° 18′</t>
  </si>
  <si>
    <t>19h 53.8m</t>
  </si>
  <si>
    <t>+18° 47′</t>
  </si>
  <si>
    <t>20h 53.5m</t>
  </si>
  <si>
    <t>-12° 32′</t>
  </si>
  <si>
    <t>20h 59m</t>
  </si>
  <si>
    <t>-12° 38′</t>
  </si>
  <si>
    <t>1h 36.7m</t>
  </si>
  <si>
    <t>+15° 47′</t>
  </si>
  <si>
    <t>20h 06.1m</t>
  </si>
  <si>
    <t>-21° 55′</t>
  </si>
  <si>
    <t>1h 42.4m</t>
  </si>
  <si>
    <t>+51° 34′</t>
  </si>
  <si>
    <t>2h 42.7m</t>
  </si>
  <si>
    <t>+00° 02′</t>
  </si>
  <si>
    <t>5h 46.7m</t>
  </si>
  <si>
    <t>+00° 03′</t>
  </si>
  <si>
    <t>5h 24.5m</t>
  </si>
  <si>
    <t>-24° 33′</t>
  </si>
  <si>
    <t>16h 17m</t>
  </si>
  <si>
    <t>-22° 59′</t>
  </si>
  <si>
    <t>URSA MAJOR</t>
  </si>
  <si>
    <t>9h 55.6m</t>
  </si>
  <si>
    <t>+69° 04′</t>
  </si>
  <si>
    <t>9h 55.8m</t>
  </si>
  <si>
    <t>+69° 41′</t>
  </si>
  <si>
    <t>13h 37m</t>
  </si>
  <si>
    <t>-29° 52′</t>
  </si>
  <si>
    <t>12h 25.1m</t>
  </si>
  <si>
    <t>+12° 53′</t>
  </si>
  <si>
    <t>12h 25.5m</t>
  </si>
  <si>
    <t>+18° 12′</t>
  </si>
  <si>
    <t>12h 26.2m</t>
  </si>
  <si>
    <t>+12° 57′</t>
  </si>
  <si>
    <t>12h 30.8m</t>
  </si>
  <si>
    <t>+12° 24′</t>
  </si>
  <si>
    <t>12h 32.1m</t>
  </si>
  <si>
    <t>+14° 26′</t>
  </si>
  <si>
    <t>12h 35.7m</t>
  </si>
  <si>
    <t>+12° 33′</t>
  </si>
  <si>
    <t>12h 36.8m</t>
  </si>
  <si>
    <t>+13° 10′</t>
  </si>
  <si>
    <t>12h 35.5m</t>
  </si>
  <si>
    <t>+14° 30′</t>
  </si>
  <si>
    <t>17h 17.1m</t>
  </si>
  <si>
    <t>+43° 08′</t>
  </si>
  <si>
    <t>7h 44.6m</t>
  </si>
  <si>
    <t>-23° 52′</t>
  </si>
  <si>
    <t>12h 50.9m</t>
  </si>
  <si>
    <t>+41° 08′</t>
  </si>
  <si>
    <t>10h 44m</t>
  </si>
  <si>
    <t>+11° 42′</t>
  </si>
  <si>
    <t>10h 46.8m</t>
  </si>
  <si>
    <t>11h 14.8m</t>
  </si>
  <si>
    <t>+55° 01′</t>
  </si>
  <si>
    <t>12h 13.9m</t>
  </si>
  <si>
    <t>+14° 55′</t>
  </si>
  <si>
    <t>12h 18.9m</t>
  </si>
  <si>
    <t>M100</t>
  </si>
  <si>
    <t>12h 23m</t>
  </si>
  <si>
    <t>+15° 50′</t>
  </si>
  <si>
    <t>Galaxy</t>
  </si>
  <si>
    <t>M101</t>
  </si>
  <si>
    <t>14h 03.2m</t>
  </si>
  <si>
    <t>+54° 21′</t>
  </si>
  <si>
    <t>15h 06.5m</t>
  </si>
  <si>
    <t>+55° 46′</t>
  </si>
  <si>
    <t>M103</t>
  </si>
  <si>
    <t>1h 33.2m</t>
  </si>
  <si>
    <t>+60° 42′</t>
  </si>
  <si>
    <t>Star cluster</t>
  </si>
  <si>
    <t>M104</t>
  </si>
  <si>
    <t>12h 40m</t>
  </si>
  <si>
    <t>-11° 37′</t>
  </si>
  <si>
    <t>M105</t>
  </si>
  <si>
    <t>10h 47.8m</t>
  </si>
  <si>
    <t>+12° 35′</t>
  </si>
  <si>
    <t>M106</t>
  </si>
  <si>
    <t>+47° 19′</t>
  </si>
  <si>
    <t>M107</t>
  </si>
  <si>
    <t>16h 32.5m</t>
  </si>
  <si>
    <t>-13° 03′</t>
  </si>
  <si>
    <t>M108</t>
  </si>
  <si>
    <t>11h 11.5m</t>
  </si>
  <si>
    <t>+55° 40′</t>
  </si>
  <si>
    <t>M109</t>
  </si>
  <si>
    <t>11h 57.6m</t>
  </si>
  <si>
    <t>+53° 23′</t>
  </si>
  <si>
    <t>M110</t>
  </si>
  <si>
    <t>00h 40.4m</t>
  </si>
  <si>
    <t>+41° 41′</t>
  </si>
  <si>
    <t>6x4</t>
  </si>
  <si>
    <t>Tau</t>
  </si>
  <si>
    <t>Gc</t>
  </si>
  <si>
    <t>Aqr</t>
  </si>
  <si>
    <t>CVn</t>
  </si>
  <si>
    <t>Sco</t>
  </si>
  <si>
    <t>Ser</t>
  </si>
  <si>
    <t>Oc</t>
  </si>
  <si>
    <t>Di</t>
  </si>
  <si>
    <t>Sgr</t>
  </si>
  <si>
    <t>Oph</t>
  </si>
  <si>
    <t>Sct</t>
  </si>
  <si>
    <t>Her</t>
  </si>
  <si>
    <t>-</t>
  </si>
  <si>
    <t>Pl</t>
  </si>
  <si>
    <t>Cyg</t>
  </si>
  <si>
    <t>Sp</t>
  </si>
  <si>
    <t>3 million</t>
  </si>
  <si>
    <t>And</t>
  </si>
  <si>
    <t>El</t>
  </si>
  <si>
    <t>8x6</t>
  </si>
  <si>
    <t>Per</t>
  </si>
  <si>
    <t>Aur</t>
  </si>
  <si>
    <t>UMa</t>
  </si>
  <si>
    <t>Ori</t>
  </si>
  <si>
    <t>Cnc</t>
  </si>
  <si>
    <t>Pup</t>
  </si>
  <si>
    <t>Hya</t>
  </si>
  <si>
    <t>60 million</t>
  </si>
  <si>
    <t>Vir</t>
  </si>
  <si>
    <t>37 million</t>
  </si>
  <si>
    <t>Cas</t>
  </si>
  <si>
    <t>Com</t>
  </si>
  <si>
    <t>Lyr</t>
  </si>
  <si>
    <t>Ba</t>
  </si>
  <si>
    <t>7x6</t>
  </si>
  <si>
    <t>35 million</t>
  </si>
  <si>
    <t>Leo</t>
  </si>
  <si>
    <t>12 million</t>
  </si>
  <si>
    <t>9x4</t>
  </si>
  <si>
    <t>15 million</t>
  </si>
  <si>
    <t>Ln</t>
  </si>
  <si>
    <t>7x4</t>
  </si>
  <si>
    <t>38 million</t>
  </si>
</sst>
</file>

<file path=xl/styles.xml><?xml version="1.0" encoding="utf-8"?>
<styleSheet xmlns="http://schemas.openxmlformats.org/spreadsheetml/2006/main">
  <numFmts count="1">
    <numFmt formatCode="0.0" numFmtId="100"/>
  </numFmts>
  <fonts count="3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single"/>
      <color rgb="FF0000FF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3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111" Type="http://schemas.openxmlformats.org/officeDocument/2006/relationships/hyperlink" Target="http://astropixels.com/messier/autumn.html" TargetMode="External"/>
  <Relationship Id="rId110" Type="http://schemas.openxmlformats.org/officeDocument/2006/relationships/hyperlink" Target="http://astropixels.com/messier/spring.html" TargetMode="External"/>
  <Relationship Id="rId109" Type="http://schemas.openxmlformats.org/officeDocument/2006/relationships/hyperlink" Target="http://astropixels.com/messier/spring.html" TargetMode="External"/>
  <Relationship Id="rId108" Type="http://schemas.openxmlformats.org/officeDocument/2006/relationships/hyperlink" Target="http://astropixels.com/messier/summer.html" TargetMode="External"/>
  <Relationship Id="rId107" Type="http://schemas.openxmlformats.org/officeDocument/2006/relationships/hyperlink" Target="http://astropixels.com/messier/spring.html" TargetMode="External"/>
  <Relationship Id="rId106" Type="http://schemas.openxmlformats.org/officeDocument/2006/relationships/hyperlink" Target="http://astropixels.com/messier/spring.html" TargetMode="External"/>
  <Relationship Id="rId105" Type="http://schemas.openxmlformats.org/officeDocument/2006/relationships/hyperlink" Target="http://astropixels.com/messier/spring.html" TargetMode="External"/>
  <Relationship Id="rId104" Type="http://schemas.openxmlformats.org/officeDocument/2006/relationships/hyperlink" Target="http://astropixels.com/messier/autumn.html" TargetMode="External"/>
  <Relationship Id="rId103" Type="http://schemas.openxmlformats.org/officeDocument/2006/relationships/hyperlink" Target="http://astropixels.com/messier/summer.html" TargetMode="External"/>
  <Relationship Id="rId102" Type="http://schemas.openxmlformats.org/officeDocument/2006/relationships/hyperlink" Target="http://astropixels.com/messier/spring.html" TargetMode="External"/>
  <Relationship Id="rId101" Type="http://schemas.openxmlformats.org/officeDocument/2006/relationships/hyperlink" Target="http://astropixels.com/messier/spring.html" TargetMode="External"/>
  <Relationship Id="rId100" Type="http://schemas.openxmlformats.org/officeDocument/2006/relationships/hyperlink" Target="http://astropixels.com/messier/spring.html" TargetMode="External"/>
  <Relationship Id="rId99" Type="http://schemas.openxmlformats.org/officeDocument/2006/relationships/hyperlink" Target="http://astropixels.com/messier/spring.html" TargetMode="External"/>
  <Relationship Id="rId98" Type="http://schemas.openxmlformats.org/officeDocument/2006/relationships/hyperlink" Target="http://astropixels.com/messier/spring.html" TargetMode="External"/>
  <Relationship Id="rId97" Type="http://schemas.openxmlformats.org/officeDocument/2006/relationships/hyperlink" Target="http://astropixels.com/messier/spring.html" TargetMode="External"/>
  <Relationship Id="rId96" Type="http://schemas.openxmlformats.org/officeDocument/2006/relationships/hyperlink" Target="http://astropixels.com/messier/spring.html" TargetMode="External"/>
  <Relationship Id="rId95" Type="http://schemas.openxmlformats.org/officeDocument/2006/relationships/hyperlink" Target="http://astropixels.com/messier/spring.html" TargetMode="External"/>
  <Relationship Id="rId94" Type="http://schemas.openxmlformats.org/officeDocument/2006/relationships/hyperlink" Target="http://astropixels.com/messier/winter.html" TargetMode="External"/>
  <Relationship Id="rId93" Type="http://schemas.openxmlformats.org/officeDocument/2006/relationships/hyperlink" Target="http://astropixels.com/messier/summer.html" TargetMode="External"/>
  <Relationship Id="rId92" Type="http://schemas.openxmlformats.org/officeDocument/2006/relationships/hyperlink" Target="http://astropixels.com/messier/spring.html" TargetMode="External"/>
  <Relationship Id="rId91" Type="http://schemas.openxmlformats.org/officeDocument/2006/relationships/hyperlink" Target="http://astropixels.com/messier/spring.html" TargetMode="External"/>
  <Relationship Id="rId90" Type="http://schemas.openxmlformats.org/officeDocument/2006/relationships/hyperlink" Target="http://astropixels.com/messier/spring.html" TargetMode="External"/>
  <Relationship Id="rId89" Type="http://schemas.openxmlformats.org/officeDocument/2006/relationships/hyperlink" Target="http://astropixels.com/messier/spring.html" TargetMode="External"/>
  <Relationship Id="rId88" Type="http://schemas.openxmlformats.org/officeDocument/2006/relationships/hyperlink" Target="http://astropixels.com/messier/spring.html" TargetMode="External"/>
  <Relationship Id="rId87" Type="http://schemas.openxmlformats.org/officeDocument/2006/relationships/hyperlink" Target="http://astropixels.com/messier/spring.html" TargetMode="External"/>
  <Relationship Id="rId86" Type="http://schemas.openxmlformats.org/officeDocument/2006/relationships/hyperlink" Target="http://astropixels.com/messier/spring.html" TargetMode="External"/>
  <Relationship Id="rId85" Type="http://schemas.openxmlformats.org/officeDocument/2006/relationships/hyperlink" Target="http://astropixels.com/messier/spring.html" TargetMode="External"/>
  <Relationship Id="rId84" Type="http://schemas.openxmlformats.org/officeDocument/2006/relationships/hyperlink" Target="http://astropixels.com/messier/spring.html" TargetMode="External"/>
  <Relationship Id="rId83" Type="http://schemas.openxmlformats.org/officeDocument/2006/relationships/hyperlink" Target="http://astropixels.com/messier/spring.html" TargetMode="External"/>
  <Relationship Id="rId82" Type="http://schemas.openxmlformats.org/officeDocument/2006/relationships/hyperlink" Target="http://astropixels.com/messier/spring.html" TargetMode="External"/>
  <Relationship Id="rId81" Type="http://schemas.openxmlformats.org/officeDocument/2006/relationships/hyperlink" Target="http://astropixels.com/messier/summer.html" TargetMode="External"/>
  <Relationship Id="rId80" Type="http://schemas.openxmlformats.org/officeDocument/2006/relationships/hyperlink" Target="http://astropixels.com/messier/winter.html" TargetMode="External"/>
  <Relationship Id="rId79" Type="http://schemas.openxmlformats.org/officeDocument/2006/relationships/hyperlink" Target="http://astropixels.com/messier/winter.html" TargetMode="External"/>
  <Relationship Id="rId78" Type="http://schemas.openxmlformats.org/officeDocument/2006/relationships/hyperlink" Target="http://astropixels.com/messier/autumn.html" TargetMode="External"/>
  <Relationship Id="rId77" Type="http://schemas.openxmlformats.org/officeDocument/2006/relationships/hyperlink" Target="http://astropixels.com/messier/autumn.html" TargetMode="External"/>
  <Relationship Id="rId76" Type="http://schemas.openxmlformats.org/officeDocument/2006/relationships/hyperlink" Target="http://astropixels.com/messier/summer.html" TargetMode="External"/>
  <Relationship Id="rId75" Type="http://schemas.openxmlformats.org/officeDocument/2006/relationships/hyperlink" Target="http://astropixels.com/messier/autumn.html" TargetMode="External"/>
  <Relationship Id="rId74" Type="http://schemas.openxmlformats.org/officeDocument/2006/relationships/hyperlink" Target="http://astropixels.com/messier/summer.html" TargetMode="External"/>
  <Relationship Id="rId73" Type="http://schemas.openxmlformats.org/officeDocument/2006/relationships/hyperlink" Target="http://astropixels.com/messier/summer.html" TargetMode="External"/>
  <Relationship Id="rId72" Type="http://schemas.openxmlformats.org/officeDocument/2006/relationships/hyperlink" Target="http://astropixels.com/messier/summer.html" TargetMode="External"/>
  <Relationship Id="rId71" Type="http://schemas.openxmlformats.org/officeDocument/2006/relationships/hyperlink" Target="http://astropixels.com/messier/summer.html" TargetMode="External"/>
  <Relationship Id="rId70" Type="http://schemas.openxmlformats.org/officeDocument/2006/relationships/hyperlink" Target="http://astropixels.com/messier/summer.html" TargetMode="External"/>
  <Relationship Id="rId69" Type="http://schemas.openxmlformats.org/officeDocument/2006/relationships/hyperlink" Target="http://astropixels.com/messier/spring.html" TargetMode="External"/>
  <Relationship Id="rId68" Type="http://schemas.openxmlformats.org/officeDocument/2006/relationships/hyperlink" Target="http://astropixels.com/messier/winter.html" TargetMode="External"/>
  <Relationship Id="rId67" Type="http://schemas.openxmlformats.org/officeDocument/2006/relationships/hyperlink" Target="http://astropixels.com/messier/spring.html" TargetMode="External"/>
  <Relationship Id="rId66" Type="http://schemas.openxmlformats.org/officeDocument/2006/relationships/hyperlink" Target="http://astropixels.com/messier/spring.html" TargetMode="External"/>
  <Relationship Id="rId65" Type="http://schemas.openxmlformats.org/officeDocument/2006/relationships/hyperlink" Target="http://astropixels.com/messier/spring.html" TargetMode="External"/>
  <Relationship Id="rId64" Type="http://schemas.openxmlformats.org/officeDocument/2006/relationships/hyperlink" Target="http://astropixels.com/messier/spring.html" TargetMode="External"/>
  <Relationship Id="rId63" Type="http://schemas.openxmlformats.org/officeDocument/2006/relationships/hyperlink" Target="http://astropixels.com/messier/summer.html" TargetMode="External"/>
  <Relationship Id="rId62" Type="http://schemas.openxmlformats.org/officeDocument/2006/relationships/hyperlink" Target="http://astropixels.com/messier/spring.html" TargetMode="External"/>
  <Relationship Id="rId61" Type="http://schemas.openxmlformats.org/officeDocument/2006/relationships/hyperlink" Target="http://astropixels.com/messier/spring.html" TargetMode="External"/>
  <Relationship Id="rId60" Type="http://schemas.openxmlformats.org/officeDocument/2006/relationships/hyperlink" Target="http://astropixels.com/messier/spring.html" TargetMode="External"/>
  <Relationship Id="rId59" Type="http://schemas.openxmlformats.org/officeDocument/2006/relationships/hyperlink" Target="http://astropixels.com/messier/spring.html" TargetMode="External"/>
  <Relationship Id="rId58" Type="http://schemas.openxmlformats.org/officeDocument/2006/relationships/hyperlink" Target="http://astropixels.com/messier/summer.html" TargetMode="External"/>
  <Relationship Id="rId57" Type="http://schemas.openxmlformats.org/officeDocument/2006/relationships/hyperlink" Target="http://astropixels.com/messier/summer.html" TargetMode="External"/>
  <Relationship Id="rId56" Type="http://schemas.openxmlformats.org/officeDocument/2006/relationships/hyperlink" Target="http://astropixels.com/messier/summer.html" TargetMode="External"/>
  <Relationship Id="rId55" Type="http://schemas.openxmlformats.org/officeDocument/2006/relationships/hyperlink" Target="http://astropixels.com/messier/summer.html" TargetMode="External"/>
  <Relationship Id="rId54" Type="http://schemas.openxmlformats.org/officeDocument/2006/relationships/hyperlink" Target="http://astropixels.com/messier/spring.html" TargetMode="External"/>
  <Relationship Id="rId53" Type="http://schemas.openxmlformats.org/officeDocument/2006/relationships/hyperlink" Target="http://astropixels.com/messier/autumn.html" TargetMode="External"/>
  <Relationship Id="rId52" Type="http://schemas.openxmlformats.org/officeDocument/2006/relationships/hyperlink" Target="http://astropixels.com/messier/spring.html" TargetMode="External"/>
  <Relationship Id="rId51" Type="http://schemas.openxmlformats.org/officeDocument/2006/relationships/hyperlink" Target="http://astropixels.com/messier/winter.html" TargetMode="External"/>
  <Relationship Id="rId50" Type="http://schemas.openxmlformats.org/officeDocument/2006/relationships/hyperlink" Target="http://astropixels.com/messier/spring.html" TargetMode="External"/>
  <Relationship Id="rId49" Type="http://schemas.openxmlformats.org/officeDocument/2006/relationships/hyperlink" Target="http://astropixels.com/messier/winter.html" TargetMode="External"/>
  <Relationship Id="rId48" Type="http://schemas.openxmlformats.org/officeDocument/2006/relationships/hyperlink" Target="http://astropixels.com/messier/winter.html" TargetMode="External"/>
  <Relationship Id="rId47" Type="http://schemas.openxmlformats.org/officeDocument/2006/relationships/hyperlink" Target="http://astropixels.com/messier/winter.html" TargetMode="External"/>
  <Relationship Id="rId46" Type="http://schemas.openxmlformats.org/officeDocument/2006/relationships/hyperlink" Target="http://astropixels.com/messier/winter.html" TargetMode="External"/>
  <Relationship Id="rId45" Type="http://schemas.openxmlformats.org/officeDocument/2006/relationships/hyperlink" Target="http://astropixels.com/messier/winter.html" TargetMode="External"/>
  <Relationship Id="rId44" Type="http://schemas.openxmlformats.org/officeDocument/2006/relationships/hyperlink" Target="http://astropixels.com/messier/winter.html" TargetMode="External"/>
  <Relationship Id="rId43" Type="http://schemas.openxmlformats.org/officeDocument/2006/relationships/hyperlink" Target="http://astropixels.com/messier/winter.html" TargetMode="External"/>
  <Relationship Id="rId42" Type="http://schemas.openxmlformats.org/officeDocument/2006/relationships/hyperlink" Target="http://astropixels.com/messier/winter.html" TargetMode="External"/>
  <Relationship Id="rId41" Type="http://schemas.openxmlformats.org/officeDocument/2006/relationships/hyperlink" Target="http://astropixels.com/messier/spring.html" TargetMode="External"/>
  <Relationship Id="rId40" Type="http://schemas.openxmlformats.org/officeDocument/2006/relationships/hyperlink" Target="http://astropixels.com/messier/autumn.html" TargetMode="External"/>
  <Relationship Id="rId39" Type="http://schemas.openxmlformats.org/officeDocument/2006/relationships/hyperlink" Target="http://astropixels.com/messier/winter.html" TargetMode="External"/>
  <Relationship Id="rId38" Type="http://schemas.openxmlformats.org/officeDocument/2006/relationships/hyperlink" Target="http://astropixels.com/messier/winter.html" TargetMode="External"/>
  <Relationship Id="rId37" Type="http://schemas.openxmlformats.org/officeDocument/2006/relationships/hyperlink" Target="http://astropixels.com/messier/winter.html" TargetMode="External"/>
  <Relationship Id="rId36" Type="http://schemas.openxmlformats.org/officeDocument/2006/relationships/hyperlink" Target="http://astropixels.com/messier/winter.html" TargetMode="External"/>
  <Relationship Id="rId35" Type="http://schemas.openxmlformats.org/officeDocument/2006/relationships/hyperlink" Target="http://astropixels.com/messier/autumn.html" TargetMode="External"/>
  <Relationship Id="rId34" Type="http://schemas.openxmlformats.org/officeDocument/2006/relationships/hyperlink" Target="http://astropixels.com/messier/autumn.html" TargetMode="External"/>
  <Relationship Id="rId33" Type="http://schemas.openxmlformats.org/officeDocument/2006/relationships/hyperlink" Target="http://astropixels.com/messier/autumn.html" TargetMode="External"/>
  <Relationship Id="rId32" Type="http://schemas.openxmlformats.org/officeDocument/2006/relationships/hyperlink" Target="http://astropixels.com/messier/autumn.html" TargetMode="External"/>
  <Relationship Id="rId31" Type="http://schemas.openxmlformats.org/officeDocument/2006/relationships/hyperlink" Target="http://astropixels.com/messier/autumn.html" TargetMode="External"/>
  <Relationship Id="rId30" Type="http://schemas.openxmlformats.org/officeDocument/2006/relationships/hyperlink" Target="http://astropixels.com/messier/summer.html" TargetMode="External"/>
  <Relationship Id="rId29" Type="http://schemas.openxmlformats.org/officeDocument/2006/relationships/hyperlink" Target="http://astropixels.com/messier/summer.html" TargetMode="External"/>
  <Relationship Id="rId28" Type="http://schemas.openxmlformats.org/officeDocument/2006/relationships/hyperlink" Target="http://astropixels.com/messier/summer.html" TargetMode="External"/>
  <Relationship Id="rId27" Type="http://schemas.openxmlformats.org/officeDocument/2006/relationships/hyperlink" Target="http://astropixels.com/messier/summer.html" TargetMode="External"/>
  <Relationship Id="rId26" Type="http://schemas.openxmlformats.org/officeDocument/2006/relationships/hyperlink" Target="http://astropixels.com/messier/summer.html" TargetMode="External"/>
  <Relationship Id="rId25" Type="http://schemas.openxmlformats.org/officeDocument/2006/relationships/hyperlink" Target="http://astropixels.com/messier/summer.html" TargetMode="External"/>
  <Relationship Id="rId24" Type="http://schemas.openxmlformats.org/officeDocument/2006/relationships/hyperlink" Target="http://astropixels.com/messier/summer.html" TargetMode="External"/>
  <Relationship Id="rId23" Type="http://schemas.openxmlformats.org/officeDocument/2006/relationships/hyperlink" Target="http://astropixels.com/messier/summer.html" TargetMode="External"/>
  <Relationship Id="rId22" Type="http://schemas.openxmlformats.org/officeDocument/2006/relationships/hyperlink" Target="http://astropixels.com/messier/summer.html" TargetMode="External"/>
  <Relationship Id="rId21" Type="http://schemas.openxmlformats.org/officeDocument/2006/relationships/hyperlink" Target="http://astropixels.com/messier/summer.html" TargetMode="External"/>
  <Relationship Id="rId20" Type="http://schemas.openxmlformats.org/officeDocument/2006/relationships/hyperlink" Target="http://astropixels.com/messier/summer.html" TargetMode="External"/>
  <Relationship Id="rId19" Type="http://schemas.openxmlformats.org/officeDocument/2006/relationships/hyperlink" Target="http://astropixels.com/messier/summer.html" TargetMode="External"/>
  <Relationship Id="rId18" Type="http://schemas.openxmlformats.org/officeDocument/2006/relationships/hyperlink" Target="http://astropixels.com/messier/summer.html" TargetMode="External"/>
  <Relationship Id="rId17" Type="http://schemas.openxmlformats.org/officeDocument/2006/relationships/hyperlink" Target="http://astropixels.com/messier/summer.html" TargetMode="External"/>
  <Relationship Id="rId16" Type="http://schemas.openxmlformats.org/officeDocument/2006/relationships/hyperlink" Target="http://astropixels.com/messier/autumn.html" TargetMode="External"/>
  <Relationship Id="rId15" Type="http://schemas.openxmlformats.org/officeDocument/2006/relationships/hyperlink" Target="http://astropixels.com/messier/summer.html" TargetMode="External"/>
  <Relationship Id="rId14" Type="http://schemas.openxmlformats.org/officeDocument/2006/relationships/hyperlink" Target="http://astropixels.com/messier/summer.html" TargetMode="External"/>
  <Relationship Id="rId13" Type="http://schemas.openxmlformats.org/officeDocument/2006/relationships/hyperlink" Target="http://astropixels.com/messier/summer.html" TargetMode="External"/>
  <Relationship Id="rId12" Type="http://schemas.openxmlformats.org/officeDocument/2006/relationships/hyperlink" Target="http://astropixels.com/messier/summer.html" TargetMode="External"/>
  <Relationship Id="rId11" Type="http://schemas.openxmlformats.org/officeDocument/2006/relationships/hyperlink" Target="http://astropixels.com/messier/summer.html" TargetMode="External"/>
  <Relationship Id="rId10" Type="http://schemas.openxmlformats.org/officeDocument/2006/relationships/hyperlink" Target="http://astropixels.com/messier/summer.html" TargetMode="External"/>
  <Relationship Id="rId9" Type="http://schemas.openxmlformats.org/officeDocument/2006/relationships/hyperlink" Target="http://astropixels.com/messier/summer.html" TargetMode="External"/>
  <Relationship Id="rId8" Type="http://schemas.openxmlformats.org/officeDocument/2006/relationships/hyperlink" Target="http://astropixels.com/messier/summer.html" TargetMode="External"/>
  <Relationship Id="rId7" Type="http://schemas.openxmlformats.org/officeDocument/2006/relationships/hyperlink" Target="http://astropixels.com/messier/summer.html" TargetMode="External"/>
  <Relationship Id="rId6" Type="http://schemas.openxmlformats.org/officeDocument/2006/relationships/hyperlink" Target="http://astropixels.com/messier/summer.html" TargetMode="External"/>
  <Relationship Id="rId5" Type="http://schemas.openxmlformats.org/officeDocument/2006/relationships/hyperlink" Target="http://astropixels.com/messier/summer.html" TargetMode="External"/>
  <Relationship Id="rId4" Type="http://schemas.openxmlformats.org/officeDocument/2006/relationships/hyperlink" Target="http://astropixels.com/messier/spring.html" TargetMode="External"/>
  <Relationship Id="rId3" Type="http://schemas.openxmlformats.org/officeDocument/2006/relationships/hyperlink" Target="http://astropixels.com/messier/autumn.html" TargetMode="External"/>
  <Relationship Id="rId2" Type="http://schemas.openxmlformats.org/officeDocument/2006/relationships/hyperlink" Target="http://astropixels.com/messier/winter.html" TargetMode="External"/>
  <Relationship Id="rId1" Type="http://schemas.openxmlformats.org/officeDocument/2006/relationships/hyperlink" Target="http://www.naasbeginners.co.uk/MESSIER%20OBJECTS_files/M01.htm" TargetMode="External"/>
</Relationships>

</file>

<file path=xl/worksheets/_rels/sheet2.xml.rels><?xml version="1.0" encoding="UTF-8"?>
<Relationships xmlns="http://schemas.openxmlformats.org/package/2006/relationships">
  <Relationship Id="rId220" Type="http://schemas.openxmlformats.org/officeDocument/2006/relationships/hyperlink" Target="http://astropixels.com/messier/autumn.html" TargetMode="External"/>
  <Relationship Id="rId219" Type="http://schemas.openxmlformats.org/officeDocument/2006/relationships/hyperlink" Target="http://astropixels.com/galaxies/M110-01.html" TargetMode="External"/>
  <Relationship Id="rId218" Type="http://schemas.openxmlformats.org/officeDocument/2006/relationships/hyperlink" Target="http://astropixels.com/messier/spring.html" TargetMode="External"/>
  <Relationship Id="rId217" Type="http://schemas.openxmlformats.org/officeDocument/2006/relationships/hyperlink" Target="http://astropixels.com/galaxies/M109-01.html" TargetMode="External"/>
  <Relationship Id="rId216" Type="http://schemas.openxmlformats.org/officeDocument/2006/relationships/hyperlink" Target="http://astropixels.com/messier/spring.html" TargetMode="External"/>
  <Relationship Id="rId215" Type="http://schemas.openxmlformats.org/officeDocument/2006/relationships/hyperlink" Target="http://astropixels.com/galaxies/M108-01.html" TargetMode="External"/>
  <Relationship Id="rId214" Type="http://schemas.openxmlformats.org/officeDocument/2006/relationships/hyperlink" Target="http://astropixels.com/messier/summer.html" TargetMode="External"/>
  <Relationship Id="rId213" Type="http://schemas.openxmlformats.org/officeDocument/2006/relationships/hyperlink" Target="http://astropixels.com/globularclusters/M107-01.html" TargetMode="External"/>
  <Relationship Id="rId212" Type="http://schemas.openxmlformats.org/officeDocument/2006/relationships/hyperlink" Target="http://astropixels.com/messier/spring.html" TargetMode="External"/>
  <Relationship Id="rId211" Type="http://schemas.openxmlformats.org/officeDocument/2006/relationships/hyperlink" Target="http://astropixels.com/galaxies/M106-01.html" TargetMode="External"/>
  <Relationship Id="rId210" Type="http://schemas.openxmlformats.org/officeDocument/2006/relationships/hyperlink" Target="http://astropixels.com/messier/spring.html" TargetMode="External"/>
  <Relationship Id="rId209" Type="http://schemas.openxmlformats.org/officeDocument/2006/relationships/hyperlink" Target="http://astropixels.com/galaxies/M105-01.html" TargetMode="External"/>
  <Relationship Id="rId208" Type="http://schemas.openxmlformats.org/officeDocument/2006/relationships/hyperlink" Target="http://astropixels.com/messier/spring.html" TargetMode="External"/>
  <Relationship Id="rId207" Type="http://schemas.openxmlformats.org/officeDocument/2006/relationships/hyperlink" Target="http://astropixels.com/galaxies/M104-01.html" TargetMode="External"/>
  <Relationship Id="rId206" Type="http://schemas.openxmlformats.org/officeDocument/2006/relationships/hyperlink" Target="http://astropixels.com/messier/autumn.html" TargetMode="External"/>
  <Relationship Id="rId205" Type="http://schemas.openxmlformats.org/officeDocument/2006/relationships/hyperlink" Target="http://astropixels.com/openclusters/M103-01.html" TargetMode="External"/>
  <Relationship Id="rId204" Type="http://schemas.openxmlformats.org/officeDocument/2006/relationships/hyperlink" Target="http://astropixels.com/messier/summer.html" TargetMode="External"/>
  <Relationship Id="rId203" Type="http://schemas.openxmlformats.org/officeDocument/2006/relationships/hyperlink" Target="http://astropixels.com/galaxies/M102-01.html" TargetMode="External"/>
  <Relationship Id="rId202" Type="http://schemas.openxmlformats.org/officeDocument/2006/relationships/hyperlink" Target="http://astropixels.com/messier/spring.html" TargetMode="External"/>
  <Relationship Id="rId201" Type="http://schemas.openxmlformats.org/officeDocument/2006/relationships/hyperlink" Target="http://astropixels.com/galaxies/M101-01.html" TargetMode="External"/>
  <Relationship Id="rId200" Type="http://schemas.openxmlformats.org/officeDocument/2006/relationships/hyperlink" Target="http://astropixels.com/messier/spring.html" TargetMode="External"/>
  <Relationship Id="rId199" Type="http://schemas.openxmlformats.org/officeDocument/2006/relationships/hyperlink" Target="http://astropixels.com/galaxies/M100-01.html" TargetMode="External"/>
  <Relationship Id="rId198" Type="http://schemas.openxmlformats.org/officeDocument/2006/relationships/hyperlink" Target="http://astropixels.com/messier/spring.html" TargetMode="External"/>
  <Relationship Id="rId197" Type="http://schemas.openxmlformats.org/officeDocument/2006/relationships/hyperlink" Target="http://astropixels.com/galaxies/M99-01.html" TargetMode="External"/>
  <Relationship Id="rId196" Type="http://schemas.openxmlformats.org/officeDocument/2006/relationships/hyperlink" Target="http://astropixels.com/messier/spring.html" TargetMode="External"/>
  <Relationship Id="rId195" Type="http://schemas.openxmlformats.org/officeDocument/2006/relationships/hyperlink" Target="http://astropixels.com/galaxies/M98-01.html" TargetMode="External"/>
  <Relationship Id="rId194" Type="http://schemas.openxmlformats.org/officeDocument/2006/relationships/hyperlink" Target="http://astropixels.com/messier/spring.html" TargetMode="External"/>
  <Relationship Id="rId193" Type="http://schemas.openxmlformats.org/officeDocument/2006/relationships/hyperlink" Target="http://astropixels.com/planetarynebulae/M97-01.html" TargetMode="External"/>
  <Relationship Id="rId192" Type="http://schemas.openxmlformats.org/officeDocument/2006/relationships/hyperlink" Target="http://astropixels.com/messier/spring.html" TargetMode="External"/>
  <Relationship Id="rId191" Type="http://schemas.openxmlformats.org/officeDocument/2006/relationships/hyperlink" Target="http://astropixels.com/galaxies/M96-01.html" TargetMode="External"/>
  <Relationship Id="rId190" Type="http://schemas.openxmlformats.org/officeDocument/2006/relationships/hyperlink" Target="http://astropixels.com/messier/spring.html" TargetMode="External"/>
  <Relationship Id="rId189" Type="http://schemas.openxmlformats.org/officeDocument/2006/relationships/hyperlink" Target="http://astropixels.com/galaxies/M95-01.html" TargetMode="External"/>
  <Relationship Id="rId188" Type="http://schemas.openxmlformats.org/officeDocument/2006/relationships/hyperlink" Target="http://astropixels.com/messier/spring.html" TargetMode="External"/>
  <Relationship Id="rId187" Type="http://schemas.openxmlformats.org/officeDocument/2006/relationships/hyperlink" Target="http://astropixels.com/galaxies/M94-01.html" TargetMode="External"/>
  <Relationship Id="rId186" Type="http://schemas.openxmlformats.org/officeDocument/2006/relationships/hyperlink" Target="http://astropixels.com/messier/winter.html" TargetMode="External"/>
  <Relationship Id="rId185" Type="http://schemas.openxmlformats.org/officeDocument/2006/relationships/hyperlink" Target="http://astropixels.com/openclusters/M93-01.html" TargetMode="External"/>
  <Relationship Id="rId184" Type="http://schemas.openxmlformats.org/officeDocument/2006/relationships/hyperlink" Target="http://astropixels.com/messier/summer.html" TargetMode="External"/>
  <Relationship Id="rId183" Type="http://schemas.openxmlformats.org/officeDocument/2006/relationships/hyperlink" Target="http://astropixels.com/globularclusters/M92-01.html" TargetMode="External"/>
  <Relationship Id="rId182" Type="http://schemas.openxmlformats.org/officeDocument/2006/relationships/hyperlink" Target="http://astropixels.com/messier/spring.html" TargetMode="External"/>
  <Relationship Id="rId181" Type="http://schemas.openxmlformats.org/officeDocument/2006/relationships/hyperlink" Target="http://astropixels.com/galaxies/M91-01.html" TargetMode="External"/>
  <Relationship Id="rId180" Type="http://schemas.openxmlformats.org/officeDocument/2006/relationships/hyperlink" Target="http://astropixels.com/messier/spring.html" TargetMode="External"/>
  <Relationship Id="rId179" Type="http://schemas.openxmlformats.org/officeDocument/2006/relationships/hyperlink" Target="http://astropixels.com/galaxies/M90-01.html" TargetMode="External"/>
  <Relationship Id="rId178" Type="http://schemas.openxmlformats.org/officeDocument/2006/relationships/hyperlink" Target="http://astropixels.com/messier/spring.html" TargetMode="External"/>
  <Relationship Id="rId177" Type="http://schemas.openxmlformats.org/officeDocument/2006/relationships/hyperlink" Target="http://astropixels.com/galaxies/M89-01.html" TargetMode="External"/>
  <Relationship Id="rId176" Type="http://schemas.openxmlformats.org/officeDocument/2006/relationships/hyperlink" Target="http://astropixels.com/messier/spring.html" TargetMode="External"/>
  <Relationship Id="rId175" Type="http://schemas.openxmlformats.org/officeDocument/2006/relationships/hyperlink" Target="http://astropixels.com/galaxies/M88-01.html" TargetMode="External"/>
  <Relationship Id="rId174" Type="http://schemas.openxmlformats.org/officeDocument/2006/relationships/hyperlink" Target="http://astropixels.com/messier/spring.html" TargetMode="External"/>
  <Relationship Id="rId173" Type="http://schemas.openxmlformats.org/officeDocument/2006/relationships/hyperlink" Target="http://astropixels.com/galaxies/M87-01.html" TargetMode="External"/>
  <Relationship Id="rId172" Type="http://schemas.openxmlformats.org/officeDocument/2006/relationships/hyperlink" Target="http://astropixels.com/messier/spring.html" TargetMode="External"/>
  <Relationship Id="rId171" Type="http://schemas.openxmlformats.org/officeDocument/2006/relationships/hyperlink" Target="http://astropixels.com/galaxies/M86-01.html" TargetMode="External"/>
  <Relationship Id="rId170" Type="http://schemas.openxmlformats.org/officeDocument/2006/relationships/hyperlink" Target="http://astropixels.com/messier/spring.html" TargetMode="External"/>
  <Relationship Id="rId169" Type="http://schemas.openxmlformats.org/officeDocument/2006/relationships/hyperlink" Target="http://astropixels.com/galaxies/M85-01.html" TargetMode="External"/>
  <Relationship Id="rId168" Type="http://schemas.openxmlformats.org/officeDocument/2006/relationships/hyperlink" Target="http://astropixels.com/messier/spring.html" TargetMode="External"/>
  <Relationship Id="rId167" Type="http://schemas.openxmlformats.org/officeDocument/2006/relationships/hyperlink" Target="http://astropixels.com/galaxies/M84-01.html" TargetMode="External"/>
  <Relationship Id="rId166" Type="http://schemas.openxmlformats.org/officeDocument/2006/relationships/hyperlink" Target="http://astropixels.com/messier/spring.html" TargetMode="External"/>
  <Relationship Id="rId165" Type="http://schemas.openxmlformats.org/officeDocument/2006/relationships/hyperlink" Target="http://astropixels.com/galaxies/M83-01.html" TargetMode="External"/>
  <Relationship Id="rId164" Type="http://schemas.openxmlformats.org/officeDocument/2006/relationships/hyperlink" Target="http://astropixels.com/messier/spring.html" TargetMode="External"/>
  <Relationship Id="rId163" Type="http://schemas.openxmlformats.org/officeDocument/2006/relationships/hyperlink" Target="http://astropixels.com/galaxies/M82-01.html" TargetMode="External"/>
  <Relationship Id="rId162" Type="http://schemas.openxmlformats.org/officeDocument/2006/relationships/hyperlink" Target="http://astropixels.com/messier/spring.html" TargetMode="External"/>
  <Relationship Id="rId161" Type="http://schemas.openxmlformats.org/officeDocument/2006/relationships/hyperlink" Target="http://astropixels.com/galaxies/M81-01.html" TargetMode="External"/>
  <Relationship Id="rId160" Type="http://schemas.openxmlformats.org/officeDocument/2006/relationships/hyperlink" Target="http://astropixels.com/messier/summer.html" TargetMode="External"/>
  <Relationship Id="rId159" Type="http://schemas.openxmlformats.org/officeDocument/2006/relationships/hyperlink" Target="http://astropixels.com/globularclusters/M80-01.html" TargetMode="External"/>
  <Relationship Id="rId158" Type="http://schemas.openxmlformats.org/officeDocument/2006/relationships/hyperlink" Target="http://astropixels.com/messier/winter.html" TargetMode="External"/>
  <Relationship Id="rId157" Type="http://schemas.openxmlformats.org/officeDocument/2006/relationships/hyperlink" Target="http://astropixels.com/globularclusters/M79-01.html" TargetMode="External"/>
  <Relationship Id="rId156" Type="http://schemas.openxmlformats.org/officeDocument/2006/relationships/hyperlink" Target="http://astropixels.com/messier/winter.html" TargetMode="External"/>
  <Relationship Id="rId155" Type="http://schemas.openxmlformats.org/officeDocument/2006/relationships/hyperlink" Target="http://astropixels.com/diffusenebulae/M78-01.html" TargetMode="External"/>
  <Relationship Id="rId154" Type="http://schemas.openxmlformats.org/officeDocument/2006/relationships/hyperlink" Target="http://astropixels.com/messier/autumn.html" TargetMode="External"/>
  <Relationship Id="rId153" Type="http://schemas.openxmlformats.org/officeDocument/2006/relationships/hyperlink" Target="http://astropixels.com/galaxies/M77-01.html" TargetMode="External"/>
  <Relationship Id="rId152" Type="http://schemas.openxmlformats.org/officeDocument/2006/relationships/hyperlink" Target="http://astropixels.com/messier/autumn.html" TargetMode="External"/>
  <Relationship Id="rId151" Type="http://schemas.openxmlformats.org/officeDocument/2006/relationships/hyperlink" Target="http://astropixels.com/planetarynebulae/M76-01.html" TargetMode="External"/>
  <Relationship Id="rId150" Type="http://schemas.openxmlformats.org/officeDocument/2006/relationships/hyperlink" Target="http://astropixels.com/messier/summer.html" TargetMode="External"/>
  <Relationship Id="rId149" Type="http://schemas.openxmlformats.org/officeDocument/2006/relationships/hyperlink" Target="http://astropixels.com/globularclusters/M75-01.html" TargetMode="External"/>
  <Relationship Id="rId148" Type="http://schemas.openxmlformats.org/officeDocument/2006/relationships/hyperlink" Target="http://astropixels.com/messier/autumn.html" TargetMode="External"/>
  <Relationship Id="rId147" Type="http://schemas.openxmlformats.org/officeDocument/2006/relationships/hyperlink" Target="http://astropixels.com/galaxies/M74-01.html" TargetMode="External"/>
  <Relationship Id="rId146" Type="http://schemas.openxmlformats.org/officeDocument/2006/relationships/hyperlink" Target="http://astropixels.com/messier/summer.html" TargetMode="External"/>
  <Relationship Id="rId145" Type="http://schemas.openxmlformats.org/officeDocument/2006/relationships/hyperlink" Target="http://astropixels.com/stars/M73-01.html" TargetMode="External"/>
  <Relationship Id="rId144" Type="http://schemas.openxmlformats.org/officeDocument/2006/relationships/hyperlink" Target="http://astropixels.com/messier/summer.html" TargetMode="External"/>
  <Relationship Id="rId143" Type="http://schemas.openxmlformats.org/officeDocument/2006/relationships/hyperlink" Target="http://astropixels.com/globularclusters/M72-01.html" TargetMode="External"/>
  <Relationship Id="rId142" Type="http://schemas.openxmlformats.org/officeDocument/2006/relationships/hyperlink" Target="http://astropixels.com/messier/summer.html" TargetMode="External"/>
  <Relationship Id="rId141" Type="http://schemas.openxmlformats.org/officeDocument/2006/relationships/hyperlink" Target="http://astropixels.com/globularclusters/M71-01.html" TargetMode="External"/>
  <Relationship Id="rId140" Type="http://schemas.openxmlformats.org/officeDocument/2006/relationships/hyperlink" Target="http://astropixels.com/messier/summer.html" TargetMode="External"/>
  <Relationship Id="rId139" Type="http://schemas.openxmlformats.org/officeDocument/2006/relationships/hyperlink" Target="http://astropixels.com/globularclusters/M70-01.html" TargetMode="External"/>
  <Relationship Id="rId138" Type="http://schemas.openxmlformats.org/officeDocument/2006/relationships/hyperlink" Target="http://astropixels.com/messier/summer.html" TargetMode="External"/>
  <Relationship Id="rId137" Type="http://schemas.openxmlformats.org/officeDocument/2006/relationships/hyperlink" Target="http://astropixels.com/globularclusters/M69-01.html" TargetMode="External"/>
  <Relationship Id="rId136" Type="http://schemas.openxmlformats.org/officeDocument/2006/relationships/hyperlink" Target="http://astropixels.com/messier/spring.html" TargetMode="External"/>
  <Relationship Id="rId135" Type="http://schemas.openxmlformats.org/officeDocument/2006/relationships/hyperlink" Target="http://astropixels.com/globularclusters/M68-01.html" TargetMode="External"/>
  <Relationship Id="rId134" Type="http://schemas.openxmlformats.org/officeDocument/2006/relationships/hyperlink" Target="http://astropixels.com/messier/winter.html" TargetMode="External"/>
  <Relationship Id="rId133" Type="http://schemas.openxmlformats.org/officeDocument/2006/relationships/hyperlink" Target="http://astropixels.com/openclusters/M67-01.html" TargetMode="External"/>
  <Relationship Id="rId132" Type="http://schemas.openxmlformats.org/officeDocument/2006/relationships/hyperlink" Target="http://astropixels.com/messier/spring.html" TargetMode="External"/>
  <Relationship Id="rId131" Type="http://schemas.openxmlformats.org/officeDocument/2006/relationships/hyperlink" Target="http://astropixels.com/galaxies/M66-01.html" TargetMode="External"/>
  <Relationship Id="rId130" Type="http://schemas.openxmlformats.org/officeDocument/2006/relationships/hyperlink" Target="http://astropixels.com/messier/spring.html" TargetMode="External"/>
  <Relationship Id="rId129" Type="http://schemas.openxmlformats.org/officeDocument/2006/relationships/hyperlink" Target="http://astropixels.com/galaxies/M65-01.html" TargetMode="External"/>
  <Relationship Id="rId128" Type="http://schemas.openxmlformats.org/officeDocument/2006/relationships/hyperlink" Target="http://astropixels.com/messier/spring.html" TargetMode="External"/>
  <Relationship Id="rId127" Type="http://schemas.openxmlformats.org/officeDocument/2006/relationships/hyperlink" Target="http://astropixels.com/galaxies/M64-01.html" TargetMode="External"/>
  <Relationship Id="rId126" Type="http://schemas.openxmlformats.org/officeDocument/2006/relationships/hyperlink" Target="http://astropixels.com/messier/spring.html" TargetMode="External"/>
  <Relationship Id="rId125" Type="http://schemas.openxmlformats.org/officeDocument/2006/relationships/hyperlink" Target="http://astropixels.com/galaxies/M63-01.html" TargetMode="External"/>
  <Relationship Id="rId124" Type="http://schemas.openxmlformats.org/officeDocument/2006/relationships/hyperlink" Target="http://astropixels.com/messier/summer.html" TargetMode="External"/>
  <Relationship Id="rId123" Type="http://schemas.openxmlformats.org/officeDocument/2006/relationships/hyperlink" Target="http://astropixels.com/globularclusters/M62-01.html" TargetMode="External"/>
  <Relationship Id="rId122" Type="http://schemas.openxmlformats.org/officeDocument/2006/relationships/hyperlink" Target="http://astropixels.com/messier/spring.html" TargetMode="External"/>
  <Relationship Id="rId121" Type="http://schemas.openxmlformats.org/officeDocument/2006/relationships/hyperlink" Target="http://astropixels.com/galaxies/M61-01.html" TargetMode="External"/>
  <Relationship Id="rId120" Type="http://schemas.openxmlformats.org/officeDocument/2006/relationships/hyperlink" Target="http://astropixels.com/messier/spring.html" TargetMode="External"/>
  <Relationship Id="rId119" Type="http://schemas.openxmlformats.org/officeDocument/2006/relationships/hyperlink" Target="http://astropixels.com/galaxies/M60-01.html" TargetMode="External"/>
  <Relationship Id="rId118" Type="http://schemas.openxmlformats.org/officeDocument/2006/relationships/hyperlink" Target="http://astropixels.com/messier/spring.html" TargetMode="External"/>
  <Relationship Id="rId117" Type="http://schemas.openxmlformats.org/officeDocument/2006/relationships/hyperlink" Target="http://astropixels.com/galaxies/M59-01.html" TargetMode="External"/>
  <Relationship Id="rId116" Type="http://schemas.openxmlformats.org/officeDocument/2006/relationships/hyperlink" Target="http://astropixels.com/messier/spring.html" TargetMode="External"/>
  <Relationship Id="rId115" Type="http://schemas.openxmlformats.org/officeDocument/2006/relationships/hyperlink" Target="http://astropixels.com/galaxies/M58-01.html" TargetMode="External"/>
  <Relationship Id="rId114" Type="http://schemas.openxmlformats.org/officeDocument/2006/relationships/hyperlink" Target="http://astropixels.com/messier/summer.html" TargetMode="External"/>
  <Relationship Id="rId113" Type="http://schemas.openxmlformats.org/officeDocument/2006/relationships/hyperlink" Target="http://astropixels.com/planetarynebulae/M57-01.html" TargetMode="External"/>
  <Relationship Id="rId112" Type="http://schemas.openxmlformats.org/officeDocument/2006/relationships/hyperlink" Target="http://astropixels.com/messier/summer.html" TargetMode="External"/>
  <Relationship Id="rId111" Type="http://schemas.openxmlformats.org/officeDocument/2006/relationships/hyperlink" Target="http://astropixels.com/globularclusters/M56-01.html" TargetMode="External"/>
  <Relationship Id="rId110" Type="http://schemas.openxmlformats.org/officeDocument/2006/relationships/hyperlink" Target="http://astropixels.com/messier/summer.html" TargetMode="External"/>
  <Relationship Id="rId109" Type="http://schemas.openxmlformats.org/officeDocument/2006/relationships/hyperlink" Target="http://astropixels.com/globularclusters/M55-01.html" TargetMode="External"/>
  <Relationship Id="rId108" Type="http://schemas.openxmlformats.org/officeDocument/2006/relationships/hyperlink" Target="http://astropixels.com/messier/summer.html" TargetMode="External"/>
  <Relationship Id="rId107" Type="http://schemas.openxmlformats.org/officeDocument/2006/relationships/hyperlink" Target="http://astropixels.com/globularclusters/M54-01.html" TargetMode="External"/>
  <Relationship Id="rId106" Type="http://schemas.openxmlformats.org/officeDocument/2006/relationships/hyperlink" Target="http://astropixels.com/messier/spring.html" TargetMode="External"/>
  <Relationship Id="rId105" Type="http://schemas.openxmlformats.org/officeDocument/2006/relationships/hyperlink" Target="http://astropixels.com/globularclusters/M53-01.html" TargetMode="External"/>
  <Relationship Id="rId104" Type="http://schemas.openxmlformats.org/officeDocument/2006/relationships/hyperlink" Target="http://astropixels.com/messier/autumn.html" TargetMode="External"/>
  <Relationship Id="rId103" Type="http://schemas.openxmlformats.org/officeDocument/2006/relationships/hyperlink" Target="http://astropixels.com/openclusters/M52-01.html" TargetMode="External"/>
  <Relationship Id="rId102" Type="http://schemas.openxmlformats.org/officeDocument/2006/relationships/hyperlink" Target="http://astropixels.com/messier/spring.html" TargetMode="External"/>
  <Relationship Id="rId101" Type="http://schemas.openxmlformats.org/officeDocument/2006/relationships/hyperlink" Target="http://astropixels.com/galaxies/M51-01.html" TargetMode="External"/>
  <Relationship Id="rId100" Type="http://schemas.openxmlformats.org/officeDocument/2006/relationships/hyperlink" Target="http://astropixels.com/messier/winter.html" TargetMode="External"/>
  <Relationship Id="rId99" Type="http://schemas.openxmlformats.org/officeDocument/2006/relationships/hyperlink" Target="http://astropixels.com/openclusters/M50-01.html" TargetMode="External"/>
  <Relationship Id="rId98" Type="http://schemas.openxmlformats.org/officeDocument/2006/relationships/hyperlink" Target="http://astropixels.com/messier/spring.html" TargetMode="External"/>
  <Relationship Id="rId97" Type="http://schemas.openxmlformats.org/officeDocument/2006/relationships/hyperlink" Target="http://astropixels.com/galaxies/M49-01.html" TargetMode="External"/>
  <Relationship Id="rId96" Type="http://schemas.openxmlformats.org/officeDocument/2006/relationships/hyperlink" Target="http://astropixels.com/messier/winter.html" TargetMode="External"/>
  <Relationship Id="rId95" Type="http://schemas.openxmlformats.org/officeDocument/2006/relationships/hyperlink" Target="http://astropixels.com/openclusters/M48-01.html" TargetMode="External"/>
  <Relationship Id="rId94" Type="http://schemas.openxmlformats.org/officeDocument/2006/relationships/hyperlink" Target="http://astropixels.com/messier/winter.html" TargetMode="External"/>
  <Relationship Id="rId93" Type="http://schemas.openxmlformats.org/officeDocument/2006/relationships/hyperlink" Target="http://astropixels.com/openclusters/M47-01.html" TargetMode="External"/>
  <Relationship Id="rId92" Type="http://schemas.openxmlformats.org/officeDocument/2006/relationships/hyperlink" Target="http://astropixels.com/messier/winter.html" TargetMode="External"/>
  <Relationship Id="rId91" Type="http://schemas.openxmlformats.org/officeDocument/2006/relationships/hyperlink" Target="http://astropixels.com/openclusters/M46-01.html" TargetMode="External"/>
  <Relationship Id="rId90" Type="http://schemas.openxmlformats.org/officeDocument/2006/relationships/hyperlink" Target="http://astropixels.com/messier/winter.html" TargetMode="External"/>
  <Relationship Id="rId89" Type="http://schemas.openxmlformats.org/officeDocument/2006/relationships/hyperlink" Target="http://astropixels.com/openclusters/M45-01.html" TargetMode="External"/>
  <Relationship Id="rId88" Type="http://schemas.openxmlformats.org/officeDocument/2006/relationships/hyperlink" Target="http://astropixels.com/messier/winter.html" TargetMode="External"/>
  <Relationship Id="rId87" Type="http://schemas.openxmlformats.org/officeDocument/2006/relationships/hyperlink" Target="http://astropixels.com/openclusters/M44-01.html" TargetMode="External"/>
  <Relationship Id="rId86" Type="http://schemas.openxmlformats.org/officeDocument/2006/relationships/hyperlink" Target="http://astropixels.com/messier/winter.html" TargetMode="External"/>
  <Relationship Id="rId85" Type="http://schemas.openxmlformats.org/officeDocument/2006/relationships/hyperlink" Target="http://astropixels.com/diffusenebulae/M43-01.html" TargetMode="External"/>
  <Relationship Id="rId84" Type="http://schemas.openxmlformats.org/officeDocument/2006/relationships/hyperlink" Target="http://astropixels.com/messier/winter.html" TargetMode="External"/>
  <Relationship Id="rId83" Type="http://schemas.openxmlformats.org/officeDocument/2006/relationships/hyperlink" Target="http://astropixels.com/diffusenebulae/M42-01.html" TargetMode="External"/>
  <Relationship Id="rId82" Type="http://schemas.openxmlformats.org/officeDocument/2006/relationships/hyperlink" Target="http://astropixels.com/messier/winter.html" TargetMode="External"/>
  <Relationship Id="rId81" Type="http://schemas.openxmlformats.org/officeDocument/2006/relationships/hyperlink" Target="http://astropixels.com/openclusters/M41-01.html" TargetMode="External"/>
  <Relationship Id="rId80" Type="http://schemas.openxmlformats.org/officeDocument/2006/relationships/hyperlink" Target="http://astropixels.com/messier/spring.html" TargetMode="External"/>
  <Relationship Id="rId79" Type="http://schemas.openxmlformats.org/officeDocument/2006/relationships/hyperlink" Target="http://astropixels.com/stars/M40-01.html" TargetMode="External"/>
  <Relationship Id="rId78" Type="http://schemas.openxmlformats.org/officeDocument/2006/relationships/hyperlink" Target="http://astropixels.com/messier/autumn.html" TargetMode="External"/>
  <Relationship Id="rId77" Type="http://schemas.openxmlformats.org/officeDocument/2006/relationships/hyperlink" Target="http://astropixels.com/openclusters/M39-01.html" TargetMode="External"/>
  <Relationship Id="rId76" Type="http://schemas.openxmlformats.org/officeDocument/2006/relationships/hyperlink" Target="http://astropixels.com/messier/winter.html" TargetMode="External"/>
  <Relationship Id="rId75" Type="http://schemas.openxmlformats.org/officeDocument/2006/relationships/hyperlink" Target="http://astropixels.com/openclusters/M38-01.html" TargetMode="External"/>
  <Relationship Id="rId74" Type="http://schemas.openxmlformats.org/officeDocument/2006/relationships/hyperlink" Target="http://astropixels.com/messier/winter.html" TargetMode="External"/>
  <Relationship Id="rId73" Type="http://schemas.openxmlformats.org/officeDocument/2006/relationships/hyperlink" Target="http://astropixels.com/openclusters/M37-01.html" TargetMode="External"/>
  <Relationship Id="rId72" Type="http://schemas.openxmlformats.org/officeDocument/2006/relationships/hyperlink" Target="http://astropixels.com/messier/winter.html" TargetMode="External"/>
  <Relationship Id="rId71" Type="http://schemas.openxmlformats.org/officeDocument/2006/relationships/hyperlink" Target="http://astropixels.com/openclusters/M36-01.html" TargetMode="External"/>
  <Relationship Id="rId70" Type="http://schemas.openxmlformats.org/officeDocument/2006/relationships/hyperlink" Target="http://astropixels.com/messier/winter.html" TargetMode="External"/>
  <Relationship Id="rId69" Type="http://schemas.openxmlformats.org/officeDocument/2006/relationships/hyperlink" Target="http://astropixels.com/openclusters/M35-01.html" TargetMode="External"/>
  <Relationship Id="rId68" Type="http://schemas.openxmlformats.org/officeDocument/2006/relationships/hyperlink" Target="http://astropixels.com/messier/autumn.html" TargetMode="External"/>
  <Relationship Id="rId67" Type="http://schemas.openxmlformats.org/officeDocument/2006/relationships/hyperlink" Target="http://astropixels.com/openclusters/M34-01.html" TargetMode="External"/>
  <Relationship Id="rId66" Type="http://schemas.openxmlformats.org/officeDocument/2006/relationships/hyperlink" Target="http://astropixels.com/messier/autumn.html" TargetMode="External"/>
  <Relationship Id="rId65" Type="http://schemas.openxmlformats.org/officeDocument/2006/relationships/hyperlink" Target="http://astropixels.com/galaxies/M33-01.html" TargetMode="External"/>
  <Relationship Id="rId64" Type="http://schemas.openxmlformats.org/officeDocument/2006/relationships/hyperlink" Target="http://astropixels.com/messier/autumn.html" TargetMode="External"/>
  <Relationship Id="rId63" Type="http://schemas.openxmlformats.org/officeDocument/2006/relationships/hyperlink" Target="http://astropixels.com/galaxies/M32-01.html" TargetMode="External"/>
  <Relationship Id="rId62" Type="http://schemas.openxmlformats.org/officeDocument/2006/relationships/hyperlink" Target="http://astropixels.com/messier/autumn.html" TargetMode="External"/>
  <Relationship Id="rId61" Type="http://schemas.openxmlformats.org/officeDocument/2006/relationships/hyperlink" Target="http://astropixels.com/galaxies/M31-01.html" TargetMode="External"/>
  <Relationship Id="rId60" Type="http://schemas.openxmlformats.org/officeDocument/2006/relationships/hyperlink" Target="http://astropixels.com/messier/autumn.html" TargetMode="External"/>
  <Relationship Id="rId59" Type="http://schemas.openxmlformats.org/officeDocument/2006/relationships/hyperlink" Target="http://astropixels.com/globularclusters/M30-01.html" TargetMode="External"/>
  <Relationship Id="rId58" Type="http://schemas.openxmlformats.org/officeDocument/2006/relationships/hyperlink" Target="http://astropixels.com/messier/summer.html" TargetMode="External"/>
  <Relationship Id="rId57" Type="http://schemas.openxmlformats.org/officeDocument/2006/relationships/hyperlink" Target="http://astropixels.com/openclusters/M29-01.html" TargetMode="External"/>
  <Relationship Id="rId56" Type="http://schemas.openxmlformats.org/officeDocument/2006/relationships/hyperlink" Target="http://astropixels.com/messier/summer.html" TargetMode="External"/>
  <Relationship Id="rId55" Type="http://schemas.openxmlformats.org/officeDocument/2006/relationships/hyperlink" Target="http://astropixels.com/globularclusters/M28-01.html" TargetMode="External"/>
  <Relationship Id="rId54" Type="http://schemas.openxmlformats.org/officeDocument/2006/relationships/hyperlink" Target="http://astropixels.com/messier/summer.html" TargetMode="External"/>
  <Relationship Id="rId53" Type="http://schemas.openxmlformats.org/officeDocument/2006/relationships/hyperlink" Target="http://astropixels.com/planetarynebulae/M27-01.html" TargetMode="External"/>
  <Relationship Id="rId52" Type="http://schemas.openxmlformats.org/officeDocument/2006/relationships/hyperlink" Target="http://astropixels.com/messier/summer.html" TargetMode="External"/>
  <Relationship Id="rId51" Type="http://schemas.openxmlformats.org/officeDocument/2006/relationships/hyperlink" Target="http://astropixels.com/openclusters/M26-01.html" TargetMode="External"/>
  <Relationship Id="rId50" Type="http://schemas.openxmlformats.org/officeDocument/2006/relationships/hyperlink" Target="http://astropixels.com/messier/summer.html" TargetMode="External"/>
  <Relationship Id="rId49" Type="http://schemas.openxmlformats.org/officeDocument/2006/relationships/hyperlink" Target="http://astropixels.com/openclusters/M25-01.html" TargetMode="External"/>
  <Relationship Id="rId48" Type="http://schemas.openxmlformats.org/officeDocument/2006/relationships/hyperlink" Target="http://astropixels.com/messier/summer.html" TargetMode="External"/>
  <Relationship Id="rId47" Type="http://schemas.openxmlformats.org/officeDocument/2006/relationships/hyperlink" Target="http://astropixels.com/milkyway/closeup/M24-01.html" TargetMode="External"/>
  <Relationship Id="rId46" Type="http://schemas.openxmlformats.org/officeDocument/2006/relationships/hyperlink" Target="http://astropixels.com/messier/summer.html" TargetMode="External"/>
  <Relationship Id="rId45" Type="http://schemas.openxmlformats.org/officeDocument/2006/relationships/hyperlink" Target="http://astropixels.com/openclusters/M23-01.html" TargetMode="External"/>
  <Relationship Id="rId44" Type="http://schemas.openxmlformats.org/officeDocument/2006/relationships/hyperlink" Target="http://astropixels.com/messier/summer.html" TargetMode="External"/>
  <Relationship Id="rId43" Type="http://schemas.openxmlformats.org/officeDocument/2006/relationships/hyperlink" Target="http://astropixels.com/globularclusters/M22-01.html" TargetMode="External"/>
  <Relationship Id="rId42" Type="http://schemas.openxmlformats.org/officeDocument/2006/relationships/hyperlink" Target="http://astropixels.com/messier/summer.html" TargetMode="External"/>
  <Relationship Id="rId41" Type="http://schemas.openxmlformats.org/officeDocument/2006/relationships/hyperlink" Target="http://astropixels.com/openclusters/M21-01.html" TargetMode="External"/>
  <Relationship Id="rId40" Type="http://schemas.openxmlformats.org/officeDocument/2006/relationships/hyperlink" Target="http://astropixels.com/messier/summer.html" TargetMode="External"/>
  <Relationship Id="rId39" Type="http://schemas.openxmlformats.org/officeDocument/2006/relationships/hyperlink" Target="http://astropixels.com/diffusenebulae/M20-01.html" TargetMode="External"/>
  <Relationship Id="rId38" Type="http://schemas.openxmlformats.org/officeDocument/2006/relationships/hyperlink" Target="http://astropixels.com/messier/summer.html" TargetMode="External"/>
  <Relationship Id="rId37" Type="http://schemas.openxmlformats.org/officeDocument/2006/relationships/hyperlink" Target="http://astropixels.com/globularclusters/M19-01.html" TargetMode="External"/>
  <Relationship Id="rId36" Type="http://schemas.openxmlformats.org/officeDocument/2006/relationships/hyperlink" Target="http://astropixels.com/messier/summer.html" TargetMode="External"/>
  <Relationship Id="rId35" Type="http://schemas.openxmlformats.org/officeDocument/2006/relationships/hyperlink" Target="http://astropixels.com/openclusters/M18-01.html" TargetMode="External"/>
  <Relationship Id="rId34" Type="http://schemas.openxmlformats.org/officeDocument/2006/relationships/hyperlink" Target="http://astropixels.com/messier/summer.html" TargetMode="External"/>
  <Relationship Id="rId33" Type="http://schemas.openxmlformats.org/officeDocument/2006/relationships/hyperlink" Target="http://astropixels.com/diffusenebulae/M17-01.html" TargetMode="External"/>
  <Relationship Id="rId32" Type="http://schemas.openxmlformats.org/officeDocument/2006/relationships/hyperlink" Target="http://astropixels.com/messier/summer.html" TargetMode="External"/>
  <Relationship Id="rId31" Type="http://schemas.openxmlformats.org/officeDocument/2006/relationships/hyperlink" Target="http://astropixels.com/diffusenebulae/M16-01.html" TargetMode="External"/>
  <Relationship Id="rId30" Type="http://schemas.openxmlformats.org/officeDocument/2006/relationships/hyperlink" Target="http://astropixels.com/messier/autumn.html" TargetMode="External"/>
  <Relationship Id="rId29" Type="http://schemas.openxmlformats.org/officeDocument/2006/relationships/hyperlink" Target="http://astropixels.com/globularclusters/M15-01.html" TargetMode="External"/>
  <Relationship Id="rId28" Type="http://schemas.openxmlformats.org/officeDocument/2006/relationships/hyperlink" Target="http://astropixels.com/messier/summer.html" TargetMode="External"/>
  <Relationship Id="rId27" Type="http://schemas.openxmlformats.org/officeDocument/2006/relationships/hyperlink" Target="http://astropixels.com/globularclusters/M14-01.html" TargetMode="External"/>
  <Relationship Id="rId26" Type="http://schemas.openxmlformats.org/officeDocument/2006/relationships/hyperlink" Target="http://astropixels.com/messier/summer.html" TargetMode="External"/>
  <Relationship Id="rId25" Type="http://schemas.openxmlformats.org/officeDocument/2006/relationships/hyperlink" Target="http://astropixels.com/globularclusters/M13-01.html" TargetMode="External"/>
  <Relationship Id="rId24" Type="http://schemas.openxmlformats.org/officeDocument/2006/relationships/hyperlink" Target="http://astropixels.com/messier/summer.html" TargetMode="External"/>
  <Relationship Id="rId23" Type="http://schemas.openxmlformats.org/officeDocument/2006/relationships/hyperlink" Target="http://astropixels.com/globularclusters/M12-01.html" TargetMode="External"/>
  <Relationship Id="rId22" Type="http://schemas.openxmlformats.org/officeDocument/2006/relationships/hyperlink" Target="http://astropixels.com/messier/summer.html" TargetMode="External"/>
  <Relationship Id="rId21" Type="http://schemas.openxmlformats.org/officeDocument/2006/relationships/hyperlink" Target="http://astropixels.com/openclusters/M11-01.html" TargetMode="External"/>
  <Relationship Id="rId20" Type="http://schemas.openxmlformats.org/officeDocument/2006/relationships/hyperlink" Target="http://astropixels.com/messier/summer.html" TargetMode="External"/>
  <Relationship Id="rId19" Type="http://schemas.openxmlformats.org/officeDocument/2006/relationships/hyperlink" Target="http://astropixels.com/globularclusters/M10-01.html" TargetMode="External"/>
  <Relationship Id="rId18" Type="http://schemas.openxmlformats.org/officeDocument/2006/relationships/hyperlink" Target="http://astropixels.com/messier/summer.html" TargetMode="External"/>
  <Relationship Id="rId17" Type="http://schemas.openxmlformats.org/officeDocument/2006/relationships/hyperlink" Target="http://astropixels.com/globularclusters/M9-01.html" TargetMode="External"/>
  <Relationship Id="rId16" Type="http://schemas.openxmlformats.org/officeDocument/2006/relationships/hyperlink" Target="http://astropixels.com/messier/summer.html" TargetMode="External"/>
  <Relationship Id="rId15" Type="http://schemas.openxmlformats.org/officeDocument/2006/relationships/hyperlink" Target="http://astropixels.com/diffusenebulae/M8-01.html" TargetMode="External"/>
  <Relationship Id="rId14" Type="http://schemas.openxmlformats.org/officeDocument/2006/relationships/hyperlink" Target="http://astropixels.com/messier/summer.html" TargetMode="External"/>
  <Relationship Id="rId13" Type="http://schemas.openxmlformats.org/officeDocument/2006/relationships/hyperlink" Target="http://astropixels.com/openclusters/M7-01.html" TargetMode="External"/>
  <Relationship Id="rId12" Type="http://schemas.openxmlformats.org/officeDocument/2006/relationships/hyperlink" Target="http://astropixels.com/messier/summer.html" TargetMode="External"/>
  <Relationship Id="rId11" Type="http://schemas.openxmlformats.org/officeDocument/2006/relationships/hyperlink" Target="http://astropixels.com/openclusters/M6-01.html" TargetMode="External"/>
  <Relationship Id="rId10" Type="http://schemas.openxmlformats.org/officeDocument/2006/relationships/hyperlink" Target="http://astropixels.com/messier/summer.html" TargetMode="External"/>
  <Relationship Id="rId9" Type="http://schemas.openxmlformats.org/officeDocument/2006/relationships/hyperlink" Target="http://astropixels.com/globularclusters/M5-01.html" TargetMode="External"/>
  <Relationship Id="rId8" Type="http://schemas.openxmlformats.org/officeDocument/2006/relationships/hyperlink" Target="http://astropixels.com/messier/summer.html" TargetMode="External"/>
  <Relationship Id="rId7" Type="http://schemas.openxmlformats.org/officeDocument/2006/relationships/hyperlink" Target="http://astropixels.com/globularclusters/M4-01.html" TargetMode="External"/>
  <Relationship Id="rId6" Type="http://schemas.openxmlformats.org/officeDocument/2006/relationships/hyperlink" Target="http://astropixels.com/messier/spring.html" TargetMode="External"/>
  <Relationship Id="rId5" Type="http://schemas.openxmlformats.org/officeDocument/2006/relationships/hyperlink" Target="http://astropixels.com/globularclusters/M3-01.html" TargetMode="External"/>
  <Relationship Id="rId4" Type="http://schemas.openxmlformats.org/officeDocument/2006/relationships/hyperlink" Target="http://astropixels.com/messier/autumn.html" TargetMode="External"/>
  <Relationship Id="rId3" Type="http://schemas.openxmlformats.org/officeDocument/2006/relationships/hyperlink" Target="http://astropixels.com/globularclusters/M2-01.html" TargetMode="External"/>
  <Relationship Id="rId2" Type="http://schemas.openxmlformats.org/officeDocument/2006/relationships/hyperlink" Target="http://astropixels.com/messier/winter.html" TargetMode="External"/>
  <Relationship Id="rId1" Type="http://schemas.openxmlformats.org/officeDocument/2006/relationships/hyperlink" Target="http://astropixels.com/supernovae/M1-01.html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113"/>
  <sheetViews>
    <sheetView workbookViewId="0" tabSelected="1">
      <selection activeCell="G34" sqref="G1:H65536"/>
    </sheetView>
  </sheetViews>
  <sheetFormatPr defaultRowHeight="12.75"/>
  <cols>
    <col min="1" max="1" style="0" width="9.142307692307693"/>
    <col min="2" max="2" style="0" width="11.999278846153848" customWidth="1"/>
    <col min="3" max="3" style="0" width="19.713100961538462" customWidth="1"/>
    <col min="4" max="5" style="0" width="9.142307692307693"/>
    <col min="6" max="6" style="0" width="19.570252403846155" bestFit="1" customWidth="1"/>
    <col min="7" max="8" style="0" width="12.570673076923079" customWidth="1"/>
    <col min="9" max="256" style="0" width="9.142307692307693"/>
  </cols>
  <sheetData>
    <row r="1" spans="1:10" ht="13.5">
      <c r="A1" s="1" t="inlineStr">
        <is>
          <t>UM</t>
        </is>
      </c>
      <c r="B1" s="1" t="inlineStr">
        <is>
          <t>NGC</t>
        </is>
      </c>
      <c r="C1" s="1" t="inlineStr">
        <is>
          <t>CONSTELLATION</t>
        </is>
      </c>
      <c r="D1" s="1" t="inlineStr">
        <is>
          <t>MAG</t>
        </is>
      </c>
      <c r="E1" s="1" t="inlineStr">
        <is>
          <t>View</t>
        </is>
      </c>
      <c r="F1" s="1" t="inlineStr">
        <is>
          <t>Ang. Size (Amin)</t>
        </is>
      </c>
      <c r="G1" s="1" t="inlineStr">
        <is>
          <t>R Asc.</t>
        </is>
      </c>
      <c r="H1" s="1" t="inlineStr">
        <is>
          <t>Declin</t>
        </is>
      </c>
      <c r="I1" s="1" t="inlineStr">
        <is>
          <t>OBJECT AND REMARKS</t>
        </is>
      </c>
    </row>
    <row r="2" spans="1:10" ht="13.5">
      <c r="A2" s="2" t="inlineStr">
        <is>
          <t>M.01</t>
        </is>
      </c>
      <c r="B2" t="inlineStr">
        <is>
          <t>NGC 1952</t>
        </is>
      </c>
      <c r="C2" t="s">
        <v>0</v>
      </c>
      <c r="D2" s="3">
        <v>8.4000000000000004</v>
      </c>
      <c r="E2" s="4" t="s">
        <v>1</v>
      </c>
      <c r="F2" s="3">
        <f>SQRT(6^2+4^2)</f>
        <v>7.2111025509279782</v>
      </c>
      <c r="G2" t="s">
        <v>2</v>
      </c>
      <c r="H2" t="s">
        <v>3</v>
      </c>
      <c r="I2" t="inlineStr">
        <is>
          <t>Supernova remnant Crab Nebula</t>
        </is>
      </c>
    </row>
    <row r="3" spans="1:10" ht="13.5">
      <c r="A3" t="inlineStr">
        <is>
          <t>M.02</t>
        </is>
      </c>
      <c r="B3" t="inlineStr">
        <is>
          <t>NGC 7089</t>
        </is>
      </c>
      <c r="C3" t="s">
        <v>4</v>
      </c>
      <c r="D3" s="3">
        <v>6.5</v>
      </c>
      <c r="E3" s="5" t="s">
        <v>5</v>
      </c>
      <c r="F3" s="3">
        <v>12.9</v>
      </c>
      <c r="G3" t="s">
        <v>6</v>
      </c>
      <c r="H3" t="s">
        <v>7</v>
      </c>
      <c r="I3" t="inlineStr">
        <is>
          <t>Globular cluster diameter 7 seconds</t>
        </is>
      </c>
    </row>
    <row r="4" spans="1:10" ht="13.5">
      <c r="A4" t="inlineStr">
        <is>
          <t>M.03</t>
        </is>
      </c>
      <c r="B4" t="inlineStr">
        <is>
          <t>NGC 5272</t>
        </is>
      </c>
      <c r="C4" t="s">
        <v>8</v>
      </c>
      <c r="D4" s="3">
        <v>6.2000000000000002</v>
      </c>
      <c r="E4" s="6" t="s">
        <v>9</v>
      </c>
      <c r="F4" s="3">
        <v>16.199999999999999</v>
      </c>
      <c r="G4" t="s">
        <v>10</v>
      </c>
      <c r="H4" t="s">
        <v>11</v>
      </c>
      <c r="I4" t="s">
        <v>12</v>
      </c>
    </row>
    <row r="5" spans="1:10" ht="13.5">
      <c r="A5" t="inlineStr">
        <is>
          <t>M.04</t>
        </is>
      </c>
      <c r="B5" t="inlineStr">
        <is>
          <t>NGC 6121</t>
        </is>
      </c>
      <c r="C5" t="s">
        <v>13</v>
      </c>
      <c r="D5" s="3">
        <v>5.5999999999999996</v>
      </c>
      <c r="E5" s="7" t="s">
        <v>14</v>
      </c>
      <c r="F5" s="3">
        <v>26.300000000000001</v>
      </c>
      <c r="G5" t="s">
        <v>15</v>
      </c>
      <c r="H5" t="s">
        <v>16</v>
      </c>
      <c r="I5" t="s">
        <v>12</v>
      </c>
    </row>
    <row r="6" spans="1:10" ht="13.5">
      <c r="A6" t="inlineStr">
        <is>
          <t>M.05</t>
        </is>
      </c>
      <c r="B6" t="inlineStr">
        <is>
          <t>NGC 5904</t>
        </is>
      </c>
      <c r="C6" t="s">
        <v>17</v>
      </c>
      <c r="D6" s="3">
        <v>5.5999999999999996</v>
      </c>
      <c r="E6" s="8" t="s">
        <v>14</v>
      </c>
      <c r="F6" s="3">
        <v>17.399999999999999</v>
      </c>
      <c r="G6" t="s">
        <v>18</v>
      </c>
      <c r="H6" t="s">
        <v>19</v>
      </c>
      <c r="I6" t="inlineStr">
        <is>
          <t>Globular cluster fine globular</t>
        </is>
      </c>
    </row>
    <row r="7" spans="1:10" ht="13.5">
      <c r="A7" t="inlineStr">
        <is>
          <t>M.06</t>
        </is>
      </c>
      <c r="B7" t="inlineStr">
        <is>
          <t>NGC 6405</t>
        </is>
      </c>
      <c r="C7" t="s">
        <v>13</v>
      </c>
      <c r="D7" s="3">
        <v>4.2000000000000002</v>
      </c>
      <c r="E7" s="9" t="s">
        <v>14</v>
      </c>
      <c r="F7" s="3">
        <v>25</v>
      </c>
      <c r="G7" t="s">
        <v>20</v>
      </c>
      <c r="H7" t="s">
        <v>21</v>
      </c>
      <c r="I7" t="inlineStr">
        <is>
          <t>Open cluster naked-eye. Superb cluster.</t>
        </is>
      </c>
    </row>
    <row r="8" spans="1:10" ht="13.5">
      <c r="A8" t="inlineStr">
        <is>
          <t>M.07</t>
        </is>
      </c>
      <c r="B8" t="inlineStr">
        <is>
          <t>NGC 6475</t>
        </is>
      </c>
      <c r="C8" t="s">
        <v>13</v>
      </c>
      <c r="D8" s="3">
        <v>4.0999999999999996</v>
      </c>
      <c r="E8" s="10" t="s">
        <v>14</v>
      </c>
      <c r="F8" s="3">
        <v>80</v>
      </c>
      <c r="G8" t="s">
        <v>22</v>
      </c>
      <c r="H8" t="s">
        <v>23</v>
      </c>
      <c r="I8" t="inlineStr">
        <is>
          <t>Open cluster glorious brilliant naked-eye cluster.</t>
        </is>
      </c>
    </row>
    <row r="9" spans="1:10" ht="13.5">
      <c r="A9" t="inlineStr">
        <is>
          <t>M.08</t>
        </is>
      </c>
      <c r="B9" t="inlineStr">
        <is>
          <t>NGC 6523</t>
        </is>
      </c>
      <c r="C9" t="s">
        <v>24</v>
      </c>
      <c r="D9" s="3">
        <v>6</v>
      </c>
      <c r="E9" s="11" t="s">
        <v>14</v>
      </c>
      <c r="F9" s="3">
        <f>SQRT(90^2+40^2)</f>
        <v>98.488578017961046</v>
      </c>
      <c r="G9" t="s">
        <v>25</v>
      </c>
      <c r="H9" t="s">
        <v>26</v>
      </c>
      <c r="I9" t="inlineStr">
        <is>
          <t>Nebula Lagoon Nebula</t>
        </is>
      </c>
    </row>
    <row r="10" spans="1:10" ht="13.5">
      <c r="A10" t="inlineStr">
        <is>
          <t>M.09</t>
        </is>
      </c>
      <c r="B10" t="inlineStr">
        <is>
          <t>NGC 6333</t>
        </is>
      </c>
      <c r="C10" t="s">
        <v>27</v>
      </c>
      <c r="D10" s="3">
        <v>7.7000000000000002</v>
      </c>
      <c r="E10" s="12" t="s">
        <v>14</v>
      </c>
      <c r="F10" s="3">
        <v>9.3000000000000007</v>
      </c>
      <c r="G10" t="s">
        <v>28</v>
      </c>
      <c r="H10" t="s">
        <v>29</v>
      </c>
      <c r="I10" t="s">
        <v>12</v>
      </c>
    </row>
    <row r="11" spans="1:10" ht="13.5">
      <c r="A11" t="inlineStr">
        <is>
          <t>M.10</t>
        </is>
      </c>
      <c r="B11" t="inlineStr">
        <is>
          <t>NGC 6254</t>
        </is>
      </c>
      <c r="C11" t="s">
        <v>27</v>
      </c>
      <c r="D11" s="3">
        <v>6.5999999999999996</v>
      </c>
      <c r="E11" s="13" t="s">
        <v>14</v>
      </c>
      <c r="F11" s="3">
        <v>15.1</v>
      </c>
      <c r="G11" t="s">
        <v>30</v>
      </c>
      <c r="H11" t="s">
        <v>31</v>
      </c>
      <c r="I11" t="s">
        <v>12</v>
      </c>
    </row>
    <row r="12" spans="1:10" ht="13.5">
      <c r="A12" t="inlineStr">
        <is>
          <t>M.11</t>
        </is>
      </c>
      <c r="B12" t="inlineStr">
        <is>
          <t>NGC 6705</t>
        </is>
      </c>
      <c r="C12" t="s">
        <v>32</v>
      </c>
      <c r="D12" s="3">
        <v>6.2999999999999998</v>
      </c>
      <c r="E12" s="14" t="s">
        <v>14</v>
      </c>
      <c r="F12" s="3">
        <v>14</v>
      </c>
      <c r="G12" t="s">
        <v>33</v>
      </c>
      <c r="H12" t="s">
        <v>34</v>
      </c>
      <c r="I12" t="inlineStr">
        <is>
          <t>Open cluster lovely fan shaped cluster Wild Duck</t>
        </is>
      </c>
    </row>
    <row r="13" spans="1:10" ht="13.5">
      <c r="A13" t="inlineStr">
        <is>
          <t>M.12</t>
        </is>
      </c>
      <c r="B13" t="inlineStr">
        <is>
          <t>NGC 6218</t>
        </is>
      </c>
      <c r="C13" t="s">
        <v>27</v>
      </c>
      <c r="D13" s="3">
        <v>6.7000000000000002</v>
      </c>
      <c r="E13" s="15" t="s">
        <v>14</v>
      </c>
      <c r="F13" s="3">
        <v>14.5</v>
      </c>
      <c r="G13" t="s">
        <v>35</v>
      </c>
      <c r="H13" t="s">
        <v>36</v>
      </c>
      <c r="I13" t="s">
        <v>37</v>
      </c>
    </row>
    <row r="14" spans="1:10" ht="13.5">
      <c r="A14" t="inlineStr">
        <is>
          <t>M.13</t>
        </is>
      </c>
      <c r="B14" t="inlineStr">
        <is>
          <t>NGC 6205</t>
        </is>
      </c>
      <c r="C14" t="s">
        <v>38</v>
      </c>
      <c r="D14" s="3">
        <v>5.7999999999999998</v>
      </c>
      <c r="E14" s="16" t="s">
        <v>14</v>
      </c>
      <c r="F14" s="3">
        <v>16.600000000000001</v>
      </c>
      <c r="G14" t="s">
        <v>39</v>
      </c>
      <c r="H14" t="s">
        <v>40</v>
      </c>
      <c r="I14" t="inlineStr">
        <is>
          <t>Globular cluster Great globular cluster naked-eye</t>
        </is>
      </c>
    </row>
    <row r="15" spans="1:10" ht="13.5">
      <c r="A15" t="inlineStr">
        <is>
          <t>M.14</t>
        </is>
      </c>
      <c r="B15" t="inlineStr">
        <is>
          <t>NGC 6402</t>
        </is>
      </c>
      <c r="C15" t="s">
        <v>27</v>
      </c>
      <c r="D15" s="3">
        <v>7.5999999999999996</v>
      </c>
      <c r="E15" s="17" t="s">
        <v>14</v>
      </c>
      <c r="F15" s="3">
        <v>11.699999999999999</v>
      </c>
      <c r="G15" t="s">
        <v>41</v>
      </c>
      <c r="H15" t="s">
        <v>42</v>
      </c>
      <c r="I15" t="s">
        <v>12</v>
      </c>
    </row>
    <row r="16" spans="1:10" ht="13.5">
      <c r="A16" t="inlineStr">
        <is>
          <t>M.15</t>
        </is>
      </c>
      <c r="B16" t="inlineStr">
        <is>
          <t>NGC 7078</t>
        </is>
      </c>
      <c r="C16" t="inlineStr">
        <is>
          <t>PEGASUS</t>
        </is>
      </c>
      <c r="D16" s="3">
        <v>6.2000000000000002</v>
      </c>
      <c r="E16" s="18" t="s">
        <v>5</v>
      </c>
      <c r="F16" s="3">
        <v>12.300000000000001</v>
      </c>
      <c r="G16" t="s">
        <v>43</v>
      </c>
      <c r="H16" t="s">
        <v>44</v>
      </c>
      <c r="I16" t="inlineStr">
        <is>
          <t>Globular cluster bright and condensed</t>
        </is>
      </c>
    </row>
    <row r="17" spans="1:10" ht="13.5">
      <c r="A17" t="inlineStr">
        <is>
          <t>M.16</t>
        </is>
      </c>
      <c r="B17" t="inlineStr">
        <is>
          <t>NGC 6611</t>
        </is>
      </c>
      <c r="C17" t="s">
        <v>17</v>
      </c>
      <c r="D17" s="3">
        <v>6.4000000000000004</v>
      </c>
      <c r="E17" s="19" t="s">
        <v>14</v>
      </c>
      <c r="F17" s="3">
        <v>7</v>
      </c>
      <c r="G17" t="s">
        <v>45</v>
      </c>
      <c r="H17" t="s">
        <v>46</v>
      </c>
      <c r="I17" t="inlineStr">
        <is>
          <t>Nebula + cluster easy object</t>
        </is>
      </c>
    </row>
    <row r="18" spans="1:10" ht="13.5">
      <c r="A18" t="inlineStr">
        <is>
          <t>M.17</t>
        </is>
      </c>
      <c r="B18" t="inlineStr">
        <is>
          <t>NGC 6618</t>
        </is>
      </c>
      <c r="C18" t="s">
        <v>24</v>
      </c>
      <c r="D18" s="3">
        <v>7</v>
      </c>
      <c r="E18" s="20" t="s">
        <v>14</v>
      </c>
      <c r="F18" s="3">
        <v>11</v>
      </c>
      <c r="G18" t="s">
        <v>47</v>
      </c>
      <c r="H18" t="s">
        <v>48</v>
      </c>
      <c r="I18" t="inlineStr">
        <is>
          <t>Nebula Omega or Horseshoe Nebula</t>
        </is>
      </c>
    </row>
    <row r="19" spans="1:10" ht="13.5">
      <c r="A19" t="inlineStr">
        <is>
          <t>M.18</t>
        </is>
      </c>
      <c r="B19" t="inlineStr">
        <is>
          <t>NGC 6613</t>
        </is>
      </c>
      <c r="C19" t="s">
        <v>24</v>
      </c>
      <c r="D19" s="3">
        <v>7.5</v>
      </c>
      <c r="E19" s="21" t="s">
        <v>14</v>
      </c>
      <c r="F19" s="3">
        <v>9</v>
      </c>
      <c r="G19" t="s">
        <v>49</v>
      </c>
      <c r="H19" t="s">
        <v>50</v>
      </c>
      <c r="I19" t="inlineStr">
        <is>
          <t>Open cluster sparse</t>
        </is>
      </c>
    </row>
    <row r="20" spans="1:10" ht="13.5">
      <c r="A20" t="inlineStr">
        <is>
          <t>M.19</t>
        </is>
      </c>
      <c r="B20" t="inlineStr">
        <is>
          <t>NGC 6273</t>
        </is>
      </c>
      <c r="C20" t="s">
        <v>27</v>
      </c>
      <c r="D20" s="3">
        <v>6.7999999999999998</v>
      </c>
      <c r="E20" s="22" t="s">
        <v>14</v>
      </c>
      <c r="F20" s="3">
        <v>13.5</v>
      </c>
      <c r="G20" t="s">
        <v>51</v>
      </c>
      <c r="H20" t="s">
        <v>52</v>
      </c>
      <c r="I20" t="s">
        <v>12</v>
      </c>
    </row>
    <row r="21" spans="1:10" ht="13.5">
      <c r="A21" t="inlineStr">
        <is>
          <t>M.20</t>
        </is>
      </c>
      <c r="B21" t="inlineStr">
        <is>
          <t>NGC 6514</t>
        </is>
      </c>
      <c r="C21" t="s">
        <v>24</v>
      </c>
      <c r="D21" s="3">
        <v>9</v>
      </c>
      <c r="E21" s="23" t="s">
        <v>14</v>
      </c>
      <c r="F21" s="3">
        <v>28</v>
      </c>
      <c r="G21" t="s">
        <v>53</v>
      </c>
      <c r="H21" t="s">
        <v>54</v>
      </c>
      <c r="I21" t="inlineStr">
        <is>
          <t>Nebula Trifid Nebula</t>
        </is>
      </c>
    </row>
    <row r="22" spans="1:10" ht="13.5">
      <c r="A22" t="inlineStr">
        <is>
          <t>M.21</t>
        </is>
      </c>
      <c r="B22" t="inlineStr">
        <is>
          <t>NGC 6531</t>
        </is>
      </c>
      <c r="C22" t="s">
        <v>24</v>
      </c>
      <c r="D22" s="3">
        <v>6.5</v>
      </c>
      <c r="E22" s="24" t="s">
        <v>14</v>
      </c>
      <c r="F22" s="3">
        <v>13</v>
      </c>
      <c r="G22" t="s">
        <v>55</v>
      </c>
      <c r="H22" t="s">
        <v>56</v>
      </c>
      <c r="I22" t="inlineStr">
        <is>
          <t>Open cluster about 50 stars</t>
        </is>
      </c>
    </row>
    <row r="23" spans="1:10" ht="13.5">
      <c r="A23" t="inlineStr">
        <is>
          <t>M.22</t>
        </is>
      </c>
      <c r="B23" t="inlineStr">
        <is>
          <t>NGC 6656</t>
        </is>
      </c>
      <c r="C23" t="s">
        <v>24</v>
      </c>
      <c r="D23" s="3">
        <v>5.0999999999999996</v>
      </c>
      <c r="E23" s="25" t="s">
        <v>14</v>
      </c>
      <c r="F23" s="3">
        <v>24</v>
      </c>
      <c r="G23" t="s">
        <v>57</v>
      </c>
      <c r="H23" t="s">
        <v>58</v>
      </c>
      <c r="I23" t="inlineStr">
        <is>
          <t>Globular cluster first globular to be discovered.</t>
        </is>
      </c>
    </row>
    <row r="24" spans="1:10" ht="13.5">
      <c r="A24" t="inlineStr">
        <is>
          <t>M.23</t>
        </is>
      </c>
      <c r="B24" t="inlineStr">
        <is>
          <t>NGC 6494</t>
        </is>
      </c>
      <c r="C24" t="s">
        <v>24</v>
      </c>
      <c r="D24" s="3">
        <v>6.9000000000000004</v>
      </c>
      <c r="E24" s="26" t="s">
        <v>14</v>
      </c>
      <c r="F24" s="3">
        <v>27</v>
      </c>
      <c r="G24" t="s">
        <v>59</v>
      </c>
      <c r="H24" t="s">
        <v>60</v>
      </c>
      <c r="I24" t="inlineStr">
        <is>
          <t>Open cluster about 120 stars</t>
        </is>
      </c>
    </row>
    <row r="25" spans="1:10" ht="13.5">
      <c r="A25" t="inlineStr">
        <is>
          <t>M.24</t>
        </is>
      </c>
      <c r="B25" t="inlineStr">
        <is>
          <t>NGC 6603</t>
        </is>
      </c>
      <c r="C25" t="s">
        <v>24</v>
      </c>
      <c r="D25" s="3">
        <v>4.5999999999999996</v>
      </c>
      <c r="E25" s="27" t="s">
        <v>14</v>
      </c>
      <c r="F25" s="3">
        <v>90</v>
      </c>
      <c r="G25" t="s">
        <v>61</v>
      </c>
      <c r="H25" t="s">
        <v>62</v>
      </c>
      <c r="I25" t="inlineStr">
        <is>
          <t>Open cluster rich. Some 50 stars</t>
        </is>
      </c>
    </row>
    <row r="26" spans="1:10" ht="13.5">
      <c r="A26" t="inlineStr">
        <is>
          <t>M.25</t>
        </is>
      </c>
      <c r="B26" t="inlineStr">
        <is>
          <t>NGC I 47</t>
        </is>
      </c>
      <c r="C26" t="s">
        <v>24</v>
      </c>
      <c r="D26" s="3">
        <v>6.5</v>
      </c>
      <c r="E26" s="28" t="s">
        <v>14</v>
      </c>
      <c r="F26" s="3">
        <v>40</v>
      </c>
      <c r="G26" t="s">
        <v>63</v>
      </c>
      <c r="H26" t="s">
        <v>64</v>
      </c>
      <c r="I26" t="inlineStr">
        <is>
          <t>Open cluster contains u sgr</t>
        </is>
      </c>
    </row>
    <row r="27" spans="1:10" ht="13.5">
      <c r="A27" t="inlineStr">
        <is>
          <t>M.26</t>
        </is>
      </c>
      <c r="B27" t="inlineStr">
        <is>
          <t>NGC 6694</t>
        </is>
      </c>
      <c r="C27" t="s">
        <v>32</v>
      </c>
      <c r="D27" s="3">
        <v>8</v>
      </c>
      <c r="E27" s="29" t="s">
        <v>14</v>
      </c>
      <c r="F27" s="3">
        <v>15</v>
      </c>
      <c r="G27" t="s">
        <v>65</v>
      </c>
      <c r="H27" t="s">
        <v>66</v>
      </c>
      <c r="I27" t="inlineStr">
        <is>
          <t>Open cluster not comparable with m.11</t>
        </is>
      </c>
    </row>
    <row r="28" spans="1:10" ht="13.5">
      <c r="A28" t="inlineStr">
        <is>
          <t>M.27</t>
        </is>
      </c>
      <c r="B28" t="inlineStr">
        <is>
          <t>NGC 6853</t>
        </is>
      </c>
      <c r="C28" t="inlineStr">
        <is>
          <t>VULPECULA</t>
        </is>
      </c>
      <c r="D28" s="3">
        <v>7.4000000000000004</v>
      </c>
      <c r="E28" s="30" t="s">
        <v>14</v>
      </c>
      <c r="F28" s="3">
        <f>SQRT(8^2+5.7000000000000002^2)</f>
        <v>9.8229323524088272</v>
      </c>
      <c r="G28" t="s">
        <v>67</v>
      </c>
      <c r="H28" t="s">
        <v>68</v>
      </c>
      <c r="I28" t="inlineStr">
        <is>
          <t>Planetary Dumb-Bell Nebula</t>
        </is>
      </c>
    </row>
    <row r="29" spans="1:10" ht="13.5">
      <c r="A29" t="inlineStr">
        <is>
          <t>M.28</t>
        </is>
      </c>
      <c r="B29" t="inlineStr">
        <is>
          <t>NGC 6626</t>
        </is>
      </c>
      <c r="C29" t="s">
        <v>24</v>
      </c>
      <c r="D29" s="3">
        <v>6.7999999999999998</v>
      </c>
      <c r="E29" s="31" t="s">
        <v>14</v>
      </c>
      <c r="F29" s="3">
        <v>11.199999999999999</v>
      </c>
      <c r="G29" t="s">
        <v>69</v>
      </c>
      <c r="H29" t="s">
        <v>70</v>
      </c>
      <c r="I29" t="s">
        <v>12</v>
      </c>
    </row>
    <row r="30" spans="1:10" ht="13.5">
      <c r="A30" t="inlineStr">
        <is>
          <t>M.29</t>
        </is>
      </c>
      <c r="B30" t="inlineStr">
        <is>
          <t>NGC 6913</t>
        </is>
      </c>
      <c r="C30" t="s">
        <v>71</v>
      </c>
      <c r="D30" s="3">
        <v>7.0999999999999996</v>
      </c>
      <c r="E30" s="32" t="s">
        <v>14</v>
      </c>
      <c r="F30" s="3">
        <v>7</v>
      </c>
      <c r="G30" t="s">
        <v>72</v>
      </c>
      <c r="H30" t="s">
        <v>73</v>
      </c>
      <c r="I30" t="inlineStr">
        <is>
          <t>Open cluster sparse about 20 stars</t>
        </is>
      </c>
    </row>
    <row r="31" spans="1:10" ht="13.5">
      <c r="A31" t="inlineStr">
        <is>
          <t>M.30</t>
        </is>
      </c>
      <c r="B31" t="inlineStr">
        <is>
          <t>NGC 7099</t>
        </is>
      </c>
      <c r="C31" t="inlineStr">
        <is>
          <t>CAPRICORNUS</t>
        </is>
      </c>
      <c r="D31" s="3">
        <v>7.2000000000000002</v>
      </c>
      <c r="E31" s="33" t="s">
        <v>5</v>
      </c>
      <c r="F31" s="3">
        <v>11</v>
      </c>
      <c r="G31" t="s">
        <v>74</v>
      </c>
      <c r="H31" t="s">
        <v>75</v>
      </c>
      <c r="I31" t="s">
        <v>12</v>
      </c>
    </row>
    <row r="32" spans="1:10" ht="13.5">
      <c r="A32" t="inlineStr">
        <is>
          <t>M.31</t>
        </is>
      </c>
      <c r="B32" t="inlineStr">
        <is>
          <t>NGC 224</t>
        </is>
      </c>
      <c r="C32" t="s">
        <v>76</v>
      </c>
      <c r="D32" s="3">
        <v>3.3999999999999999</v>
      </c>
      <c r="E32" s="34" t="s">
        <v>5</v>
      </c>
      <c r="F32" s="3">
        <f>SQRT(178^2+63^2)</f>
        <v>188.82002012498569</v>
      </c>
      <c r="G32" t="s">
        <v>77</v>
      </c>
      <c r="H32" t="s">
        <v>78</v>
      </c>
      <c r="I32" t="inlineStr">
        <is>
          <t>Galaxy Great Andromeda Spiral naked-eye</t>
        </is>
      </c>
    </row>
    <row r="33" spans="1:10" ht="13.5">
      <c r="A33" t="inlineStr">
        <is>
          <t>M.32</t>
        </is>
      </c>
      <c r="B33" t="inlineStr">
        <is>
          <t>NGC 221</t>
        </is>
      </c>
      <c r="C33" t="s">
        <v>76</v>
      </c>
      <c r="D33" s="3">
        <v>8.0999999999999996</v>
      </c>
      <c r="E33" s="35" t="s">
        <v>5</v>
      </c>
      <c r="F33" s="3">
        <f>SQRT(8^2+6^2)</f>
        <v>10</v>
      </c>
      <c r="G33" t="s">
        <v>79</v>
      </c>
      <c r="H33" t="s">
        <v>80</v>
      </c>
      <c r="I33" t="inlineStr">
        <is>
          <t>Galaxy type E2 companion to M31</t>
        </is>
      </c>
    </row>
    <row r="34" spans="1:10" ht="13.5">
      <c r="A34" t="inlineStr">
        <is>
          <t>M.33</t>
        </is>
      </c>
      <c r="B34" t="inlineStr">
        <is>
          <t>NGC 598</t>
        </is>
      </c>
      <c r="C34" t="inlineStr">
        <is>
          <t>TRIANGULUM</t>
        </is>
      </c>
      <c r="D34" s="3">
        <v>5.7000000000000002</v>
      </c>
      <c r="E34" s="36" t="s">
        <v>5</v>
      </c>
      <c r="F34" s="3">
        <f>SQRT(73^2+45^2)</f>
        <v>85.755466298073387</v>
      </c>
      <c r="G34" t="s">
        <v>81</v>
      </c>
      <c r="H34" t="s">
        <v>82</v>
      </c>
      <c r="I34" t="inlineStr">
        <is>
          <t>Galaxy type Sc. Member of the local group.</t>
        </is>
      </c>
    </row>
    <row r="35" spans="1:10" ht="13.5">
      <c r="A35" t="inlineStr">
        <is>
          <t>M.34</t>
        </is>
      </c>
      <c r="B35" t="inlineStr">
        <is>
          <t>NGC 1039</t>
        </is>
      </c>
      <c r="C35" t="s">
        <v>83</v>
      </c>
      <c r="D35" s="3">
        <v>5.5</v>
      </c>
      <c r="E35" s="37" t="s">
        <v>5</v>
      </c>
      <c r="F35" s="3">
        <v>35</v>
      </c>
      <c r="G35" t="s">
        <v>84</v>
      </c>
      <c r="H35" t="s">
        <v>85</v>
      </c>
      <c r="I35" t="inlineStr">
        <is>
          <t>Open cluster about 80 stars</t>
        </is>
      </c>
    </row>
    <row r="36" spans="1:10" ht="13.5">
      <c r="A36" t="inlineStr">
        <is>
          <t>M.35</t>
        </is>
      </c>
      <c r="B36" t="inlineStr">
        <is>
          <t>NGC 2168</t>
        </is>
      </c>
      <c r="C36" t="inlineStr">
        <is>
          <t>GEMINI</t>
        </is>
      </c>
      <c r="D36" s="3">
        <v>5.2999999999999998</v>
      </c>
      <c r="E36" s="38" t="s">
        <v>1</v>
      </c>
      <c r="F36" s="3">
        <v>28</v>
      </c>
      <c r="G36" t="s">
        <v>86</v>
      </c>
      <c r="H36" t="s">
        <v>87</v>
      </c>
      <c r="I36" t="s">
        <v>88</v>
      </c>
    </row>
    <row r="37" spans="1:10" ht="13.5">
      <c r="A37" t="inlineStr">
        <is>
          <t>M.36</t>
        </is>
      </c>
      <c r="B37" t="inlineStr">
        <is>
          <t>NGC1960</t>
        </is>
      </c>
      <c r="C37" t="s">
        <v>89</v>
      </c>
      <c r="D37" s="3">
        <v>6.2999999999999998</v>
      </c>
      <c r="E37" s="39" t="s">
        <v>1</v>
      </c>
      <c r="F37" s="3">
        <v>12</v>
      </c>
      <c r="G37" t="s">
        <v>90</v>
      </c>
      <c r="H37" t="s">
        <v>91</v>
      </c>
      <c r="I37" t="s">
        <v>92</v>
      </c>
    </row>
    <row r="38" spans="1:10" ht="13.5">
      <c r="A38" t="inlineStr">
        <is>
          <t>M.37</t>
        </is>
      </c>
      <c r="B38" t="inlineStr">
        <is>
          <t>NGC2099</t>
        </is>
      </c>
      <c r="C38" t="s">
        <v>89</v>
      </c>
      <c r="D38" s="3">
        <v>6.2000000000000002</v>
      </c>
      <c r="E38" s="40" t="s">
        <v>1</v>
      </c>
      <c r="F38" s="3">
        <v>24</v>
      </c>
      <c r="G38" t="s">
        <v>93</v>
      </c>
      <c r="H38" t="s">
        <v>94</v>
      </c>
      <c r="I38" t="inlineStr">
        <is>
          <t>Open cluster superior to M36</t>
        </is>
      </c>
    </row>
    <row r="39" spans="1:10" ht="13.5">
      <c r="A39" t="inlineStr">
        <is>
          <t>M.38</t>
        </is>
      </c>
      <c r="B39" t="inlineStr">
        <is>
          <t>NGC1912</t>
        </is>
      </c>
      <c r="C39" t="s">
        <v>89</v>
      </c>
      <c r="D39" s="3">
        <v>7.4000000000000004</v>
      </c>
      <c r="E39" s="41" t="s">
        <v>1</v>
      </c>
      <c r="F39" s="3">
        <v>21</v>
      </c>
      <c r="G39" t="s">
        <v>95</v>
      </c>
      <c r="H39" t="s">
        <v>96</v>
      </c>
      <c r="I39" t="inlineStr">
        <is>
          <t>Open cluster cruciform</t>
        </is>
      </c>
    </row>
    <row r="40" spans="1:10" ht="13.5">
      <c r="A40" t="inlineStr">
        <is>
          <t>M.39</t>
        </is>
      </c>
      <c r="B40" t="inlineStr">
        <is>
          <t>NGC 7092</t>
        </is>
      </c>
      <c r="C40" t="s">
        <v>71</v>
      </c>
      <c r="D40" s="3">
        <v>4.5999999999999996</v>
      </c>
      <c r="E40" s="42" t="s">
        <v>5</v>
      </c>
      <c r="F40" s="3">
        <v>32</v>
      </c>
      <c r="G40" t="s">
        <v>97</v>
      </c>
      <c r="H40" t="s">
        <v>98</v>
      </c>
      <c r="I40" t="inlineStr">
        <is>
          <t>Open cluster about 25 stars</t>
        </is>
      </c>
    </row>
    <row r="41" spans="1:10" ht="13.5">
      <c r="D41" s="3">
        <v>8.4000000000000004</v>
      </c>
      <c r="E41" s="43" t="s">
        <v>9</v>
      </c>
      <c r="F41" s="3">
        <v>0.80000000000000004</v>
      </c>
      <c r="G41" t="s">
        <v>99</v>
      </c>
      <c r="H41" t="s">
        <v>100</v>
      </c>
    </row>
    <row r="42" spans="1:10" ht="13.5">
      <c r="A42" t="inlineStr">
        <is>
          <t>M.41</t>
        </is>
      </c>
      <c r="B42" t="inlineStr">
        <is>
          <t>NGC 2287</t>
        </is>
      </c>
      <c r="C42" t="inlineStr">
        <is>
          <t>CANIS MAJOR</t>
        </is>
      </c>
      <c r="D42" s="3">
        <v>4.5999999999999996</v>
      </c>
      <c r="E42" s="44" t="s">
        <v>1</v>
      </c>
      <c r="F42" s="3">
        <v>38</v>
      </c>
      <c r="G42" t="s">
        <v>101</v>
      </c>
      <c r="H42" t="s">
        <v>102</v>
      </c>
      <c r="I42" t="s">
        <v>88</v>
      </c>
    </row>
    <row r="43" spans="1:10" ht="13.5">
      <c r="A43" t="inlineStr">
        <is>
          <t>M.42</t>
        </is>
      </c>
      <c r="B43" t="inlineStr">
        <is>
          <t>NGC 1976</t>
        </is>
      </c>
      <c r="C43" t="s">
        <v>103</v>
      </c>
      <c r="D43" s="3">
        <v>4</v>
      </c>
      <c r="E43" s="45" t="s">
        <v>1</v>
      </c>
      <c r="F43" s="3">
        <f>SQRT(85^2+60^2)</f>
        <v>104.04326023342406</v>
      </c>
      <c r="G43" t="s">
        <v>104</v>
      </c>
      <c r="H43" t="s">
        <v>105</v>
      </c>
      <c r="I43" t="inlineStr">
        <is>
          <t>Nebula Great nebula in Orion. Naked-eye</t>
        </is>
      </c>
    </row>
    <row r="44" spans="1:10" ht="13.5">
      <c r="A44" t="inlineStr">
        <is>
          <t>M.43</t>
        </is>
      </c>
      <c r="B44" t="inlineStr">
        <is>
          <t>NGC 19</t>
        </is>
      </c>
      <c r="C44" t="s">
        <v>103</v>
      </c>
      <c r="D44" s="3">
        <v>9</v>
      </c>
      <c r="E44" s="46" t="s">
        <v>1</v>
      </c>
      <c r="F44" s="3">
        <f>SQRT(20^2+15^2)</f>
        <v>25</v>
      </c>
      <c r="G44" t="s">
        <v>106</v>
      </c>
      <c r="H44" t="s">
        <v>107</v>
      </c>
      <c r="I44" t="inlineStr">
        <is>
          <t>Nebula part of the great Orion nebulae M42</t>
        </is>
      </c>
    </row>
    <row r="45" spans="1:10" ht="13.5">
      <c r="A45" t="inlineStr">
        <is>
          <t>M.44</t>
        </is>
      </c>
      <c r="B45" t="inlineStr">
        <is>
          <t>NGC 2632</t>
        </is>
      </c>
      <c r="C45" t="s">
        <v>108</v>
      </c>
      <c r="D45" s="3">
        <v>3.7000000000000002</v>
      </c>
      <c r="E45" s="47" t="s">
        <v>1</v>
      </c>
      <c r="F45" s="3">
        <v>95</v>
      </c>
      <c r="G45" t="s">
        <v>109</v>
      </c>
      <c r="H45" t="s">
        <v>110</v>
      </c>
      <c r="I45" t="inlineStr">
        <is>
          <t>Open cluster Praesepe. Naked-eye</t>
        </is>
      </c>
    </row>
    <row r="46" spans="1:10" ht="13.5">
      <c r="A46" t="inlineStr">
        <is>
          <t>M.45</t>
        </is>
      </c>
      <c r="B46" t="inlineStr">
        <is>
          <t>NGCMEL.</t>
        </is>
      </c>
      <c r="C46" t="s">
        <v>0</v>
      </c>
      <c r="D46" s="3">
        <v>1.6000000000000001</v>
      </c>
      <c r="E46" s="48" t="s">
        <v>1</v>
      </c>
      <c r="F46" s="3">
        <v>110</v>
      </c>
      <c r="G46" t="s">
        <v>111</v>
      </c>
      <c r="H46" t="s">
        <v>112</v>
      </c>
      <c r="I46" t="inlineStr">
        <is>
          <t>Open cluster The Pleiades – Seven Sisters</t>
        </is>
      </c>
    </row>
    <row r="47" spans="1:10" ht="13.5">
      <c r="A47" t="inlineStr">
        <is>
          <t>M.46</t>
        </is>
      </c>
      <c r="B47" t="inlineStr">
        <is>
          <t>NGC 2437</t>
        </is>
      </c>
      <c r="C47" t="s">
        <v>113</v>
      </c>
      <c r="D47" s="3">
        <v>6</v>
      </c>
      <c r="E47" s="49" t="s">
        <v>1</v>
      </c>
      <c r="F47" s="3">
        <v>27</v>
      </c>
      <c r="G47" t="s">
        <v>114</v>
      </c>
      <c r="H47" t="s">
        <v>115</v>
      </c>
      <c r="I47" t="inlineStr">
        <is>
          <t>Open cluster within is faint planetary NGC 2438</t>
        </is>
      </c>
    </row>
    <row r="48" spans="1:10" ht="13.5">
      <c r="A48" t="inlineStr">
        <is>
          <t>M.47</t>
        </is>
      </c>
      <c r="B48" t="inlineStr">
        <is>
          <t>NGC 2422</t>
        </is>
      </c>
      <c r="C48" t="s">
        <v>113</v>
      </c>
      <c r="D48" s="3">
        <v>5.2000000000000002</v>
      </c>
      <c r="E48" s="50" t="s">
        <v>1</v>
      </c>
      <c r="F48" s="3">
        <v>30</v>
      </c>
      <c r="G48" t="s">
        <v>116</v>
      </c>
      <c r="H48" t="s">
        <v>117</v>
      </c>
      <c r="I48" t="inlineStr">
        <is>
          <t>Open cluster naked-eye</t>
        </is>
      </c>
    </row>
    <row r="49" spans="1:10" ht="13.5">
      <c r="A49" t="inlineStr">
        <is>
          <t>M.48</t>
        </is>
      </c>
      <c r="B49" t="inlineStr">
        <is>
          <t>NGC 2548</t>
        </is>
      </c>
      <c r="C49" t="s">
        <v>118</v>
      </c>
      <c r="D49" s="3">
        <v>5.5</v>
      </c>
      <c r="E49" s="51" t="s">
        <v>1</v>
      </c>
      <c r="F49" s="3">
        <v>54</v>
      </c>
      <c r="G49" t="s">
        <v>119</v>
      </c>
      <c r="H49" t="s">
        <v>120</v>
      </c>
      <c r="I49" t="inlineStr">
        <is>
          <t>Open cluster -</t>
        </is>
      </c>
    </row>
    <row r="50" spans="1:10" ht="13.5">
      <c r="A50" t="inlineStr">
        <is>
          <t>M.49</t>
        </is>
      </c>
      <c r="B50" t="inlineStr">
        <is>
          <t>NGC 4472</t>
        </is>
      </c>
      <c r="C50" t="s">
        <v>121</v>
      </c>
      <c r="D50" s="3">
        <v>8.4000000000000004</v>
      </c>
      <c r="E50" s="52" t="s">
        <v>9</v>
      </c>
      <c r="F50" s="3">
        <f>SQRT(9^2+7.5^2)</f>
        <v>11.715374513859981</v>
      </c>
      <c r="G50" t="s">
        <v>122</v>
      </c>
      <c r="H50" t="s">
        <v>123</v>
      </c>
      <c r="I50" t="inlineStr">
        <is>
          <t>Galaxy type E4</t>
        </is>
      </c>
    </row>
    <row r="51" spans="1:10" ht="13.5">
      <c r="A51" t="inlineStr">
        <is>
          <t>M.50</t>
        </is>
      </c>
      <c r="B51" t="inlineStr">
        <is>
          <t>NGC 2323</t>
        </is>
      </c>
      <c r="C51" t="inlineStr">
        <is>
          <t>MONOCEROS</t>
        </is>
      </c>
      <c r="D51" s="3">
        <v>6.2999999999999998</v>
      </c>
      <c r="E51" s="53" t="s">
        <v>1</v>
      </c>
      <c r="F51" s="3">
        <v>16</v>
      </c>
      <c r="G51" t="s">
        <v>124</v>
      </c>
      <c r="H51" t="s">
        <v>125</v>
      </c>
      <c r="I51" t="s">
        <v>92</v>
      </c>
    </row>
    <row r="52" spans="1:10" ht="13.5">
      <c r="A52" t="inlineStr">
        <is>
          <t>M.51</t>
        </is>
      </c>
      <c r="B52" t="inlineStr">
        <is>
          <t>NGC 5194</t>
        </is>
      </c>
      <c r="C52" t="s">
        <v>8</v>
      </c>
      <c r="D52" s="3">
        <v>8.4000000000000004</v>
      </c>
      <c r="E52" s="54" t="s">
        <v>9</v>
      </c>
      <c r="F52" s="3">
        <f>SQRT(11^2+7^2)</f>
        <v>13.038404810405298</v>
      </c>
      <c r="G52" t="s">
        <v>126</v>
      </c>
      <c r="H52" t="s">
        <v>127</v>
      </c>
      <c r="I52" t="inlineStr">
        <is>
          <t>Spiral galaxy whirlpool galaxy</t>
        </is>
      </c>
    </row>
    <row r="53" spans="1:10" ht="13.5">
      <c r="A53" t="inlineStr">
        <is>
          <t>M.52</t>
        </is>
      </c>
      <c r="B53" t="inlineStr">
        <is>
          <t>NGC 7654</t>
        </is>
      </c>
      <c r="C53" t="s">
        <v>128</v>
      </c>
      <c r="D53" s="3">
        <v>7.2999999999999998</v>
      </c>
      <c r="E53" s="55" t="s">
        <v>5</v>
      </c>
      <c r="F53" s="3">
        <v>13</v>
      </c>
      <c r="G53" t="s">
        <v>129</v>
      </c>
      <c r="H53" t="s">
        <v>130</v>
      </c>
      <c r="I53" t="inlineStr">
        <is>
          <t>Open cluster not distinctive</t>
        </is>
      </c>
    </row>
    <row r="54" spans="1:10" ht="13.5">
      <c r="A54" t="inlineStr">
        <is>
          <t>M.53</t>
        </is>
      </c>
      <c r="B54" t="inlineStr">
        <is>
          <t>NGC 5024</t>
        </is>
      </c>
      <c r="C54" t="s">
        <v>131</v>
      </c>
      <c r="D54" s="3">
        <v>7.5999999999999996</v>
      </c>
      <c r="E54" s="56" t="s">
        <v>9</v>
      </c>
      <c r="F54" s="3">
        <v>12.6</v>
      </c>
      <c r="G54" t="s">
        <v>132</v>
      </c>
      <c r="H54" t="s">
        <v>133</v>
      </c>
      <c r="I54" t="s">
        <v>12</v>
      </c>
    </row>
    <row r="55" spans="1:10" ht="13.5">
      <c r="A55" t="inlineStr">
        <is>
          <t>M.54</t>
        </is>
      </c>
      <c r="B55" t="inlineStr">
        <is>
          <t>NGC 6715</t>
        </is>
      </c>
      <c r="C55" t="s">
        <v>24</v>
      </c>
      <c r="D55" s="3">
        <v>7.5999999999999996</v>
      </c>
      <c r="E55" s="57" t="s">
        <v>14</v>
      </c>
      <c r="F55" s="3">
        <v>9.0999999999999996</v>
      </c>
      <c r="G55" t="s">
        <v>134</v>
      </c>
      <c r="H55" t="s">
        <v>135</v>
      </c>
      <c r="I55" t="s">
        <v>12</v>
      </c>
    </row>
    <row r="56" spans="1:10" ht="13.5">
      <c r="A56" t="inlineStr">
        <is>
          <t>M.55</t>
        </is>
      </c>
      <c r="B56" t="inlineStr">
        <is>
          <t>NGC 6809</t>
        </is>
      </c>
      <c r="C56" t="s">
        <v>24</v>
      </c>
      <c r="D56" s="3">
        <v>6.2999999999999998</v>
      </c>
      <c r="E56" s="58" t="s">
        <v>14</v>
      </c>
      <c r="F56" s="3">
        <v>19</v>
      </c>
      <c r="G56" t="s">
        <v>136</v>
      </c>
      <c r="H56" t="s">
        <v>137</v>
      </c>
      <c r="I56" t="s">
        <v>12</v>
      </c>
    </row>
    <row r="57" spans="1:10" ht="13.5">
      <c r="A57" t="inlineStr">
        <is>
          <t>M.56</t>
        </is>
      </c>
      <c r="B57" t="inlineStr">
        <is>
          <t>NGC 6779</t>
        </is>
      </c>
      <c r="C57" t="s">
        <v>138</v>
      </c>
      <c r="D57" s="3">
        <v>8.3000000000000007</v>
      </c>
      <c r="E57" s="59" t="s">
        <v>14</v>
      </c>
      <c r="F57" s="3">
        <v>7.0999999999999996</v>
      </c>
      <c r="G57" t="s">
        <v>139</v>
      </c>
      <c r="H57" t="s">
        <v>140</v>
      </c>
      <c r="I57" t="inlineStr">
        <is>
          <t>Globular cluster rich area</t>
        </is>
      </c>
    </row>
    <row r="58" spans="1:10" ht="13.5">
      <c r="A58" t="inlineStr">
        <is>
          <t>M.57</t>
        </is>
      </c>
      <c r="B58" t="inlineStr">
        <is>
          <t>NGC 6720</t>
        </is>
      </c>
      <c r="C58" t="s">
        <v>138</v>
      </c>
      <c r="D58" s="3">
        <v>8.8000000000000007</v>
      </c>
      <c r="E58" s="60" t="s">
        <v>14</v>
      </c>
      <c r="F58" s="3">
        <v>1.7</v>
      </c>
      <c r="G58" t="s">
        <v>141</v>
      </c>
      <c r="H58" t="s">
        <v>142</v>
      </c>
      <c r="I58" t="inlineStr">
        <is>
          <t>Planetary ring nebula. Central star. mag. 14</t>
        </is>
      </c>
    </row>
    <row r="59" spans="1:10" ht="13.5">
      <c r="A59" t="inlineStr">
        <is>
          <t>M.58</t>
        </is>
      </c>
      <c r="B59" t="inlineStr">
        <is>
          <t>NGC 4579</t>
        </is>
      </c>
      <c r="C59" t="s">
        <v>121</v>
      </c>
      <c r="D59" s="3">
        <v>9.6999999999999993</v>
      </c>
      <c r="E59" s="61" t="s">
        <v>9</v>
      </c>
      <c r="F59" s="3">
        <f>SQRT(5.5^2+4.5^2)</f>
        <v>7.1063352017759476</v>
      </c>
      <c r="G59" t="s">
        <v>143</v>
      </c>
      <c r="H59" t="s">
        <v>144</v>
      </c>
      <c r="I59" t="s">
        <v>145</v>
      </c>
    </row>
    <row r="60" spans="1:10" ht="13.5">
      <c r="A60" t="inlineStr">
        <is>
          <t>M.59</t>
        </is>
      </c>
      <c r="B60" t="inlineStr">
        <is>
          <t>NGC 4621</t>
        </is>
      </c>
      <c r="C60" t="s">
        <v>121</v>
      </c>
      <c r="D60" s="3">
        <v>9.5999999999999996</v>
      </c>
      <c r="E60" s="62" t="s">
        <v>9</v>
      </c>
      <c r="F60" s="3">
        <f>SQRT(5^2+3.5^2)</f>
        <v>6.103277807866851</v>
      </c>
      <c r="G60" t="s">
        <v>146</v>
      </c>
      <c r="H60" t="s">
        <v>147</v>
      </c>
      <c r="I60" t="s">
        <v>148</v>
      </c>
    </row>
    <row r="61" spans="1:10" ht="13.5">
      <c r="A61" t="inlineStr">
        <is>
          <t>M.60</t>
        </is>
      </c>
      <c r="B61" t="inlineStr">
        <is>
          <t>NGC 4649</t>
        </is>
      </c>
      <c r="C61" t="s">
        <v>121</v>
      </c>
      <c r="D61" s="3">
        <v>8.8000000000000007</v>
      </c>
      <c r="E61" s="63" t="s">
        <v>9</v>
      </c>
      <c r="F61" s="3">
        <f>SQRT(7^2+6^2)</f>
        <v>9.2195444572928871</v>
      </c>
      <c r="G61" t="s">
        <v>149</v>
      </c>
      <c r="H61" t="s">
        <v>150</v>
      </c>
      <c r="I61" t="s">
        <v>151</v>
      </c>
    </row>
    <row r="62" spans="1:10" ht="13.5">
      <c r="A62" t="inlineStr">
        <is>
          <t>M.61</t>
        </is>
      </c>
      <c r="B62" t="inlineStr">
        <is>
          <t>NGC 4303</t>
        </is>
      </c>
      <c r="C62" t="s">
        <v>121</v>
      </c>
      <c r="D62" s="3">
        <v>9.6999999999999993</v>
      </c>
      <c r="E62" s="64" t="s">
        <v>9</v>
      </c>
      <c r="F62" s="3">
        <f>SQRT(6^2+5.5^2)</f>
        <v>8.1394102980498531</v>
      </c>
      <c r="G62" t="s">
        <v>152</v>
      </c>
      <c r="H62" t="s">
        <v>153</v>
      </c>
      <c r="I62" t="s">
        <v>154</v>
      </c>
    </row>
    <row r="63" spans="1:10" ht="13.5">
      <c r="A63" t="inlineStr">
        <is>
          <t>M.62</t>
        </is>
      </c>
      <c r="B63" t="inlineStr">
        <is>
          <t>NGC 6266</t>
        </is>
      </c>
      <c r="C63" t="s">
        <v>27</v>
      </c>
      <c r="D63" s="3">
        <v>6.5</v>
      </c>
      <c r="E63" s="65" t="s">
        <v>14</v>
      </c>
      <c r="F63" s="3">
        <v>14.1</v>
      </c>
      <c r="G63" t="s">
        <v>155</v>
      </c>
      <c r="H63" t="s">
        <v>156</v>
      </c>
      <c r="I63" t="s">
        <v>12</v>
      </c>
    </row>
    <row r="64" spans="1:10" ht="13.5">
      <c r="A64" t="inlineStr">
        <is>
          <t>M.63</t>
        </is>
      </c>
      <c r="B64" t="inlineStr">
        <is>
          <t>NGC 5055</t>
        </is>
      </c>
      <c r="C64" t="s">
        <v>8</v>
      </c>
      <c r="D64" s="3">
        <v>8.5999999999999996</v>
      </c>
      <c r="E64" s="66" t="s">
        <v>9</v>
      </c>
      <c r="F64" s="3">
        <f>SQRT(10^2+6^2)</f>
        <v>11.661903789690601</v>
      </c>
      <c r="G64" t="s">
        <v>157</v>
      </c>
      <c r="H64" t="s">
        <v>158</v>
      </c>
      <c r="I64" t="inlineStr">
        <is>
          <t>Spiral galaxy type Sb</t>
        </is>
      </c>
    </row>
    <row r="65" spans="1:10" ht="13.5">
      <c r="A65" t="inlineStr">
        <is>
          <t>M.64</t>
        </is>
      </c>
      <c r="B65" t="inlineStr">
        <is>
          <t>NGC 4826</t>
        </is>
      </c>
      <c r="C65" t="s">
        <v>131</v>
      </c>
      <c r="D65" s="3">
        <v>8.5</v>
      </c>
      <c r="E65" s="67" t="s">
        <v>9</v>
      </c>
      <c r="F65" s="3">
        <f>SQRT(9.3000000000000007^2+5.4000000000000004^2)</f>
        <v>10.754068997360953</v>
      </c>
      <c r="G65" t="s">
        <v>159</v>
      </c>
      <c r="H65" t="s">
        <v>160</v>
      </c>
      <c r="I65" t="inlineStr">
        <is>
          <t>Galaxy type Sb black-eye galaxy</t>
        </is>
      </c>
    </row>
    <row r="66" spans="1:10" ht="13.5">
      <c r="A66" t="inlineStr">
        <is>
          <t>M.65</t>
        </is>
      </c>
      <c r="B66" t="inlineStr">
        <is>
          <t>NGC 3623</t>
        </is>
      </c>
      <c r="C66" t="s">
        <v>161</v>
      </c>
      <c r="D66" s="3">
        <v>9.3000000000000007</v>
      </c>
      <c r="E66" s="68" t="s">
        <v>9</v>
      </c>
      <c r="F66" s="3">
        <f>SQRT(8^2+1.5^2)</f>
        <v>8.1394102980498531</v>
      </c>
      <c r="G66" t="s">
        <v>162</v>
      </c>
      <c r="H66" t="s">
        <v>163</v>
      </c>
      <c r="I66" t="inlineStr">
        <is>
          <t>Galaxy type Sa</t>
        </is>
      </c>
    </row>
    <row r="67" spans="1:10" ht="13.5">
      <c r="A67" t="inlineStr">
        <is>
          <t>M.66</t>
        </is>
      </c>
      <c r="B67" t="inlineStr">
        <is>
          <t>NGC 3627</t>
        </is>
      </c>
      <c r="C67" t="s">
        <v>161</v>
      </c>
      <c r="D67" s="3">
        <v>8.9000000000000004</v>
      </c>
      <c r="E67" s="69" t="s">
        <v>9</v>
      </c>
      <c r="F67" s="3">
        <f>SQRT(8^2+2.5^2)</f>
        <v>8.3815273071201055</v>
      </c>
      <c r="G67" t="s">
        <v>164</v>
      </c>
      <c r="H67" t="s">
        <v>165</v>
      </c>
      <c r="I67" t="s">
        <v>145</v>
      </c>
    </row>
    <row r="68" spans="1:10" ht="13.5">
      <c r="A68" t="inlineStr">
        <is>
          <t>M.67</t>
        </is>
      </c>
      <c r="B68" t="inlineStr">
        <is>
          <t>NGC 2682</t>
        </is>
      </c>
      <c r="C68" t="s">
        <v>108</v>
      </c>
      <c r="D68" s="3">
        <v>6.0999999999999996</v>
      </c>
      <c r="E68" s="70" t="s">
        <v>1</v>
      </c>
      <c r="F68" s="3">
        <v>30</v>
      </c>
      <c r="G68" t="s">
        <v>166</v>
      </c>
      <c r="H68" t="s">
        <v>144</v>
      </c>
      <c r="I68" t="inlineStr">
        <is>
          <t>Open cluster famous old cluster</t>
        </is>
      </c>
    </row>
    <row r="69" spans="1:10" ht="13.5">
      <c r="A69" t="inlineStr">
        <is>
          <t>M.68</t>
        </is>
      </c>
      <c r="B69" t="inlineStr">
        <is>
          <t>NGC 4590</t>
        </is>
      </c>
      <c r="C69" t="s">
        <v>118</v>
      </c>
      <c r="D69" s="3">
        <v>7.7999999999999998</v>
      </c>
      <c r="E69" s="71" t="s">
        <v>9</v>
      </c>
      <c r="F69" s="3">
        <v>12</v>
      </c>
      <c r="G69" t="s">
        <v>167</v>
      </c>
      <c r="H69" t="s">
        <v>168</v>
      </c>
      <c r="I69" t="s">
        <v>37</v>
      </c>
    </row>
    <row r="70" spans="1:10" ht="13.5">
      <c r="A70" t="inlineStr">
        <is>
          <t>M.69</t>
        </is>
      </c>
      <c r="B70" t="inlineStr">
        <is>
          <t>NGC 6637</t>
        </is>
      </c>
      <c r="C70" t="s">
        <v>24</v>
      </c>
      <c r="D70" s="3">
        <v>7.5999999999999996</v>
      </c>
      <c r="E70" s="72" t="s">
        <v>14</v>
      </c>
      <c r="F70" s="3">
        <v>7.0999999999999996</v>
      </c>
      <c r="G70" t="s">
        <v>169</v>
      </c>
      <c r="H70" t="s">
        <v>170</v>
      </c>
      <c r="I70" t="s">
        <v>12</v>
      </c>
    </row>
    <row r="71" spans="1:10" ht="13.5">
      <c r="A71" t="inlineStr">
        <is>
          <t>M.70</t>
        </is>
      </c>
      <c r="B71" t="inlineStr">
        <is>
          <t>NGC 6681</t>
        </is>
      </c>
      <c r="C71" t="s">
        <v>24</v>
      </c>
      <c r="D71" s="3">
        <v>7.9000000000000004</v>
      </c>
      <c r="E71" s="73" t="s">
        <v>14</v>
      </c>
      <c r="F71" s="3">
        <v>7.7999999999999998</v>
      </c>
      <c r="G71" t="s">
        <v>171</v>
      </c>
      <c r="H71" t="s">
        <v>172</v>
      </c>
      <c r="I71" t="s">
        <v>12</v>
      </c>
    </row>
    <row r="72" spans="1:10" ht="13.5">
      <c r="A72" t="inlineStr">
        <is>
          <t>M.71</t>
        </is>
      </c>
      <c r="B72" t="inlineStr">
        <is>
          <t>NGC 6838</t>
        </is>
      </c>
      <c r="C72" t="inlineStr">
        <is>
          <t>SAGITTA</t>
        </is>
      </c>
      <c r="D72" s="3">
        <v>8.1999999999999993</v>
      </c>
      <c r="E72" s="74" t="s">
        <v>14</v>
      </c>
      <c r="F72" s="3">
        <v>7.2000000000000002</v>
      </c>
      <c r="G72" t="s">
        <v>173</v>
      </c>
      <c r="H72" t="s">
        <v>174</v>
      </c>
      <c r="I72" t="inlineStr">
        <is>
          <t>Open cluster very distant</t>
        </is>
      </c>
    </row>
    <row r="73" spans="1:10" ht="13.5">
      <c r="A73" t="inlineStr">
        <is>
          <t>M.72</t>
        </is>
      </c>
      <c r="B73" t="inlineStr">
        <is>
          <t>NGC 6981</t>
        </is>
      </c>
      <c r="C73" t="s">
        <v>4</v>
      </c>
      <c r="D73" s="3">
        <v>9.3000000000000007</v>
      </c>
      <c r="E73" s="75" t="s">
        <v>14</v>
      </c>
      <c r="F73" s="3">
        <v>5.9000000000000004</v>
      </c>
      <c r="G73" t="s">
        <v>175</v>
      </c>
      <c r="H73" t="s">
        <v>176</v>
      </c>
      <c r="I73" t="inlineStr">
        <is>
          <t>Cluster globular cluster</t>
        </is>
      </c>
    </row>
    <row r="74" spans="1:10" ht="13.5">
      <c r="D74" s="3">
        <v>9</v>
      </c>
      <c r="E74" s="76" t="s">
        <v>14</v>
      </c>
      <c r="F74" s="3">
        <v>2.7999999999999998</v>
      </c>
      <c r="G74" t="s">
        <v>177</v>
      </c>
      <c r="H74" t="s">
        <v>178</v>
      </c>
    </row>
    <row r="75" spans="1:10" ht="13.5">
      <c r="A75" t="inlineStr">
        <is>
          <t>M.74</t>
        </is>
      </c>
      <c r="B75" t="inlineStr">
        <is>
          <t>NGC 628</t>
        </is>
      </c>
      <c r="C75" t="inlineStr">
        <is>
          <t>PISCES</t>
        </is>
      </c>
      <c r="D75" s="3">
        <v>9.4000000000000004</v>
      </c>
      <c r="E75" s="77" t="s">
        <v>5</v>
      </c>
      <c r="F75" s="3">
        <f>SQRT(10.199999999999999^2+9.5^2)</f>
        <v>13.938794782907165</v>
      </c>
      <c r="G75" t="s">
        <v>179</v>
      </c>
      <c r="H75" t="s">
        <v>180</v>
      </c>
      <c r="I75" t="s">
        <v>154</v>
      </c>
    </row>
    <row r="76" spans="1:10" ht="13.5">
      <c r="A76" t="inlineStr">
        <is>
          <t>M.75</t>
        </is>
      </c>
      <c r="B76" t="inlineStr">
        <is>
          <t>NGC 6864</t>
        </is>
      </c>
      <c r="C76" t="s">
        <v>24</v>
      </c>
      <c r="D76" s="3">
        <v>8.5</v>
      </c>
      <c r="E76" s="78" t="s">
        <v>14</v>
      </c>
      <c r="F76" s="3">
        <v>6</v>
      </c>
      <c r="G76" t="s">
        <v>181</v>
      </c>
      <c r="H76" t="s">
        <v>182</v>
      </c>
      <c r="I76" t="s">
        <v>37</v>
      </c>
    </row>
    <row r="77" spans="1:10" ht="13.5">
      <c r="A77" t="inlineStr">
        <is>
          <t>M.76</t>
        </is>
      </c>
      <c r="B77" t="inlineStr">
        <is>
          <t>NGC 650-</t>
        </is>
      </c>
      <c r="C77" t="s">
        <v>83</v>
      </c>
      <c r="D77" s="3">
        <v>10.1</v>
      </c>
      <c r="E77" s="79" t="s">
        <v>5</v>
      </c>
      <c r="F77" s="3">
        <f>SQRT(2.7000000000000002^2+1.8^2)</f>
        <v>3.2449961479175906</v>
      </c>
      <c r="G77" t="s">
        <v>183</v>
      </c>
      <c r="H77" t="s">
        <v>184</v>
      </c>
      <c r="I77" t="inlineStr">
        <is>
          <t>Planetary faintest messier object</t>
        </is>
      </c>
    </row>
    <row r="78" spans="1:10" ht="13.5">
      <c r="A78" t="inlineStr">
        <is>
          <t>M.77</t>
        </is>
      </c>
      <c r="B78" t="inlineStr">
        <is>
          <t>NGC 1068</t>
        </is>
      </c>
      <c r="C78" t="inlineStr">
        <is>
          <t>CETUS</t>
        </is>
      </c>
      <c r="D78" s="3">
        <v>8.9000000000000004</v>
      </c>
      <c r="E78" s="80" t="s">
        <v>5</v>
      </c>
      <c r="F78" s="3">
        <f>SQRT(7^2+6^2)</f>
        <v>9.2195444572928871</v>
      </c>
      <c r="G78" t="s">
        <v>185</v>
      </c>
      <c r="H78" t="s">
        <v>186</v>
      </c>
      <c r="I78" t="inlineStr">
        <is>
          <t>Galaxy Seyfert galaxy (radio source)</t>
        </is>
      </c>
    </row>
    <row r="79" spans="1:10" ht="13.5">
      <c r="A79" t="inlineStr">
        <is>
          <t>M.78</t>
        </is>
      </c>
      <c r="B79" t="inlineStr">
        <is>
          <t>NGC 2068</t>
        </is>
      </c>
      <c r="C79" t="s">
        <v>103</v>
      </c>
      <c r="D79" s="3">
        <v>8.3000000000000007</v>
      </c>
      <c r="E79" s="81" t="s">
        <v>1</v>
      </c>
      <c r="F79" s="3">
        <f>SQRT(8^2+6^2)</f>
        <v>10</v>
      </c>
      <c r="G79" t="s">
        <v>187</v>
      </c>
      <c r="H79" t="s">
        <v>188</v>
      </c>
      <c r="I79" t="inlineStr">
        <is>
          <t>Nebula reflection nebula</t>
        </is>
      </c>
    </row>
    <row r="80" spans="1:10" ht="13.5">
      <c r="A80" t="inlineStr">
        <is>
          <t>M.79</t>
        </is>
      </c>
      <c r="B80" t="inlineStr">
        <is>
          <t>NGC 1904</t>
        </is>
      </c>
      <c r="C80" t="inlineStr">
        <is>
          <t>LEPUS</t>
        </is>
      </c>
      <c r="D80" s="3">
        <v>7.7000000000000002</v>
      </c>
      <c r="E80" s="82" t="s">
        <v>1</v>
      </c>
      <c r="F80" s="3">
        <v>8.6999999999999993</v>
      </c>
      <c r="G80" t="s">
        <v>189</v>
      </c>
      <c r="H80" t="s">
        <v>190</v>
      </c>
      <c r="I80" t="s">
        <v>12</v>
      </c>
    </row>
    <row r="81" spans="1:10" ht="13.5">
      <c r="A81" t="inlineStr">
        <is>
          <t>M.80</t>
        </is>
      </c>
      <c r="B81" t="inlineStr">
        <is>
          <t>NGC 6093</t>
        </is>
      </c>
      <c r="C81" t="s">
        <v>13</v>
      </c>
      <c r="D81" s="3">
        <v>7.2999999999999998</v>
      </c>
      <c r="E81" s="83" t="s">
        <v>14</v>
      </c>
      <c r="F81" s="3">
        <v>8.9000000000000004</v>
      </c>
      <c r="G81" t="s">
        <v>191</v>
      </c>
      <c r="H81" t="s">
        <v>192</v>
      </c>
      <c r="I81" t="s">
        <v>12</v>
      </c>
    </row>
    <row r="82" spans="1:10" ht="13.5">
      <c r="A82" t="inlineStr">
        <is>
          <t>M.81</t>
        </is>
      </c>
      <c r="B82" t="inlineStr">
        <is>
          <t>NGC 3031</t>
        </is>
      </c>
      <c r="C82" t="s">
        <v>193</v>
      </c>
      <c r="D82" s="3">
        <v>6.9000000000000004</v>
      </c>
      <c r="E82" s="84" t="s">
        <v>9</v>
      </c>
      <c r="F82" s="3">
        <f>SQRT(21^2+10^2)</f>
        <v>23.259406699226016</v>
      </c>
      <c r="G82" t="s">
        <v>194</v>
      </c>
      <c r="H82" t="s">
        <v>195</v>
      </c>
      <c r="I82" t="s">
        <v>145</v>
      </c>
    </row>
    <row r="83" spans="1:10" ht="13.5">
      <c r="A83" t="inlineStr">
        <is>
          <t>M.82</t>
        </is>
      </c>
      <c r="B83" t="inlineStr">
        <is>
          <t>NGC 3034</t>
        </is>
      </c>
      <c r="C83" t="s">
        <v>193</v>
      </c>
      <c r="D83" s="3">
        <v>8.4000000000000004</v>
      </c>
      <c r="E83" s="85" t="s">
        <v>9</v>
      </c>
      <c r="F83" s="3">
        <f>SQRT(9^2+4^2)</f>
        <v>9.8488578017961039</v>
      </c>
      <c r="G83" t="s">
        <v>196</v>
      </c>
      <c r="H83" t="s">
        <v>197</v>
      </c>
      <c r="I83" t="inlineStr">
        <is>
          <t>Galaxy irregular. Radio source</t>
        </is>
      </c>
    </row>
    <row r="84" spans="1:10" ht="13.5">
      <c r="A84" t="inlineStr">
        <is>
          <t>M.83</t>
        </is>
      </c>
      <c r="B84" t="inlineStr">
        <is>
          <t>NGC 5236</t>
        </is>
      </c>
      <c r="C84" t="s">
        <v>118</v>
      </c>
      <c r="D84" s="3">
        <v>7.5999999999999996</v>
      </c>
      <c r="E84" s="86" t="s">
        <v>9</v>
      </c>
      <c r="F84" s="3">
        <f>SQRT(11^2+10^2)</f>
        <v>14.866068747318506</v>
      </c>
      <c r="G84" t="s">
        <v>198</v>
      </c>
      <c r="H84" t="s">
        <v>199</v>
      </c>
      <c r="I84" t="s">
        <v>154</v>
      </c>
    </row>
    <row r="85" spans="1:10" ht="13.5">
      <c r="A85" t="inlineStr">
        <is>
          <t>M.84</t>
        </is>
      </c>
      <c r="B85" t="inlineStr">
        <is>
          <t>NGC 4374</t>
        </is>
      </c>
      <c r="C85" t="s">
        <v>121</v>
      </c>
      <c r="D85" s="3">
        <v>9.0999999999999996</v>
      </c>
      <c r="E85" s="87" t="s">
        <v>9</v>
      </c>
      <c r="F85" s="3">
        <v>5</v>
      </c>
      <c r="G85" t="s">
        <v>200</v>
      </c>
      <c r="H85" t="s">
        <v>201</v>
      </c>
      <c r="I85" t="s">
        <v>151</v>
      </c>
    </row>
    <row r="86" spans="1:10" ht="13.5">
      <c r="A86" t="inlineStr">
        <is>
          <t>M.85</t>
        </is>
      </c>
      <c r="B86" t="inlineStr">
        <is>
          <t>NGC 4382</t>
        </is>
      </c>
      <c r="C86" t="s">
        <v>131</v>
      </c>
      <c r="D86" s="3">
        <v>9.0999999999999996</v>
      </c>
      <c r="E86" s="88" t="s">
        <v>9</v>
      </c>
      <c r="F86" s="3">
        <f>SQRT(7.0999999999999996^2+5.2000000000000002^2)</f>
        <v>8.8005681634767203</v>
      </c>
      <c r="G86" t="s">
        <v>202</v>
      </c>
      <c r="H86" t="s">
        <v>203</v>
      </c>
      <c r="I86" t="inlineStr">
        <is>
          <t>Galaxy type Ep</t>
        </is>
      </c>
    </row>
    <row r="87" spans="1:10" ht="13.5">
      <c r="A87" t="inlineStr">
        <is>
          <t>M.86</t>
        </is>
      </c>
      <c r="B87" t="inlineStr">
        <is>
          <t>NGC 4406</t>
        </is>
      </c>
      <c r="C87" t="s">
        <v>121</v>
      </c>
      <c r="D87" s="3">
        <v>8.9000000000000004</v>
      </c>
      <c r="E87" s="89" t="s">
        <v>9</v>
      </c>
      <c r="F87" s="3">
        <f>SQRT(7.5^2+5.5^2)</f>
        <v>9.3005376188691375</v>
      </c>
      <c r="G87" t="s">
        <v>204</v>
      </c>
      <c r="H87" t="s">
        <v>205</v>
      </c>
      <c r="I87" t="s">
        <v>148</v>
      </c>
    </row>
    <row r="88" spans="1:10" ht="13.5">
      <c r="A88" t="inlineStr">
        <is>
          <t>M.87</t>
        </is>
      </c>
      <c r="B88" t="inlineStr">
        <is>
          <t>NGC 4486</t>
        </is>
      </c>
      <c r="C88" t="s">
        <v>121</v>
      </c>
      <c r="D88" s="3">
        <v>8.5999999999999996</v>
      </c>
      <c r="E88" s="90" t="s">
        <v>9</v>
      </c>
      <c r="F88" s="3">
        <v>7</v>
      </c>
      <c r="G88" t="s">
        <v>206</v>
      </c>
      <c r="H88" t="s">
        <v>207</v>
      </c>
      <c r="I88" t="inlineStr">
        <is>
          <t>Galaxy type Eo. Radio source</t>
        </is>
      </c>
    </row>
    <row r="89" spans="1:10" ht="13.5">
      <c r="A89" t="inlineStr">
        <is>
          <t>M.88</t>
        </is>
      </c>
      <c r="B89" t="inlineStr">
        <is>
          <t>NGC 4501</t>
        </is>
      </c>
      <c r="C89" t="s">
        <v>131</v>
      </c>
      <c r="D89" s="3">
        <v>9.5999999999999996</v>
      </c>
      <c r="E89" s="91" t="s">
        <v>9</v>
      </c>
      <c r="F89" s="3">
        <f>SQRT(7^2+4^2)</f>
        <v>8.0622577482985491</v>
      </c>
      <c r="G89" t="s">
        <v>208</v>
      </c>
      <c r="H89" t="s">
        <v>209</v>
      </c>
      <c r="I89" t="s">
        <v>145</v>
      </c>
    </row>
    <row r="90" spans="1:10" ht="13.5">
      <c r="A90" t="inlineStr">
        <is>
          <t>M.89</t>
        </is>
      </c>
      <c r="B90" t="inlineStr">
        <is>
          <t>NGC 4552</t>
        </is>
      </c>
      <c r="C90" t="s">
        <v>121</v>
      </c>
      <c r="D90" s="3">
        <v>9.8000000000000007</v>
      </c>
      <c r="E90" s="92" t="s">
        <v>9</v>
      </c>
      <c r="F90" s="3">
        <v>4</v>
      </c>
      <c r="G90" t="s">
        <v>210</v>
      </c>
      <c r="H90" t="s">
        <v>211</v>
      </c>
      <c r="I90" t="inlineStr">
        <is>
          <t>Galaxy type So</t>
        </is>
      </c>
    </row>
    <row r="91" spans="1:10" ht="13.5">
      <c r="A91" t="inlineStr">
        <is>
          <t>M.90</t>
        </is>
      </c>
      <c r="B91" t="inlineStr">
        <is>
          <t>NGC 4569</t>
        </is>
      </c>
      <c r="C91" t="s">
        <v>121</v>
      </c>
      <c r="D91" s="3">
        <v>9.5</v>
      </c>
      <c r="E91" s="93" t="s">
        <v>9</v>
      </c>
      <c r="F91" s="3">
        <f>SQRT(9.5^2+4.5^2)</f>
        <v>10.51189802081432</v>
      </c>
      <c r="G91" t="s">
        <v>212</v>
      </c>
      <c r="H91" t="s">
        <v>213</v>
      </c>
      <c r="I91" t="s">
        <v>154</v>
      </c>
    </row>
    <row r="92" spans="1:10" ht="13.5">
      <c r="A92" t="inlineStr">
        <is>
          <t>M.91</t>
        </is>
      </c>
      <c r="B92" t="inlineStr">
        <is>
          <t>NGC 4571</t>
        </is>
      </c>
      <c r="C92" t="s">
        <v>131</v>
      </c>
      <c r="D92" s="3">
        <v>10.199999999999999</v>
      </c>
      <c r="E92" s="94" t="s">
        <v>9</v>
      </c>
      <c r="F92" s="3">
        <f>SQRT(5.4000000000000004^2+4.4000000000000004^2)</f>
        <v>6.9656299069071999</v>
      </c>
      <c r="G92" t="s">
        <v>214</v>
      </c>
      <c r="H92" t="s">
        <v>215</v>
      </c>
      <c r="I92" t="inlineStr">
        <is>
          <t>Galaxy identification uncertain</t>
        </is>
      </c>
    </row>
    <row r="93" spans="1:10" ht="13.5">
      <c r="A93" t="inlineStr">
        <is>
          <t>M.92</t>
        </is>
      </c>
      <c r="B93" t="inlineStr">
        <is>
          <t>NGC 6341</t>
        </is>
      </c>
      <c r="C93" t="s">
        <v>38</v>
      </c>
      <c r="D93" s="3">
        <v>6.4000000000000004</v>
      </c>
      <c r="E93" s="95" t="s">
        <v>14</v>
      </c>
      <c r="F93" s="3">
        <v>11.199999999999999</v>
      </c>
      <c r="G93" t="s">
        <v>216</v>
      </c>
      <c r="H93" t="s">
        <v>217</v>
      </c>
      <c r="I93" t="inlineStr">
        <is>
          <t>Globular cluster little inferior to M.13</t>
        </is>
      </c>
    </row>
    <row r="94" spans="1:10" ht="13.5">
      <c r="A94" t="inlineStr">
        <is>
          <t>M.93</t>
        </is>
      </c>
      <c r="B94" t="inlineStr">
        <is>
          <t>NGC 2447</t>
        </is>
      </c>
      <c r="C94" t="s">
        <v>113</v>
      </c>
      <c r="D94" s="3">
        <v>6</v>
      </c>
      <c r="E94" s="96" t="s">
        <v>1</v>
      </c>
      <c r="F94" s="3">
        <v>22</v>
      </c>
      <c r="G94" t="s">
        <v>218</v>
      </c>
      <c r="H94" t="s">
        <v>219</v>
      </c>
      <c r="I94" t="inlineStr">
        <is>
          <t>Open cluster loose</t>
        </is>
      </c>
    </row>
    <row r="95" spans="1:10" ht="13.5">
      <c r="D95" s="3">
        <v>8.1999999999999993</v>
      </c>
      <c r="E95" s="97" t="s">
        <v>9</v>
      </c>
      <c r="F95" s="3">
        <f>SQRT(7^2+3^2)</f>
        <v>7.6157731058639087</v>
      </c>
      <c r="G95" t="s">
        <v>220</v>
      </c>
      <c r="H95" t="s">
        <v>221</v>
      </c>
    </row>
    <row r="96" spans="1:10" ht="13.5">
      <c r="A96" t="inlineStr">
        <is>
          <t>M.95</t>
        </is>
      </c>
      <c r="B96" t="inlineStr">
        <is>
          <t>NGC 3351</t>
        </is>
      </c>
      <c r="C96" t="s">
        <v>161</v>
      </c>
      <c r="D96" s="3">
        <v>9.6999999999999993</v>
      </c>
      <c r="E96" s="98" t="s">
        <v>9</v>
      </c>
      <c r="F96" s="3">
        <f>SQRT(4.4000000000000004^2+3.2999999999999998^2)</f>
        <v>5.5</v>
      </c>
      <c r="G96" t="s">
        <v>222</v>
      </c>
      <c r="H96" t="s">
        <v>223</v>
      </c>
      <c r="I96" t="inlineStr">
        <is>
          <t>Galaxy type SBb</t>
        </is>
      </c>
    </row>
    <row r="97" spans="1:10" ht="13.5">
      <c r="A97" t="inlineStr">
        <is>
          <t>M.96</t>
        </is>
      </c>
      <c r="B97" t="inlineStr">
        <is>
          <t>NGC 3368</t>
        </is>
      </c>
      <c r="C97" t="s">
        <v>161</v>
      </c>
      <c r="D97" s="3">
        <v>9.1999999999999993</v>
      </c>
      <c r="E97" s="99" t="s">
        <v>9</v>
      </c>
      <c r="F97" s="3">
        <f>SQRT(6^2+4^2)</f>
        <v>7.2111025509279782</v>
      </c>
      <c r="G97" t="s">
        <v>224</v>
      </c>
      <c r="H97" t="s">
        <v>144</v>
      </c>
      <c r="I97" t="inlineStr">
        <is>
          <t>Galaxy type Sa. Near M.95</t>
        </is>
      </c>
    </row>
    <row r="98" spans="1:10" ht="13.5">
      <c r="A98" t="inlineStr">
        <is>
          <t>M.97</t>
        </is>
      </c>
      <c r="B98" t="inlineStr">
        <is>
          <t>NGC 3587</t>
        </is>
      </c>
      <c r="C98" t="s">
        <v>193</v>
      </c>
      <c r="D98" s="3">
        <v>9.9000000000000004</v>
      </c>
      <c r="E98" s="100" t="s">
        <v>9</v>
      </c>
      <c r="F98" s="3">
        <f>SQRT(3.3999999999999999^2+3.2999999999999998^2)</f>
        <v>4.7381430961928528</v>
      </c>
      <c r="G98" t="s">
        <v>225</v>
      </c>
      <c r="H98" t="s">
        <v>226</v>
      </c>
      <c r="I98" t="inlineStr">
        <is>
          <t>Planetary Owl Nebula. Central star ( mag. 14.3 )</t>
        </is>
      </c>
    </row>
    <row r="99" spans="1:10" ht="13.5">
      <c r="A99" t="inlineStr">
        <is>
          <t>M.98</t>
        </is>
      </c>
      <c r="B99" t="inlineStr">
        <is>
          <t>NGC 4192</t>
        </is>
      </c>
      <c r="C99" t="s">
        <v>131</v>
      </c>
      <c r="D99" s="3">
        <v>10.1</v>
      </c>
      <c r="E99" s="101" t="s">
        <v>9</v>
      </c>
      <c r="F99" s="3">
        <f>SQRT(9.5^2+3.2000000000000002^2)</f>
        <v>10.024470060806207</v>
      </c>
      <c r="G99" t="s">
        <v>227</v>
      </c>
      <c r="H99" t="s">
        <v>228</v>
      </c>
      <c r="I99" t="s">
        <v>145</v>
      </c>
    </row>
    <row r="100" spans="1:10" ht="13.5">
      <c r="A100" t="inlineStr">
        <is>
          <t>M.99</t>
        </is>
      </c>
      <c r="B100" t="inlineStr">
        <is>
          <t>NGC 4254</t>
        </is>
      </c>
      <c r="C100" t="s">
        <v>131</v>
      </c>
      <c r="D100" s="3">
        <v>9.9000000000000004</v>
      </c>
      <c r="E100" s="102" t="s">
        <v>9</v>
      </c>
      <c r="F100" s="3">
        <f>SQRT(5.4000000000000004^2+4.7999999999999998^2)</f>
        <v>7.2249567472753773</v>
      </c>
      <c r="G100" t="s">
        <v>229</v>
      </c>
      <c r="H100" t="s">
        <v>209</v>
      </c>
      <c r="I100" t="s">
        <v>154</v>
      </c>
    </row>
    <row r="101" spans="1:10" ht="13.5">
      <c r="A101" t="s">
        <v>230</v>
      </c>
      <c r="B101" t="inlineStr">
        <is>
          <t>NGC 4321</t>
        </is>
      </c>
      <c r="C101" t="s">
        <v>131</v>
      </c>
      <c r="D101" s="3">
        <v>9.3000000000000007</v>
      </c>
      <c r="E101" s="103" t="s">
        <v>9</v>
      </c>
      <c r="F101" s="3">
        <f>SQRT(7^2+6^2)</f>
        <v>9.2195444572928871</v>
      </c>
      <c r="G101" t="s">
        <v>231</v>
      </c>
      <c r="H101" t="s">
        <v>232</v>
      </c>
      <c r="I101" t="s">
        <v>233</v>
      </c>
    </row>
    <row r="102" spans="1:10" ht="13.5">
      <c r="A102" t="s">
        <v>234</v>
      </c>
      <c r="B102" t="inlineStr">
        <is>
          <t>NGC 5457</t>
        </is>
      </c>
      <c r="C102" t="s">
        <v>193</v>
      </c>
      <c r="D102" s="3">
        <v>7.9000000000000004</v>
      </c>
      <c r="E102" s="104" t="s">
        <v>9</v>
      </c>
      <c r="F102" s="3">
        <v>22</v>
      </c>
      <c r="G102" t="s">
        <v>235</v>
      </c>
      <c r="H102" t="s">
        <v>236</v>
      </c>
      <c r="I102" t="inlineStr">
        <is>
          <t>Spiral galaxy</t>
        </is>
      </c>
    </row>
    <row r="103" spans="1:10" ht="13.5">
      <c r="D103" s="3">
        <v>9.9000000000000004</v>
      </c>
      <c r="E103" s="105" t="s">
        <v>14</v>
      </c>
      <c r="F103" s="3">
        <f>SQRT(5.2000000000000002^2+2.2999999999999998^2)</f>
        <v>5.6859475903318</v>
      </c>
      <c r="G103" t="s">
        <v>237</v>
      </c>
      <c r="H103" t="s">
        <v>238</v>
      </c>
    </row>
    <row r="104" spans="1:10" ht="13.5">
      <c r="A104" t="s">
        <v>239</v>
      </c>
      <c r="B104" t="inlineStr">
        <is>
          <t>NGC 581</t>
        </is>
      </c>
      <c r="C104" t="s">
        <v>128</v>
      </c>
      <c r="D104" s="3">
        <v>7.4000000000000004</v>
      </c>
      <c r="E104" s="106" t="s">
        <v>5</v>
      </c>
      <c r="F104" s="3">
        <v>6</v>
      </c>
      <c r="G104" t="s">
        <v>240</v>
      </c>
      <c r="H104" t="s">
        <v>241</v>
      </c>
      <c r="I104" t="s">
        <v>242</v>
      </c>
    </row>
    <row r="105" spans="1:10" ht="13.5">
      <c r="A105" t="s">
        <v>243</v>
      </c>
      <c r="B105" t="inlineStr">
        <is>
          <t>NGC 4594</t>
        </is>
      </c>
      <c r="C105" t="s">
        <v>121</v>
      </c>
      <c r="D105" s="3">
        <v>8</v>
      </c>
      <c r="E105" s="107" t="s">
        <v>9</v>
      </c>
      <c r="F105" s="3">
        <f>SQRT(9^2+4^2)</f>
        <v>9.8488578017961039</v>
      </c>
      <c r="G105" t="s">
        <v>244</v>
      </c>
      <c r="H105" t="s">
        <v>245</v>
      </c>
      <c r="I105" t="s">
        <v>233</v>
      </c>
    </row>
    <row r="106" spans="1:10" ht="13.5">
      <c r="A106" t="s">
        <v>246</v>
      </c>
      <c r="B106" t="inlineStr">
        <is>
          <t>NGC 3379</t>
        </is>
      </c>
      <c r="C106" t="s">
        <v>161</v>
      </c>
      <c r="D106" s="3">
        <v>9.3000000000000007</v>
      </c>
      <c r="E106" s="108" t="s">
        <v>9</v>
      </c>
      <c r="F106" s="3">
        <v>2</v>
      </c>
      <c r="G106" t="s">
        <v>247</v>
      </c>
      <c r="H106" t="s">
        <v>248</v>
      </c>
      <c r="I106" t="s">
        <v>233</v>
      </c>
    </row>
    <row r="107" spans="1:10" ht="13.5">
      <c r="A107" t="s">
        <v>249</v>
      </c>
      <c r="B107" t="inlineStr">
        <is>
          <t>NGC 4258</t>
        </is>
      </c>
      <c r="D107" s="3">
        <v>8.4000000000000004</v>
      </c>
      <c r="E107" s="109" t="s">
        <v>9</v>
      </c>
      <c r="F107" s="3">
        <f>SQRT(19^2+8^2)</f>
        <v>20.615528128088304</v>
      </c>
      <c r="G107" t="s">
        <v>229</v>
      </c>
      <c r="H107" t="s">
        <v>250</v>
      </c>
      <c r="I107" t="s">
        <v>233</v>
      </c>
    </row>
    <row r="108" spans="1:10" ht="13.5">
      <c r="A108" t="s">
        <v>251</v>
      </c>
      <c r="B108" t="inlineStr">
        <is>
          <t>NGC 6171</t>
        </is>
      </c>
      <c r="C108" t="s">
        <v>27</v>
      </c>
      <c r="D108" s="3">
        <v>7.9000000000000004</v>
      </c>
      <c r="E108" s="110" t="s">
        <v>14</v>
      </c>
      <c r="F108" s="3">
        <v>10</v>
      </c>
      <c r="G108" t="s">
        <v>252</v>
      </c>
      <c r="H108" t="s">
        <v>253</v>
      </c>
      <c r="I108" t="s">
        <v>242</v>
      </c>
    </row>
    <row r="109" spans="1:10" ht="13.5">
      <c r="A109" t="s">
        <v>254</v>
      </c>
      <c r="B109" t="inlineStr">
        <is>
          <t>NGC 3556</t>
        </is>
      </c>
      <c r="C109" t="s">
        <v>193</v>
      </c>
      <c r="D109" s="3">
        <v>10</v>
      </c>
      <c r="E109" s="111" t="s">
        <v>9</v>
      </c>
      <c r="F109" s="3">
        <f>SQRT(8^2+1)</f>
        <v>8.0622577482985491</v>
      </c>
      <c r="G109" t="s">
        <v>255</v>
      </c>
      <c r="H109" t="s">
        <v>256</v>
      </c>
      <c r="I109" t="s">
        <v>233</v>
      </c>
    </row>
    <row r="110" spans="1:10" ht="13.5">
      <c r="A110" t="s">
        <v>257</v>
      </c>
      <c r="B110" t="inlineStr">
        <is>
          <t>NGC 3992</t>
        </is>
      </c>
      <c r="C110" t="s">
        <v>193</v>
      </c>
      <c r="D110" s="3">
        <v>9.8000000000000007</v>
      </c>
      <c r="E110" s="112" t="s">
        <v>9</v>
      </c>
      <c r="F110" s="3">
        <f>SQRT(7^2+4^2)</f>
        <v>8.0622577482985491</v>
      </c>
      <c r="G110" t="s">
        <v>258</v>
      </c>
      <c r="H110" t="s">
        <v>259</v>
      </c>
      <c r="I110" t="s">
        <v>233</v>
      </c>
    </row>
    <row r="111" spans="1:10" ht="13.5">
      <c r="A111" t="s">
        <v>260</v>
      </c>
      <c r="B111" t="inlineStr">
        <is>
          <t>NGC 205</t>
        </is>
      </c>
      <c r="C111" t="s">
        <v>76</v>
      </c>
      <c r="D111" s="3">
        <v>8.5</v>
      </c>
      <c r="E111" s="113" t="s">
        <v>5</v>
      </c>
      <c r="F111" s="3">
        <f>SQRT(17^2+10^2)</f>
        <v>19.723082923316021</v>
      </c>
      <c r="G111" t="s">
        <v>261</v>
      </c>
      <c r="H111" t="s">
        <v>262</v>
      </c>
      <c r="I111" t="s">
        <v>233</v>
      </c>
    </row>
    <row r="112" spans="1:10">
      <c r="D112" s="3">
        <v>9.5999999999999996</v>
      </c>
      <c r="E112" s="3"/>
      <c r="F112" s="3"/>
      <c r="G112" s="3"/>
      <c r="H112" s="3"/>
    </row>
    <row r="113" spans="1:10">
      <c r="D113" s="3">
        <v>10.1</v>
      </c>
      <c r="E113" s="3"/>
      <c r="F113" s="3"/>
      <c r="G113" s="3"/>
      <c r="H113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A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  <hyperlink ref="E42" r:id="rId42"/>
    <hyperlink ref="E43" r:id="rId43"/>
    <hyperlink ref="E44" r:id="rId44"/>
    <hyperlink ref="E45" r:id="rId45"/>
    <hyperlink ref="E46" r:id="rId46"/>
    <hyperlink ref="E47" r:id="rId47"/>
    <hyperlink ref="E48" r:id="rId48"/>
    <hyperlink ref="E49" r:id="rId49"/>
    <hyperlink ref="E50" r:id="rId50"/>
    <hyperlink ref="E51" r:id="rId51"/>
    <hyperlink ref="E52" r:id="rId52"/>
    <hyperlink ref="E53" r:id="rId53"/>
    <hyperlink ref="E54" r:id="rId54"/>
    <hyperlink ref="E55" r:id="rId55"/>
    <hyperlink ref="E56" r:id="rId56"/>
    <hyperlink ref="E57" r:id="rId57"/>
    <hyperlink ref="E58" r:id="rId58"/>
    <hyperlink ref="E59" r:id="rId59"/>
    <hyperlink ref="E60" r:id="rId60"/>
    <hyperlink ref="E61" r:id="rId61"/>
    <hyperlink ref="E62" r:id="rId62"/>
    <hyperlink ref="E63" r:id="rId63"/>
    <hyperlink ref="E64" r:id="rId64"/>
    <hyperlink ref="E65" r:id="rId65"/>
    <hyperlink ref="E66" r:id="rId66"/>
    <hyperlink ref="E67" r:id="rId67"/>
    <hyperlink ref="E68" r:id="rId68"/>
    <hyperlink ref="E69" r:id="rId69"/>
    <hyperlink ref="E70" r:id="rId70"/>
    <hyperlink ref="E71" r:id="rId71"/>
    <hyperlink ref="E72" r:id="rId72"/>
    <hyperlink ref="E73" r:id="rId73"/>
    <hyperlink ref="E74" r:id="rId74"/>
    <hyperlink ref="E75" r:id="rId75"/>
    <hyperlink ref="E76" r:id="rId76"/>
    <hyperlink ref="E77" r:id="rId77"/>
    <hyperlink ref="E78" r:id="rId78"/>
    <hyperlink ref="E79" r:id="rId79"/>
    <hyperlink ref="E80" r:id="rId80"/>
    <hyperlink ref="E81" r:id="rId81"/>
    <hyperlink ref="E82" r:id="rId82"/>
    <hyperlink ref="E83" r:id="rId83"/>
    <hyperlink ref="E84" r:id="rId84"/>
    <hyperlink ref="E85" r:id="rId85"/>
    <hyperlink ref="E86" r:id="rId86"/>
    <hyperlink ref="E87" r:id="rId87"/>
    <hyperlink ref="E88" r:id="rId88"/>
    <hyperlink ref="E89" r:id="rId89"/>
    <hyperlink ref="E90" r:id="rId90"/>
    <hyperlink ref="E91" r:id="rId91"/>
    <hyperlink ref="E92" r:id="rId92"/>
    <hyperlink ref="E93" r:id="rId93"/>
    <hyperlink ref="E94" r:id="rId94"/>
    <hyperlink ref="E95" r:id="rId95"/>
    <hyperlink ref="E96" r:id="rId96"/>
    <hyperlink ref="E97" r:id="rId97"/>
    <hyperlink ref="E98" r:id="rId98"/>
    <hyperlink ref="E99" r:id="rId99"/>
    <hyperlink ref="E100" r:id="rId100"/>
    <hyperlink ref="E101" r:id="rId101"/>
    <hyperlink ref="E102" r:id="rId102"/>
    <hyperlink ref="E103" r:id="rId103"/>
    <hyperlink ref="E104" r:id="rId104"/>
    <hyperlink ref="E105" r:id="rId105"/>
    <hyperlink ref="E106" r:id="rId106"/>
    <hyperlink ref="E107" r:id="rId107"/>
    <hyperlink ref="E108" r:id="rId108"/>
    <hyperlink ref="E109" r:id="rId109"/>
    <hyperlink ref="E110" r:id="rId110"/>
    <hyperlink ref="E111" r:id="rId111"/>
  </hyperlinks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  <rowBreaks count="0"/>
  <colBreaks count="2">
    <brk id="40" max="1048575"/>
    <brk id="80" max="1048575"/>
  </colBreaks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K110"/>
  <sheetViews>
    <sheetView topLeftCell="A99" workbookViewId="0">
      <selection activeCell="G1" sqref="G1:H110"/>
    </sheetView>
  </sheetViews>
  <sheetFormatPr defaultRowHeight="12.75"/>
  <cols>
    <col min="1" max="256" style="0" width="9.142307692307693"/>
  </cols>
  <sheetData>
    <row r="1" spans="1:11" ht="13.5">
      <c r="A1" s="114" t="inlineStr">
        <is>
          <t>M1</t>
        </is>
      </c>
      <c r="B1">
        <v>1952</v>
      </c>
      <c r="C1" t="inlineStr">
        <is>
          <t>Sn</t>
        </is>
      </c>
      <c r="D1">
        <v>8.4000000000000004</v>
      </c>
      <c r="E1" t="s">
        <v>263</v>
      </c>
      <c r="F1">
        <v>6300</v>
      </c>
      <c r="G1" t="s">
        <v>2</v>
      </c>
      <c r="H1" t="s">
        <v>3</v>
      </c>
      <c r="I1" t="s">
        <v>264</v>
      </c>
      <c r="J1" s="115" t="s">
        <v>1</v>
      </c>
      <c r="K1" t="inlineStr">
        <is>
          <t>Crab Nebula</t>
        </is>
      </c>
    </row>
    <row r="2" spans="1:11" ht="13.5">
      <c r="A2" s="116" t="inlineStr">
        <is>
          <t>M2</t>
        </is>
      </c>
      <c r="B2">
        <v>7089</v>
      </c>
      <c r="C2" t="s">
        <v>265</v>
      </c>
      <c r="D2">
        <v>6.5</v>
      </c>
      <c r="E2">
        <v>12.9</v>
      </c>
      <c r="F2">
        <v>37900</v>
      </c>
      <c r="G2" t="s">
        <v>6</v>
      </c>
      <c r="H2" t="s">
        <v>7</v>
      </c>
      <c r="I2" t="s">
        <v>266</v>
      </c>
      <c r="J2" s="117" t="s">
        <v>5</v>
      </c>
    </row>
    <row r="3" spans="1:11" ht="13.5">
      <c r="A3" s="118" t="inlineStr">
        <is>
          <t>M3</t>
        </is>
      </c>
      <c r="B3">
        <v>5272</v>
      </c>
      <c r="C3" t="s">
        <v>265</v>
      </c>
      <c r="D3">
        <v>6.2000000000000002</v>
      </c>
      <c r="E3">
        <v>16.199999999999999</v>
      </c>
      <c r="F3">
        <v>33900</v>
      </c>
      <c r="G3" t="s">
        <v>10</v>
      </c>
      <c r="H3" t="s">
        <v>11</v>
      </c>
      <c r="I3" t="s">
        <v>267</v>
      </c>
      <c r="J3" s="119" t="s">
        <v>9</v>
      </c>
    </row>
    <row r="4" spans="1:11" ht="13.5">
      <c r="A4" s="120" t="inlineStr">
        <is>
          <t>M4</t>
        </is>
      </c>
      <c r="B4">
        <v>6121</v>
      </c>
      <c r="C4" t="s">
        <v>265</v>
      </c>
      <c r="D4">
        <v>5.5999999999999996</v>
      </c>
      <c r="E4">
        <v>26.300000000000001</v>
      </c>
      <c r="F4">
        <v>7200</v>
      </c>
      <c r="G4" t="s">
        <v>15</v>
      </c>
      <c r="H4" t="s">
        <v>16</v>
      </c>
      <c r="I4" t="s">
        <v>268</v>
      </c>
      <c r="J4" s="121" t="s">
        <v>14</v>
      </c>
    </row>
    <row r="5" spans="1:11" ht="13.5">
      <c r="A5" s="122" t="inlineStr">
        <is>
          <t>M5</t>
        </is>
      </c>
      <c r="B5">
        <v>5904</v>
      </c>
      <c r="C5" t="s">
        <v>265</v>
      </c>
      <c r="D5">
        <v>5.5999999999999996</v>
      </c>
      <c r="E5">
        <v>17.399999999999999</v>
      </c>
      <c r="F5">
        <v>24500</v>
      </c>
      <c r="G5" t="s">
        <v>18</v>
      </c>
      <c r="H5" t="s">
        <v>19</v>
      </c>
      <c r="I5" t="s">
        <v>269</v>
      </c>
      <c r="J5" s="123" t="s">
        <v>14</v>
      </c>
    </row>
    <row r="6" spans="1:11" ht="13.5">
      <c r="A6" s="124" t="inlineStr">
        <is>
          <t>M6</t>
        </is>
      </c>
      <c r="B6">
        <v>6405</v>
      </c>
      <c r="C6" t="s">
        <v>270</v>
      </c>
      <c r="D6">
        <v>4.2000000000000002</v>
      </c>
      <c r="E6">
        <v>25</v>
      </c>
      <c r="F6">
        <v>1600</v>
      </c>
      <c r="G6" t="s">
        <v>20</v>
      </c>
      <c r="H6" t="s">
        <v>21</v>
      </c>
      <c r="I6" t="s">
        <v>268</v>
      </c>
      <c r="J6" s="125" t="s">
        <v>14</v>
      </c>
      <c r="K6" t="inlineStr">
        <is>
          <t>Butterfly Cluster</t>
        </is>
      </c>
    </row>
    <row r="7" spans="1:11" ht="13.5">
      <c r="A7" s="126" t="inlineStr">
        <is>
          <t>M7</t>
        </is>
      </c>
      <c r="B7">
        <v>6475</v>
      </c>
      <c r="C7" t="s">
        <v>270</v>
      </c>
      <c r="D7">
        <v>3.2999999999999998</v>
      </c>
      <c r="E7">
        <v>80</v>
      </c>
      <c r="F7">
        <v>800</v>
      </c>
      <c r="G7" t="s">
        <v>22</v>
      </c>
      <c r="H7" t="s">
        <v>23</v>
      </c>
      <c r="I7" t="s">
        <v>268</v>
      </c>
      <c r="J7" s="127" t="s">
        <v>14</v>
      </c>
      <c r="K7" t="inlineStr">
        <is>
          <t>Ptolemy's Cluster</t>
        </is>
      </c>
    </row>
    <row r="8" spans="1:11" ht="13.5">
      <c r="A8" s="128" t="inlineStr">
        <is>
          <t>M8</t>
        </is>
      </c>
      <c r="B8">
        <v>6523</v>
      </c>
      <c r="C8" t="s">
        <v>271</v>
      </c>
      <c r="D8">
        <v>6</v>
      </c>
      <c r="E8" t="inlineStr">
        <is>
          <t>90x40</t>
        </is>
      </c>
      <c r="F8">
        <v>5200</v>
      </c>
      <c r="G8" t="s">
        <v>25</v>
      </c>
      <c r="H8" t="s">
        <v>26</v>
      </c>
      <c r="I8" t="s">
        <v>272</v>
      </c>
      <c r="J8" s="129" t="s">
        <v>14</v>
      </c>
      <c r="K8" t="inlineStr">
        <is>
          <t>Lagoon Nebula</t>
        </is>
      </c>
    </row>
    <row r="9" spans="1:11" ht="13.5">
      <c r="A9" s="130" t="inlineStr">
        <is>
          <t>M9</t>
        </is>
      </c>
      <c r="B9">
        <v>6333</v>
      </c>
      <c r="C9" t="s">
        <v>265</v>
      </c>
      <c r="D9">
        <v>7.7000000000000002</v>
      </c>
      <c r="E9">
        <v>9.3000000000000007</v>
      </c>
      <c r="F9">
        <v>26700</v>
      </c>
      <c r="G9" t="s">
        <v>28</v>
      </c>
      <c r="H9" t="s">
        <v>29</v>
      </c>
      <c r="I9" t="s">
        <v>273</v>
      </c>
      <c r="J9" s="131" t="s">
        <v>14</v>
      </c>
    </row>
    <row r="10" spans="1:11" ht="13.5">
      <c r="A10" s="132" t="inlineStr">
        <is>
          <t>M10</t>
        </is>
      </c>
      <c r="B10">
        <v>6254</v>
      </c>
      <c r="C10" t="s">
        <v>265</v>
      </c>
      <c r="D10">
        <v>6.5999999999999996</v>
      </c>
      <c r="E10">
        <v>15.1</v>
      </c>
      <c r="F10">
        <v>14400</v>
      </c>
      <c r="G10" t="s">
        <v>30</v>
      </c>
      <c r="H10" t="s">
        <v>31</v>
      </c>
      <c r="I10" t="s">
        <v>273</v>
      </c>
      <c r="J10" s="133" t="s">
        <v>14</v>
      </c>
    </row>
    <row r="11" spans="1:11" ht="13.5">
      <c r="A11" s="134" t="inlineStr">
        <is>
          <t>M11</t>
        </is>
      </c>
      <c r="B11">
        <v>6705</v>
      </c>
      <c r="C11" t="s">
        <v>270</v>
      </c>
      <c r="D11">
        <v>6.2999999999999998</v>
      </c>
      <c r="E11">
        <v>14</v>
      </c>
      <c r="F11">
        <v>6000</v>
      </c>
      <c r="G11" t="s">
        <v>33</v>
      </c>
      <c r="H11" t="s">
        <v>34</v>
      </c>
      <c r="I11" t="s">
        <v>274</v>
      </c>
      <c r="J11" s="135" t="s">
        <v>14</v>
      </c>
      <c r="K11" t="inlineStr">
        <is>
          <t>Wild Duck Cluster</t>
        </is>
      </c>
    </row>
    <row r="12" spans="1:11" ht="13.5">
      <c r="A12" s="136" t="inlineStr">
        <is>
          <t>M12</t>
        </is>
      </c>
      <c r="B12">
        <v>6218</v>
      </c>
      <c r="C12" t="s">
        <v>265</v>
      </c>
      <c r="D12">
        <v>6.7000000000000002</v>
      </c>
      <c r="E12">
        <v>14.5</v>
      </c>
      <c r="F12">
        <v>16000</v>
      </c>
      <c r="G12" t="s">
        <v>35</v>
      </c>
      <c r="H12" t="s">
        <v>36</v>
      </c>
      <c r="I12" t="s">
        <v>273</v>
      </c>
      <c r="J12" s="137" t="s">
        <v>14</v>
      </c>
    </row>
    <row r="13" spans="1:11" ht="13.5">
      <c r="A13" s="138" t="inlineStr">
        <is>
          <t>M13</t>
        </is>
      </c>
      <c r="B13">
        <v>6205</v>
      </c>
      <c r="C13" t="s">
        <v>265</v>
      </c>
      <c r="D13">
        <v>5.7999999999999998</v>
      </c>
      <c r="E13">
        <v>16.600000000000001</v>
      </c>
      <c r="F13">
        <v>25100</v>
      </c>
      <c r="G13" t="s">
        <v>39</v>
      </c>
      <c r="H13" t="s">
        <v>40</v>
      </c>
      <c r="I13" t="s">
        <v>275</v>
      </c>
      <c r="J13" s="139" t="s">
        <v>14</v>
      </c>
      <c r="K13" t="inlineStr">
        <is>
          <t>Great Hercules Globular</t>
        </is>
      </c>
    </row>
    <row r="14" spans="1:11" ht="13.5">
      <c r="A14" s="140" t="inlineStr">
        <is>
          <t>M14</t>
        </is>
      </c>
      <c r="B14">
        <v>6402</v>
      </c>
      <c r="C14" t="s">
        <v>265</v>
      </c>
      <c r="D14">
        <v>7.5999999999999996</v>
      </c>
      <c r="E14">
        <v>11.699999999999999</v>
      </c>
      <c r="F14">
        <v>29000</v>
      </c>
      <c r="G14" t="s">
        <v>41</v>
      </c>
      <c r="H14" t="s">
        <v>42</v>
      </c>
      <c r="I14" t="s">
        <v>273</v>
      </c>
      <c r="J14" s="141" t="s">
        <v>14</v>
      </c>
    </row>
    <row r="15" spans="1:11" ht="13.5">
      <c r="A15" s="142" t="inlineStr">
        <is>
          <t>M15</t>
        </is>
      </c>
      <c r="B15">
        <v>7078</v>
      </c>
      <c r="C15" t="s">
        <v>265</v>
      </c>
      <c r="D15">
        <v>6.2000000000000002</v>
      </c>
      <c r="E15">
        <v>12.300000000000001</v>
      </c>
      <c r="F15">
        <v>33600</v>
      </c>
      <c r="G15" t="s">
        <v>43</v>
      </c>
      <c r="H15" t="s">
        <v>44</v>
      </c>
      <c r="I15" t="inlineStr">
        <is>
          <t>Peg</t>
        </is>
      </c>
      <c r="J15" s="143" t="s">
        <v>5</v>
      </c>
      <c r="K15" t="inlineStr">
        <is>
          <t>Great Pegasus Globular</t>
        </is>
      </c>
    </row>
    <row r="16" spans="1:11" ht="13.5">
      <c r="A16" s="144" t="inlineStr">
        <is>
          <t>M16</t>
        </is>
      </c>
      <c r="B16">
        <v>6611</v>
      </c>
      <c r="C16" t="s">
        <v>270</v>
      </c>
      <c r="D16">
        <v>6.4000000000000004</v>
      </c>
      <c r="E16">
        <v>7</v>
      </c>
      <c r="F16">
        <v>7000</v>
      </c>
      <c r="G16" t="s">
        <v>45</v>
      </c>
      <c r="H16" t="s">
        <v>46</v>
      </c>
      <c r="I16" t="s">
        <v>269</v>
      </c>
      <c r="J16" s="145" t="s">
        <v>14</v>
      </c>
      <c r="K16" t="inlineStr">
        <is>
          <t>Eagle Nebula</t>
        </is>
      </c>
    </row>
    <row r="17" spans="1:11" ht="13.5">
      <c r="A17" s="146" t="inlineStr">
        <is>
          <t>M17</t>
        </is>
      </c>
      <c r="B17">
        <v>6618</v>
      </c>
      <c r="C17" t="s">
        <v>271</v>
      </c>
      <c r="D17">
        <v>7</v>
      </c>
      <c r="E17">
        <v>11</v>
      </c>
      <c r="F17">
        <v>5000</v>
      </c>
      <c r="G17" t="s">
        <v>47</v>
      </c>
      <c r="H17" t="s">
        <v>48</v>
      </c>
      <c r="I17" t="s">
        <v>272</v>
      </c>
      <c r="J17" s="147" t="s">
        <v>14</v>
      </c>
      <c r="K17" t="inlineStr">
        <is>
          <t>Omega Nebula</t>
        </is>
      </c>
    </row>
    <row r="18" spans="1:11" ht="13.5">
      <c r="A18" s="148" t="inlineStr">
        <is>
          <t>M18</t>
        </is>
      </c>
      <c r="B18">
        <v>6613</v>
      </c>
      <c r="C18" t="s">
        <v>270</v>
      </c>
      <c r="D18">
        <v>7.5</v>
      </c>
      <c r="E18">
        <v>9</v>
      </c>
      <c r="F18">
        <v>4900</v>
      </c>
      <c r="G18" t="s">
        <v>49</v>
      </c>
      <c r="H18" t="s">
        <v>50</v>
      </c>
      <c r="I18" t="s">
        <v>272</v>
      </c>
      <c r="J18" s="149" t="s">
        <v>14</v>
      </c>
    </row>
    <row r="19" spans="1:11" ht="13.5">
      <c r="A19" s="150" t="inlineStr">
        <is>
          <t>M19</t>
        </is>
      </c>
      <c r="B19">
        <v>6273</v>
      </c>
      <c r="C19" t="s">
        <v>265</v>
      </c>
      <c r="D19">
        <v>6.7999999999999998</v>
      </c>
      <c r="E19">
        <v>13.5</v>
      </c>
      <c r="F19">
        <v>28400</v>
      </c>
      <c r="G19" t="s">
        <v>51</v>
      </c>
      <c r="H19" t="s">
        <v>52</v>
      </c>
      <c r="I19" t="s">
        <v>273</v>
      </c>
      <c r="J19" s="151" t="s">
        <v>14</v>
      </c>
    </row>
    <row r="20" spans="1:11" ht="13.5">
      <c r="A20" s="152" t="inlineStr">
        <is>
          <t>M20</t>
        </is>
      </c>
      <c r="B20">
        <v>6514</v>
      </c>
      <c r="C20" t="s">
        <v>271</v>
      </c>
      <c r="D20">
        <v>9</v>
      </c>
      <c r="E20">
        <v>28</v>
      </c>
      <c r="F20">
        <v>5200</v>
      </c>
      <c r="G20" t="s">
        <v>53</v>
      </c>
      <c r="H20" t="s">
        <v>54</v>
      </c>
      <c r="I20" t="s">
        <v>272</v>
      </c>
      <c r="J20" s="153" t="s">
        <v>14</v>
      </c>
      <c r="K20" t="inlineStr">
        <is>
          <t>Trifid Nebula</t>
        </is>
      </c>
    </row>
    <row r="21" spans="1:11" ht="13.5">
      <c r="A21" s="154" t="inlineStr">
        <is>
          <t>M21</t>
        </is>
      </c>
      <c r="B21">
        <v>6531</v>
      </c>
      <c r="C21" t="s">
        <v>270</v>
      </c>
      <c r="D21">
        <v>6.5</v>
      </c>
      <c r="E21">
        <v>13</v>
      </c>
      <c r="F21">
        <v>4250</v>
      </c>
      <c r="G21" t="s">
        <v>55</v>
      </c>
      <c r="H21" t="s">
        <v>56</v>
      </c>
      <c r="I21" t="s">
        <v>272</v>
      </c>
      <c r="J21" s="155" t="s">
        <v>14</v>
      </c>
    </row>
    <row r="22" spans="1:11" ht="13.5">
      <c r="A22" s="156" t="inlineStr">
        <is>
          <t>M22</t>
        </is>
      </c>
      <c r="B22">
        <v>6656</v>
      </c>
      <c r="C22" t="s">
        <v>265</v>
      </c>
      <c r="D22">
        <v>5.0999999999999996</v>
      </c>
      <c r="E22">
        <v>24</v>
      </c>
      <c r="F22">
        <v>10400</v>
      </c>
      <c r="G22" t="s">
        <v>57</v>
      </c>
      <c r="H22" t="s">
        <v>58</v>
      </c>
      <c r="I22" t="s">
        <v>272</v>
      </c>
      <c r="J22" s="157" t="s">
        <v>14</v>
      </c>
      <c r="K22" t="inlineStr">
        <is>
          <t>Sagittarius Cluster</t>
        </is>
      </c>
    </row>
    <row r="23" spans="1:11" ht="13.5">
      <c r="A23" s="158" t="inlineStr">
        <is>
          <t>M23</t>
        </is>
      </c>
      <c r="B23">
        <v>6494</v>
      </c>
      <c r="C23" t="s">
        <v>270</v>
      </c>
      <c r="D23">
        <v>6.9000000000000004</v>
      </c>
      <c r="E23">
        <v>27</v>
      </c>
      <c r="F23">
        <v>2150</v>
      </c>
      <c r="G23" t="s">
        <v>59</v>
      </c>
      <c r="H23" t="s">
        <v>60</v>
      </c>
      <c r="I23" t="s">
        <v>272</v>
      </c>
      <c r="J23" s="159" t="s">
        <v>14</v>
      </c>
    </row>
    <row r="24" spans="1:11" ht="13.5">
      <c r="A24" s="160" t="inlineStr">
        <is>
          <t>M24</t>
        </is>
      </c>
      <c r="B24" t="s">
        <v>276</v>
      </c>
      <c r="C24" t="inlineStr">
        <is>
          <t>MW</t>
        </is>
      </c>
      <c r="D24">
        <v>4.5999999999999996</v>
      </c>
      <c r="E24">
        <v>90</v>
      </c>
      <c r="F24">
        <v>10000</v>
      </c>
      <c r="G24" t="s">
        <v>61</v>
      </c>
      <c r="H24" t="s">
        <v>62</v>
      </c>
      <c r="I24" t="s">
        <v>272</v>
      </c>
      <c r="J24" s="161" t="s">
        <v>14</v>
      </c>
      <c r="K24" t="inlineStr">
        <is>
          <t>Sagittarius Star Cloud</t>
        </is>
      </c>
    </row>
    <row r="25" spans="1:11" ht="13.5">
      <c r="A25" s="162" t="inlineStr">
        <is>
          <t>M25</t>
        </is>
      </c>
      <c r="B25" t="inlineStr">
        <is>
          <t>IC4725</t>
        </is>
      </c>
      <c r="C25" t="s">
        <v>270</v>
      </c>
      <c r="D25">
        <v>6.5</v>
      </c>
      <c r="E25">
        <v>40</v>
      </c>
      <c r="F25">
        <v>2000</v>
      </c>
      <c r="G25" t="s">
        <v>63</v>
      </c>
      <c r="H25" t="s">
        <v>64</v>
      </c>
      <c r="I25" t="s">
        <v>272</v>
      </c>
      <c r="J25" s="163" t="s">
        <v>14</v>
      </c>
    </row>
    <row r="26" spans="1:11" ht="13.5">
      <c r="A26" s="164" t="inlineStr">
        <is>
          <t>M26</t>
        </is>
      </c>
      <c r="B26">
        <v>6694</v>
      </c>
      <c r="C26" t="s">
        <v>270</v>
      </c>
      <c r="D26">
        <v>8</v>
      </c>
      <c r="E26">
        <v>15</v>
      </c>
      <c r="F26">
        <v>5000</v>
      </c>
      <c r="G26" t="s">
        <v>65</v>
      </c>
      <c r="H26" t="s">
        <v>66</v>
      </c>
      <c r="I26" t="s">
        <v>274</v>
      </c>
      <c r="J26" s="165" t="s">
        <v>14</v>
      </c>
    </row>
    <row r="27" spans="1:11" ht="13.5">
      <c r="A27" s="166" t="inlineStr">
        <is>
          <t>M27</t>
        </is>
      </c>
      <c r="B27">
        <v>6853</v>
      </c>
      <c r="C27" t="s">
        <v>277</v>
      </c>
      <c r="D27">
        <v>7.4000000000000004</v>
      </c>
      <c r="E27" t="inlineStr">
        <is>
          <t>8.0x5.7</t>
        </is>
      </c>
      <c r="F27">
        <v>1250</v>
      </c>
      <c r="G27" t="s">
        <v>67</v>
      </c>
      <c r="H27" t="s">
        <v>68</v>
      </c>
      <c r="I27" t="inlineStr">
        <is>
          <t>Vul</t>
        </is>
      </c>
      <c r="J27" s="167" t="s">
        <v>14</v>
      </c>
      <c r="K27" t="inlineStr">
        <is>
          <t>Dumbbell Nebula</t>
        </is>
      </c>
    </row>
    <row r="28" spans="1:11" ht="13.5">
      <c r="A28" s="168" t="inlineStr">
        <is>
          <t>M28</t>
        </is>
      </c>
      <c r="B28">
        <v>6626</v>
      </c>
      <c r="C28" t="s">
        <v>265</v>
      </c>
      <c r="D28">
        <v>6.7999999999999998</v>
      </c>
      <c r="E28">
        <v>11.199999999999999</v>
      </c>
      <c r="F28">
        <v>18600</v>
      </c>
      <c r="G28" t="s">
        <v>69</v>
      </c>
      <c r="H28" t="s">
        <v>70</v>
      </c>
      <c r="I28" t="s">
        <v>272</v>
      </c>
      <c r="J28" s="169" t="s">
        <v>14</v>
      </c>
    </row>
    <row r="29" spans="1:11" ht="13.5">
      <c r="A29" s="170" t="inlineStr">
        <is>
          <t>M29</t>
        </is>
      </c>
      <c r="B29">
        <v>6913</v>
      </c>
      <c r="C29" t="s">
        <v>270</v>
      </c>
      <c r="D29">
        <v>7.0999999999999996</v>
      </c>
      <c r="E29">
        <v>7</v>
      </c>
      <c r="F29">
        <v>4000</v>
      </c>
      <c r="G29" t="s">
        <v>72</v>
      </c>
      <c r="H29" t="s">
        <v>73</v>
      </c>
      <c r="I29" t="s">
        <v>278</v>
      </c>
      <c r="J29" s="171" t="s">
        <v>14</v>
      </c>
    </row>
    <row r="30" spans="1:11" ht="13.5">
      <c r="A30" s="172" t="inlineStr">
        <is>
          <t>M30</t>
        </is>
      </c>
      <c r="B30">
        <v>7099</v>
      </c>
      <c r="C30" t="s">
        <v>265</v>
      </c>
      <c r="D30">
        <v>7.2000000000000002</v>
      </c>
      <c r="E30">
        <v>11</v>
      </c>
      <c r="F30">
        <v>26100</v>
      </c>
      <c r="G30" t="s">
        <v>74</v>
      </c>
      <c r="H30" t="s">
        <v>75</v>
      </c>
      <c r="I30" t="inlineStr">
        <is>
          <t>Cap</t>
        </is>
      </c>
      <c r="J30" s="173" t="s">
        <v>5</v>
      </c>
    </row>
    <row r="31" spans="1:11" ht="13.5">
      <c r="A31" s="174" t="inlineStr">
        <is>
          <t>M31</t>
        </is>
      </c>
      <c r="B31">
        <v>224</v>
      </c>
      <c r="C31" t="s">
        <v>279</v>
      </c>
      <c r="D31">
        <v>3.3999999999999999</v>
      </c>
      <c r="E31" t="inlineStr">
        <is>
          <t>178x63</t>
        </is>
      </c>
      <c r="F31" t="s">
        <v>280</v>
      </c>
      <c r="G31" t="s">
        <v>77</v>
      </c>
      <c r="H31" t="s">
        <v>78</v>
      </c>
      <c r="I31" t="s">
        <v>281</v>
      </c>
      <c r="J31" s="175" t="s">
        <v>5</v>
      </c>
      <c r="K31" t="inlineStr">
        <is>
          <t>Andromeda Galaxy</t>
        </is>
      </c>
    </row>
    <row r="32" spans="1:11" ht="13.5">
      <c r="A32" s="176" t="inlineStr">
        <is>
          <t>M32</t>
        </is>
      </c>
      <c r="B32">
        <v>221</v>
      </c>
      <c r="C32" t="s">
        <v>282</v>
      </c>
      <c r="D32">
        <v>8.0999999999999996</v>
      </c>
      <c r="E32" t="s">
        <v>283</v>
      </c>
      <c r="F32" t="s">
        <v>280</v>
      </c>
      <c r="G32" t="s">
        <v>79</v>
      </c>
      <c r="H32" t="s">
        <v>80</v>
      </c>
      <c r="I32" t="s">
        <v>281</v>
      </c>
      <c r="J32" s="177" t="s">
        <v>5</v>
      </c>
    </row>
    <row r="33" spans="1:11" ht="13.5">
      <c r="A33" s="178" t="inlineStr">
        <is>
          <t>M33</t>
        </is>
      </c>
      <c r="B33">
        <v>598</v>
      </c>
      <c r="C33" t="s">
        <v>279</v>
      </c>
      <c r="D33">
        <v>5.7000000000000002</v>
      </c>
      <c r="E33" t="inlineStr">
        <is>
          <t>73x45</t>
        </is>
      </c>
      <c r="F33" t="s">
        <v>280</v>
      </c>
      <c r="G33" t="s">
        <v>81</v>
      </c>
      <c r="H33" t="s">
        <v>82</v>
      </c>
      <c r="I33" t="inlineStr">
        <is>
          <t>Tri</t>
        </is>
      </c>
      <c r="J33" s="179" t="s">
        <v>5</v>
      </c>
      <c r="K33" t="inlineStr">
        <is>
          <t>Triangulum Galaxy</t>
        </is>
      </c>
    </row>
    <row r="34" spans="1:11" ht="13.5">
      <c r="A34" s="180" t="inlineStr">
        <is>
          <t>M34</t>
        </is>
      </c>
      <c r="B34">
        <v>1039</v>
      </c>
      <c r="C34" t="s">
        <v>270</v>
      </c>
      <c r="D34">
        <v>5.5</v>
      </c>
      <c r="E34">
        <v>35</v>
      </c>
      <c r="F34">
        <v>1400</v>
      </c>
      <c r="G34" t="s">
        <v>84</v>
      </c>
      <c r="H34" t="s">
        <v>85</v>
      </c>
      <c r="I34" t="s">
        <v>284</v>
      </c>
      <c r="J34" s="181" t="s">
        <v>5</v>
      </c>
    </row>
    <row r="35" spans="1:11" ht="13.5">
      <c r="A35" s="182" t="inlineStr">
        <is>
          <t>M35</t>
        </is>
      </c>
      <c r="B35">
        <v>2168</v>
      </c>
      <c r="C35" t="s">
        <v>270</v>
      </c>
      <c r="D35">
        <v>5.2999999999999998</v>
      </c>
      <c r="E35">
        <v>28</v>
      </c>
      <c r="F35">
        <v>2800</v>
      </c>
      <c r="G35" t="s">
        <v>86</v>
      </c>
      <c r="H35" t="s">
        <v>87</v>
      </c>
      <c r="I35" t="inlineStr">
        <is>
          <t>Gem</t>
        </is>
      </c>
      <c r="J35" s="183" t="s">
        <v>1</v>
      </c>
    </row>
    <row r="36" spans="1:11" ht="13.5">
      <c r="A36" s="184" t="inlineStr">
        <is>
          <t>M36</t>
        </is>
      </c>
      <c r="B36">
        <v>1960</v>
      </c>
      <c r="C36" t="s">
        <v>270</v>
      </c>
      <c r="D36">
        <v>6.2999999999999998</v>
      </c>
      <c r="E36">
        <v>12</v>
      </c>
      <c r="F36">
        <v>4100</v>
      </c>
      <c r="G36" t="s">
        <v>90</v>
      </c>
      <c r="H36" t="s">
        <v>91</v>
      </c>
      <c r="I36" t="s">
        <v>285</v>
      </c>
      <c r="J36" s="185" t="s">
        <v>1</v>
      </c>
    </row>
    <row r="37" spans="1:11" ht="13.5">
      <c r="A37" s="186" t="inlineStr">
        <is>
          <t>M37</t>
        </is>
      </c>
      <c r="B37">
        <v>2099</v>
      </c>
      <c r="C37" t="s">
        <v>270</v>
      </c>
      <c r="D37">
        <v>6.2000000000000002</v>
      </c>
      <c r="E37">
        <v>24</v>
      </c>
      <c r="F37">
        <v>4400</v>
      </c>
      <c r="G37" t="s">
        <v>93</v>
      </c>
      <c r="H37" t="s">
        <v>94</v>
      </c>
      <c r="I37" t="s">
        <v>285</v>
      </c>
      <c r="J37" s="187" t="s">
        <v>1</v>
      </c>
    </row>
    <row r="38" spans="1:11" ht="13.5">
      <c r="A38" s="188" t="inlineStr">
        <is>
          <t>M38</t>
        </is>
      </c>
      <c r="B38">
        <v>1912</v>
      </c>
      <c r="C38" t="s">
        <v>270</v>
      </c>
      <c r="D38">
        <v>7.4000000000000004</v>
      </c>
      <c r="E38">
        <v>21</v>
      </c>
      <c r="F38">
        <v>4200</v>
      </c>
      <c r="G38" t="s">
        <v>95</v>
      </c>
      <c r="H38" t="s">
        <v>96</v>
      </c>
      <c r="I38" t="s">
        <v>285</v>
      </c>
      <c r="J38" s="189" t="s">
        <v>1</v>
      </c>
    </row>
    <row r="39" spans="1:11" ht="13.5">
      <c r="A39" s="190" t="inlineStr">
        <is>
          <t>M39</t>
        </is>
      </c>
      <c r="B39">
        <v>7092</v>
      </c>
      <c r="C39" t="s">
        <v>270</v>
      </c>
      <c r="D39">
        <v>4.5999999999999996</v>
      </c>
      <c r="E39">
        <v>32</v>
      </c>
      <c r="F39">
        <v>825</v>
      </c>
      <c r="G39" t="s">
        <v>97</v>
      </c>
      <c r="H39" t="s">
        <v>98</v>
      </c>
      <c r="I39" t="s">
        <v>278</v>
      </c>
      <c r="J39" s="191" t="s">
        <v>5</v>
      </c>
    </row>
    <row r="40" spans="1:11" ht="13.5">
      <c r="A40" s="192" t="inlineStr">
        <is>
          <t>M40</t>
        </is>
      </c>
      <c r="B40" t="inlineStr">
        <is>
          <t>Win4</t>
        </is>
      </c>
      <c r="C40" t="inlineStr">
        <is>
          <t>Ds</t>
        </is>
      </c>
      <c r="D40">
        <v>8.4000000000000004</v>
      </c>
      <c r="E40">
        <v>0.80000000000000004</v>
      </c>
      <c r="F40">
        <v>510</v>
      </c>
      <c r="G40" t="s">
        <v>99</v>
      </c>
      <c r="H40" t="s">
        <v>100</v>
      </c>
      <c r="I40" t="s">
        <v>286</v>
      </c>
      <c r="J40" s="193" t="s">
        <v>9</v>
      </c>
      <c r="K40" t="inlineStr">
        <is>
          <t>Winnecke 4</t>
        </is>
      </c>
    </row>
    <row r="41" spans="1:11" ht="13.5">
      <c r="A41" s="194" t="inlineStr">
        <is>
          <t>M41</t>
        </is>
      </c>
      <c r="B41">
        <v>2287</v>
      </c>
      <c r="C41" t="s">
        <v>270</v>
      </c>
      <c r="D41">
        <v>4.5999999999999996</v>
      </c>
      <c r="E41">
        <v>38</v>
      </c>
      <c r="F41">
        <v>2300</v>
      </c>
      <c r="G41" t="s">
        <v>101</v>
      </c>
      <c r="H41" t="s">
        <v>102</v>
      </c>
      <c r="I41" t="inlineStr">
        <is>
          <t>CMa</t>
        </is>
      </c>
      <c r="J41" s="195" t="s">
        <v>1</v>
      </c>
    </row>
    <row r="42" spans="1:11" ht="13.5">
      <c r="A42" s="196" t="inlineStr">
        <is>
          <t>M42</t>
        </is>
      </c>
      <c r="B42">
        <v>1976</v>
      </c>
      <c r="C42" t="s">
        <v>271</v>
      </c>
      <c r="D42">
        <v>4</v>
      </c>
      <c r="E42" t="inlineStr">
        <is>
          <t>85x60</t>
        </is>
      </c>
      <c r="F42">
        <v>1600</v>
      </c>
      <c r="G42" t="s">
        <v>104</v>
      </c>
      <c r="H42" t="s">
        <v>105</v>
      </c>
      <c r="I42" t="s">
        <v>287</v>
      </c>
      <c r="J42" s="197" t="s">
        <v>1</v>
      </c>
      <c r="K42" t="inlineStr">
        <is>
          <t>Great Nebula in Orion</t>
        </is>
      </c>
    </row>
    <row r="43" spans="1:11" ht="13.5">
      <c r="A43" s="198" t="inlineStr">
        <is>
          <t>M43</t>
        </is>
      </c>
      <c r="B43">
        <v>1982</v>
      </c>
      <c r="C43" t="s">
        <v>271</v>
      </c>
      <c r="D43">
        <v>9</v>
      </c>
      <c r="E43" t="inlineStr">
        <is>
          <t>20x15</t>
        </is>
      </c>
      <c r="F43">
        <v>1600</v>
      </c>
      <c r="G43" t="s">
        <v>106</v>
      </c>
      <c r="H43" t="s">
        <v>107</v>
      </c>
      <c r="I43" t="s">
        <v>287</v>
      </c>
      <c r="J43" s="199" t="s">
        <v>1</v>
      </c>
      <c r="K43" t="inlineStr">
        <is>
          <t>De Mairan's Nebula</t>
        </is>
      </c>
    </row>
    <row r="44" spans="1:11" ht="13.5">
      <c r="A44" s="200" t="inlineStr">
        <is>
          <t>M44</t>
        </is>
      </c>
      <c r="B44">
        <v>2632</v>
      </c>
      <c r="C44" t="s">
        <v>270</v>
      </c>
      <c r="D44">
        <v>3.7000000000000002</v>
      </c>
      <c r="E44">
        <v>95</v>
      </c>
      <c r="F44">
        <v>577</v>
      </c>
      <c r="G44" t="s">
        <v>109</v>
      </c>
      <c r="H44" t="s">
        <v>110</v>
      </c>
      <c r="I44" t="s">
        <v>288</v>
      </c>
      <c r="J44" s="201" t="s">
        <v>1</v>
      </c>
      <c r="K44" t="inlineStr">
        <is>
          <t>Beehive Cluster</t>
        </is>
      </c>
    </row>
    <row r="45" spans="1:11" ht="13.5">
      <c r="A45" s="202" t="inlineStr">
        <is>
          <t>M45</t>
        </is>
      </c>
      <c r="B45" t="s">
        <v>276</v>
      </c>
      <c r="C45" t="s">
        <v>270</v>
      </c>
      <c r="D45">
        <v>1.6000000000000001</v>
      </c>
      <c r="E45">
        <v>110</v>
      </c>
      <c r="F45">
        <v>380</v>
      </c>
      <c r="G45" t="s">
        <v>111</v>
      </c>
      <c r="H45" t="s">
        <v>112</v>
      </c>
      <c r="I45" t="s">
        <v>264</v>
      </c>
      <c r="J45" s="203" t="s">
        <v>1</v>
      </c>
      <c r="K45" t="inlineStr">
        <is>
          <t>Pleiades</t>
        </is>
      </c>
    </row>
    <row r="46" spans="1:11" ht="13.5">
      <c r="A46" s="204" t="inlineStr">
        <is>
          <t>M46</t>
        </is>
      </c>
      <c r="B46">
        <v>2437</v>
      </c>
      <c r="C46" t="s">
        <v>270</v>
      </c>
      <c r="D46">
        <v>6</v>
      </c>
      <c r="E46">
        <v>27</v>
      </c>
      <c r="F46">
        <v>5400</v>
      </c>
      <c r="G46" t="s">
        <v>114</v>
      </c>
      <c r="H46" t="s">
        <v>115</v>
      </c>
      <c r="I46" t="s">
        <v>289</v>
      </c>
      <c r="J46" s="205" t="s">
        <v>1</v>
      </c>
    </row>
    <row r="47" spans="1:11" ht="13.5">
      <c r="A47" s="206" t="inlineStr">
        <is>
          <t>M47</t>
        </is>
      </c>
      <c r="B47">
        <v>2422</v>
      </c>
      <c r="C47" t="s">
        <v>270</v>
      </c>
      <c r="D47">
        <v>5.2000000000000002</v>
      </c>
      <c r="E47">
        <v>30</v>
      </c>
      <c r="F47">
        <v>1600</v>
      </c>
      <c r="G47" t="s">
        <v>116</v>
      </c>
      <c r="H47" t="s">
        <v>117</v>
      </c>
      <c r="I47" t="s">
        <v>289</v>
      </c>
      <c r="J47" s="207" t="s">
        <v>1</v>
      </c>
    </row>
    <row r="48" spans="1:11" ht="13.5">
      <c r="A48" s="208" t="inlineStr">
        <is>
          <t>M48</t>
        </is>
      </c>
      <c r="B48">
        <v>2548</v>
      </c>
      <c r="C48" t="s">
        <v>270</v>
      </c>
      <c r="D48">
        <v>5.5</v>
      </c>
      <c r="E48">
        <v>54</v>
      </c>
      <c r="F48">
        <v>1500</v>
      </c>
      <c r="G48" t="s">
        <v>119</v>
      </c>
      <c r="H48" t="s">
        <v>120</v>
      </c>
      <c r="I48" t="s">
        <v>290</v>
      </c>
      <c r="J48" s="209" t="s">
        <v>1</v>
      </c>
    </row>
    <row r="49" spans="1:11" ht="13.5">
      <c r="A49" s="210" t="inlineStr">
        <is>
          <t>M49</t>
        </is>
      </c>
      <c r="B49">
        <v>4472</v>
      </c>
      <c r="C49" t="s">
        <v>282</v>
      </c>
      <c r="D49">
        <v>8.4000000000000004</v>
      </c>
      <c r="E49" t="inlineStr">
        <is>
          <t>9x7.5</t>
        </is>
      </c>
      <c r="F49" t="s">
        <v>291</v>
      </c>
      <c r="G49" t="s">
        <v>122</v>
      </c>
      <c r="H49" t="s">
        <v>123</v>
      </c>
      <c r="I49" t="s">
        <v>292</v>
      </c>
      <c r="J49" s="211" t="s">
        <v>9</v>
      </c>
    </row>
    <row r="50" spans="1:11" ht="13.5">
      <c r="A50" s="212" t="inlineStr">
        <is>
          <t>M50</t>
        </is>
      </c>
      <c r="B50">
        <v>2323</v>
      </c>
      <c r="C50" t="s">
        <v>270</v>
      </c>
      <c r="D50">
        <v>6.2999999999999998</v>
      </c>
      <c r="E50">
        <v>16</v>
      </c>
      <c r="F50">
        <v>3000</v>
      </c>
      <c r="G50" t="s">
        <v>124</v>
      </c>
      <c r="H50" t="s">
        <v>125</v>
      </c>
      <c r="I50" t="inlineStr">
        <is>
          <t>Mon</t>
        </is>
      </c>
      <c r="J50" s="213" t="s">
        <v>1</v>
      </c>
    </row>
    <row r="51" spans="1:11" ht="13.5">
      <c r="A51" s="214" t="inlineStr">
        <is>
          <t>M51</t>
        </is>
      </c>
      <c r="B51">
        <v>5194</v>
      </c>
      <c r="C51" t="s">
        <v>279</v>
      </c>
      <c r="D51">
        <v>8.4000000000000004</v>
      </c>
      <c r="E51" t="inlineStr">
        <is>
          <t>11x7</t>
        </is>
      </c>
      <c r="F51" t="s">
        <v>293</v>
      </c>
      <c r="G51" t="s">
        <v>126</v>
      </c>
      <c r="H51" t="s">
        <v>127</v>
      </c>
      <c r="I51" t="s">
        <v>267</v>
      </c>
      <c r="J51" s="215" t="s">
        <v>9</v>
      </c>
      <c r="K51" t="inlineStr">
        <is>
          <t>Whirlpool Galaxy</t>
        </is>
      </c>
    </row>
    <row r="52" spans="1:11" ht="13.5">
      <c r="A52" s="216" t="inlineStr">
        <is>
          <t>M52</t>
        </is>
      </c>
      <c r="B52">
        <v>7654</v>
      </c>
      <c r="C52" t="s">
        <v>270</v>
      </c>
      <c r="D52">
        <v>7.2999999999999998</v>
      </c>
      <c r="E52">
        <v>13</v>
      </c>
      <c r="F52">
        <v>5000</v>
      </c>
      <c r="G52" t="s">
        <v>129</v>
      </c>
      <c r="H52" t="s">
        <v>130</v>
      </c>
      <c r="I52" t="s">
        <v>294</v>
      </c>
      <c r="J52" s="217" t="s">
        <v>5</v>
      </c>
    </row>
    <row r="53" spans="1:11" ht="13.5">
      <c r="A53" s="218" t="inlineStr">
        <is>
          <t>M53</t>
        </is>
      </c>
      <c r="B53">
        <v>5024</v>
      </c>
      <c r="C53" t="s">
        <v>265</v>
      </c>
      <c r="D53">
        <v>7.5999999999999996</v>
      </c>
      <c r="E53">
        <v>12.6</v>
      </c>
      <c r="F53">
        <v>59700</v>
      </c>
      <c r="G53" t="s">
        <v>132</v>
      </c>
      <c r="H53" t="s">
        <v>133</v>
      </c>
      <c r="I53" t="s">
        <v>295</v>
      </c>
      <c r="J53" s="219" t="s">
        <v>9</v>
      </c>
    </row>
    <row r="54" spans="1:11" ht="13.5">
      <c r="A54" s="220" t="inlineStr">
        <is>
          <t>M54</t>
        </is>
      </c>
      <c r="B54">
        <v>6715</v>
      </c>
      <c r="C54" t="s">
        <v>265</v>
      </c>
      <c r="D54">
        <v>7.5999999999999996</v>
      </c>
      <c r="E54">
        <v>9.0999999999999996</v>
      </c>
      <c r="F54">
        <v>88700</v>
      </c>
      <c r="G54" t="s">
        <v>134</v>
      </c>
      <c r="H54" t="s">
        <v>135</v>
      </c>
      <c r="I54" t="s">
        <v>272</v>
      </c>
      <c r="J54" s="221" t="s">
        <v>14</v>
      </c>
    </row>
    <row r="55" spans="1:11" ht="13.5">
      <c r="A55" s="222" t="inlineStr">
        <is>
          <t>M55</t>
        </is>
      </c>
      <c r="B55">
        <v>6809</v>
      </c>
      <c r="C55" t="s">
        <v>265</v>
      </c>
      <c r="D55">
        <v>6.2999999999999998</v>
      </c>
      <c r="E55">
        <v>19</v>
      </c>
      <c r="F55">
        <v>17600</v>
      </c>
      <c r="G55" t="s">
        <v>136</v>
      </c>
      <c r="H55" t="s">
        <v>137</v>
      </c>
      <c r="I55" t="s">
        <v>272</v>
      </c>
      <c r="J55" s="223" t="s">
        <v>14</v>
      </c>
    </row>
    <row r="56" spans="1:11" ht="13.5">
      <c r="A56" s="224" t="inlineStr">
        <is>
          <t>M56</t>
        </is>
      </c>
      <c r="B56">
        <v>6779</v>
      </c>
      <c r="C56" t="s">
        <v>265</v>
      </c>
      <c r="D56">
        <v>8.3000000000000007</v>
      </c>
      <c r="E56">
        <v>7.0999999999999996</v>
      </c>
      <c r="F56">
        <v>32900</v>
      </c>
      <c r="G56" t="s">
        <v>139</v>
      </c>
      <c r="H56" t="s">
        <v>140</v>
      </c>
      <c r="I56" t="s">
        <v>296</v>
      </c>
      <c r="J56" s="225" t="s">
        <v>14</v>
      </c>
    </row>
    <row r="57" spans="1:11" ht="13.5">
      <c r="A57" s="226" t="inlineStr">
        <is>
          <t>M57</t>
        </is>
      </c>
      <c r="B57">
        <v>6720</v>
      </c>
      <c r="C57" t="s">
        <v>277</v>
      </c>
      <c r="D57">
        <v>8.8000000000000007</v>
      </c>
      <c r="E57" t="inlineStr">
        <is>
          <t>1.4x1.0</t>
        </is>
      </c>
      <c r="F57">
        <v>2300</v>
      </c>
      <c r="G57" t="s">
        <v>141</v>
      </c>
      <c r="H57" t="s">
        <v>142</v>
      </c>
      <c r="I57" t="s">
        <v>296</v>
      </c>
      <c r="J57" s="227" t="s">
        <v>14</v>
      </c>
      <c r="K57" t="inlineStr">
        <is>
          <t>Ring Nebula</t>
        </is>
      </c>
    </row>
    <row r="58" spans="1:11" ht="13.5">
      <c r="A58" s="228" t="inlineStr">
        <is>
          <t>M58</t>
        </is>
      </c>
      <c r="B58">
        <v>4579</v>
      </c>
      <c r="C58" t="s">
        <v>297</v>
      </c>
      <c r="D58">
        <v>9.6999999999999993</v>
      </c>
      <c r="E58" t="inlineStr">
        <is>
          <t>5.5x4.5</t>
        </is>
      </c>
      <c r="F58" t="s">
        <v>291</v>
      </c>
      <c r="G58" t="s">
        <v>143</v>
      </c>
      <c r="H58" t="s">
        <v>144</v>
      </c>
      <c r="I58" t="s">
        <v>292</v>
      </c>
      <c r="J58" s="229" t="s">
        <v>9</v>
      </c>
    </row>
    <row r="59" spans="1:11" ht="13.5">
      <c r="A59" s="230" t="inlineStr">
        <is>
          <t>M59</t>
        </is>
      </c>
      <c r="B59">
        <v>4621</v>
      </c>
      <c r="C59" t="s">
        <v>282</v>
      </c>
      <c r="D59">
        <v>9.5999999999999996</v>
      </c>
      <c r="E59" t="inlineStr">
        <is>
          <t>5x3.5</t>
        </is>
      </c>
      <c r="F59" t="s">
        <v>291</v>
      </c>
      <c r="G59" t="s">
        <v>146</v>
      </c>
      <c r="H59" t="s">
        <v>147</v>
      </c>
      <c r="I59" t="s">
        <v>292</v>
      </c>
      <c r="J59" s="231" t="s">
        <v>9</v>
      </c>
    </row>
    <row r="60" spans="1:11" ht="13.5">
      <c r="A60" s="232" t="inlineStr">
        <is>
          <t>M60</t>
        </is>
      </c>
      <c r="B60">
        <v>4649</v>
      </c>
      <c r="C60" t="s">
        <v>282</v>
      </c>
      <c r="D60">
        <v>8.8000000000000007</v>
      </c>
      <c r="E60" t="s">
        <v>298</v>
      </c>
      <c r="F60" t="s">
        <v>291</v>
      </c>
      <c r="G60" t="s">
        <v>149</v>
      </c>
      <c r="H60" t="s">
        <v>150</v>
      </c>
      <c r="I60" t="s">
        <v>292</v>
      </c>
      <c r="J60" s="233" t="s">
        <v>9</v>
      </c>
    </row>
    <row r="61" spans="1:11" ht="13.5">
      <c r="A61" s="234" t="inlineStr">
        <is>
          <t>M61</t>
        </is>
      </c>
      <c r="B61">
        <v>4303</v>
      </c>
      <c r="C61" t="s">
        <v>279</v>
      </c>
      <c r="D61">
        <v>9.6999999999999993</v>
      </c>
      <c r="E61" t="inlineStr">
        <is>
          <t>6x5.5</t>
        </is>
      </c>
      <c r="F61" t="s">
        <v>291</v>
      </c>
      <c r="G61" t="s">
        <v>152</v>
      </c>
      <c r="H61" t="s">
        <v>153</v>
      </c>
      <c r="I61" t="s">
        <v>292</v>
      </c>
      <c r="J61" s="235" t="s">
        <v>9</v>
      </c>
    </row>
    <row r="62" spans="1:11" ht="13.5">
      <c r="A62" s="236" t="inlineStr">
        <is>
          <t>M62</t>
        </is>
      </c>
      <c r="B62">
        <v>6266</v>
      </c>
      <c r="C62" t="s">
        <v>265</v>
      </c>
      <c r="D62">
        <v>6.5</v>
      </c>
      <c r="E62">
        <v>14.1</v>
      </c>
      <c r="F62">
        <v>22500</v>
      </c>
      <c r="G62" t="s">
        <v>155</v>
      </c>
      <c r="H62" t="s">
        <v>156</v>
      </c>
      <c r="I62" t="s">
        <v>273</v>
      </c>
      <c r="J62" s="237" t="s">
        <v>14</v>
      </c>
    </row>
    <row r="63" spans="1:11" ht="13.5">
      <c r="A63" s="238" t="inlineStr">
        <is>
          <t>M63</t>
        </is>
      </c>
      <c r="B63">
        <v>5055</v>
      </c>
      <c r="C63" t="s">
        <v>279</v>
      </c>
      <c r="D63">
        <v>8.5999999999999996</v>
      </c>
      <c r="E63" t="inlineStr">
        <is>
          <t>10x6</t>
        </is>
      </c>
      <c r="F63" t="s">
        <v>293</v>
      </c>
      <c r="G63" t="s">
        <v>157</v>
      </c>
      <c r="H63" t="s">
        <v>158</v>
      </c>
      <c r="I63" t="s">
        <v>267</v>
      </c>
      <c r="J63" s="239" t="s">
        <v>9</v>
      </c>
      <c r="K63" t="inlineStr">
        <is>
          <t>Sunflower Galaxy</t>
        </is>
      </c>
    </row>
    <row r="64" spans="1:11" ht="13.5">
      <c r="A64" s="240" t="inlineStr">
        <is>
          <t>M64</t>
        </is>
      </c>
      <c r="B64">
        <v>4826</v>
      </c>
      <c r="C64" t="s">
        <v>279</v>
      </c>
      <c r="D64">
        <v>8.5</v>
      </c>
      <c r="E64" t="inlineStr">
        <is>
          <t>9.3x5.4</t>
        </is>
      </c>
      <c r="F64" t="inlineStr">
        <is>
          <t>19 million</t>
        </is>
      </c>
      <c r="G64" t="s">
        <v>159</v>
      </c>
      <c r="H64" t="s">
        <v>160</v>
      </c>
      <c r="I64" t="s">
        <v>295</v>
      </c>
      <c r="J64" s="241" t="s">
        <v>9</v>
      </c>
      <c r="K64" t="inlineStr">
        <is>
          <t>Black Eye Galaxy</t>
        </is>
      </c>
    </row>
    <row r="65" spans="1:11" ht="13.5">
      <c r="A65" s="242" t="inlineStr">
        <is>
          <t>M65</t>
        </is>
      </c>
      <c r="B65">
        <v>3623</v>
      </c>
      <c r="C65" t="s">
        <v>279</v>
      </c>
      <c r="D65">
        <v>9.3000000000000007</v>
      </c>
      <c r="E65" t="inlineStr">
        <is>
          <t>8x1.5</t>
        </is>
      </c>
      <c r="F65" t="s">
        <v>299</v>
      </c>
      <c r="G65" t="s">
        <v>162</v>
      </c>
      <c r="H65" t="s">
        <v>163</v>
      </c>
      <c r="I65" t="s">
        <v>300</v>
      </c>
      <c r="J65" s="243" t="s">
        <v>9</v>
      </c>
    </row>
    <row r="66" spans="1:11" ht="13.5">
      <c r="A66" s="244" t="inlineStr">
        <is>
          <t>M66</t>
        </is>
      </c>
      <c r="B66">
        <v>3627</v>
      </c>
      <c r="C66" t="s">
        <v>279</v>
      </c>
      <c r="D66">
        <v>8.9000000000000004</v>
      </c>
      <c r="E66" t="inlineStr">
        <is>
          <t>8x2.5</t>
        </is>
      </c>
      <c r="F66" t="s">
        <v>299</v>
      </c>
      <c r="G66" t="s">
        <v>164</v>
      </c>
      <c r="H66" t="s">
        <v>165</v>
      </c>
      <c r="I66" t="s">
        <v>300</v>
      </c>
      <c r="J66" s="245" t="s">
        <v>9</v>
      </c>
    </row>
    <row r="67" spans="1:11" ht="13.5">
      <c r="A67" s="246" t="inlineStr">
        <is>
          <t>M67</t>
        </is>
      </c>
      <c r="B67">
        <v>2682</v>
      </c>
      <c r="C67" t="s">
        <v>270</v>
      </c>
      <c r="D67">
        <v>6.0999999999999996</v>
      </c>
      <c r="E67">
        <v>30</v>
      </c>
      <c r="F67">
        <v>2700</v>
      </c>
      <c r="G67" t="s">
        <v>166</v>
      </c>
      <c r="H67" t="s">
        <v>144</v>
      </c>
      <c r="I67" t="s">
        <v>288</v>
      </c>
      <c r="J67" s="247" t="s">
        <v>1</v>
      </c>
    </row>
    <row r="68" spans="1:11" ht="13.5">
      <c r="A68" s="248" t="inlineStr">
        <is>
          <t>M68</t>
        </is>
      </c>
      <c r="B68">
        <v>4590</v>
      </c>
      <c r="C68" t="s">
        <v>265</v>
      </c>
      <c r="D68">
        <v>7.7999999999999998</v>
      </c>
      <c r="E68">
        <v>12</v>
      </c>
      <c r="F68">
        <v>33300</v>
      </c>
      <c r="G68" t="s">
        <v>167</v>
      </c>
      <c r="H68" t="s">
        <v>168</v>
      </c>
      <c r="I68" t="s">
        <v>290</v>
      </c>
      <c r="J68" s="249" t="s">
        <v>9</v>
      </c>
    </row>
    <row r="69" spans="1:11" ht="13.5">
      <c r="A69" s="250" t="inlineStr">
        <is>
          <t>M69</t>
        </is>
      </c>
      <c r="B69">
        <v>6637</v>
      </c>
      <c r="C69" t="s">
        <v>265</v>
      </c>
      <c r="D69">
        <v>7.5999999999999996</v>
      </c>
      <c r="E69">
        <v>7.0999999999999996</v>
      </c>
      <c r="F69">
        <v>28000</v>
      </c>
      <c r="G69" t="s">
        <v>169</v>
      </c>
      <c r="H69" t="s">
        <v>170</v>
      </c>
      <c r="I69" t="s">
        <v>272</v>
      </c>
      <c r="J69" s="251" t="s">
        <v>14</v>
      </c>
    </row>
    <row r="70" spans="1:11" ht="13.5">
      <c r="A70" s="252" t="inlineStr">
        <is>
          <t>M70</t>
        </is>
      </c>
      <c r="B70">
        <v>6681</v>
      </c>
      <c r="C70" t="s">
        <v>265</v>
      </c>
      <c r="D70">
        <v>7.9000000000000004</v>
      </c>
      <c r="E70">
        <v>7.7999999999999998</v>
      </c>
      <c r="F70">
        <v>29400</v>
      </c>
      <c r="G70" t="s">
        <v>171</v>
      </c>
      <c r="H70" t="s">
        <v>172</v>
      </c>
      <c r="I70" t="s">
        <v>272</v>
      </c>
      <c r="J70" s="253" t="s">
        <v>14</v>
      </c>
    </row>
    <row r="71" spans="1:11" ht="13.5">
      <c r="A71" s="254" t="inlineStr">
        <is>
          <t>M71</t>
        </is>
      </c>
      <c r="B71">
        <v>6838</v>
      </c>
      <c r="C71" t="s">
        <v>265</v>
      </c>
      <c r="D71">
        <v>8.1999999999999993</v>
      </c>
      <c r="E71">
        <v>7.2000000000000002</v>
      </c>
      <c r="F71">
        <v>12700</v>
      </c>
      <c r="G71" t="s">
        <v>173</v>
      </c>
      <c r="H71" t="s">
        <v>174</v>
      </c>
      <c r="I71" t="inlineStr">
        <is>
          <t>Sge</t>
        </is>
      </c>
      <c r="J71" s="255" t="s">
        <v>14</v>
      </c>
    </row>
    <row r="72" spans="1:11" ht="13.5">
      <c r="A72" s="256" t="inlineStr">
        <is>
          <t>M72</t>
        </is>
      </c>
      <c r="B72">
        <v>6981</v>
      </c>
      <c r="C72" t="s">
        <v>265</v>
      </c>
      <c r="D72">
        <v>9.3000000000000007</v>
      </c>
      <c r="E72">
        <v>5.9000000000000004</v>
      </c>
      <c r="F72">
        <v>55400</v>
      </c>
      <c r="G72" t="s">
        <v>175</v>
      </c>
      <c r="H72" t="s">
        <v>176</v>
      </c>
      <c r="I72" t="s">
        <v>266</v>
      </c>
      <c r="J72" s="257" t="s">
        <v>14</v>
      </c>
    </row>
    <row r="73" spans="1:11" ht="13.5">
      <c r="A73" s="258" t="inlineStr">
        <is>
          <t>M73</t>
        </is>
      </c>
      <c r="B73">
        <v>6994</v>
      </c>
      <c r="C73" t="inlineStr">
        <is>
          <t>As</t>
        </is>
      </c>
      <c r="D73">
        <v>9</v>
      </c>
      <c r="E73">
        <v>2.7999999999999998</v>
      </c>
      <c r="F73">
        <v>2000</v>
      </c>
      <c r="G73" t="s">
        <v>177</v>
      </c>
      <c r="H73" t="s">
        <v>178</v>
      </c>
      <c r="I73" t="s">
        <v>266</v>
      </c>
      <c r="J73" s="259" t="s">
        <v>14</v>
      </c>
    </row>
    <row r="74" spans="1:11" ht="13.5">
      <c r="A74" s="260" t="inlineStr">
        <is>
          <t>M74</t>
        </is>
      </c>
      <c r="B74">
        <v>628</v>
      </c>
      <c r="C74" t="s">
        <v>279</v>
      </c>
      <c r="D74">
        <v>9.4000000000000004</v>
      </c>
      <c r="E74" t="inlineStr">
        <is>
          <t>10.2x9.5</t>
        </is>
      </c>
      <c r="F74" t="s">
        <v>299</v>
      </c>
      <c r="G74" t="s">
        <v>179</v>
      </c>
      <c r="H74" t="s">
        <v>180</v>
      </c>
      <c r="I74" t="inlineStr">
        <is>
          <t>Psc</t>
        </is>
      </c>
      <c r="J74" s="261" t="s">
        <v>5</v>
      </c>
    </row>
    <row r="75" spans="1:11" ht="13.5">
      <c r="A75" s="262" t="inlineStr">
        <is>
          <t>M75</t>
        </is>
      </c>
      <c r="B75">
        <v>6864</v>
      </c>
      <c r="C75" t="s">
        <v>265</v>
      </c>
      <c r="D75">
        <v>8.5</v>
      </c>
      <c r="E75">
        <v>6</v>
      </c>
      <c r="F75">
        <v>61300</v>
      </c>
      <c r="G75" t="s">
        <v>181</v>
      </c>
      <c r="H75" t="s">
        <v>182</v>
      </c>
      <c r="I75" t="s">
        <v>272</v>
      </c>
      <c r="J75" s="263" t="s">
        <v>14</v>
      </c>
    </row>
    <row r="76" spans="1:11" ht="13.5">
      <c r="A76" s="264" t="inlineStr">
        <is>
          <t>M76</t>
        </is>
      </c>
      <c r="B76">
        <v>650</v>
      </c>
      <c r="C76" t="s">
        <v>277</v>
      </c>
      <c r="D76">
        <v>10.1</v>
      </c>
      <c r="E76" t="inlineStr">
        <is>
          <t>2.7x1.8</t>
        </is>
      </c>
      <c r="F76">
        <v>3400</v>
      </c>
      <c r="G76" t="s">
        <v>183</v>
      </c>
      <c r="H76" t="s">
        <v>184</v>
      </c>
      <c r="I76" t="s">
        <v>284</v>
      </c>
      <c r="J76" s="265" t="s">
        <v>5</v>
      </c>
      <c r="K76" t="inlineStr">
        <is>
          <t>Little Dumbbell Nebula</t>
        </is>
      </c>
    </row>
    <row r="77" spans="1:11" ht="13.5">
      <c r="A77" s="266" t="inlineStr">
        <is>
          <t>M77</t>
        </is>
      </c>
      <c r="B77">
        <v>1068</v>
      </c>
      <c r="C77" t="s">
        <v>279</v>
      </c>
      <c r="D77">
        <v>8.9000000000000004</v>
      </c>
      <c r="E77" t="s">
        <v>298</v>
      </c>
      <c r="F77" t="s">
        <v>291</v>
      </c>
      <c r="G77" t="s">
        <v>185</v>
      </c>
      <c r="H77" t="s">
        <v>186</v>
      </c>
      <c r="I77" t="inlineStr">
        <is>
          <t>Cet</t>
        </is>
      </c>
      <c r="J77" s="267" t="s">
        <v>5</v>
      </c>
    </row>
    <row r="78" spans="1:11" ht="13.5">
      <c r="A78" s="268" t="inlineStr">
        <is>
          <t>M78</t>
        </is>
      </c>
      <c r="B78">
        <v>2068</v>
      </c>
      <c r="C78" t="s">
        <v>271</v>
      </c>
      <c r="D78">
        <v>8.3000000000000007</v>
      </c>
      <c r="E78" t="s">
        <v>283</v>
      </c>
      <c r="F78">
        <v>1600</v>
      </c>
      <c r="G78" t="s">
        <v>187</v>
      </c>
      <c r="H78" t="s">
        <v>188</v>
      </c>
      <c r="I78" t="s">
        <v>287</v>
      </c>
      <c r="J78" s="269" t="s">
        <v>1</v>
      </c>
    </row>
    <row r="79" spans="1:11" ht="13.5">
      <c r="A79" s="270" t="inlineStr">
        <is>
          <t>M79</t>
        </is>
      </c>
      <c r="B79">
        <v>1904</v>
      </c>
      <c r="C79" t="s">
        <v>265</v>
      </c>
      <c r="D79">
        <v>7.7000000000000002</v>
      </c>
      <c r="E79">
        <v>8.6999999999999993</v>
      </c>
      <c r="F79">
        <v>42100</v>
      </c>
      <c r="G79" t="s">
        <v>189</v>
      </c>
      <c r="H79" t="s">
        <v>190</v>
      </c>
      <c r="I79" t="inlineStr">
        <is>
          <t>Lep</t>
        </is>
      </c>
      <c r="J79" s="271" t="s">
        <v>1</v>
      </c>
    </row>
    <row r="80" spans="1:11" ht="13.5">
      <c r="A80" s="272" t="inlineStr">
        <is>
          <t>M80</t>
        </is>
      </c>
      <c r="B80">
        <v>6093</v>
      </c>
      <c r="C80" t="s">
        <v>265</v>
      </c>
      <c r="D80">
        <v>7.2999999999999998</v>
      </c>
      <c r="E80">
        <v>8.9000000000000004</v>
      </c>
      <c r="F80">
        <v>32600</v>
      </c>
      <c r="G80" t="s">
        <v>191</v>
      </c>
      <c r="H80" t="s">
        <v>192</v>
      </c>
      <c r="I80" t="s">
        <v>268</v>
      </c>
      <c r="J80" s="273" t="s">
        <v>14</v>
      </c>
    </row>
    <row r="81" spans="1:11" ht="13.5">
      <c r="A81" s="274" t="inlineStr">
        <is>
          <t>M81</t>
        </is>
      </c>
      <c r="B81">
        <v>3031</v>
      </c>
      <c r="C81" t="s">
        <v>279</v>
      </c>
      <c r="D81">
        <v>6.9000000000000004</v>
      </c>
      <c r="E81" t="inlineStr">
        <is>
          <t>21x10</t>
        </is>
      </c>
      <c r="F81" t="s">
        <v>301</v>
      </c>
      <c r="G81" t="s">
        <v>194</v>
      </c>
      <c r="H81" t="s">
        <v>195</v>
      </c>
      <c r="I81" t="s">
        <v>286</v>
      </c>
      <c r="J81" s="275" t="s">
        <v>9</v>
      </c>
      <c r="K81" t="inlineStr">
        <is>
          <t>Bode's Galaxy</t>
        </is>
      </c>
    </row>
    <row r="82" spans="1:11" ht="13.5">
      <c r="A82" s="276" t="inlineStr">
        <is>
          <t>M82</t>
        </is>
      </c>
      <c r="B82">
        <v>3034</v>
      </c>
      <c r="C82" t="inlineStr">
        <is>
          <t>Ir</t>
        </is>
      </c>
      <c r="D82">
        <v>8.4000000000000004</v>
      </c>
      <c r="E82" t="s">
        <v>302</v>
      </c>
      <c r="F82" t="s">
        <v>301</v>
      </c>
      <c r="G82" t="s">
        <v>196</v>
      </c>
      <c r="H82" t="s">
        <v>197</v>
      </c>
      <c r="I82" t="s">
        <v>286</v>
      </c>
      <c r="J82" s="277" t="s">
        <v>9</v>
      </c>
      <c r="K82" t="inlineStr">
        <is>
          <t>Cigar Galaxy</t>
        </is>
      </c>
    </row>
    <row r="83" spans="1:11" ht="13.5">
      <c r="A83" s="278" t="inlineStr">
        <is>
          <t>M83</t>
        </is>
      </c>
      <c r="B83">
        <v>5236</v>
      </c>
      <c r="C83" t="s">
        <v>279</v>
      </c>
      <c r="D83">
        <v>7.5999999999999996</v>
      </c>
      <c r="E83" t="inlineStr">
        <is>
          <t>11x10</t>
        </is>
      </c>
      <c r="F83" t="s">
        <v>303</v>
      </c>
      <c r="G83" t="s">
        <v>198</v>
      </c>
      <c r="H83" t="s">
        <v>199</v>
      </c>
      <c r="I83" t="s">
        <v>290</v>
      </c>
      <c r="J83" s="279" t="s">
        <v>9</v>
      </c>
      <c r="K83" t="inlineStr">
        <is>
          <t>Southern Pinwheel</t>
        </is>
      </c>
    </row>
    <row r="84" spans="1:11" ht="13.5">
      <c r="A84" s="280" t="inlineStr">
        <is>
          <t>M84</t>
        </is>
      </c>
      <c r="B84">
        <v>4374</v>
      </c>
      <c r="C84" t="s">
        <v>304</v>
      </c>
      <c r="D84">
        <v>9.0999999999999996</v>
      </c>
      <c r="E84">
        <v>5</v>
      </c>
      <c r="F84" t="s">
        <v>291</v>
      </c>
      <c r="G84" t="s">
        <v>200</v>
      </c>
      <c r="H84" t="s">
        <v>201</v>
      </c>
      <c r="I84" t="s">
        <v>292</v>
      </c>
      <c r="J84" s="281" t="s">
        <v>9</v>
      </c>
    </row>
    <row r="85" spans="1:11" ht="13.5">
      <c r="A85" s="282" t="inlineStr">
        <is>
          <t>M85</t>
        </is>
      </c>
      <c r="B85">
        <v>4382</v>
      </c>
      <c r="C85" t="s">
        <v>304</v>
      </c>
      <c r="D85">
        <v>9.0999999999999996</v>
      </c>
      <c r="E85" t="inlineStr">
        <is>
          <t>7.1x5.2</t>
        </is>
      </c>
      <c r="F85" t="s">
        <v>291</v>
      </c>
      <c r="G85" t="s">
        <v>202</v>
      </c>
      <c r="H85" t="s">
        <v>203</v>
      </c>
      <c r="I85" t="s">
        <v>295</v>
      </c>
      <c r="J85" s="283" t="s">
        <v>9</v>
      </c>
    </row>
    <row r="86" spans="1:11" ht="13.5">
      <c r="A86" s="284" t="inlineStr">
        <is>
          <t>M86</t>
        </is>
      </c>
      <c r="B86">
        <v>4406</v>
      </c>
      <c r="C86" t="s">
        <v>304</v>
      </c>
      <c r="D86">
        <v>8.9000000000000004</v>
      </c>
      <c r="E86" t="inlineStr">
        <is>
          <t>7.5x5.5</t>
        </is>
      </c>
      <c r="F86" t="s">
        <v>291</v>
      </c>
      <c r="G86" t="s">
        <v>204</v>
      </c>
      <c r="H86" t="s">
        <v>205</v>
      </c>
      <c r="I86" t="s">
        <v>292</v>
      </c>
      <c r="J86" s="285" t="s">
        <v>9</v>
      </c>
    </row>
    <row r="87" spans="1:11" ht="13.5">
      <c r="A87" s="286" t="inlineStr">
        <is>
          <t>M87</t>
        </is>
      </c>
      <c r="B87">
        <v>4486</v>
      </c>
      <c r="C87" t="s">
        <v>282</v>
      </c>
      <c r="D87">
        <v>8.5999999999999996</v>
      </c>
      <c r="E87">
        <v>7</v>
      </c>
      <c r="F87" t="s">
        <v>291</v>
      </c>
      <c r="G87" t="s">
        <v>206</v>
      </c>
      <c r="H87" t="s">
        <v>207</v>
      </c>
      <c r="I87" t="s">
        <v>292</v>
      </c>
      <c r="J87" s="287" t="s">
        <v>9</v>
      </c>
    </row>
    <row r="88" spans="1:11" ht="13.5">
      <c r="A88" s="288" t="inlineStr">
        <is>
          <t>M88</t>
        </is>
      </c>
      <c r="B88">
        <v>4501</v>
      </c>
      <c r="C88" t="s">
        <v>279</v>
      </c>
      <c r="D88">
        <v>9.5999999999999996</v>
      </c>
      <c r="E88" t="s">
        <v>305</v>
      </c>
      <c r="F88" t="s">
        <v>291</v>
      </c>
      <c r="G88" t="s">
        <v>208</v>
      </c>
      <c r="H88" t="s">
        <v>209</v>
      </c>
      <c r="I88" t="s">
        <v>295</v>
      </c>
      <c r="J88" s="289" t="s">
        <v>9</v>
      </c>
    </row>
    <row r="89" spans="1:11" ht="13.5">
      <c r="A89" s="290" t="inlineStr">
        <is>
          <t>M89</t>
        </is>
      </c>
      <c r="B89">
        <v>4552</v>
      </c>
      <c r="C89" t="s">
        <v>282</v>
      </c>
      <c r="D89">
        <v>9.8000000000000007</v>
      </c>
      <c r="E89">
        <v>4</v>
      </c>
      <c r="F89" t="s">
        <v>291</v>
      </c>
      <c r="G89" t="s">
        <v>210</v>
      </c>
      <c r="H89" t="s">
        <v>211</v>
      </c>
      <c r="I89" t="s">
        <v>292</v>
      </c>
      <c r="J89" s="291" t="s">
        <v>9</v>
      </c>
    </row>
    <row r="90" spans="1:11" ht="13.5">
      <c r="A90" s="292" t="inlineStr">
        <is>
          <t>M90</t>
        </is>
      </c>
      <c r="B90">
        <v>4569</v>
      </c>
      <c r="C90" t="s">
        <v>279</v>
      </c>
      <c r="D90">
        <v>9.5</v>
      </c>
      <c r="E90" t="inlineStr">
        <is>
          <t>9.5x4.5</t>
        </is>
      </c>
      <c r="F90" t="s">
        <v>291</v>
      </c>
      <c r="G90" t="s">
        <v>212</v>
      </c>
      <c r="H90" t="s">
        <v>213</v>
      </c>
      <c r="I90" t="s">
        <v>292</v>
      </c>
      <c r="J90" s="293" t="s">
        <v>9</v>
      </c>
    </row>
    <row r="91" spans="1:11" ht="13.5">
      <c r="A91" s="294" t="inlineStr">
        <is>
          <t>M91</t>
        </is>
      </c>
      <c r="B91">
        <v>4548</v>
      </c>
      <c r="C91" t="s">
        <v>297</v>
      </c>
      <c r="D91">
        <v>10.199999999999999</v>
      </c>
      <c r="E91" t="inlineStr">
        <is>
          <t>5.4x4.4</t>
        </is>
      </c>
      <c r="F91" t="s">
        <v>291</v>
      </c>
      <c r="G91" t="s">
        <v>214</v>
      </c>
      <c r="H91" t="s">
        <v>215</v>
      </c>
      <c r="I91" t="s">
        <v>295</v>
      </c>
      <c r="J91" s="295" t="s">
        <v>9</v>
      </c>
    </row>
    <row r="92" spans="1:11" ht="13.5">
      <c r="A92" s="296" t="inlineStr">
        <is>
          <t>M92</t>
        </is>
      </c>
      <c r="B92">
        <v>6341</v>
      </c>
      <c r="C92" t="s">
        <v>265</v>
      </c>
      <c r="D92">
        <v>6.4000000000000004</v>
      </c>
      <c r="E92">
        <v>11.199999999999999</v>
      </c>
      <c r="F92">
        <v>26700</v>
      </c>
      <c r="G92" t="s">
        <v>216</v>
      </c>
      <c r="H92" t="s">
        <v>217</v>
      </c>
      <c r="I92" t="s">
        <v>275</v>
      </c>
      <c r="J92" s="297" t="s">
        <v>14</v>
      </c>
    </row>
    <row r="93" spans="1:11" ht="13.5">
      <c r="A93" s="298" t="inlineStr">
        <is>
          <t>M93</t>
        </is>
      </c>
      <c r="B93">
        <v>2447</v>
      </c>
      <c r="C93" t="s">
        <v>270</v>
      </c>
      <c r="D93">
        <v>6</v>
      </c>
      <c r="E93">
        <v>22</v>
      </c>
      <c r="F93">
        <v>3600</v>
      </c>
      <c r="G93" t="s">
        <v>218</v>
      </c>
      <c r="H93" t="s">
        <v>219</v>
      </c>
      <c r="I93" t="s">
        <v>289</v>
      </c>
      <c r="J93" s="299" t="s">
        <v>1</v>
      </c>
    </row>
    <row r="94" spans="1:11" ht="13.5">
      <c r="A94" s="300" t="inlineStr">
        <is>
          <t>M94</t>
        </is>
      </c>
      <c r="B94">
        <v>4736</v>
      </c>
      <c r="C94" t="s">
        <v>279</v>
      </c>
      <c r="D94">
        <v>8.1999999999999993</v>
      </c>
      <c r="E94" t="inlineStr">
        <is>
          <t>7x3</t>
        </is>
      </c>
      <c r="F94" t="s">
        <v>303</v>
      </c>
      <c r="G94" t="s">
        <v>220</v>
      </c>
      <c r="H94" t="s">
        <v>221</v>
      </c>
      <c r="I94" t="s">
        <v>267</v>
      </c>
      <c r="J94" s="301" t="s">
        <v>9</v>
      </c>
    </row>
    <row r="95" spans="1:11" ht="13.5">
      <c r="A95" s="302" t="inlineStr">
        <is>
          <t>M95</t>
        </is>
      </c>
      <c r="B95">
        <v>3351</v>
      </c>
      <c r="C95" t="s">
        <v>297</v>
      </c>
      <c r="D95">
        <v>9.6999999999999993</v>
      </c>
      <c r="E95" t="inlineStr">
        <is>
          <t>4.4x3.3</t>
        </is>
      </c>
      <c r="F95" t="s">
        <v>306</v>
      </c>
      <c r="G95" t="s">
        <v>222</v>
      </c>
      <c r="H95" t="s">
        <v>223</v>
      </c>
      <c r="I95" t="s">
        <v>300</v>
      </c>
      <c r="J95" s="303" t="s">
        <v>9</v>
      </c>
    </row>
    <row r="96" spans="1:11" ht="13.5">
      <c r="A96" s="304" t="inlineStr">
        <is>
          <t>M96</t>
        </is>
      </c>
      <c r="B96">
        <v>3368</v>
      </c>
      <c r="C96" t="s">
        <v>279</v>
      </c>
      <c r="D96">
        <v>9.1999999999999993</v>
      </c>
      <c r="E96" t="s">
        <v>263</v>
      </c>
      <c r="F96" t="s">
        <v>306</v>
      </c>
      <c r="G96" t="s">
        <v>224</v>
      </c>
      <c r="H96" t="s">
        <v>144</v>
      </c>
      <c r="I96" t="s">
        <v>300</v>
      </c>
      <c r="J96" s="305" t="s">
        <v>9</v>
      </c>
    </row>
    <row r="97" spans="1:11" ht="13.5">
      <c r="A97" s="306" t="inlineStr">
        <is>
          <t>M97</t>
        </is>
      </c>
      <c r="B97">
        <v>3587</v>
      </c>
      <c r="C97" t="s">
        <v>277</v>
      </c>
      <c r="D97">
        <v>9.9000000000000004</v>
      </c>
      <c r="E97" t="inlineStr">
        <is>
          <t>3.4x3.3</t>
        </is>
      </c>
      <c r="F97">
        <v>2600</v>
      </c>
      <c r="G97" t="s">
        <v>225</v>
      </c>
      <c r="H97" t="s">
        <v>226</v>
      </c>
      <c r="I97" t="s">
        <v>286</v>
      </c>
      <c r="J97" s="307" t="s">
        <v>9</v>
      </c>
      <c r="K97" t="inlineStr">
        <is>
          <t>Owl Nebula</t>
        </is>
      </c>
    </row>
    <row r="98" spans="1:11" ht="13.5">
      <c r="A98" s="308" t="inlineStr">
        <is>
          <t>M98</t>
        </is>
      </c>
      <c r="B98">
        <v>4192</v>
      </c>
      <c r="C98" t="s">
        <v>279</v>
      </c>
      <c r="D98">
        <v>10.1</v>
      </c>
      <c r="E98" t="inlineStr">
        <is>
          <t>9.5x3.2</t>
        </is>
      </c>
      <c r="F98" t="s">
        <v>291</v>
      </c>
      <c r="G98" t="s">
        <v>227</v>
      </c>
      <c r="H98" t="s">
        <v>228</v>
      </c>
      <c r="I98" t="s">
        <v>295</v>
      </c>
      <c r="J98" s="309" t="s">
        <v>9</v>
      </c>
    </row>
    <row r="99" spans="1:11" ht="13.5">
      <c r="A99" s="310" t="inlineStr">
        <is>
          <t>M99</t>
        </is>
      </c>
      <c r="B99">
        <v>4254</v>
      </c>
      <c r="C99" t="s">
        <v>279</v>
      </c>
      <c r="D99">
        <v>9.9000000000000004</v>
      </c>
      <c r="E99" t="inlineStr">
        <is>
          <t>5.4x4.8</t>
        </is>
      </c>
      <c r="F99" t="s">
        <v>291</v>
      </c>
      <c r="G99" t="s">
        <v>229</v>
      </c>
      <c r="H99" t="s">
        <v>209</v>
      </c>
      <c r="I99" t="s">
        <v>295</v>
      </c>
      <c r="J99" s="311" t="s">
        <v>9</v>
      </c>
    </row>
    <row r="100" spans="1:11" ht="13.5">
      <c r="A100" s="312" t="s">
        <v>230</v>
      </c>
      <c r="B100">
        <v>4321</v>
      </c>
      <c r="C100" t="s">
        <v>279</v>
      </c>
      <c r="D100">
        <v>9.3000000000000007</v>
      </c>
      <c r="E100" t="s">
        <v>298</v>
      </c>
      <c r="F100" t="s">
        <v>291</v>
      </c>
      <c r="G100" t="s">
        <v>231</v>
      </c>
      <c r="H100" t="s">
        <v>232</v>
      </c>
      <c r="I100" t="s">
        <v>295</v>
      </c>
      <c r="J100" s="313" t="s">
        <v>9</v>
      </c>
    </row>
    <row r="101" spans="1:11" ht="13.5">
      <c r="A101" s="314" t="s">
        <v>234</v>
      </c>
      <c r="B101">
        <v>5457</v>
      </c>
      <c r="C101" t="s">
        <v>279</v>
      </c>
      <c r="D101">
        <v>7.9000000000000004</v>
      </c>
      <c r="E101">
        <v>22</v>
      </c>
      <c r="F101" t="inlineStr">
        <is>
          <t>27 million</t>
        </is>
      </c>
      <c r="G101" t="s">
        <v>235</v>
      </c>
      <c r="H101" t="s">
        <v>236</v>
      </c>
      <c r="I101" t="s">
        <v>286</v>
      </c>
      <c r="J101" s="315" t="s">
        <v>9</v>
      </c>
      <c r="K101" t="inlineStr">
        <is>
          <t>Pinwheel Galaxy</t>
        </is>
      </c>
    </row>
    <row r="102" spans="1:11" ht="13.5">
      <c r="A102" s="316" t="inlineStr">
        <is>
          <t>M102</t>
        </is>
      </c>
      <c r="B102">
        <v>5866</v>
      </c>
      <c r="C102" t="s">
        <v>304</v>
      </c>
      <c r="D102">
        <v>9.9000000000000004</v>
      </c>
      <c r="E102" t="inlineStr">
        <is>
          <t>5.2x2.3</t>
        </is>
      </c>
      <c r="F102" t="inlineStr">
        <is>
          <t>40 million</t>
        </is>
      </c>
      <c r="G102" t="s">
        <v>237</v>
      </c>
      <c r="H102" t="s">
        <v>238</v>
      </c>
      <c r="I102" t="inlineStr">
        <is>
          <t>Dra</t>
        </is>
      </c>
      <c r="J102" s="317" t="s">
        <v>14</v>
      </c>
    </row>
    <row r="103" spans="1:11" ht="13.5">
      <c r="A103" s="318" t="s">
        <v>239</v>
      </c>
      <c r="B103">
        <v>581</v>
      </c>
      <c r="C103" t="s">
        <v>270</v>
      </c>
      <c r="D103">
        <v>7.4000000000000004</v>
      </c>
      <c r="E103">
        <v>6</v>
      </c>
      <c r="F103">
        <v>8500</v>
      </c>
      <c r="G103" t="s">
        <v>240</v>
      </c>
      <c r="H103" t="s">
        <v>241</v>
      </c>
      <c r="I103" t="s">
        <v>294</v>
      </c>
      <c r="J103" s="319" t="s">
        <v>5</v>
      </c>
    </row>
    <row r="104" spans="1:11" ht="13.5">
      <c r="A104" s="320" t="s">
        <v>243</v>
      </c>
      <c r="B104">
        <v>4594</v>
      </c>
      <c r="C104" t="s">
        <v>279</v>
      </c>
      <c r="D104">
        <v>8</v>
      </c>
      <c r="E104" t="s">
        <v>302</v>
      </c>
      <c r="F104" t="inlineStr">
        <is>
          <t>50 million</t>
        </is>
      </c>
      <c r="G104" t="s">
        <v>244</v>
      </c>
      <c r="H104" t="s">
        <v>245</v>
      </c>
      <c r="I104" t="s">
        <v>292</v>
      </c>
      <c r="J104" s="321" t="s">
        <v>9</v>
      </c>
      <c r="K104" t="inlineStr">
        <is>
          <t>Sombrero Galaxy</t>
        </is>
      </c>
    </row>
    <row r="105" spans="1:11" ht="13.5">
      <c r="A105" s="322" t="s">
        <v>246</v>
      </c>
      <c r="B105">
        <v>3379</v>
      </c>
      <c r="C105" t="s">
        <v>282</v>
      </c>
      <c r="D105">
        <v>9.3000000000000007</v>
      </c>
      <c r="E105">
        <v>2</v>
      </c>
      <c r="F105" t="s">
        <v>306</v>
      </c>
      <c r="G105" t="s">
        <v>247</v>
      </c>
      <c r="H105" t="s">
        <v>248</v>
      </c>
      <c r="I105" t="s">
        <v>300</v>
      </c>
      <c r="J105" s="323" t="s">
        <v>9</v>
      </c>
    </row>
    <row r="106" spans="1:11" ht="13.5">
      <c r="A106" s="324" t="s">
        <v>249</v>
      </c>
      <c r="B106">
        <v>4258</v>
      </c>
      <c r="C106" t="s">
        <v>279</v>
      </c>
      <c r="D106">
        <v>8.4000000000000004</v>
      </c>
      <c r="E106" t="inlineStr">
        <is>
          <t>19x8</t>
        </is>
      </c>
      <c r="F106" t="inlineStr">
        <is>
          <t>25 million</t>
        </is>
      </c>
      <c r="G106" t="s">
        <v>229</v>
      </c>
      <c r="H106" t="s">
        <v>250</v>
      </c>
      <c r="I106" t="s">
        <v>267</v>
      </c>
      <c r="J106" s="325" t="s">
        <v>9</v>
      </c>
    </row>
    <row r="107" spans="1:11" ht="13.5">
      <c r="A107" s="326" t="s">
        <v>251</v>
      </c>
      <c r="B107">
        <v>6171</v>
      </c>
      <c r="C107" t="s">
        <v>265</v>
      </c>
      <c r="D107">
        <v>7.9000000000000004</v>
      </c>
      <c r="E107">
        <v>10</v>
      </c>
      <c r="F107">
        <v>20900</v>
      </c>
      <c r="G107" t="s">
        <v>252</v>
      </c>
      <c r="H107" t="s">
        <v>253</v>
      </c>
      <c r="I107" t="s">
        <v>273</v>
      </c>
      <c r="J107" s="327" t="s">
        <v>14</v>
      </c>
    </row>
    <row r="108" spans="1:11" ht="13.5">
      <c r="A108" s="328" t="s">
        <v>254</v>
      </c>
      <c r="B108">
        <v>3556</v>
      </c>
      <c r="C108" t="s">
        <v>279</v>
      </c>
      <c r="D108">
        <v>10</v>
      </c>
      <c r="E108" t="inlineStr">
        <is>
          <t>8x1</t>
        </is>
      </c>
      <c r="F108" t="inlineStr">
        <is>
          <t>45 million</t>
        </is>
      </c>
      <c r="G108" t="s">
        <v>255</v>
      </c>
      <c r="H108" t="s">
        <v>256</v>
      </c>
      <c r="I108" t="s">
        <v>286</v>
      </c>
      <c r="J108" s="329" t="s">
        <v>9</v>
      </c>
    </row>
    <row r="109" spans="1:11" ht="13.5">
      <c r="A109" s="330" t="s">
        <v>257</v>
      </c>
      <c r="B109">
        <v>3992</v>
      </c>
      <c r="C109" t="s">
        <v>297</v>
      </c>
      <c r="D109">
        <v>9.8000000000000007</v>
      </c>
      <c r="E109" t="s">
        <v>305</v>
      </c>
      <c r="F109" t="inlineStr">
        <is>
          <t>55 million</t>
        </is>
      </c>
      <c r="G109" t="s">
        <v>258</v>
      </c>
      <c r="H109" t="s">
        <v>259</v>
      </c>
      <c r="I109" t="s">
        <v>286</v>
      </c>
      <c r="J109" s="331" t="s">
        <v>9</v>
      </c>
    </row>
    <row r="110" spans="1:11" ht="13.5">
      <c r="A110" s="332" t="s">
        <v>260</v>
      </c>
      <c r="B110">
        <v>205</v>
      </c>
      <c r="C110" t="s">
        <v>282</v>
      </c>
      <c r="D110">
        <v>8.5</v>
      </c>
      <c r="E110" t="inlineStr">
        <is>
          <t>17x10</t>
        </is>
      </c>
      <c r="F110" t="s">
        <v>280</v>
      </c>
      <c r="G110" t="s">
        <v>261</v>
      </c>
      <c r="H110" t="s">
        <v>262</v>
      </c>
      <c r="I110" t="s">
        <v>281</v>
      </c>
      <c r="J110" s="333" t="s">
        <v>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A1" r:id="rId1"/>
    <hyperlink ref="J1" r:id="rId2"/>
    <hyperlink ref="A2" r:id="rId3"/>
    <hyperlink ref="J2" r:id="rId4"/>
    <hyperlink ref="A3" r:id="rId5"/>
    <hyperlink ref="J3" r:id="rId6"/>
    <hyperlink ref="A4" r:id="rId7"/>
    <hyperlink ref="J4" r:id="rId8"/>
    <hyperlink ref="A5" r:id="rId9"/>
    <hyperlink ref="J5" r:id="rId10"/>
    <hyperlink ref="A6" r:id="rId11"/>
    <hyperlink ref="J6" r:id="rId12"/>
    <hyperlink ref="A7" r:id="rId13"/>
    <hyperlink ref="J7" r:id="rId14"/>
    <hyperlink ref="A8" r:id="rId15"/>
    <hyperlink ref="J8" r:id="rId16"/>
    <hyperlink ref="A9" r:id="rId17"/>
    <hyperlink ref="J9" r:id="rId18"/>
    <hyperlink ref="A10" r:id="rId19"/>
    <hyperlink ref="J10" r:id="rId20"/>
    <hyperlink ref="A11" r:id="rId21"/>
    <hyperlink ref="J11" r:id="rId22"/>
    <hyperlink ref="A12" r:id="rId23"/>
    <hyperlink ref="J12" r:id="rId24"/>
    <hyperlink ref="A13" r:id="rId25"/>
    <hyperlink ref="J13" r:id="rId26"/>
    <hyperlink ref="A14" r:id="rId27"/>
    <hyperlink ref="J14" r:id="rId28"/>
    <hyperlink ref="A15" r:id="rId29"/>
    <hyperlink ref="J15" r:id="rId30"/>
    <hyperlink ref="A16" r:id="rId31"/>
    <hyperlink ref="J16" r:id="rId32"/>
    <hyperlink ref="A17" r:id="rId33"/>
    <hyperlink ref="J17" r:id="rId34"/>
    <hyperlink ref="A18" r:id="rId35"/>
    <hyperlink ref="J18" r:id="rId36"/>
    <hyperlink ref="A19" r:id="rId37"/>
    <hyperlink ref="J19" r:id="rId38"/>
    <hyperlink ref="A20" r:id="rId39"/>
    <hyperlink ref="J20" r:id="rId40"/>
    <hyperlink ref="A21" r:id="rId41"/>
    <hyperlink ref="J21" r:id="rId42"/>
    <hyperlink ref="A22" r:id="rId43"/>
    <hyperlink ref="J22" r:id="rId44"/>
    <hyperlink ref="A23" r:id="rId45"/>
    <hyperlink ref="J23" r:id="rId46"/>
    <hyperlink ref="A24" r:id="rId47"/>
    <hyperlink ref="J24" r:id="rId48"/>
    <hyperlink ref="A25" r:id="rId49"/>
    <hyperlink ref="J25" r:id="rId50"/>
    <hyperlink ref="A26" r:id="rId51"/>
    <hyperlink ref="J26" r:id="rId52"/>
    <hyperlink ref="A27" r:id="rId53"/>
    <hyperlink ref="J27" r:id="rId54"/>
    <hyperlink ref="A28" r:id="rId55"/>
    <hyperlink ref="J28" r:id="rId56"/>
    <hyperlink ref="A29" r:id="rId57"/>
    <hyperlink ref="J29" r:id="rId58"/>
    <hyperlink ref="A30" r:id="rId59"/>
    <hyperlink ref="J30" r:id="rId60"/>
    <hyperlink ref="A31" r:id="rId61"/>
    <hyperlink ref="J31" r:id="rId62"/>
    <hyperlink ref="A32" r:id="rId63"/>
    <hyperlink ref="J32" r:id="rId64"/>
    <hyperlink ref="A33" r:id="rId65"/>
    <hyperlink ref="J33" r:id="rId66"/>
    <hyperlink ref="A34" r:id="rId67"/>
    <hyperlink ref="J34" r:id="rId68"/>
    <hyperlink ref="A35" r:id="rId69"/>
    <hyperlink ref="J35" r:id="rId70"/>
    <hyperlink ref="A36" r:id="rId71"/>
    <hyperlink ref="J36" r:id="rId72"/>
    <hyperlink ref="A37" r:id="rId73"/>
    <hyperlink ref="J37" r:id="rId74"/>
    <hyperlink ref="A38" r:id="rId75"/>
    <hyperlink ref="J38" r:id="rId76"/>
    <hyperlink ref="A39" r:id="rId77"/>
    <hyperlink ref="J39" r:id="rId78"/>
    <hyperlink ref="A40" r:id="rId79"/>
    <hyperlink ref="J40" r:id="rId80"/>
    <hyperlink ref="A41" r:id="rId81"/>
    <hyperlink ref="J41" r:id="rId82"/>
    <hyperlink ref="A42" r:id="rId83"/>
    <hyperlink ref="J42" r:id="rId84"/>
    <hyperlink ref="A43" r:id="rId85"/>
    <hyperlink ref="J43" r:id="rId86"/>
    <hyperlink ref="A44" r:id="rId87"/>
    <hyperlink ref="J44" r:id="rId88"/>
    <hyperlink ref="A45" r:id="rId89"/>
    <hyperlink ref="J45" r:id="rId90"/>
    <hyperlink ref="A46" r:id="rId91"/>
    <hyperlink ref="J46" r:id="rId92"/>
    <hyperlink ref="A47" r:id="rId93"/>
    <hyperlink ref="J47" r:id="rId94"/>
    <hyperlink ref="A48" r:id="rId95"/>
    <hyperlink ref="J48" r:id="rId96"/>
    <hyperlink ref="A49" r:id="rId97"/>
    <hyperlink ref="J49" r:id="rId98"/>
    <hyperlink ref="A50" r:id="rId99"/>
    <hyperlink ref="J50" r:id="rId100"/>
    <hyperlink ref="A51" r:id="rId101"/>
    <hyperlink ref="J51" r:id="rId102"/>
    <hyperlink ref="A52" r:id="rId103"/>
    <hyperlink ref="J52" r:id="rId104"/>
    <hyperlink ref="A53" r:id="rId105"/>
    <hyperlink ref="J53" r:id="rId106"/>
    <hyperlink ref="A54" r:id="rId107"/>
    <hyperlink ref="J54" r:id="rId108"/>
    <hyperlink ref="A55" r:id="rId109"/>
    <hyperlink ref="J55" r:id="rId110"/>
    <hyperlink ref="A56" r:id="rId111"/>
    <hyperlink ref="J56" r:id="rId112"/>
    <hyperlink ref="A57" r:id="rId113"/>
    <hyperlink ref="J57" r:id="rId114"/>
    <hyperlink ref="A58" r:id="rId115"/>
    <hyperlink ref="J58" r:id="rId116"/>
    <hyperlink ref="A59" r:id="rId117"/>
    <hyperlink ref="J59" r:id="rId118"/>
    <hyperlink ref="A60" r:id="rId119"/>
    <hyperlink ref="J60" r:id="rId120"/>
    <hyperlink ref="A61" r:id="rId121"/>
    <hyperlink ref="J61" r:id="rId122"/>
    <hyperlink ref="A62" r:id="rId123"/>
    <hyperlink ref="J62" r:id="rId124"/>
    <hyperlink ref="A63" r:id="rId125"/>
    <hyperlink ref="J63" r:id="rId126"/>
    <hyperlink ref="A64" r:id="rId127"/>
    <hyperlink ref="J64" r:id="rId128"/>
    <hyperlink ref="A65" r:id="rId129"/>
    <hyperlink ref="J65" r:id="rId130"/>
    <hyperlink ref="A66" r:id="rId131"/>
    <hyperlink ref="J66" r:id="rId132"/>
    <hyperlink ref="A67" r:id="rId133"/>
    <hyperlink ref="J67" r:id="rId134"/>
    <hyperlink ref="A68" r:id="rId135"/>
    <hyperlink ref="J68" r:id="rId136"/>
    <hyperlink ref="A69" r:id="rId137"/>
    <hyperlink ref="J69" r:id="rId138"/>
    <hyperlink ref="A70" r:id="rId139"/>
    <hyperlink ref="J70" r:id="rId140"/>
    <hyperlink ref="A71" r:id="rId141"/>
    <hyperlink ref="J71" r:id="rId142"/>
    <hyperlink ref="A72" r:id="rId143"/>
    <hyperlink ref="J72" r:id="rId144"/>
    <hyperlink ref="A73" r:id="rId145"/>
    <hyperlink ref="J73" r:id="rId146"/>
    <hyperlink ref="A74" r:id="rId147"/>
    <hyperlink ref="J74" r:id="rId148"/>
    <hyperlink ref="A75" r:id="rId149"/>
    <hyperlink ref="J75" r:id="rId150"/>
    <hyperlink ref="A76" r:id="rId151"/>
    <hyperlink ref="J76" r:id="rId152"/>
    <hyperlink ref="A77" r:id="rId153"/>
    <hyperlink ref="J77" r:id="rId154"/>
    <hyperlink ref="A78" r:id="rId155"/>
    <hyperlink ref="J78" r:id="rId156"/>
    <hyperlink ref="A79" r:id="rId157"/>
    <hyperlink ref="J79" r:id="rId158"/>
    <hyperlink ref="A80" r:id="rId159"/>
    <hyperlink ref="J80" r:id="rId160"/>
    <hyperlink ref="A81" r:id="rId161"/>
    <hyperlink ref="J81" r:id="rId162"/>
    <hyperlink ref="A82" r:id="rId163"/>
    <hyperlink ref="J82" r:id="rId164"/>
    <hyperlink ref="A83" r:id="rId165"/>
    <hyperlink ref="J83" r:id="rId166"/>
    <hyperlink ref="A84" r:id="rId167"/>
    <hyperlink ref="J84" r:id="rId168"/>
    <hyperlink ref="A85" r:id="rId169"/>
    <hyperlink ref="J85" r:id="rId170"/>
    <hyperlink ref="A86" r:id="rId171"/>
    <hyperlink ref="J86" r:id="rId172"/>
    <hyperlink ref="A87" r:id="rId173"/>
    <hyperlink ref="J87" r:id="rId174"/>
    <hyperlink ref="A88" r:id="rId175"/>
    <hyperlink ref="J88" r:id="rId176"/>
    <hyperlink ref="A89" r:id="rId177"/>
    <hyperlink ref="J89" r:id="rId178"/>
    <hyperlink ref="A90" r:id="rId179"/>
    <hyperlink ref="J90" r:id="rId180"/>
    <hyperlink ref="A91" r:id="rId181"/>
    <hyperlink ref="J91" r:id="rId182"/>
    <hyperlink ref="A92" r:id="rId183"/>
    <hyperlink ref="J92" r:id="rId184"/>
    <hyperlink ref="A93" r:id="rId185"/>
    <hyperlink ref="J93" r:id="rId186"/>
    <hyperlink ref="A94" r:id="rId187"/>
    <hyperlink ref="J94" r:id="rId188"/>
    <hyperlink ref="A95" r:id="rId189"/>
    <hyperlink ref="J95" r:id="rId190"/>
    <hyperlink ref="A96" r:id="rId191"/>
    <hyperlink ref="J96" r:id="rId192"/>
    <hyperlink ref="A97" r:id="rId193"/>
    <hyperlink ref="J97" r:id="rId194"/>
    <hyperlink ref="A98" r:id="rId195"/>
    <hyperlink ref="J98" r:id="rId196"/>
    <hyperlink ref="A99" r:id="rId197"/>
    <hyperlink ref="J99" r:id="rId198"/>
    <hyperlink ref="A100" r:id="rId199"/>
    <hyperlink ref="J100" r:id="rId200"/>
    <hyperlink ref="A101" r:id="rId201"/>
    <hyperlink ref="J101" r:id="rId202"/>
    <hyperlink ref="A102" r:id="rId203"/>
    <hyperlink ref="J102" r:id="rId204"/>
    <hyperlink ref="A103" r:id="rId205"/>
    <hyperlink ref="J103" r:id="rId206"/>
    <hyperlink ref="A104" r:id="rId207"/>
    <hyperlink ref="J104" r:id="rId208"/>
    <hyperlink ref="A105" r:id="rId209"/>
    <hyperlink ref="J105" r:id="rId210"/>
    <hyperlink ref="A106" r:id="rId211"/>
    <hyperlink ref="J106" r:id="rId212"/>
    <hyperlink ref="A107" r:id="rId213"/>
    <hyperlink ref="J107" r:id="rId214"/>
    <hyperlink ref="A108" r:id="rId215"/>
    <hyperlink ref="J108" r:id="rId216"/>
    <hyperlink ref="A109" r:id="rId217"/>
    <hyperlink ref="J109" r:id="rId218"/>
    <hyperlink ref="A110" r:id="rId219"/>
    <hyperlink ref="J110" r:id="rId220"/>
  </hyperlinks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2020-06-12T15:03:22Z</dcterms:modified>
  <dcterms:created xsi:type="dcterms:W3CDTF">2020-06-08T15:59:25Z</dcterms:created>
  <cp:lastPrinted>2020-06-08T16:00:00Z</cp:lastPrin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