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1/"/>
    </mc:Choice>
  </mc:AlternateContent>
  <xr:revisionPtr revIDLastSave="0" documentId="13_ncr:4000b_{4CA24871-00D0-4CCF-A6D4-2C9E9D33E04B}" xr6:coauthVersionLast="47" xr6:coauthVersionMax="47" xr10:uidLastSave="{00000000-0000-0000-0000-000000000000}"/>
  <bookViews>
    <workbookView xWindow="-96" yWindow="0" windowWidth="11712" windowHeight="13056" activeTab="1"/>
  </bookViews>
  <sheets>
    <sheet name="Add" sheetId="1" r:id="rId1"/>
    <sheet name="Multi" sheetId="2" r:id="rId2"/>
  </sheets>
  <definedNames>
    <definedName name="solver_adj" localSheetId="0" hidden="1">Add!$J$3:$J$4</definedName>
    <definedName name="solver_adj" localSheetId="1" hidden="1">Multi!$J$3:$J$4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bd" localSheetId="0" hidden="1">2</definedName>
    <definedName name="solver_itr" localSheetId="0" hidden="1">2147483647</definedName>
    <definedName name="solver_itr" localSheetId="1" hidden="1">2147483647</definedName>
    <definedName name="solver_lhs1" localSheetId="0" hidden="1">Add!$J$3:$J$4</definedName>
    <definedName name="solver_lhs1" localSheetId="1" hidden="1">Multi!$J$3:$J$4</definedName>
    <definedName name="solver_lhs2" localSheetId="0" hidden="1">Add!$J$3:$J$4</definedName>
    <definedName name="solver_lhs2" localSheetId="1" hidden="1">Multi!$J$3:$J$4</definedName>
    <definedName name="solver_lhs3" localSheetId="0" hidden="1">Add!$J$5</definedName>
    <definedName name="solver_lin" localSheetId="0" hidden="1">2</definedName>
    <definedName name="solver_lva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fx" localSheetId="0" hidden="1">2</definedName>
    <definedName name="solver_opt" localSheetId="0" hidden="1">Add!$J$6</definedName>
    <definedName name="solver_opt" localSheetId="1" hidden="1">Multi!$J$6</definedName>
    <definedName name="solver_pre" localSheetId="0" hidden="1">0.000001</definedName>
    <definedName name="solver_pre" localSheetId="1" hidden="1">0.000001</definedName>
    <definedName name="solver_pro" localSheetId="0" hidden="1">2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1" localSheetId="1" hidden="1">1</definedName>
    <definedName name="solver_rhs2" localSheetId="0" hidden="1">0</definedName>
    <definedName name="solver_rhs2" localSheetId="1" hidden="1">0</definedName>
    <definedName name="solver_rhs3" localSheetId="0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std" localSheetId="0" hidden="1">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9" i="2"/>
  <c r="G30" i="2"/>
  <c r="G27" i="2"/>
  <c r="F4" i="2"/>
  <c r="F5" i="2"/>
  <c r="F6" i="2"/>
  <c r="F3" i="2"/>
  <c r="E7" i="2" s="1"/>
  <c r="G8" i="2" s="1"/>
  <c r="G29" i="1"/>
  <c r="G30" i="1"/>
  <c r="G28" i="1"/>
  <c r="G27" i="1"/>
  <c r="E6" i="2"/>
  <c r="J5" i="2"/>
  <c r="E5" i="2"/>
  <c r="E4" i="2"/>
  <c r="E3" i="2"/>
  <c r="F4" i="1"/>
  <c r="F5" i="1"/>
  <c r="F6" i="1"/>
  <c r="E7" i="1"/>
  <c r="F7" i="1" s="1"/>
  <c r="J5" i="1"/>
  <c r="F3" i="1"/>
  <c r="G7" i="1"/>
  <c r="E4" i="1"/>
  <c r="E5" i="1"/>
  <c r="E6" i="1"/>
  <c r="E3" i="1"/>
  <c r="F7" i="2" l="1"/>
  <c r="E8" i="2"/>
  <c r="G7" i="2"/>
  <c r="E8" i="1"/>
  <c r="G8" i="1"/>
  <c r="G9" i="2" l="1"/>
  <c r="F8" i="2"/>
  <c r="E9" i="2"/>
  <c r="E9" i="1"/>
  <c r="F9" i="1" s="1"/>
  <c r="F8" i="1"/>
  <c r="G9" i="1"/>
  <c r="G10" i="2" l="1"/>
  <c r="F9" i="2"/>
  <c r="E10" i="2"/>
  <c r="E10" i="1"/>
  <c r="F10" i="1" s="1"/>
  <c r="G10" i="1"/>
  <c r="F10" i="2" l="1"/>
  <c r="G11" i="2"/>
  <c r="E11" i="2"/>
  <c r="E11" i="1"/>
  <c r="F11" i="1" s="1"/>
  <c r="G11" i="1"/>
  <c r="G12" i="2" l="1"/>
  <c r="F11" i="2"/>
  <c r="E12" i="2"/>
  <c r="E12" i="1"/>
  <c r="F12" i="1" s="1"/>
  <c r="G12" i="1"/>
  <c r="G13" i="2" l="1"/>
  <c r="F12" i="2"/>
  <c r="E13" i="2"/>
  <c r="E13" i="1"/>
  <c r="F13" i="1" s="1"/>
  <c r="G13" i="1"/>
  <c r="G14" i="2" l="1"/>
  <c r="F13" i="2"/>
  <c r="E14" i="2"/>
  <c r="E14" i="1"/>
  <c r="F14" i="1" s="1"/>
  <c r="G14" i="1"/>
  <c r="G15" i="2" l="1"/>
  <c r="F14" i="2"/>
  <c r="E15" i="2"/>
  <c r="E15" i="1"/>
  <c r="F15" i="1" s="1"/>
  <c r="G15" i="1"/>
  <c r="G16" i="2" l="1"/>
  <c r="F15" i="2"/>
  <c r="E16" i="2"/>
  <c r="E16" i="1"/>
  <c r="F16" i="1" s="1"/>
  <c r="G16" i="1"/>
  <c r="F16" i="2" l="1"/>
  <c r="G17" i="2"/>
  <c r="E17" i="2"/>
  <c r="E17" i="1"/>
  <c r="F17" i="1" s="1"/>
  <c r="G17" i="1"/>
  <c r="F17" i="2" l="1"/>
  <c r="G18" i="2"/>
  <c r="E18" i="2"/>
  <c r="E18" i="1"/>
  <c r="F18" i="1" s="1"/>
  <c r="G18" i="1"/>
  <c r="G19" i="2" l="1"/>
  <c r="F18" i="2"/>
  <c r="E19" i="2"/>
  <c r="E19" i="1"/>
  <c r="F19" i="1" s="1"/>
  <c r="G19" i="1"/>
  <c r="F19" i="2" l="1"/>
  <c r="G20" i="2"/>
  <c r="E20" i="2"/>
  <c r="E20" i="1"/>
  <c r="F20" i="1" s="1"/>
  <c r="G20" i="1"/>
  <c r="G21" i="2" l="1"/>
  <c r="F20" i="2"/>
  <c r="E21" i="2"/>
  <c r="E21" i="1"/>
  <c r="F21" i="1" s="1"/>
  <c r="G21" i="1"/>
  <c r="F21" i="2" l="1"/>
  <c r="G22" i="2"/>
  <c r="E22" i="2"/>
  <c r="E22" i="1"/>
  <c r="F22" i="1" s="1"/>
  <c r="G22" i="1"/>
  <c r="G23" i="2" l="1"/>
  <c r="F22" i="2"/>
  <c r="E23" i="2"/>
  <c r="E23" i="1"/>
  <c r="F23" i="1" s="1"/>
  <c r="G23" i="1"/>
  <c r="G24" i="2" l="1"/>
  <c r="F23" i="2"/>
  <c r="E24" i="2"/>
  <c r="E24" i="1"/>
  <c r="F24" i="1" s="1"/>
  <c r="G24" i="1"/>
  <c r="F24" i="2" l="1"/>
  <c r="G25" i="2"/>
  <c r="E25" i="2"/>
  <c r="E25" i="1"/>
  <c r="F25" i="1" s="1"/>
  <c r="G25" i="1"/>
  <c r="F25" i="2" l="1"/>
  <c r="G26" i="2"/>
  <c r="J6" i="2" s="1"/>
  <c r="E26" i="2"/>
  <c r="F26" i="2" s="1"/>
  <c r="E26" i="1"/>
  <c r="F26" i="1" s="1"/>
  <c r="G26" i="1"/>
  <c r="J6" i="1" s="1"/>
</calcChain>
</file>

<file path=xl/sharedStrings.xml><?xml version="1.0" encoding="utf-8"?>
<sst xmlns="http://schemas.openxmlformats.org/spreadsheetml/2006/main" count="30" uniqueCount="15">
  <si>
    <t>Year</t>
  </si>
  <si>
    <t>Qtr</t>
  </si>
  <si>
    <t>Sold</t>
  </si>
  <si>
    <t>Level</t>
  </si>
  <si>
    <t>Time Period</t>
  </si>
  <si>
    <t>Factor</t>
  </si>
  <si>
    <t>Forecast</t>
  </si>
  <si>
    <t>alpha</t>
  </si>
  <si>
    <t>beta</t>
  </si>
  <si>
    <t>Heat Pumps Yt</t>
  </si>
  <si>
    <t>Et</t>
  </si>
  <si>
    <t>St</t>
  </si>
  <si>
    <t>Yt+n</t>
  </si>
  <si>
    <t>MSE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</si>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</sst>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757462448782"/>
          <c:y val="5.6097560975609757E-2"/>
          <c:w val="0.8130525467312657"/>
          <c:h val="0.78536585365853662"/>
        </c:manualLayout>
      </c:layout>
      <c:lineChart>
        <c:grouping val="standard"/>
        <c:varyColors val="0"/>
        <c:ser>
          <c:idx val="0"/>
          <c:order val="0"/>
          <c:tx>
            <c:v>Heat Pumps Sold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Add!$D$3:$D$26</c:f>
              <c:numCache>
                <c:formatCode>General</c:formatCode>
                <c:ptCount val="24"/>
                <c:pt idx="0">
                  <c:v>330</c:v>
                </c:pt>
                <c:pt idx="1">
                  <c:v>310</c:v>
                </c:pt>
                <c:pt idx="2">
                  <c:v>370</c:v>
                </c:pt>
                <c:pt idx="3">
                  <c:v>300</c:v>
                </c:pt>
                <c:pt idx="4">
                  <c:v>378</c:v>
                </c:pt>
                <c:pt idx="5">
                  <c:v>352</c:v>
                </c:pt>
                <c:pt idx="6">
                  <c:v>408</c:v>
                </c:pt>
                <c:pt idx="7">
                  <c:v>341</c:v>
                </c:pt>
                <c:pt idx="8">
                  <c:v>354</c:v>
                </c:pt>
                <c:pt idx="9">
                  <c:v>329</c:v>
                </c:pt>
                <c:pt idx="10">
                  <c:v>402</c:v>
                </c:pt>
                <c:pt idx="11">
                  <c:v>303</c:v>
                </c:pt>
                <c:pt idx="12">
                  <c:v>358</c:v>
                </c:pt>
                <c:pt idx="13">
                  <c:v>317</c:v>
                </c:pt>
                <c:pt idx="14">
                  <c:v>402</c:v>
                </c:pt>
                <c:pt idx="15">
                  <c:v>299</c:v>
                </c:pt>
                <c:pt idx="16">
                  <c:v>340</c:v>
                </c:pt>
                <c:pt idx="17">
                  <c:v>303</c:v>
                </c:pt>
                <c:pt idx="18">
                  <c:v>387</c:v>
                </c:pt>
                <c:pt idx="19">
                  <c:v>305</c:v>
                </c:pt>
                <c:pt idx="20">
                  <c:v>360</c:v>
                </c:pt>
                <c:pt idx="21">
                  <c:v>346</c:v>
                </c:pt>
                <c:pt idx="22">
                  <c:v>396</c:v>
                </c:pt>
                <c:pt idx="23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9-40F2-8522-A61C702F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821135"/>
        <c:axId val="1"/>
      </c:lineChart>
      <c:catAx>
        <c:axId val="175682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45855453253528489"/>
              <c:y val="0.91463414634146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80"/>
        </c:scaling>
        <c:delete val="0"/>
        <c:axPos val="l"/>
        <c:title>
          <c:tx>
            <c:rich>
              <a:bodyPr/>
              <a:lstStyle/>
              <a:p>
                <a:pPr>
                  <a:defRPr sz="1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 .</a:t>
                </a:r>
              </a:p>
            </c:rich>
          </c:tx>
          <c:layout>
            <c:manualLayout>
              <c:xMode val="edge"/>
              <c:yMode val="edge"/>
              <c:x val="2.821869488536155E-2"/>
              <c:y val="0.3268292682926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8211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907545047066393"/>
          <c:y val="0.74013692854418067"/>
          <c:w val="0.32017965752654864"/>
          <c:h val="8.09819031231546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21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270710</xdr:colOff>
      <xdr:row>2</xdr:row>
      <xdr:rowOff>48127</xdr:rowOff>
    </xdr:from>
    <xdr:to>
      <xdr:col>19</xdr:col>
      <xdr:colOff>186890</xdr:colOff>
      <xdr:row>26</xdr:row>
      <xdr:rowOff>72190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9701CE66-DD58-D353-B08F-F41E5ACAB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"/>
  <sheetViews>
    <sheetView zoomScale="95" workbookViewId="0">
      <selection activeCell="G27" sqref="G27:G30"/>
    </sheetView>
  </sheetViews>
  <sheetFormatPr defaultRowHeight="13.2" x14ac:dyDescent="0.25"/>
  <cols>
    <col min="1" max="2" width="9.109375" style="2" customWidth="1"/>
    <col min="3" max="3" width="11.6640625" style="2" bestFit="1" customWidth="1"/>
    <col min="4" max="4" width="12.44140625" style="2" bestFit="1" customWidth="1"/>
  </cols>
  <sheetData>
    <row r="1" spans="1:10" x14ac:dyDescent="0.25">
      <c r="A1" s="1"/>
      <c r="B1" s="1"/>
      <c r="C1" s="1"/>
      <c r="D1" s="1" t="s">
        <v>9</v>
      </c>
      <c r="E1" s="7" t="s">
        <v>10</v>
      </c>
      <c r="F1" s="7" t="s">
        <v>11</v>
      </c>
      <c r="G1" s="1" t="s">
        <v>12</v>
      </c>
    </row>
    <row r="2" spans="1:10" ht="13.8" thickBot="1" x14ac:dyDescent="0.3">
      <c r="A2" s="3" t="s">
        <v>0</v>
      </c>
      <c r="B2" s="3" t="s">
        <v>1</v>
      </c>
      <c r="C2" s="3" t="s">
        <v>4</v>
      </c>
      <c r="D2" s="3" t="s">
        <v>2</v>
      </c>
      <c r="E2" s="5" t="s">
        <v>3</v>
      </c>
      <c r="F2" s="5" t="s">
        <v>5</v>
      </c>
      <c r="G2" s="5" t="s">
        <v>6</v>
      </c>
    </row>
    <row r="3" spans="1:10" x14ac:dyDescent="0.25">
      <c r="A3" s="2">
        <v>2000</v>
      </c>
      <c r="B3" s="2">
        <v>1</v>
      </c>
      <c r="C3" s="2">
        <v>1</v>
      </c>
      <c r="D3" s="2">
        <v>330</v>
      </c>
      <c r="E3">
        <f>AVERAGE($D$3:$D$6)</f>
        <v>327.5</v>
      </c>
      <c r="F3">
        <f>D3-E3</f>
        <v>2.5</v>
      </c>
      <c r="G3" s="2">
        <v>0</v>
      </c>
      <c r="I3" s="4" t="s">
        <v>7</v>
      </c>
      <c r="J3" s="6">
        <v>0.57728168403461722</v>
      </c>
    </row>
    <row r="4" spans="1:10" x14ac:dyDescent="0.25">
      <c r="B4" s="2">
        <v>2</v>
      </c>
      <c r="C4" s="2">
        <v>2</v>
      </c>
      <c r="D4" s="2">
        <v>310</v>
      </c>
      <c r="E4">
        <f t="shared" ref="E4:E6" si="0">AVERAGE($D$3:$D$6)</f>
        <v>327.5</v>
      </c>
      <c r="F4">
        <f t="shared" ref="F4:F6" si="1">D4-E4</f>
        <v>-17.5</v>
      </c>
      <c r="G4" s="2">
        <v>0</v>
      </c>
      <c r="I4" s="4" t="s">
        <v>8</v>
      </c>
      <c r="J4" s="6">
        <v>0.27690223639467609</v>
      </c>
    </row>
    <row r="5" spans="1:10" x14ac:dyDescent="0.25">
      <c r="B5" s="2">
        <v>3</v>
      </c>
      <c r="C5" s="2">
        <v>3</v>
      </c>
      <c r="D5" s="2">
        <v>370</v>
      </c>
      <c r="E5">
        <f t="shared" si="0"/>
        <v>327.5</v>
      </c>
      <c r="F5">
        <f t="shared" si="1"/>
        <v>42.5</v>
      </c>
      <c r="G5" s="2">
        <v>0</v>
      </c>
      <c r="I5" s="4" t="s">
        <v>14</v>
      </c>
      <c r="J5">
        <f>J3+J4</f>
        <v>0.85418392042929336</v>
      </c>
    </row>
    <row r="6" spans="1:10" x14ac:dyDescent="0.25">
      <c r="B6" s="2">
        <v>4</v>
      </c>
      <c r="C6" s="2">
        <v>4</v>
      </c>
      <c r="D6" s="2">
        <v>300</v>
      </c>
      <c r="E6">
        <f t="shared" si="0"/>
        <v>327.5</v>
      </c>
      <c r="F6">
        <f t="shared" si="1"/>
        <v>-27.5</v>
      </c>
      <c r="G6" s="2">
        <v>0</v>
      </c>
      <c r="I6" s="4" t="s">
        <v>13</v>
      </c>
      <c r="J6">
        <f>SUMXMY2(G7:G26,D7:D26)/COUNT(G7:G26)</f>
        <v>304.43430669133426</v>
      </c>
    </row>
    <row r="7" spans="1:10" x14ac:dyDescent="0.25">
      <c r="A7" s="2">
        <v>2001</v>
      </c>
      <c r="B7" s="2">
        <v>1</v>
      </c>
      <c r="C7" s="2">
        <v>5</v>
      </c>
      <c r="D7" s="2">
        <v>378</v>
      </c>
      <c r="E7">
        <f>$J$3*(D7- F3) + (1 -$J$3)*E6</f>
        <v>355.2095208336616</v>
      </c>
      <c r="F7">
        <f>$J$4*(D7- E7) + (1 -$J$4)*F3</f>
        <v>8.1184790586786875</v>
      </c>
      <c r="G7">
        <f>E6+F3</f>
        <v>330</v>
      </c>
    </row>
    <row r="8" spans="1:10" x14ac:dyDescent="0.25">
      <c r="B8" s="2">
        <v>2</v>
      </c>
      <c r="C8" s="2">
        <v>6</v>
      </c>
      <c r="D8" s="2">
        <v>352</v>
      </c>
      <c r="E8">
        <f t="shared" ref="E8:E26" si="2">$J$3*(D8- F4) + (1 -$J$3)*E7</f>
        <v>363.45915271246702</v>
      </c>
      <c r="F8">
        <f t="shared" ref="F8:F26" si="3">$J$4*(D8- E8) + (1 -$J$4)*F4</f>
        <v>-15.827275876363405</v>
      </c>
      <c r="G8">
        <f t="shared" ref="G8:G26" si="4">E7+F4</f>
        <v>337.7095208336616</v>
      </c>
    </row>
    <row r="9" spans="1:10" x14ac:dyDescent="0.25">
      <c r="B9" s="2">
        <v>3</v>
      </c>
      <c r="C9" s="2">
        <v>7</v>
      </c>
      <c r="D9" s="2">
        <v>408</v>
      </c>
      <c r="E9">
        <f t="shared" si="2"/>
        <v>364.63729647147153</v>
      </c>
      <c r="F9">
        <f t="shared" si="3"/>
        <v>42.738884536395112</v>
      </c>
      <c r="G9">
        <f t="shared" si="4"/>
        <v>405.95915271246702</v>
      </c>
    </row>
    <row r="10" spans="1:10" x14ac:dyDescent="0.25">
      <c r="B10" s="2">
        <v>4</v>
      </c>
      <c r="C10" s="2">
        <v>8</v>
      </c>
      <c r="D10" s="2">
        <v>341</v>
      </c>
      <c r="E10">
        <f t="shared" si="2"/>
        <v>366.8671644693469</v>
      </c>
      <c r="F10">
        <f t="shared" si="3"/>
        <v>-27.047864189897471</v>
      </c>
      <c r="G10">
        <f t="shared" si="4"/>
        <v>337.13729647147153</v>
      </c>
    </row>
    <row r="11" spans="1:10" x14ac:dyDescent="0.25">
      <c r="A11" s="2">
        <v>2002</v>
      </c>
      <c r="B11" s="2">
        <v>1</v>
      </c>
      <c r="C11" s="2">
        <v>9</v>
      </c>
      <c r="D11" s="2">
        <v>354</v>
      </c>
      <c r="E11">
        <f t="shared" si="2"/>
        <v>354.75253683293812</v>
      </c>
      <c r="F11">
        <f t="shared" si="3"/>
        <v>5.6620749191972832</v>
      </c>
      <c r="G11">
        <f t="shared" si="4"/>
        <v>374.98564352802561</v>
      </c>
    </row>
    <row r="12" spans="1:10" x14ac:dyDescent="0.25">
      <c r="B12" s="2">
        <v>2</v>
      </c>
      <c r="C12" s="2">
        <v>10</v>
      </c>
      <c r="D12" s="2">
        <v>329</v>
      </c>
      <c r="E12">
        <f t="shared" si="2"/>
        <v>349.02286547344363</v>
      </c>
      <c r="F12">
        <f t="shared" si="3"/>
        <v>-16.989044018789158</v>
      </c>
      <c r="G12">
        <f t="shared" si="4"/>
        <v>338.92526095657473</v>
      </c>
    </row>
    <row r="13" spans="1:10" x14ac:dyDescent="0.25">
      <c r="B13" s="2">
        <v>3</v>
      </c>
      <c r="C13" s="2">
        <v>11</v>
      </c>
      <c r="D13" s="2">
        <v>402</v>
      </c>
      <c r="E13">
        <f t="shared" si="2"/>
        <v>354.93321966933132</v>
      </c>
      <c r="F13">
        <f t="shared" si="3"/>
        <v>43.937288560712581</v>
      </c>
      <c r="G13">
        <f t="shared" si="4"/>
        <v>391.76175000983875</v>
      </c>
    </row>
    <row r="14" spans="1:10" x14ac:dyDescent="0.25">
      <c r="B14" s="2">
        <v>4</v>
      </c>
      <c r="C14" s="2">
        <v>12</v>
      </c>
      <c r="D14" s="2">
        <v>303</v>
      </c>
      <c r="E14">
        <f t="shared" si="2"/>
        <v>340.56735975036366</v>
      </c>
      <c r="F14">
        <f t="shared" si="3"/>
        <v>-29.960736036334431</v>
      </c>
      <c r="G14">
        <f t="shared" si="4"/>
        <v>327.88535547943383</v>
      </c>
    </row>
    <row r="15" spans="1:10" x14ac:dyDescent="0.25">
      <c r="A15" s="2">
        <v>2003</v>
      </c>
      <c r="B15" s="2">
        <v>1</v>
      </c>
      <c r="C15" s="2">
        <v>13</v>
      </c>
      <c r="D15" s="2">
        <v>358</v>
      </c>
      <c r="E15">
        <f t="shared" si="2"/>
        <v>347.362291526359</v>
      </c>
      <c r="F15">
        <f t="shared" si="3"/>
        <v>7.0398389779031394</v>
      </c>
      <c r="G15">
        <f t="shared" si="4"/>
        <v>346.22943466956093</v>
      </c>
    </row>
    <row r="16" spans="1:10" x14ac:dyDescent="0.25">
      <c r="B16" s="2">
        <v>2</v>
      </c>
      <c r="C16" s="2">
        <v>14</v>
      </c>
      <c r="D16" s="2">
        <v>317</v>
      </c>
      <c r="E16">
        <f t="shared" si="2"/>
        <v>339.64216068417733</v>
      </c>
      <c r="F16">
        <f t="shared" si="3"/>
        <v>-18.554404666035158</v>
      </c>
      <c r="G16">
        <f t="shared" si="4"/>
        <v>330.37324750756983</v>
      </c>
    </row>
    <row r="17" spans="1:7" x14ac:dyDescent="0.25">
      <c r="B17" s="2">
        <v>3</v>
      </c>
      <c r="C17" s="2">
        <v>15</v>
      </c>
      <c r="D17" s="2">
        <v>402</v>
      </c>
      <c r="E17">
        <f t="shared" si="2"/>
        <v>350.27600724493243</v>
      </c>
      <c r="F17">
        <f t="shared" si="3"/>
        <v>46.093444366273289</v>
      </c>
      <c r="G17">
        <f t="shared" si="4"/>
        <v>383.57944924488993</v>
      </c>
    </row>
    <row r="18" spans="1:7" x14ac:dyDescent="0.25">
      <c r="B18" s="2">
        <v>4</v>
      </c>
      <c r="C18" s="2">
        <v>16</v>
      </c>
      <c r="D18" s="2">
        <v>299</v>
      </c>
      <c r="E18">
        <f t="shared" si="2"/>
        <v>337.9710915859784</v>
      </c>
      <c r="F18">
        <f t="shared" si="3"/>
        <v>-32.455723638742029</v>
      </c>
      <c r="G18">
        <f t="shared" si="4"/>
        <v>320.31527120859801</v>
      </c>
    </row>
    <row r="19" spans="1:7" x14ac:dyDescent="0.25">
      <c r="A19" s="2">
        <v>2004</v>
      </c>
      <c r="B19" s="2">
        <v>1</v>
      </c>
      <c r="C19" s="2">
        <v>17</v>
      </c>
      <c r="D19" s="2">
        <v>340</v>
      </c>
      <c r="E19">
        <f t="shared" si="2"/>
        <v>335.07837315148038</v>
      </c>
      <c r="F19">
        <f t="shared" si="3"/>
        <v>6.4533013021185148</v>
      </c>
      <c r="G19">
        <f t="shared" si="4"/>
        <v>345.01093056388152</v>
      </c>
    </row>
    <row r="20" spans="1:7" x14ac:dyDescent="0.25">
      <c r="B20" s="2">
        <v>2</v>
      </c>
      <c r="C20" s="2">
        <v>18</v>
      </c>
      <c r="D20" s="2">
        <v>303</v>
      </c>
      <c r="E20">
        <f t="shared" si="2"/>
        <v>327.27123384937147</v>
      </c>
      <c r="F20">
        <f t="shared" si="3"/>
        <v>-20.137407451987333</v>
      </c>
      <c r="G20">
        <f t="shared" si="4"/>
        <v>316.52396848544521</v>
      </c>
    </row>
    <row r="21" spans="1:7" x14ac:dyDescent="0.25">
      <c r="B21" s="2">
        <v>3</v>
      </c>
      <c r="C21" s="2">
        <v>19</v>
      </c>
      <c r="D21" s="2">
        <v>387</v>
      </c>
      <c r="E21">
        <f t="shared" si="2"/>
        <v>335.14265537139795</v>
      </c>
      <c r="F21">
        <f t="shared" si="3"/>
        <v>47.689481239267991</v>
      </c>
      <c r="G21">
        <f t="shared" si="4"/>
        <v>373.36467821564474</v>
      </c>
    </row>
    <row r="22" spans="1:7" x14ac:dyDescent="0.25">
      <c r="B22" s="2">
        <v>4</v>
      </c>
      <c r="C22" s="2">
        <v>20</v>
      </c>
      <c r="D22" s="2">
        <v>305</v>
      </c>
      <c r="E22">
        <f t="shared" si="2"/>
        <v>336.47794731605734</v>
      </c>
      <c r="F22">
        <f t="shared" si="3"/>
        <v>-32.184975188296875</v>
      </c>
      <c r="G22">
        <f t="shared" si="4"/>
        <v>302.68693173265592</v>
      </c>
    </row>
    <row r="23" spans="1:7" x14ac:dyDescent="0.25">
      <c r="A23" s="2">
        <v>2005</v>
      </c>
      <c r="B23" s="2">
        <v>1</v>
      </c>
      <c r="C23" s="2">
        <v>21</v>
      </c>
      <c r="D23" s="2">
        <v>360</v>
      </c>
      <c r="E23">
        <f t="shared" si="2"/>
        <v>346.33142485812499</v>
      </c>
      <c r="F23">
        <f t="shared" si="3"/>
        <v>8.4512267645470907</v>
      </c>
      <c r="G23">
        <f t="shared" si="4"/>
        <v>342.93124861817586</v>
      </c>
    </row>
    <row r="24" spans="1:7" x14ac:dyDescent="0.25">
      <c r="B24" s="2">
        <v>2</v>
      </c>
      <c r="C24" s="2">
        <v>22</v>
      </c>
      <c r="D24" s="2">
        <v>346</v>
      </c>
      <c r="E24">
        <f t="shared" si="2"/>
        <v>357.76505584387019</v>
      </c>
      <c r="F24">
        <f t="shared" si="3"/>
        <v>-17.819084567817132</v>
      </c>
      <c r="G24">
        <f t="shared" si="4"/>
        <v>326.19401740613768</v>
      </c>
    </row>
    <row r="25" spans="1:7" x14ac:dyDescent="0.25">
      <c r="B25" s="2">
        <v>3</v>
      </c>
      <c r="C25" s="2">
        <v>23</v>
      </c>
      <c r="D25" s="2">
        <v>396</v>
      </c>
      <c r="E25">
        <f t="shared" si="2"/>
        <v>352.30712475474843</v>
      </c>
      <c r="F25">
        <f t="shared" si="3"/>
        <v>46.582812101536483</v>
      </c>
      <c r="G25">
        <f t="shared" si="4"/>
        <v>405.45453708313818</v>
      </c>
    </row>
    <row r="26" spans="1:7" x14ac:dyDescent="0.25">
      <c r="B26" s="2">
        <v>4</v>
      </c>
      <c r="C26" s="2">
        <v>24</v>
      </c>
      <c r="D26" s="2">
        <v>324</v>
      </c>
      <c r="E26">
        <f t="shared" si="2"/>
        <v>354.54573678346168</v>
      </c>
      <c r="F26">
        <f t="shared" si="3"/>
        <v>-31.731066408013969</v>
      </c>
      <c r="G26">
        <f t="shared" si="4"/>
        <v>320.12214956645153</v>
      </c>
    </row>
    <row r="27" spans="1:7" x14ac:dyDescent="0.25">
      <c r="G27">
        <f>$E$26+F23</f>
        <v>362.99696354800875</v>
      </c>
    </row>
    <row r="28" spans="1:7" x14ac:dyDescent="0.25">
      <c r="G28">
        <f>$E$26+F24</f>
        <v>336.72665221564455</v>
      </c>
    </row>
    <row r="29" spans="1:7" x14ac:dyDescent="0.25">
      <c r="G29">
        <f>$E$26+F25</f>
        <v>401.12854888499817</v>
      </c>
    </row>
    <row r="30" spans="1:7" x14ac:dyDescent="0.25">
      <c r="G30">
        <f>$E$26+F26</f>
        <v>322.81467037544769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K15" sqref="K15"/>
    </sheetView>
  </sheetViews>
  <sheetFormatPr defaultRowHeight="13.2" x14ac:dyDescent="0.25"/>
  <cols>
    <col min="10" max="10" width="11" bestFit="1" customWidth="1"/>
  </cols>
  <sheetData>
    <row r="1" spans="1:10" x14ac:dyDescent="0.25">
      <c r="A1" s="1"/>
      <c r="B1" s="1"/>
      <c r="C1" s="1"/>
      <c r="D1" s="1" t="s">
        <v>9</v>
      </c>
      <c r="E1" s="7" t="s">
        <v>10</v>
      </c>
      <c r="F1" s="7" t="s">
        <v>11</v>
      </c>
      <c r="G1" s="1" t="s">
        <v>12</v>
      </c>
    </row>
    <row r="2" spans="1:10" ht="13.8" thickBot="1" x14ac:dyDescent="0.3">
      <c r="A2" s="3" t="s">
        <v>0</v>
      </c>
      <c r="B2" s="3" t="s">
        <v>1</v>
      </c>
      <c r="C2" s="3" t="s">
        <v>4</v>
      </c>
      <c r="D2" s="3" t="s">
        <v>2</v>
      </c>
      <c r="E2" s="5" t="s">
        <v>3</v>
      </c>
      <c r="F2" s="5" t="s">
        <v>5</v>
      </c>
      <c r="G2" s="5" t="s">
        <v>6</v>
      </c>
    </row>
    <row r="3" spans="1:10" x14ac:dyDescent="0.25">
      <c r="A3" s="2">
        <v>2000</v>
      </c>
      <c r="B3" s="2">
        <v>1</v>
      </c>
      <c r="C3" s="2">
        <v>1</v>
      </c>
      <c r="D3" s="2">
        <v>330</v>
      </c>
      <c r="E3">
        <f>AVERAGE($D$3:$D$6)</f>
        <v>327.5</v>
      </c>
      <c r="F3">
        <f>D3/E3</f>
        <v>1.0076335877862594</v>
      </c>
      <c r="G3" s="2">
        <v>0</v>
      </c>
      <c r="I3" s="4" t="s">
        <v>7</v>
      </c>
      <c r="J3" s="6">
        <v>0.50886339638325684</v>
      </c>
    </row>
    <row r="4" spans="1:10" x14ac:dyDescent="0.25">
      <c r="A4" s="2"/>
      <c r="B4" s="2">
        <v>2</v>
      </c>
      <c r="C4" s="2">
        <v>2</v>
      </c>
      <c r="D4" s="2">
        <v>310</v>
      </c>
      <c r="E4">
        <f t="shared" ref="E4:E6" si="0">AVERAGE($D$3:$D$6)</f>
        <v>327.5</v>
      </c>
      <c r="F4">
        <f t="shared" ref="F4:F6" si="1">D4/E4</f>
        <v>0.94656488549618323</v>
      </c>
      <c r="G4" s="2">
        <v>0</v>
      </c>
      <c r="I4" s="4" t="s">
        <v>8</v>
      </c>
      <c r="J4" s="6">
        <v>8.0491704807400644E-2</v>
      </c>
    </row>
    <row r="5" spans="1:10" x14ac:dyDescent="0.25">
      <c r="A5" s="2"/>
      <c r="B5" s="2">
        <v>3</v>
      </c>
      <c r="C5" s="2">
        <v>3</v>
      </c>
      <c r="D5" s="2">
        <v>370</v>
      </c>
      <c r="E5">
        <f t="shared" si="0"/>
        <v>327.5</v>
      </c>
      <c r="F5">
        <f t="shared" si="1"/>
        <v>1.1297709923664123</v>
      </c>
      <c r="G5" s="2">
        <v>0</v>
      </c>
      <c r="I5" s="4" t="s">
        <v>14</v>
      </c>
      <c r="J5">
        <f>J3+J4</f>
        <v>0.58935510119065748</v>
      </c>
    </row>
    <row r="6" spans="1:10" x14ac:dyDescent="0.25">
      <c r="A6" s="2"/>
      <c r="B6" s="2">
        <v>4</v>
      </c>
      <c r="C6" s="2">
        <v>4</v>
      </c>
      <c r="D6" s="2">
        <v>300</v>
      </c>
      <c r="E6">
        <f t="shared" si="0"/>
        <v>327.5</v>
      </c>
      <c r="F6">
        <f t="shared" si="1"/>
        <v>0.91603053435114501</v>
      </c>
      <c r="G6" s="2">
        <v>0</v>
      </c>
      <c r="I6" s="4" t="s">
        <v>13</v>
      </c>
      <c r="J6">
        <f>SUMXMY2(G7:G26,D7:D26)/COUNT(G7:G26)</f>
        <v>302.25393187448043</v>
      </c>
    </row>
    <row r="7" spans="1:10" x14ac:dyDescent="0.25">
      <c r="A7" s="2">
        <v>2001</v>
      </c>
      <c r="B7" s="2">
        <v>1</v>
      </c>
      <c r="C7" s="2">
        <v>5</v>
      </c>
      <c r="D7" s="2">
        <v>378</v>
      </c>
      <c r="E7">
        <f>$J$3*(D7/F3) + (1 -$J$3)*E6</f>
        <v>351.74040179134789</v>
      </c>
      <c r="F7">
        <f>$J$4*(D7/ E7) + (1 -$J$4)*F3</f>
        <v>1.0130283512857627</v>
      </c>
      <c r="G7">
        <f>E6*F3</f>
        <v>329.99999999999994</v>
      </c>
    </row>
    <row r="8" spans="1:10" x14ac:dyDescent="0.25">
      <c r="A8" s="2"/>
      <c r="B8" s="2">
        <v>2</v>
      </c>
      <c r="C8" s="2">
        <v>6</v>
      </c>
      <c r="D8" s="2">
        <v>352</v>
      </c>
      <c r="E8">
        <f t="shared" ref="E8:E26" si="2">$J$3*(D8/F4) + (1 -$J$3)*E7</f>
        <v>361.98410995208104</v>
      </c>
      <c r="F8">
        <f t="shared" ref="F8:F26" si="3">$J$4*(D8/ E8) + (1 -$J$4)*F4</f>
        <v>0.9486458769470304</v>
      </c>
      <c r="G8">
        <f t="shared" ref="G8:G26" si="4">E7*F4</f>
        <v>332.94511314600868</v>
      </c>
    </row>
    <row r="9" spans="1:10" x14ac:dyDescent="0.25">
      <c r="A9" s="2"/>
      <c r="B9" s="2">
        <v>3</v>
      </c>
      <c r="C9" s="2">
        <v>7</v>
      </c>
      <c r="D9" s="2">
        <v>408</v>
      </c>
      <c r="E9">
        <f t="shared" si="2"/>
        <v>361.55209774328608</v>
      </c>
      <c r="F9">
        <f t="shared" si="3"/>
        <v>1.1296661183814498</v>
      </c>
      <c r="G9">
        <f t="shared" si="4"/>
        <v>408.95914712143508</v>
      </c>
    </row>
    <row r="10" spans="1:10" x14ac:dyDescent="0.25">
      <c r="A10" s="2"/>
      <c r="B10" s="2">
        <v>4</v>
      </c>
      <c r="C10" s="2">
        <v>8</v>
      </c>
      <c r="D10" s="2">
        <v>341</v>
      </c>
      <c r="E10">
        <f t="shared" si="2"/>
        <v>367.00010914811685</v>
      </c>
      <c r="F10">
        <f t="shared" si="3"/>
        <v>0.91708694794530188</v>
      </c>
      <c r="G10">
        <f t="shared" si="4"/>
        <v>331.19276129155975</v>
      </c>
    </row>
    <row r="11" spans="1:10" x14ac:dyDescent="0.25">
      <c r="A11" s="2">
        <v>2002</v>
      </c>
      <c r="B11" s="2">
        <v>1</v>
      </c>
      <c r="C11" s="2">
        <v>9</v>
      </c>
      <c r="D11" s="2">
        <v>354</v>
      </c>
      <c r="E11">
        <f t="shared" si="2"/>
        <v>358.06811592737211</v>
      </c>
      <c r="F11">
        <f t="shared" si="3"/>
        <v>1.0110651874289986</v>
      </c>
      <c r="G11">
        <f t="shared" si="4"/>
        <v>371.78151549201181</v>
      </c>
    </row>
    <row r="12" spans="1:10" x14ac:dyDescent="0.25">
      <c r="A12" s="2"/>
      <c r="B12" s="2">
        <v>2</v>
      </c>
      <c r="C12" s="2">
        <v>10</v>
      </c>
      <c r="D12" s="2">
        <v>329</v>
      </c>
      <c r="E12">
        <f t="shared" si="2"/>
        <v>352.33933902130389</v>
      </c>
      <c r="F12">
        <f t="shared" si="3"/>
        <v>0.94744760024807018</v>
      </c>
      <c r="G12">
        <f t="shared" si="4"/>
        <v>339.67984184069286</v>
      </c>
    </row>
    <row r="13" spans="1:10" x14ac:dyDescent="0.25">
      <c r="A13" s="2"/>
      <c r="B13" s="2">
        <v>3</v>
      </c>
      <c r="C13" s="2">
        <v>11</v>
      </c>
      <c r="D13" s="2">
        <v>402</v>
      </c>
      <c r="E13">
        <f t="shared" si="2"/>
        <v>354.12952996800118</v>
      </c>
      <c r="F13">
        <f t="shared" si="3"/>
        <v>1.1301097674080411</v>
      </c>
      <c r="G13">
        <f t="shared" si="4"/>
        <v>398.02581346528206</v>
      </c>
    </row>
    <row r="14" spans="1:10" x14ac:dyDescent="0.25">
      <c r="A14" s="2"/>
      <c r="B14" s="2">
        <v>4</v>
      </c>
      <c r="C14" s="2">
        <v>12</v>
      </c>
      <c r="D14" s="2">
        <v>303</v>
      </c>
      <c r="E14">
        <f t="shared" si="2"/>
        <v>342.05137365771606</v>
      </c>
      <c r="F14">
        <f t="shared" si="3"/>
        <v>0.9145711715636724</v>
      </c>
      <c r="G14">
        <f t="shared" si="4"/>
        <v>324.76756981565853</v>
      </c>
    </row>
    <row r="15" spans="1:10" x14ac:dyDescent="0.25">
      <c r="A15" s="2">
        <v>2003</v>
      </c>
      <c r="B15" s="2">
        <v>1</v>
      </c>
      <c r="C15" s="2">
        <v>13</v>
      </c>
      <c r="D15" s="2">
        <v>358</v>
      </c>
      <c r="E15">
        <f t="shared" si="2"/>
        <v>348.17332724496475</v>
      </c>
      <c r="F15">
        <f t="shared" si="3"/>
        <v>1.0124462899191455</v>
      </c>
      <c r="G15">
        <f t="shared" si="4"/>
        <v>345.83623621758511</v>
      </c>
    </row>
    <row r="16" spans="1:10" x14ac:dyDescent="0.25">
      <c r="A16" s="2"/>
      <c r="B16" s="2">
        <v>2</v>
      </c>
      <c r="C16" s="2">
        <v>14</v>
      </c>
      <c r="D16" s="2">
        <v>317</v>
      </c>
      <c r="E16">
        <f t="shared" si="2"/>
        <v>341.25778212456044</v>
      </c>
      <c r="F16">
        <f t="shared" si="3"/>
        <v>0.94595600403684288</v>
      </c>
      <c r="G16">
        <f t="shared" si="4"/>
        <v>329.87598336862789</v>
      </c>
    </row>
    <row r="17" spans="1:7" x14ac:dyDescent="0.25">
      <c r="A17" s="2"/>
      <c r="B17" s="2">
        <v>3</v>
      </c>
      <c r="C17" s="2">
        <v>15</v>
      </c>
      <c r="D17" s="2">
        <v>402</v>
      </c>
      <c r="E17">
        <f t="shared" si="2"/>
        <v>348.61588378849683</v>
      </c>
      <c r="F17">
        <f t="shared" si="3"/>
        <v>1.1319628358409575</v>
      </c>
      <c r="G17">
        <f t="shared" si="4"/>
        <v>385.65875278297096</v>
      </c>
    </row>
    <row r="18" spans="1:7" x14ac:dyDescent="0.25">
      <c r="A18" s="2"/>
      <c r="B18" s="2">
        <v>4</v>
      </c>
      <c r="C18" s="2">
        <v>16</v>
      </c>
      <c r="D18" s="2">
        <v>299</v>
      </c>
      <c r="E18">
        <f t="shared" si="2"/>
        <v>337.58031227802155</v>
      </c>
      <c r="F18">
        <f t="shared" si="3"/>
        <v>0.91224850192691986</v>
      </c>
      <c r="G18">
        <f t="shared" si="4"/>
        <v>318.83403726215062</v>
      </c>
    </row>
    <row r="19" spans="1:7" x14ac:dyDescent="0.25">
      <c r="A19" s="2">
        <v>2004</v>
      </c>
      <c r="B19" s="2">
        <v>1</v>
      </c>
      <c r="C19" s="2">
        <v>17</v>
      </c>
      <c r="D19" s="2">
        <v>340</v>
      </c>
      <c r="E19">
        <f t="shared" si="2"/>
        <v>336.68469800143521</v>
      </c>
      <c r="F19">
        <f t="shared" si="3"/>
        <v>1.0122370609387472</v>
      </c>
      <c r="G19">
        <f t="shared" si="4"/>
        <v>341.78193471562952</v>
      </c>
    </row>
    <row r="20" spans="1:7" x14ac:dyDescent="0.25">
      <c r="A20" s="2"/>
      <c r="B20" s="2">
        <v>2</v>
      </c>
      <c r="C20" s="2">
        <v>18</v>
      </c>
      <c r="D20" s="2">
        <v>303</v>
      </c>
      <c r="E20">
        <f t="shared" si="2"/>
        <v>328.35266131072297</v>
      </c>
      <c r="F20">
        <f t="shared" si="3"/>
        <v>0.94409119748106141</v>
      </c>
      <c r="G20">
        <f t="shared" si="4"/>
        <v>318.48891154178887</v>
      </c>
    </row>
    <row r="21" spans="1:7" x14ac:dyDescent="0.25">
      <c r="A21" s="2"/>
      <c r="B21" s="2">
        <v>3</v>
      </c>
      <c r="C21" s="2">
        <v>19</v>
      </c>
      <c r="D21" s="2">
        <v>387</v>
      </c>
      <c r="E21">
        <f t="shared" si="2"/>
        <v>335.23827228967872</v>
      </c>
      <c r="F21">
        <f t="shared" si="3"/>
        <v>1.1337690667643072</v>
      </c>
      <c r="G21">
        <f t="shared" si="4"/>
        <v>371.6830096532114</v>
      </c>
    </row>
    <row r="22" spans="1:7" x14ac:dyDescent="0.25">
      <c r="A22" s="2"/>
      <c r="B22" s="2">
        <v>4</v>
      </c>
      <c r="C22" s="2">
        <v>20</v>
      </c>
      <c r="D22" s="2">
        <v>305</v>
      </c>
      <c r="E22">
        <f t="shared" si="2"/>
        <v>334.78052503312369</v>
      </c>
      <c r="F22">
        <f t="shared" si="3"/>
        <v>0.91215160032894016</v>
      </c>
      <c r="G22">
        <f t="shared" si="4"/>
        <v>305.82061168482824</v>
      </c>
    </row>
    <row r="23" spans="1:7" x14ac:dyDescent="0.25">
      <c r="A23" s="2">
        <v>2005</v>
      </c>
      <c r="B23" s="2">
        <v>1</v>
      </c>
      <c r="C23" s="2">
        <v>21</v>
      </c>
      <c r="D23" s="2">
        <v>360</v>
      </c>
      <c r="E23">
        <f t="shared" si="2"/>
        <v>345.39917586045993</v>
      </c>
      <c r="F23">
        <f t="shared" si="3"/>
        <v>1.014654650063316</v>
      </c>
      <c r="G23">
        <f t="shared" si="4"/>
        <v>338.87725471905981</v>
      </c>
    </row>
    <row r="24" spans="1:7" x14ac:dyDescent="0.25">
      <c r="A24" s="2"/>
      <c r="B24" s="2">
        <v>2</v>
      </c>
      <c r="C24" s="2">
        <v>22</v>
      </c>
      <c r="D24" s="2">
        <v>346</v>
      </c>
      <c r="E24">
        <f t="shared" si="2"/>
        <v>356.13153344655086</v>
      </c>
      <c r="F24">
        <f t="shared" si="3"/>
        <v>0.9463014956763216</v>
      </c>
      <c r="G24">
        <f t="shared" si="4"/>
        <v>326.08832154707335</v>
      </c>
    </row>
    <row r="25" spans="1:7" x14ac:dyDescent="0.25">
      <c r="A25" s="2"/>
      <c r="B25" s="2">
        <v>3</v>
      </c>
      <c r="C25" s="2">
        <v>23</v>
      </c>
      <c r="D25" s="2">
        <v>396</v>
      </c>
      <c r="E25">
        <f t="shared" si="2"/>
        <v>352.64375539010882</v>
      </c>
      <c r="F25">
        <f t="shared" si="3"/>
        <v>1.1328979237406096</v>
      </c>
      <c r="G25">
        <f t="shared" si="4"/>
        <v>403.77091632103765</v>
      </c>
    </row>
    <row r="26" spans="1:7" x14ac:dyDescent="0.25">
      <c r="A26" s="2"/>
      <c r="B26" s="2">
        <v>4</v>
      </c>
      <c r="C26" s="2">
        <v>24</v>
      </c>
      <c r="D26" s="2">
        <v>324</v>
      </c>
      <c r="E26">
        <f t="shared" si="2"/>
        <v>353.9466275945133</v>
      </c>
      <c r="F26">
        <f t="shared" si="3"/>
        <v>0.91241244578802461</v>
      </c>
      <c r="G26">
        <f t="shared" si="4"/>
        <v>321.66456582509505</v>
      </c>
    </row>
    <row r="27" spans="1:7" x14ac:dyDescent="0.25">
      <c r="G27">
        <f>$E$26*F23</f>
        <v>359.13359156300174</v>
      </c>
    </row>
    <row r="28" spans="1:7" x14ac:dyDescent="0.25">
      <c r="G28">
        <f t="shared" ref="G28:G30" si="5">$E$26*F24</f>
        <v>334.94022308227795</v>
      </c>
    </row>
    <row r="29" spans="1:7" x14ac:dyDescent="0.25">
      <c r="G29">
        <f t="shared" si="5"/>
        <v>400.98539951681488</v>
      </c>
    </row>
    <row r="30" spans="1:7" x14ac:dyDescent="0.25">
      <c r="G30">
        <f t="shared" si="5"/>
        <v>322.94530816193299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</vt:lpstr>
      <vt:lpstr>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Nirmal Prasad Panta</cp:lastModifiedBy>
  <dcterms:created xsi:type="dcterms:W3CDTF">1999-12-04T21:42:26Z</dcterms:created>
  <dcterms:modified xsi:type="dcterms:W3CDTF">2023-06-16T10:08:53Z</dcterms:modified>
</cp:coreProperties>
</file>