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76" i="1" l="1"/>
  <c r="I15" i="1"/>
  <c r="C15" i="1" l="1"/>
  <c r="F15" i="1" s="1"/>
  <c r="E15" i="1"/>
  <c r="E76" i="1"/>
  <c r="C75" i="1"/>
  <c r="C74" i="1"/>
  <c r="C73" i="1"/>
  <c r="C72" i="1"/>
  <c r="C71" i="1"/>
  <c r="C70" i="1"/>
  <c r="C69" i="1"/>
  <c r="C68" i="1"/>
  <c r="C67" i="1"/>
  <c r="C66" i="1"/>
  <c r="C65" i="1"/>
  <c r="C64" i="1"/>
  <c r="E44" i="1"/>
  <c r="C43" i="1"/>
  <c r="C42" i="1"/>
  <c r="C41" i="1"/>
  <c r="C40" i="1"/>
  <c r="C39" i="1"/>
  <c r="C38" i="1"/>
  <c r="C37" i="1"/>
  <c r="C36" i="1"/>
  <c r="C35" i="1"/>
  <c r="C34" i="1"/>
  <c r="C33" i="1"/>
  <c r="C30" i="1"/>
  <c r="C29" i="1"/>
  <c r="C28" i="1"/>
  <c r="C44" i="1" s="1"/>
  <c r="F9" i="1"/>
  <c r="G9" i="1" s="1"/>
  <c r="F7" i="1"/>
  <c r="G7" i="1" s="1"/>
  <c r="F4" i="1"/>
  <c r="G10" i="1" s="1"/>
  <c r="C76" i="1" l="1"/>
  <c r="F44" i="1"/>
</calcChain>
</file>

<file path=xl/sharedStrings.xml><?xml version="1.0" encoding="utf-8"?>
<sst xmlns="http://schemas.openxmlformats.org/spreadsheetml/2006/main" count="32" uniqueCount="31">
  <si>
    <t>垫付资金利息收取情况表</t>
    <phoneticPr fontId="1" type="noConversion"/>
  </si>
  <si>
    <t>项目</t>
    <phoneticPr fontId="1" type="noConversion"/>
  </si>
  <si>
    <t>日期</t>
    <phoneticPr fontId="1" type="noConversion"/>
  </si>
  <si>
    <t>借款金额</t>
    <phoneticPr fontId="1" type="noConversion"/>
  </si>
  <si>
    <t>还款金额</t>
    <phoneticPr fontId="1" type="noConversion"/>
  </si>
  <si>
    <t>计息基数</t>
    <phoneticPr fontId="1" type="noConversion"/>
  </si>
  <si>
    <t>日利率</t>
    <phoneticPr fontId="1" type="noConversion"/>
  </si>
  <si>
    <t>应收利息</t>
    <phoneticPr fontId="1" type="noConversion"/>
  </si>
  <si>
    <t>2014.02.18</t>
    <phoneticPr fontId="1" type="noConversion"/>
  </si>
  <si>
    <t>2014年2月20日结息日</t>
    <phoneticPr fontId="1" type="noConversion"/>
  </si>
  <si>
    <t>2014.03.10</t>
    <phoneticPr fontId="1" type="noConversion"/>
  </si>
  <si>
    <t>2014.03.17</t>
    <phoneticPr fontId="1" type="noConversion"/>
  </si>
  <si>
    <t>2014年3月20日结息日</t>
    <phoneticPr fontId="1" type="noConversion"/>
  </si>
  <si>
    <t>2014.04.08</t>
    <phoneticPr fontId="1" type="noConversion"/>
  </si>
  <si>
    <t>2014年4月20日结息日</t>
    <phoneticPr fontId="1" type="noConversion"/>
  </si>
  <si>
    <t>应收利息合计</t>
    <phoneticPr fontId="1" type="noConversion"/>
  </si>
  <si>
    <t>借款天数</t>
    <phoneticPr fontId="1" type="noConversion"/>
  </si>
  <si>
    <t>借款日</t>
    <phoneticPr fontId="1" type="noConversion"/>
  </si>
  <si>
    <t>月利息</t>
    <phoneticPr fontId="1" type="noConversion"/>
  </si>
  <si>
    <t>2天</t>
    <phoneticPr fontId="1" type="noConversion"/>
  </si>
  <si>
    <t>35万借款日</t>
    <phoneticPr fontId="1" type="noConversion"/>
  </si>
  <si>
    <t>举例</t>
    <phoneticPr fontId="1" type="noConversion"/>
  </si>
  <si>
    <t>借款当日不计息，次日开始计息，到期日当天计息。</t>
    <phoneticPr fontId="1" type="noConversion"/>
  </si>
  <si>
    <t>1、每月20日为结息日</t>
    <phoneticPr fontId="1" type="noConversion"/>
  </si>
  <si>
    <t>2、每月为30天</t>
    <phoneticPr fontId="1" type="noConversion"/>
  </si>
  <si>
    <t>3、借款日到结息日的天数/每月的平均天数（30）</t>
    <phoneticPr fontId="1" type="noConversion"/>
  </si>
  <si>
    <t>这3天是怎么回事？</t>
    <phoneticPr fontId="1" type="noConversion"/>
  </si>
  <si>
    <t>20日是结息日，可能会变么？</t>
    <phoneticPr fontId="1" type="noConversion"/>
  </si>
  <si>
    <t>按项目算？还是按客户算？</t>
    <phoneticPr fontId="1" type="noConversion"/>
  </si>
  <si>
    <t>当前项目：</t>
    <phoneticPr fontId="1" type="noConversion"/>
  </si>
  <si>
    <t>算法：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</si>
</sst>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0.0000_ "/>
    <numFmt numFmtId="177" formatCode="0.00_ "/>
    <numFmt numFmtId="178" formatCode="_ * #,##0.0000_ ;_ * \-#,##0.0000_ ;_ * &quot;-&quot;??_ ;_ @_ 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0" fontId="0" fillId="0" borderId="5" xfId="0" applyBorder="1">
      <alignment vertical="center"/>
    </xf>
    <xf numFmtId="43" fontId="0" fillId="0" borderId="5" xfId="1" applyFont="1" applyBorder="1">
      <alignment vertical="center"/>
    </xf>
    <xf numFmtId="10" fontId="0" fillId="0" borderId="5" xfId="0" applyNumberFormat="1" applyBorder="1">
      <alignment vertical="center"/>
    </xf>
    <xf numFmtId="43" fontId="0" fillId="0" borderId="6" xfId="1" applyFont="1" applyBorder="1">
      <alignment vertical="center"/>
    </xf>
    <xf numFmtId="0" fontId="0" fillId="0" borderId="5" xfId="0" applyFill="1" applyBorder="1">
      <alignment vertical="center"/>
    </xf>
    <xf numFmtId="43" fontId="0" fillId="0" borderId="10" xfId="1" applyFont="1" applyBorder="1" applyAlignment="1">
      <alignment vertical="center"/>
    </xf>
    <xf numFmtId="43" fontId="0" fillId="0" borderId="0" xfId="1" applyFont="1">
      <alignment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  <xf numFmtId="43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177" fontId="0" fillId="0" borderId="0" xfId="0" applyNumberFormat="1">
      <alignment vertical="center"/>
    </xf>
    <xf numFmtId="178" fontId="0" fillId="0" borderId="0" xfId="1" applyNumberFormat="1" applyFont="1">
      <alignment vertical="center"/>
    </xf>
    <xf numFmtId="43" fontId="0" fillId="2" borderId="0" xfId="1" applyFont="1" applyFill="1">
      <alignment vertical="center"/>
    </xf>
    <xf numFmtId="43" fontId="0" fillId="3" borderId="0" xfId="1" applyFont="1" applyFill="1">
      <alignment vertical="center"/>
    </xf>
    <xf numFmtId="176" fontId="0" fillId="3" borderId="0" xfId="0" applyNumberFormat="1" applyFill="1">
      <alignment vertic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abSelected="1" topLeftCell="A7" workbookViewId="0">
      <selection activeCell="E22" sqref="E22"/>
    </sheetView>
  </sheetViews>
  <sheetFormatPr defaultRowHeight="13.5" x14ac:dyDescent="0.15"/>
  <cols>
    <col min="1" max="1" width="8.75" customWidth="1"/>
    <col min="2" max="2" width="20.125" customWidth="1"/>
    <col min="3" max="3" width="17.875" style="11" customWidth="1"/>
    <col min="4" max="4" width="13.875" style="11" customWidth="1"/>
    <col min="5" max="5" width="15.875" customWidth="1"/>
    <col min="6" max="6" width="12" style="11" customWidth="1"/>
    <col min="7" max="7" width="16.875" style="11" customWidth="1"/>
    <col min="8" max="9" width="12.75" bestFit="1" customWidth="1"/>
  </cols>
  <sheetData>
    <row r="1" spans="1:9" ht="21.75" customHeight="1" thickBot="1" x14ac:dyDescent="0.2">
      <c r="A1" s="21" t="s">
        <v>0</v>
      </c>
      <c r="B1" s="21"/>
      <c r="C1" s="21"/>
      <c r="D1" s="21"/>
      <c r="E1" s="21"/>
      <c r="F1" s="21"/>
      <c r="G1" s="21"/>
    </row>
    <row r="2" spans="1:9" x14ac:dyDescent="0.15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2" t="s">
        <v>6</v>
      </c>
      <c r="G2" s="4" t="s">
        <v>7</v>
      </c>
    </row>
    <row r="3" spans="1:9" ht="18" customHeight="1" x14ac:dyDescent="0.15">
      <c r="A3" s="22" t="s">
        <v>21</v>
      </c>
      <c r="B3" s="5" t="s">
        <v>8</v>
      </c>
      <c r="C3" s="6">
        <v>200000</v>
      </c>
      <c r="D3" s="6"/>
      <c r="E3" s="6"/>
      <c r="F3" s="7"/>
      <c r="G3" s="8"/>
    </row>
    <row r="4" spans="1:9" ht="18" customHeight="1" x14ac:dyDescent="0.15">
      <c r="A4" s="22"/>
      <c r="B4" s="5" t="s">
        <v>9</v>
      </c>
      <c r="C4" s="6"/>
      <c r="D4" s="6"/>
      <c r="E4" s="6">
        <v>26666.67</v>
      </c>
      <c r="F4" s="7">
        <f t="shared" ref="F4:F9" si="0">1.5%/30</f>
        <v>5.0000000000000001E-4</v>
      </c>
      <c r="G4" s="8">
        <v>13.33</v>
      </c>
    </row>
    <row r="5" spans="1:9" ht="18" customHeight="1" x14ac:dyDescent="0.15">
      <c r="A5" s="22"/>
      <c r="B5" s="5" t="s">
        <v>10</v>
      </c>
      <c r="C5" s="6">
        <v>350000</v>
      </c>
      <c r="D5" s="6"/>
      <c r="E5" s="6"/>
      <c r="F5" s="7"/>
      <c r="G5" s="8"/>
      <c r="I5" t="s">
        <v>23</v>
      </c>
    </row>
    <row r="6" spans="1:9" ht="18" customHeight="1" x14ac:dyDescent="0.15">
      <c r="A6" s="22"/>
      <c r="B6" s="5" t="s">
        <v>11</v>
      </c>
      <c r="C6" s="6">
        <v>200000</v>
      </c>
      <c r="D6" s="6"/>
      <c r="E6" s="6"/>
      <c r="F6" s="7"/>
      <c r="G6" s="8"/>
      <c r="I6" t="s">
        <v>24</v>
      </c>
    </row>
    <row r="7" spans="1:9" ht="18" customHeight="1" x14ac:dyDescent="0.15">
      <c r="A7" s="22"/>
      <c r="B7" s="9" t="s">
        <v>12</v>
      </c>
      <c r="C7" s="6"/>
      <c r="D7" s="6"/>
      <c r="E7" s="6">
        <v>9600000</v>
      </c>
      <c r="F7" s="7">
        <f t="shared" si="0"/>
        <v>5.0000000000000001E-4</v>
      </c>
      <c r="G7" s="8">
        <f>E7/28*F7*28</f>
        <v>4800</v>
      </c>
      <c r="I7" t="s">
        <v>25</v>
      </c>
    </row>
    <row r="8" spans="1:9" x14ac:dyDescent="0.15">
      <c r="A8" s="22"/>
      <c r="B8" s="9" t="s">
        <v>13</v>
      </c>
      <c r="C8" s="6">
        <v>100000</v>
      </c>
      <c r="D8" s="6"/>
      <c r="E8" s="6"/>
      <c r="F8" s="7"/>
      <c r="G8" s="8"/>
    </row>
    <row r="9" spans="1:9" x14ac:dyDescent="0.15">
      <c r="A9" s="22"/>
      <c r="B9" s="9" t="s">
        <v>14</v>
      </c>
      <c r="C9" s="6"/>
      <c r="D9" s="6"/>
      <c r="E9" s="6">
        <v>24450000</v>
      </c>
      <c r="F9" s="7">
        <f t="shared" si="0"/>
        <v>5.0000000000000001E-4</v>
      </c>
      <c r="G9" s="8">
        <f>E9/31*F9*31</f>
        <v>12224.999999999998</v>
      </c>
    </row>
    <row r="10" spans="1:9" ht="14.25" thickBot="1" x14ac:dyDescent="0.2">
      <c r="A10" s="23" t="s">
        <v>15</v>
      </c>
      <c r="B10" s="24"/>
      <c r="C10" s="24"/>
      <c r="D10" s="24"/>
      <c r="E10" s="24"/>
      <c r="F10" s="25"/>
      <c r="G10" s="10">
        <f>G4+G7+G9</f>
        <v>17038.329999999998</v>
      </c>
    </row>
    <row r="11" spans="1:9" x14ac:dyDescent="0.15">
      <c r="A11" t="s">
        <v>22</v>
      </c>
    </row>
    <row r="12" spans="1:9" x14ac:dyDescent="0.15">
      <c r="A12" t="s">
        <v>16</v>
      </c>
      <c r="B12" s="12">
        <v>41688</v>
      </c>
      <c r="C12" s="11">
        <v>200000</v>
      </c>
      <c r="D12" s="11" t="s">
        <v>17</v>
      </c>
      <c r="E12" t="s">
        <v>6</v>
      </c>
      <c r="F12" s="11" t="s">
        <v>18</v>
      </c>
      <c r="G12"/>
    </row>
    <row r="13" spans="1:9" x14ac:dyDescent="0.15">
      <c r="B13" s="12">
        <v>41689</v>
      </c>
      <c r="C13" s="11">
        <v>200000</v>
      </c>
      <c r="G13"/>
    </row>
    <row r="14" spans="1:9" x14ac:dyDescent="0.15">
      <c r="B14" s="12">
        <v>41690</v>
      </c>
      <c r="C14" s="11">
        <v>200000</v>
      </c>
      <c r="E14" s="13"/>
      <c r="G14"/>
    </row>
    <row r="15" spans="1:9" x14ac:dyDescent="0.15">
      <c r="A15" t="s">
        <v>19</v>
      </c>
      <c r="C15" s="11">
        <f>SUM(C13:C14)/30*2</f>
        <v>26666.666666666668</v>
      </c>
      <c r="E15" s="13">
        <f>1.5%/30</f>
        <v>5.0000000000000001E-4</v>
      </c>
      <c r="F15" s="11">
        <f>C15*E15</f>
        <v>13.333333333333334</v>
      </c>
      <c r="G15"/>
      <c r="I15" s="14">
        <f>C3*4/30</f>
        <v>26666.666666666668</v>
      </c>
    </row>
    <row r="16" spans="1:9" x14ac:dyDescent="0.15">
      <c r="B16" s="12">
        <v>41691</v>
      </c>
      <c r="C16" s="11">
        <v>200000</v>
      </c>
      <c r="E16" s="13"/>
      <c r="G16"/>
    </row>
    <row r="17" spans="2:8" x14ac:dyDescent="0.15">
      <c r="B17" s="12">
        <v>41692</v>
      </c>
      <c r="C17" s="11">
        <v>200000</v>
      </c>
      <c r="E17" s="13"/>
      <c r="G17"/>
    </row>
    <row r="18" spans="2:8" x14ac:dyDescent="0.15">
      <c r="B18" s="12">
        <v>41693</v>
      </c>
      <c r="C18" s="11">
        <v>200000</v>
      </c>
      <c r="E18" s="13"/>
      <c r="G18" s="14"/>
    </row>
    <row r="19" spans="2:8" x14ac:dyDescent="0.15">
      <c r="B19" s="12">
        <v>41694</v>
      </c>
      <c r="C19" s="11">
        <v>200000</v>
      </c>
      <c r="E19" s="13"/>
      <c r="G19"/>
      <c r="H19" t="s">
        <v>29</v>
      </c>
    </row>
    <row r="20" spans="2:8" x14ac:dyDescent="0.15">
      <c r="B20" s="12">
        <v>41695</v>
      </c>
      <c r="C20" s="11">
        <v>200000</v>
      </c>
      <c r="E20" s="13"/>
      <c r="G20"/>
    </row>
    <row r="21" spans="2:8" x14ac:dyDescent="0.15">
      <c r="B21" s="12">
        <v>41696</v>
      </c>
      <c r="C21" s="11">
        <v>200000</v>
      </c>
      <c r="E21" s="13"/>
      <c r="G21"/>
    </row>
    <row r="22" spans="2:8" x14ac:dyDescent="0.15">
      <c r="B22" s="12">
        <v>41697</v>
      </c>
      <c r="C22" s="11">
        <v>200000</v>
      </c>
      <c r="E22" s="13"/>
      <c r="G22"/>
    </row>
    <row r="23" spans="2:8" x14ac:dyDescent="0.15">
      <c r="B23" s="12">
        <v>41698</v>
      </c>
      <c r="C23" s="11">
        <v>200000</v>
      </c>
      <c r="E23" s="13"/>
      <c r="G23"/>
    </row>
    <row r="24" spans="2:8" x14ac:dyDescent="0.15">
      <c r="B24" s="12">
        <v>41699</v>
      </c>
      <c r="C24" s="11">
        <v>200000</v>
      </c>
      <c r="E24" s="13"/>
      <c r="G24"/>
    </row>
    <row r="25" spans="2:8" x14ac:dyDescent="0.15">
      <c r="B25" s="12">
        <v>41700</v>
      </c>
      <c r="C25" s="11">
        <v>200000</v>
      </c>
      <c r="E25" s="13"/>
      <c r="G25"/>
    </row>
    <row r="26" spans="2:8" x14ac:dyDescent="0.15">
      <c r="B26" s="12">
        <v>41701</v>
      </c>
      <c r="C26" s="11">
        <v>200000</v>
      </c>
      <c r="E26" s="13"/>
      <c r="G26"/>
    </row>
    <row r="27" spans="2:8" x14ac:dyDescent="0.15">
      <c r="B27" s="12">
        <v>41702</v>
      </c>
      <c r="C27" s="11">
        <v>200000</v>
      </c>
      <c r="E27" s="13"/>
      <c r="G27"/>
    </row>
    <row r="28" spans="2:8" x14ac:dyDescent="0.15">
      <c r="B28" s="12">
        <v>41703</v>
      </c>
      <c r="C28" s="18">
        <f>200000-100000</f>
        <v>100000</v>
      </c>
      <c r="D28" s="19" t="s">
        <v>26</v>
      </c>
      <c r="E28" s="20"/>
      <c r="F28" s="19"/>
      <c r="G28"/>
    </row>
    <row r="29" spans="2:8" x14ac:dyDescent="0.15">
      <c r="B29" s="12">
        <v>41704</v>
      </c>
      <c r="C29" s="11">
        <f t="shared" ref="C29:C30" si="1">200000-100000</f>
        <v>100000</v>
      </c>
      <c r="D29" s="19" t="s">
        <v>27</v>
      </c>
      <c r="E29" s="20"/>
      <c r="F29" s="19"/>
      <c r="G29"/>
    </row>
    <row r="30" spans="2:8" x14ac:dyDescent="0.15">
      <c r="B30" s="12">
        <v>41705</v>
      </c>
      <c r="C30" s="11">
        <f t="shared" si="1"/>
        <v>100000</v>
      </c>
      <c r="D30" s="19" t="s">
        <v>28</v>
      </c>
      <c r="E30" s="20"/>
      <c r="F30" s="19"/>
      <c r="G30"/>
    </row>
    <row r="31" spans="2:8" x14ac:dyDescent="0.15">
      <c r="B31" s="12">
        <v>41706</v>
      </c>
      <c r="C31" s="11">
        <v>200000</v>
      </c>
      <c r="E31" s="13"/>
      <c r="G31"/>
    </row>
    <row r="32" spans="2:8" x14ac:dyDescent="0.15">
      <c r="B32" s="12">
        <v>41707</v>
      </c>
      <c r="C32" s="11">
        <v>200000</v>
      </c>
      <c r="E32" s="13"/>
      <c r="G32"/>
    </row>
    <row r="33" spans="2:7" x14ac:dyDescent="0.15">
      <c r="B33" s="12">
        <v>41708</v>
      </c>
      <c r="C33" s="11">
        <f>200000</f>
        <v>200000</v>
      </c>
      <c r="D33" s="11" t="s">
        <v>20</v>
      </c>
      <c r="E33" s="13"/>
      <c r="G33"/>
    </row>
    <row r="34" spans="2:7" x14ac:dyDescent="0.15">
      <c r="B34" s="12">
        <v>41709</v>
      </c>
      <c r="C34" s="11">
        <f>200000+350000</f>
        <v>550000</v>
      </c>
      <c r="E34" s="13"/>
      <c r="G34" s="14"/>
    </row>
    <row r="35" spans="2:7" x14ac:dyDescent="0.15">
      <c r="B35" s="12">
        <v>41710</v>
      </c>
      <c r="C35" s="11">
        <f t="shared" ref="C35:C39" si="2">200000+350000</f>
        <v>550000</v>
      </c>
      <c r="E35" s="13"/>
      <c r="G35"/>
    </row>
    <row r="36" spans="2:7" x14ac:dyDescent="0.15">
      <c r="B36" s="12">
        <v>41711</v>
      </c>
      <c r="C36" s="11">
        <f t="shared" si="2"/>
        <v>550000</v>
      </c>
      <c r="E36" s="13"/>
      <c r="G36"/>
    </row>
    <row r="37" spans="2:7" x14ac:dyDescent="0.15">
      <c r="B37" s="12">
        <v>41712</v>
      </c>
      <c r="C37" s="11">
        <f t="shared" si="2"/>
        <v>550000</v>
      </c>
      <c r="E37" s="13"/>
      <c r="G37"/>
    </row>
    <row r="38" spans="2:7" x14ac:dyDescent="0.15">
      <c r="B38" s="12">
        <v>41713</v>
      </c>
      <c r="C38" s="11">
        <f t="shared" si="2"/>
        <v>550000</v>
      </c>
      <c r="E38" s="13"/>
      <c r="G38"/>
    </row>
    <row r="39" spans="2:7" x14ac:dyDescent="0.15">
      <c r="B39" s="12">
        <v>41714</v>
      </c>
      <c r="C39" s="11">
        <f t="shared" si="2"/>
        <v>550000</v>
      </c>
      <c r="E39" s="13"/>
      <c r="G39"/>
    </row>
    <row r="40" spans="2:7" x14ac:dyDescent="0.15">
      <c r="B40" s="12">
        <v>41715</v>
      </c>
      <c r="C40" s="11">
        <f>200000+350000+200000</f>
        <v>750000</v>
      </c>
      <c r="E40" s="13"/>
      <c r="G40" s="14"/>
    </row>
    <row r="41" spans="2:7" x14ac:dyDescent="0.15">
      <c r="B41" s="12">
        <v>41716</v>
      </c>
      <c r="C41" s="11">
        <f t="shared" ref="C41:C43" si="3">200000+350000+200000</f>
        <v>750000</v>
      </c>
      <c r="E41" s="13"/>
      <c r="G41" s="14"/>
    </row>
    <row r="42" spans="2:7" x14ac:dyDescent="0.15">
      <c r="B42" s="12">
        <v>41717</v>
      </c>
      <c r="C42" s="11">
        <f t="shared" si="3"/>
        <v>750000</v>
      </c>
      <c r="E42" s="13"/>
      <c r="G42"/>
    </row>
    <row r="43" spans="2:7" x14ac:dyDescent="0.15">
      <c r="B43" s="12">
        <v>41718</v>
      </c>
      <c r="C43" s="11">
        <f t="shared" si="3"/>
        <v>750000</v>
      </c>
      <c r="E43" s="13"/>
      <c r="G43"/>
    </row>
    <row r="44" spans="2:7" x14ac:dyDescent="0.15">
      <c r="C44" s="11">
        <f>SUM(C16:C43)/30*30</f>
        <v>9600000</v>
      </c>
      <c r="D44"/>
      <c r="E44" s="15">
        <f>1.5/100/30</f>
        <v>5.0000000000000001E-4</v>
      </c>
      <c r="F44" s="11">
        <f>C44/28*E44*28</f>
        <v>4800</v>
      </c>
      <c r="G44"/>
    </row>
    <row r="45" spans="2:7" x14ac:dyDescent="0.15">
      <c r="B45" s="12">
        <v>41719</v>
      </c>
      <c r="C45" s="11">
        <v>750000</v>
      </c>
      <c r="D45"/>
      <c r="E45" s="15"/>
    </row>
    <row r="46" spans="2:7" x14ac:dyDescent="0.15">
      <c r="B46" s="12">
        <v>41720</v>
      </c>
      <c r="C46" s="11">
        <v>750000</v>
      </c>
      <c r="D46"/>
      <c r="E46" s="15"/>
      <c r="G46"/>
    </row>
    <row r="47" spans="2:7" x14ac:dyDescent="0.15">
      <c r="B47" s="12">
        <v>41721</v>
      </c>
      <c r="C47" s="11">
        <v>750000</v>
      </c>
      <c r="D47"/>
      <c r="E47" s="11"/>
      <c r="G47"/>
    </row>
    <row r="48" spans="2:7" x14ac:dyDescent="0.15">
      <c r="B48" s="12">
        <v>41722</v>
      </c>
      <c r="C48" s="11">
        <v>750000</v>
      </c>
      <c r="D48"/>
      <c r="E48" s="11"/>
      <c r="G48"/>
    </row>
    <row r="49" spans="2:7" x14ac:dyDescent="0.15">
      <c r="B49" s="12">
        <v>41723</v>
      </c>
      <c r="C49" s="11">
        <v>750000</v>
      </c>
      <c r="D49"/>
      <c r="E49" s="11"/>
      <c r="G49"/>
    </row>
    <row r="50" spans="2:7" x14ac:dyDescent="0.15">
      <c r="B50" s="12">
        <v>41724</v>
      </c>
      <c r="C50" s="11">
        <v>750000</v>
      </c>
      <c r="D50"/>
      <c r="E50" s="11"/>
      <c r="G50"/>
    </row>
    <row r="51" spans="2:7" x14ac:dyDescent="0.15">
      <c r="B51" s="12">
        <v>41725</v>
      </c>
      <c r="C51" s="11">
        <v>750000</v>
      </c>
      <c r="D51"/>
      <c r="E51" s="11"/>
      <c r="G51"/>
    </row>
    <row r="52" spans="2:7" x14ac:dyDescent="0.15">
      <c r="B52" s="12">
        <v>41726</v>
      </c>
      <c r="C52" s="11">
        <v>750000</v>
      </c>
      <c r="D52"/>
      <c r="E52" s="11"/>
      <c r="G52"/>
    </row>
    <row r="53" spans="2:7" x14ac:dyDescent="0.15">
      <c r="B53" s="12">
        <v>41727</v>
      </c>
      <c r="C53" s="11">
        <v>750000</v>
      </c>
      <c r="D53"/>
      <c r="E53" s="11"/>
      <c r="G53"/>
    </row>
    <row r="54" spans="2:7" x14ac:dyDescent="0.15">
      <c r="B54" s="12">
        <v>41728</v>
      </c>
      <c r="C54" s="11">
        <v>750000</v>
      </c>
      <c r="D54"/>
      <c r="E54" s="11"/>
      <c r="G54"/>
    </row>
    <row r="55" spans="2:7" x14ac:dyDescent="0.15">
      <c r="B55" s="12">
        <v>41729</v>
      </c>
      <c r="C55" s="11">
        <v>750000</v>
      </c>
      <c r="D55"/>
      <c r="E55" s="11"/>
      <c r="G55"/>
    </row>
    <row r="56" spans="2:7" x14ac:dyDescent="0.15">
      <c r="B56" s="12">
        <v>41730</v>
      </c>
      <c r="C56" s="11">
        <v>750000</v>
      </c>
      <c r="D56"/>
      <c r="E56" s="11"/>
      <c r="G56"/>
    </row>
    <row r="57" spans="2:7" x14ac:dyDescent="0.15">
      <c r="B57" s="12">
        <v>41731</v>
      </c>
      <c r="C57" s="11">
        <v>750000</v>
      </c>
      <c r="D57"/>
      <c r="E57" s="11"/>
      <c r="G57"/>
    </row>
    <row r="58" spans="2:7" x14ac:dyDescent="0.15">
      <c r="B58" s="12">
        <v>41732</v>
      </c>
      <c r="C58" s="11">
        <v>750000</v>
      </c>
      <c r="D58"/>
      <c r="E58" s="11"/>
      <c r="G58"/>
    </row>
    <row r="59" spans="2:7" x14ac:dyDescent="0.15">
      <c r="B59" s="12">
        <v>41733</v>
      </c>
      <c r="C59" s="11">
        <v>750000</v>
      </c>
      <c r="D59"/>
      <c r="E59" s="11"/>
      <c r="G59"/>
    </row>
    <row r="60" spans="2:7" x14ac:dyDescent="0.15">
      <c r="B60" s="12">
        <v>41734</v>
      </c>
      <c r="C60" s="11">
        <v>750000</v>
      </c>
      <c r="D60"/>
      <c r="E60" s="11"/>
      <c r="G60"/>
    </row>
    <row r="61" spans="2:7" x14ac:dyDescent="0.15">
      <c r="B61" s="12">
        <v>41735</v>
      </c>
      <c r="C61" s="11">
        <v>750000</v>
      </c>
      <c r="D61"/>
      <c r="E61" s="11"/>
      <c r="G61"/>
    </row>
    <row r="62" spans="2:7" x14ac:dyDescent="0.15">
      <c r="B62" s="12">
        <v>41736</v>
      </c>
      <c r="C62" s="11">
        <v>750000</v>
      </c>
      <c r="D62"/>
      <c r="E62" s="11"/>
      <c r="G62"/>
    </row>
    <row r="63" spans="2:7" x14ac:dyDescent="0.15">
      <c r="B63" s="12">
        <v>41737</v>
      </c>
      <c r="C63" s="11">
        <v>750000</v>
      </c>
      <c r="D63"/>
      <c r="E63" s="11"/>
      <c r="G63"/>
    </row>
    <row r="64" spans="2:7" x14ac:dyDescent="0.15">
      <c r="B64" s="12">
        <v>41738</v>
      </c>
      <c r="C64" s="11">
        <f>750000+100000</f>
        <v>850000</v>
      </c>
      <c r="D64"/>
      <c r="E64" s="11"/>
      <c r="G64" s="16"/>
    </row>
    <row r="65" spans="2:7" x14ac:dyDescent="0.15">
      <c r="B65" s="12">
        <v>41739</v>
      </c>
      <c r="C65" s="11">
        <f t="shared" ref="C65:C75" si="4">750000+100000</f>
        <v>850000</v>
      </c>
      <c r="D65"/>
      <c r="E65" s="11"/>
      <c r="G65"/>
    </row>
    <row r="66" spans="2:7" x14ac:dyDescent="0.15">
      <c r="B66" s="12">
        <v>41740</v>
      </c>
      <c r="C66" s="11">
        <f t="shared" si="4"/>
        <v>850000</v>
      </c>
      <c r="D66"/>
      <c r="E66" s="11"/>
      <c r="G66"/>
    </row>
    <row r="67" spans="2:7" x14ac:dyDescent="0.15">
      <c r="B67" s="12">
        <v>41741</v>
      </c>
      <c r="C67" s="11">
        <f t="shared" si="4"/>
        <v>850000</v>
      </c>
      <c r="D67"/>
      <c r="E67" s="11"/>
      <c r="G67"/>
    </row>
    <row r="68" spans="2:7" x14ac:dyDescent="0.15">
      <c r="B68" s="12">
        <v>41742</v>
      </c>
      <c r="C68" s="11">
        <f t="shared" si="4"/>
        <v>850000</v>
      </c>
      <c r="D68"/>
      <c r="E68" s="11"/>
      <c r="G68"/>
    </row>
    <row r="69" spans="2:7" x14ac:dyDescent="0.15">
      <c r="B69" s="12">
        <v>41743</v>
      </c>
      <c r="C69" s="11">
        <f t="shared" si="4"/>
        <v>850000</v>
      </c>
      <c r="D69"/>
      <c r="E69" s="11"/>
      <c r="G69"/>
    </row>
    <row r="70" spans="2:7" x14ac:dyDescent="0.15">
      <c r="B70" s="12">
        <v>41744</v>
      </c>
      <c r="C70" s="11">
        <f t="shared" si="4"/>
        <v>850000</v>
      </c>
      <c r="D70"/>
      <c r="E70" s="11"/>
      <c r="G70"/>
    </row>
    <row r="71" spans="2:7" x14ac:dyDescent="0.15">
      <c r="B71" s="12">
        <v>41745</v>
      </c>
      <c r="C71" s="11">
        <f t="shared" si="4"/>
        <v>850000</v>
      </c>
      <c r="D71"/>
      <c r="E71" s="11"/>
      <c r="G71"/>
    </row>
    <row r="72" spans="2:7" x14ac:dyDescent="0.15">
      <c r="B72" s="12">
        <v>41746</v>
      </c>
      <c r="C72" s="11">
        <f t="shared" si="4"/>
        <v>850000</v>
      </c>
      <c r="D72"/>
      <c r="E72" s="11"/>
      <c r="G72"/>
    </row>
    <row r="73" spans="2:7" x14ac:dyDescent="0.15">
      <c r="B73" s="12">
        <v>41747</v>
      </c>
      <c r="C73" s="11">
        <f t="shared" si="4"/>
        <v>850000</v>
      </c>
      <c r="D73"/>
      <c r="E73" s="11"/>
      <c r="G73"/>
    </row>
    <row r="74" spans="2:7" x14ac:dyDescent="0.15">
      <c r="B74" s="12">
        <v>41748</v>
      </c>
      <c r="C74" s="11">
        <f t="shared" si="4"/>
        <v>850000</v>
      </c>
      <c r="D74"/>
      <c r="E74" s="11"/>
      <c r="G74"/>
    </row>
    <row r="75" spans="2:7" x14ac:dyDescent="0.15">
      <c r="B75" s="12">
        <v>41749</v>
      </c>
      <c r="C75" s="11">
        <f t="shared" si="4"/>
        <v>850000</v>
      </c>
      <c r="D75"/>
      <c r="E75" s="11"/>
      <c r="G75"/>
    </row>
    <row r="76" spans="2:7" x14ac:dyDescent="0.15">
      <c r="C76" s="11">
        <f>SUM(C45:C75)/30*30</f>
        <v>24450000</v>
      </c>
      <c r="D76"/>
      <c r="E76" s="17">
        <f>1.5/100/30</f>
        <v>5.0000000000000001E-4</v>
      </c>
      <c r="F76" s="11">
        <f>C76/31*E76*31</f>
        <v>12224.999999999998</v>
      </c>
      <c r="G76" s="14"/>
    </row>
  </sheetData>
  <mergeCells count="3">
    <mergeCell ref="A1:G1"/>
    <mergeCell ref="A3:A9"/>
    <mergeCell ref="A10:F1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3" sqref="H13"/>
    </sheetView>
  </sheetViews>
  <sheetFormatPr defaultRowHeight="13.5" x14ac:dyDescent="0.15"/>
  <sheetData>
    <row r="1" spans="1:1" x14ac:dyDescent="0.15">
      <c r="A1" t="s">
        <v>30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2014-08-16T04:59:34Z</dcterms:modified>
</cp:coreProperties>
</file>