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21720" windowHeight="11985" tabRatio="838"/>
  </bookViews>
  <sheets>
    <sheet name="00_数据初始化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3" l="1"/>
  <c r="M38" i="3"/>
  <c r="W38" i="3" s="1"/>
  <c r="Z38" i="3" s="1"/>
  <c r="W83" i="3"/>
  <c r="AE60" i="3"/>
  <c r="W28" i="3"/>
  <c r="AP26" i="3"/>
  <c r="AN26" i="3"/>
  <c r="AQ26" i="3" s="1"/>
  <c r="W26" i="3"/>
  <c r="Z26" i="3" s="1"/>
  <c r="AE24" i="3"/>
  <c r="W25" i="3"/>
  <c r="W24" i="3"/>
  <c r="AN23" i="3"/>
  <c r="AQ23" i="3" s="1"/>
  <c r="AN27" i="3"/>
  <c r="AE23" i="3"/>
  <c r="W23" i="3"/>
  <c r="AN22" i="3"/>
  <c r="AQ22" i="3" s="1"/>
  <c r="AP17" i="3"/>
  <c r="AL17" i="3"/>
  <c r="AD17" i="3"/>
  <c r="Y17" i="3"/>
  <c r="AP16" i="3"/>
  <c r="AN16" i="3"/>
  <c r="AQ16" i="3" s="1"/>
  <c r="AL16" i="3"/>
  <c r="AE16" i="3"/>
  <c r="AD16" i="3"/>
  <c r="Y16" i="3"/>
  <c r="W16" i="3"/>
  <c r="Z16" i="3" s="1"/>
  <c r="AE15" i="3"/>
  <c r="AE14" i="3"/>
  <c r="AN17" i="3"/>
  <c r="AE17" i="3"/>
  <c r="W17" i="3"/>
  <c r="Z17" i="3" s="1"/>
  <c r="AL11" i="3"/>
  <c r="AL12" i="3"/>
  <c r="AL13" i="3"/>
  <c r="AL14" i="3"/>
  <c r="AD11" i="3"/>
  <c r="AD12" i="3"/>
  <c r="AP10" i="3"/>
  <c r="AN10" i="3"/>
  <c r="AQ10" i="3" s="1"/>
  <c r="AL10" i="3"/>
  <c r="AE10" i="3"/>
  <c r="AD10" i="3"/>
  <c r="Y10" i="3"/>
  <c r="W10" i="3"/>
  <c r="Z10" i="3" s="1"/>
  <c r="AP9" i="3"/>
  <c r="AN9" i="3"/>
  <c r="AQ9" i="3" s="1"/>
  <c r="AL9" i="3"/>
  <c r="AE9" i="3"/>
  <c r="AD9" i="3"/>
  <c r="Y9" i="3"/>
  <c r="W9" i="3"/>
  <c r="Z9" i="3" s="1"/>
  <c r="AP8" i="3"/>
  <c r="AN8" i="3"/>
  <c r="AQ8" i="3" s="1"/>
  <c r="AE8" i="3"/>
  <c r="AD8" i="3"/>
  <c r="Y8" i="3"/>
  <c r="W8" i="3"/>
  <c r="Z8" i="3" s="1"/>
  <c r="AP7" i="3"/>
  <c r="AN7" i="3"/>
  <c r="AQ7" i="3" s="1"/>
  <c r="AE7" i="3"/>
  <c r="AD7" i="3"/>
  <c r="Y7" i="3"/>
  <c r="W7" i="3"/>
  <c r="Z7" i="3" s="1"/>
  <c r="AP6" i="3"/>
  <c r="AN6" i="3"/>
  <c r="AQ6" i="3" s="1"/>
  <c r="AL6" i="3"/>
  <c r="AE6" i="3"/>
  <c r="AD6" i="3"/>
  <c r="Y6" i="3"/>
  <c r="W6" i="3"/>
  <c r="Z6" i="3" s="1"/>
  <c r="W3" i="3"/>
  <c r="Z3" i="3" s="1"/>
  <c r="AN3" i="3"/>
  <c r="AE3" i="3"/>
  <c r="AN2" i="3"/>
  <c r="AP14" i="3"/>
  <c r="AN14" i="3"/>
  <c r="AQ14" i="3" s="1"/>
  <c r="AD14" i="3"/>
  <c r="Y14" i="3"/>
  <c r="W14" i="3"/>
  <c r="Z14" i="3" s="1"/>
  <c r="AP13" i="3"/>
  <c r="AN13" i="3"/>
  <c r="AQ13" i="3" s="1"/>
  <c r="AE13" i="3"/>
  <c r="AD13" i="3"/>
  <c r="Y13" i="3"/>
  <c r="W13" i="3"/>
  <c r="Z13" i="3" s="1"/>
  <c r="AP12" i="3"/>
  <c r="AQ12" i="3"/>
  <c r="AE12" i="3"/>
  <c r="Y12" i="3"/>
  <c r="W12" i="3"/>
  <c r="Z12" i="3" s="1"/>
  <c r="AP11" i="3"/>
  <c r="AN11" i="3"/>
  <c r="AQ11" i="3" s="1"/>
  <c r="AE11" i="3"/>
  <c r="Y11" i="3"/>
  <c r="W11" i="3"/>
  <c r="Z11" i="3" s="1"/>
  <c r="AL3" i="3"/>
  <c r="AL15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2" i="3"/>
  <c r="AN4" i="3"/>
  <c r="AN5" i="3"/>
  <c r="AN15" i="3"/>
  <c r="AN18" i="3"/>
  <c r="AQ18" i="3" s="1"/>
  <c r="AN19" i="3"/>
  <c r="AN20" i="3"/>
  <c r="AN21" i="3"/>
  <c r="AN24" i="3"/>
  <c r="AQ24" i="3" s="1"/>
  <c r="AN28" i="3"/>
  <c r="AN29" i="3"/>
  <c r="AN31" i="3"/>
  <c r="AN32" i="3"/>
  <c r="AQ32" i="3" s="1"/>
  <c r="AN33" i="3"/>
  <c r="AN34" i="3"/>
  <c r="AN35" i="3"/>
  <c r="AN37" i="3"/>
  <c r="AQ37" i="3" s="1"/>
  <c r="AN38" i="3"/>
  <c r="AQ38" i="3" s="1"/>
  <c r="AN39" i="3"/>
  <c r="AQ39" i="3" s="1"/>
  <c r="AN41" i="3"/>
  <c r="AN42" i="3"/>
  <c r="AQ42" i="3" s="1"/>
  <c r="AN43" i="3"/>
  <c r="AN44" i="3"/>
  <c r="AN45" i="3"/>
  <c r="AN46" i="3"/>
  <c r="AQ46" i="3" s="1"/>
  <c r="AN47" i="3"/>
  <c r="AN48" i="3"/>
  <c r="AN49" i="3"/>
  <c r="AN50" i="3"/>
  <c r="AQ50" i="3" s="1"/>
  <c r="AN51" i="3"/>
  <c r="AN52" i="3"/>
  <c r="AN54" i="3"/>
  <c r="AN55" i="3"/>
  <c r="AQ55" i="3" s="1"/>
  <c r="AN56" i="3"/>
  <c r="AN57" i="3"/>
  <c r="AN58" i="3"/>
  <c r="AN59" i="3"/>
  <c r="AQ59" i="3" s="1"/>
  <c r="AN60" i="3"/>
  <c r="AN61" i="3"/>
  <c r="AN62" i="3"/>
  <c r="AN63" i="3"/>
  <c r="AN64" i="3"/>
  <c r="AN65" i="3"/>
  <c r="AN66" i="3"/>
  <c r="AN67" i="3"/>
  <c r="AQ67" i="3" s="1"/>
  <c r="AN68" i="3"/>
  <c r="AN69" i="3"/>
  <c r="AN70" i="3"/>
  <c r="AN71" i="3"/>
  <c r="AQ71" i="3" s="1"/>
  <c r="AN72" i="3"/>
  <c r="AN73" i="3"/>
  <c r="AN74" i="3"/>
  <c r="AN75" i="3"/>
  <c r="AQ75" i="3" s="1"/>
  <c r="AN76" i="3"/>
  <c r="AN77" i="3"/>
  <c r="AQ77" i="3" s="1"/>
  <c r="AN78" i="3"/>
  <c r="AN79" i="3"/>
  <c r="AQ79" i="3" s="1"/>
  <c r="AN80" i="3"/>
  <c r="AN81" i="3"/>
  <c r="AN82" i="3"/>
  <c r="AN83" i="3"/>
  <c r="AQ83" i="3" s="1"/>
  <c r="AN84" i="3"/>
  <c r="AN85" i="3"/>
  <c r="AN86" i="3"/>
  <c r="AD3" i="3"/>
  <c r="AD4" i="3"/>
  <c r="AD5" i="3"/>
  <c r="AD15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2" i="3"/>
  <c r="AE4" i="3"/>
  <c r="AE5" i="3"/>
  <c r="AE18" i="3"/>
  <c r="AE19" i="3"/>
  <c r="AE20" i="3"/>
  <c r="AE21" i="3"/>
  <c r="AE22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2" i="3"/>
  <c r="AQ3" i="3"/>
  <c r="AQ4" i="3"/>
  <c r="AQ5" i="3"/>
  <c r="AQ15" i="3"/>
  <c r="AQ19" i="3"/>
  <c r="AQ20" i="3"/>
  <c r="AQ21" i="3"/>
  <c r="AQ27" i="3"/>
  <c r="AQ28" i="3"/>
  <c r="AQ29" i="3"/>
  <c r="AQ30" i="3"/>
  <c r="AQ31" i="3"/>
  <c r="AQ33" i="3"/>
  <c r="AQ34" i="3"/>
  <c r="AQ35" i="3"/>
  <c r="AQ36" i="3"/>
  <c r="AQ40" i="3"/>
  <c r="AQ41" i="3"/>
  <c r="AQ43" i="3"/>
  <c r="AQ44" i="3"/>
  <c r="AQ45" i="3"/>
  <c r="AQ47" i="3"/>
  <c r="AQ48" i="3"/>
  <c r="AQ49" i="3"/>
  <c r="AQ51" i="3"/>
  <c r="AQ52" i="3"/>
  <c r="AQ53" i="3"/>
  <c r="AQ54" i="3"/>
  <c r="AQ56" i="3"/>
  <c r="AQ57" i="3"/>
  <c r="AQ58" i="3"/>
  <c r="AQ60" i="3"/>
  <c r="AQ61" i="3"/>
  <c r="AQ62" i="3"/>
  <c r="AQ64" i="3"/>
  <c r="AQ65" i="3"/>
  <c r="AQ66" i="3"/>
  <c r="AQ68" i="3"/>
  <c r="AQ69" i="3"/>
  <c r="AQ70" i="3"/>
  <c r="AQ72" i="3"/>
  <c r="AQ73" i="3"/>
  <c r="AQ74" i="3"/>
  <c r="AQ76" i="3"/>
  <c r="AQ78" i="3"/>
  <c r="AQ80" i="3"/>
  <c r="AQ81" i="3"/>
  <c r="AQ82" i="3"/>
  <c r="AQ84" i="3"/>
  <c r="AQ85" i="3"/>
  <c r="AQ86" i="3"/>
  <c r="AQ2" i="3"/>
  <c r="AP3" i="3"/>
  <c r="AP4" i="3"/>
  <c r="AP5" i="3"/>
  <c r="AP15" i="3"/>
  <c r="AP18" i="3"/>
  <c r="AP19" i="3"/>
  <c r="AP20" i="3"/>
  <c r="AP21" i="3"/>
  <c r="AP22" i="3"/>
  <c r="AP23" i="3"/>
  <c r="AP24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2" i="3"/>
  <c r="W4" i="3"/>
  <c r="Z4" i="3" s="1"/>
  <c r="W5" i="3"/>
  <c r="Z5" i="3" s="1"/>
  <c r="W15" i="3"/>
  <c r="Z15" i="3" s="1"/>
  <c r="W18" i="3"/>
  <c r="Z18" i="3" s="1"/>
  <c r="W19" i="3"/>
  <c r="Z19" i="3" s="1"/>
  <c r="W20" i="3"/>
  <c r="Z20" i="3" s="1"/>
  <c r="W21" i="3"/>
  <c r="W22" i="3"/>
  <c r="Z22" i="3" s="1"/>
  <c r="Z23" i="3"/>
  <c r="Z25" i="3"/>
  <c r="W27" i="3"/>
  <c r="Z27" i="3" s="1"/>
  <c r="W29" i="3"/>
  <c r="Z29" i="3" s="1"/>
  <c r="W30" i="3"/>
  <c r="W31" i="3"/>
  <c r="Z31" i="3" s="1"/>
  <c r="W32" i="3"/>
  <c r="W33" i="3"/>
  <c r="Z33" i="3" s="1"/>
  <c r="W34" i="3"/>
  <c r="Z34" i="3" s="1"/>
  <c r="W35" i="3"/>
  <c r="Z35" i="3" s="1"/>
  <c r="W36" i="3"/>
  <c r="W37" i="3"/>
  <c r="Z37" i="3" s="1"/>
  <c r="W39" i="3"/>
  <c r="Z39" i="3" s="1"/>
  <c r="W40" i="3"/>
  <c r="Z40" i="3" s="1"/>
  <c r="W41" i="3"/>
  <c r="Z41" i="3" s="1"/>
  <c r="W42" i="3"/>
  <c r="Z42" i="3" s="1"/>
  <c r="W43" i="3"/>
  <c r="Z43" i="3" s="1"/>
  <c r="W44" i="3"/>
  <c r="Z44" i="3" s="1"/>
  <c r="W45" i="3"/>
  <c r="W46" i="3"/>
  <c r="Z46" i="3" s="1"/>
  <c r="W47" i="3"/>
  <c r="Z47" i="3" s="1"/>
  <c r="W48" i="3"/>
  <c r="Z48" i="3" s="1"/>
  <c r="W49" i="3"/>
  <c r="Z49" i="3" s="1"/>
  <c r="W50" i="3"/>
  <c r="Z50" i="3" s="1"/>
  <c r="W51" i="3"/>
  <c r="Z51" i="3" s="1"/>
  <c r="W52" i="3"/>
  <c r="Z52" i="3" s="1"/>
  <c r="W53" i="3"/>
  <c r="W54" i="3"/>
  <c r="Z54" i="3" s="1"/>
  <c r="W55" i="3"/>
  <c r="Z55" i="3" s="1"/>
  <c r="W56" i="3"/>
  <c r="Z56" i="3" s="1"/>
  <c r="W57" i="3"/>
  <c r="W58" i="3"/>
  <c r="Z58" i="3" s="1"/>
  <c r="W59" i="3"/>
  <c r="Z59" i="3" s="1"/>
  <c r="W60" i="3"/>
  <c r="Z60" i="3" s="1"/>
  <c r="W61" i="3"/>
  <c r="Z61" i="3" s="1"/>
  <c r="W62" i="3"/>
  <c r="Z62" i="3" s="1"/>
  <c r="W63" i="3"/>
  <c r="Z63" i="3" s="1"/>
  <c r="W64" i="3"/>
  <c r="Z64" i="3" s="1"/>
  <c r="W65" i="3"/>
  <c r="Z65" i="3" s="1"/>
  <c r="W66" i="3"/>
  <c r="Z66" i="3" s="1"/>
  <c r="W67" i="3"/>
  <c r="Z67" i="3" s="1"/>
  <c r="W68" i="3"/>
  <c r="Z68" i="3" s="1"/>
  <c r="W69" i="3"/>
  <c r="Z69" i="3" s="1"/>
  <c r="W70" i="3"/>
  <c r="Z70" i="3" s="1"/>
  <c r="W71" i="3"/>
  <c r="Z71" i="3" s="1"/>
  <c r="W72" i="3"/>
  <c r="Z72" i="3" s="1"/>
  <c r="W73" i="3"/>
  <c r="Z73" i="3" s="1"/>
  <c r="W74" i="3"/>
  <c r="Z74" i="3" s="1"/>
  <c r="W75" i="3"/>
  <c r="Z75" i="3" s="1"/>
  <c r="W76" i="3"/>
  <c r="Z76" i="3" s="1"/>
  <c r="W77" i="3"/>
  <c r="W78" i="3"/>
  <c r="Z78" i="3" s="1"/>
  <c r="W79" i="3"/>
  <c r="Z79" i="3" s="1"/>
  <c r="W80" i="3"/>
  <c r="Z80" i="3" s="1"/>
  <c r="W81" i="3"/>
  <c r="W82" i="3"/>
  <c r="Z82" i="3" s="1"/>
  <c r="Z83" i="3"/>
  <c r="W84" i="3"/>
  <c r="Z84" i="3" s="1"/>
  <c r="W85" i="3"/>
  <c r="W86" i="3"/>
  <c r="Z86" i="3" s="1"/>
  <c r="W2" i="3"/>
  <c r="Z2" i="3" s="1"/>
  <c r="Y3" i="3"/>
  <c r="Y4" i="3"/>
  <c r="Y5" i="3"/>
  <c r="Y15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Z21" i="3"/>
  <c r="Z24" i="3"/>
  <c r="Z28" i="3"/>
  <c r="Z30" i="3"/>
  <c r="Z32" i="3"/>
  <c r="Z36" i="3"/>
  <c r="Z45" i="3"/>
  <c r="Z53" i="3"/>
  <c r="Z57" i="3"/>
  <c r="Z77" i="3"/>
  <c r="Z81" i="3"/>
  <c r="Z85" i="3"/>
  <c r="Y2" i="3"/>
</calcChain>
</file>

<file path=xl/sharedStrings.xml><?xml version="1.0" encoding="utf-8"?>
<sst xmlns="http://schemas.openxmlformats.org/spreadsheetml/2006/main" count="870" uniqueCount="467">
  <si>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</si>
  <si>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</si>
  <si>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</si>
  <si>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</si>
  <si>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</si>
  <si>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事业一部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</si>
  <si>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</si>
  <si>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</si>
  <si>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</si>
  <si>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</si>
  <si>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</si>
  <si>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</si>
  <si>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</si>
  <si>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</si>
  <si>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</si>
  <si>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</si>
  <si>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</si>
  <si>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</si>
  <si>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</si>
  <si>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</si>
  <si>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</si>
  <si>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事业一部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</si>
  <si>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</si>
  <si>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</si>
  <si>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</si>
  <si>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</si>
  <si>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</si>
  <si>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</si>
  <si>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</si>
  <si>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</si>
  <si>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</si>
  <si>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</si>
  <si>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</si>
  <si>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</si>
  <si>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</si>
  <si>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</si>
  <si>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否</t>
    <phoneticPr fontId="1" type="noConversion"/>
  </si>
  <si>
    <t>否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</si>
  <si>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</si>
  <si>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</si>
  <si>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</si>
  <si>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</si>
  <si>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</si>
  <si>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</si>
  <si>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</si>
  <si>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</si>
  <si>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事业五部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</si>
  <si>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</si>
  <si>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</si>
  <si>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</si>
  <si>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</si>
  <si>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</si>
  <si>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</si>
  <si>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</si>
  <si>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</si>
  <si>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</si>
  <si>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</si>
  <si>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事业十二部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</si>
  <si>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</si>
  <si>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</si>
  <si>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</si>
  <si>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</si>
  <si>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</si>
  <si>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事业十部</t>
    <phoneticPr fontId="1" type="noConversion"/>
  </si>
  <si>
    <t>事业十部</t>
    <phoneticPr fontId="1" type="noConversion"/>
  </si>
  <si>
    <t>SY2012-12</t>
  </si>
  <si>
    <t>西藏自然博物馆</t>
    <phoneticPr fontId="1" type="noConversion"/>
  </si>
  <si>
    <t>事业二部</t>
    <phoneticPr fontId="1" type="noConversion"/>
  </si>
  <si>
    <t>王培俊</t>
    <phoneticPr fontId="1" type="noConversion"/>
  </si>
  <si>
    <t>SY2012-12增1</t>
    <phoneticPr fontId="1" type="noConversion"/>
  </si>
  <si>
    <t>SY2012-13</t>
    <phoneticPr fontId="1" type="noConversion"/>
  </si>
  <si>
    <t>西城区扩建办公楼</t>
    <phoneticPr fontId="1" type="noConversion"/>
  </si>
  <si>
    <t>事业十六部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</si>
  <si>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</si>
  <si>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</si>
  <si>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</si>
  <si>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孙景龙</t>
    <phoneticPr fontId="1" type="noConversion"/>
  </si>
  <si>
    <t>SY2012-15</t>
  </si>
  <si>
    <t>丹东万达</t>
    <phoneticPr fontId="1" type="noConversion"/>
  </si>
  <si>
    <t>事业十一部</t>
    <phoneticPr fontId="1" type="noConversion"/>
  </si>
  <si>
    <t>李文达</t>
    <phoneticPr fontId="1" type="noConversion"/>
  </si>
  <si>
    <t>SY2013-01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</si>
  <si>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</si>
  <si>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</si>
  <si>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</si>
  <si>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</si>
  <si>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</si>
  <si>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事业三部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</si>
  <si>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</si>
  <si>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</si>
  <si>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</si>
  <si>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</si>
  <si>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</si>
  <si>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</si>
  <si>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</si>
  <si>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</si>
  <si>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</si>
  <si>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事业十五部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</si>
  <si>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</si>
  <si>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</si>
  <si>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</si>
  <si>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</si>
  <si>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</si>
  <si>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</si>
  <si>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</si>
  <si>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</si>
  <si>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</si>
  <si>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</si>
  <si>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事业十三部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</si>
  <si>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</si>
  <si>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</si>
  <si>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</si>
  <si>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</si>
  <si>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</si>
  <si>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</si>
  <si>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</si>
  <si>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</si>
  <si>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</si>
  <si>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</si>
  <si>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</si>
  <si>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</si>
  <si>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事业二十部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</si>
  <si>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</si>
  <si>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</si>
  <si>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</si>
  <si>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</si>
  <si>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</si>
  <si>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</si>
  <si>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</si>
  <si>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</si>
  <si>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</si>
  <si>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事业二十三部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</si>
  <si>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</si>
  <si>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</si>
  <si>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</si>
  <si>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</si>
  <si>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</si>
  <si>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</si>
  <si>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</si>
  <si>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</si>
  <si>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</si>
  <si>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事业二十二部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</si>
  <si>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</si>
  <si>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</si>
  <si>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</si>
  <si>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</si>
  <si>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</si>
  <si>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</si>
  <si>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</si>
  <si>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</si>
  <si>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</si>
  <si>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</si>
  <si>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</si>
  <si>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事业十九部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</si>
  <si>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</si>
  <si>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</si>
  <si>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</si>
  <si>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</si>
  <si>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</si>
  <si>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</si>
  <si>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</si>
  <si>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</si>
  <si>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</si>
  <si>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</si>
  <si>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</si>
  <si>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</si>
  <si>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</si>
  <si>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</si>
  <si>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</si>
  <si>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</si>
  <si>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</si>
  <si>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</si>
  <si>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</si>
  <si>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</si>
  <si>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</si>
  <si>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</si>
  <si>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</si>
  <si>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事业十七部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</si>
  <si>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</si>
  <si>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</si>
  <si>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</si>
  <si>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</si>
  <si>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</si>
  <si>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</si>
  <si>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</si>
  <si>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</si>
  <si>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</si>
  <si>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</si>
  <si>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</si>
  <si>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</si>
  <si>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</si>
  <si>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事业二十九部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</si>
  <si>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</si>
  <si>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</si>
  <si>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</si>
  <si>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</si>
  <si>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</si>
  <si>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</si>
  <si>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</si>
  <si>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</si>
  <si>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</si>
  <si>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</si>
  <si>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</si>
  <si>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</si>
  <si>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</si>
  <si>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</si>
  <si>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</si>
  <si>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事业二十五部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</si>
  <si>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</si>
  <si>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</si>
  <si>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</si>
  <si>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孙景龙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</si>
  <si>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</si>
  <si>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</si>
  <si>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</si>
  <si>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</si>
  <si>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</si>
  <si>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</si>
  <si>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</si>
  <si>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</si>
  <si>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</si>
  <si>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</si>
  <si>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</si>
  <si>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</si>
  <si>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</si>
  <si>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</si>
  <si>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</si>
  <si>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</si>
  <si>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</si>
  <si>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</si>
  <si>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</si>
  <si>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</si>
  <si>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</si>
  <si>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</si>
  <si>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</si>
  <si>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</si>
  <si>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</si>
  <si>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</si>
  <si>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</si>
  <si>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</si>
  <si>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</si>
  <si>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</si>
  <si>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</si>
  <si>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</si>
  <si>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</si>
  <si>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</si>
  <si>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</si>
  <si>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</si>
  <si>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</si>
  <si>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</si>
  <si>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</si>
  <si>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</si>
  <si>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</si>
  <si>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</si>
  <si>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</si>
  <si>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</si>
  <si>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</si>
  <si>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</si>
  <si>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</si>
  <si>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</si>
  <si>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</si>
  <si>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</si>
  <si>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</si>
  <si>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</si>
  <si>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</si>
  <si>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</si>
  <si>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</si>
  <si>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山西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</si>
  <si>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</si>
  <si>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</si>
  <si>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</si>
  <si>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</si>
  <si>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</si>
  <si>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</si>
  <si>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</si>
  <si>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</si>
  <si>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</si>
  <si>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</si>
  <si>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</si>
  <si>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</si>
  <si>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</si>
  <si>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</si>
  <si>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</si>
  <si>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</si>
  <si>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</si>
  <si>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</si>
  <si>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</si>
  <si>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</si>
  <si>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</si>
  <si>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</si>
  <si>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</si>
  <si>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</si>
  <si>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</si>
  <si>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</si>
  <si>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</si>
  <si>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</si>
  <si>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</si>
  <si>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</si>
  <si>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</si>
  <si>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</si>
  <si>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</si>
  <si>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</si>
  <si>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</si>
  <si>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</si>
  <si>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</si>
  <si>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</si>
  <si>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</si>
  <si>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</si>
  <si>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</si>
  <si>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</si>
  <si>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</si>
  <si>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</si>
  <si>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</si>
  <si>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</si>
  <si>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</si>
  <si>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</si>
  <si>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</si>
  <si>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</si>
  <si>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</si>
  <si>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</si>
  <si>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</si>
  <si>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</si>
  <si>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</si>
  <si>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</si>
  <si>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</si>
  <si>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</si>
  <si>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</si>
  <si>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</si>
  <si>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</si>
  <si>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</si>
  <si>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</si>
  <si>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</si>
  <si>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</si>
  <si>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</si>
  <si>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</si>
  <si>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</si>
  <si>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</si>
  <si>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</si>
  <si>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</si>
  <si>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</si>
  <si>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</si>
  <si>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</si>
  <si>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</si>
  <si>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</si>
  <si>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</si>
  <si>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</si>
  <si>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</si>
  <si>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</si>
  <si>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</si>
  <si>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</si>
  <si>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</si>
  <si>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</si>
  <si>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</si>
  <si>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</si>
  <si>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</si>
  <si>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</si>
  <si>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</si>
  <si>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</si>
  <si>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</si>
  <si>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</si>
  <si>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</si>
  <si>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</si>
  <si>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</si>
  <si>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</si>
  <si>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</si>
  <si>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</si>
  <si>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</si>
  <si>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</si>
  <si>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</si>
  <si>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</si>
  <si>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</si>
  <si>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</si>
  <si>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</si>
  <si>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</si>
  <si>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</si>
  <si>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</si>
  <si>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</si>
  <si>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</si>
  <si>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</si>
  <si>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</si>
  <si>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</si>
  <si>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</si>
  <si>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事业部表，第1行</t>
  </si>
  <si>
    <t>事业部表，第2行</t>
  </si>
  <si>
    <t>事业部表，第3行</t>
  </si>
  <si>
    <t>事业部表，第4行</t>
  </si>
  <si>
    <t>事业部表，第5行</t>
  </si>
  <si>
    <t>事业部表，第6行</t>
  </si>
  <si>
    <t>事业部表，第7行</t>
  </si>
  <si>
    <t>事业部表，第8行</t>
  </si>
  <si>
    <t>事业部表，第9行</t>
  </si>
  <si>
    <t>事业部表，第10行</t>
  </si>
  <si>
    <t>事业部表，第11行</t>
  </si>
  <si>
    <t>事业部表，第12行</t>
  </si>
  <si>
    <t>事业部表，第13行</t>
  </si>
  <si>
    <t>事业部表，第14行</t>
  </si>
  <si>
    <t>事业部表，第15行</t>
  </si>
  <si>
    <t>事业部表，第16行</t>
  </si>
  <si>
    <t>事业部表，第17行</t>
  </si>
  <si>
    <t>事业部表，第18行</t>
  </si>
  <si>
    <t>事业部表，第19行</t>
  </si>
  <si>
    <t>事业部表，第20行</t>
  </si>
  <si>
    <t>事业部表，第21行</t>
  </si>
  <si>
    <t>事业部表，第22行</t>
  </si>
  <si>
    <t>事业部表，第23行</t>
  </si>
  <si>
    <t>事业部表，第24行</t>
  </si>
  <si>
    <t>事业部表，第25行</t>
  </si>
  <si>
    <t>事业部表，第26行</t>
  </si>
  <si>
    <t>事业部表，第27行</t>
  </si>
  <si>
    <t>事业部表，第28行</t>
  </si>
  <si>
    <t>事业部表，第29行</t>
  </si>
  <si>
    <t>事业部表，第30行</t>
  </si>
  <si>
    <t>事业部表，第31行</t>
  </si>
  <si>
    <t>事业部表，第32行</t>
  </si>
  <si>
    <t>事业部表，第33行</t>
  </si>
  <si>
    <t>事业部表，第34行</t>
  </si>
  <si>
    <t>事业部表，第35行</t>
  </si>
  <si>
    <t>事业部表，第36行</t>
  </si>
  <si>
    <t>事业部表，第37行</t>
  </si>
  <si>
    <t>事业部表，第38行</t>
  </si>
  <si>
    <t>事业部表，第39行</t>
  </si>
  <si>
    <t>事业部表，第40行</t>
  </si>
  <si>
    <t>事业部表，第41行</t>
  </si>
  <si>
    <t>事业部表，第42行</t>
  </si>
  <si>
    <t>事业部表，第43行</t>
  </si>
  <si>
    <t>事业部表，第44行</t>
  </si>
  <si>
    <t>事业部表，第45行</t>
  </si>
  <si>
    <t>事业部表，第46行</t>
  </si>
  <si>
    <t>事业部表，第47行</t>
  </si>
  <si>
    <t>事业部表，第48行</t>
  </si>
  <si>
    <t>事业部表，第49行</t>
  </si>
  <si>
    <t>事业部表，第50行</t>
  </si>
  <si>
    <t>事业部表，第51行</t>
  </si>
  <si>
    <t>事业部表，第52行</t>
  </si>
  <si>
    <t>事业部表，第53行</t>
  </si>
  <si>
    <t>事业部表，第54行</t>
  </si>
  <si>
    <t>事业部表，第55行</t>
  </si>
  <si>
    <t>事业部表，第56行</t>
  </si>
  <si>
    <t>事业部表，第57行</t>
  </si>
  <si>
    <t>事业部表，第58行</t>
  </si>
  <si>
    <t>事业部表，第59行</t>
  </si>
  <si>
    <t>事业部表，第60行</t>
  </si>
  <si>
    <t>事业部表，第61行</t>
  </si>
  <si>
    <t>事业部表，第62行</t>
  </si>
  <si>
    <t>事业部表，第63行</t>
  </si>
  <si>
    <t>事业部表，第64行</t>
  </si>
  <si>
    <t>事业部表，第65行</t>
  </si>
  <si>
    <t>事业部表，第66行</t>
  </si>
  <si>
    <t>事业部表，第67行</t>
  </si>
  <si>
    <t>事业部表，第68行</t>
  </si>
  <si>
    <t>事业部表，第69行</t>
  </si>
  <si>
    <t>事业部表，第70行</t>
  </si>
  <si>
    <t>事业部表，第71行</t>
  </si>
  <si>
    <t>事业部表，第72行</t>
  </si>
  <si>
    <t>事业部表，第73行</t>
  </si>
  <si>
    <t>事业部表，第74行</t>
  </si>
  <si>
    <t>事业部表，第75行</t>
  </si>
  <si>
    <t>事业部表，第76行</t>
  </si>
  <si>
    <t>事业部表，第77行</t>
  </si>
  <si>
    <t>事业部表，第78行</t>
  </si>
  <si>
    <t>事业部表，第79行</t>
  </si>
  <si>
    <t>事业部表，第80行</t>
  </si>
  <si>
    <t>事业部表，第81行</t>
  </si>
  <si>
    <t>事业部表，第82行</t>
  </si>
  <si>
    <t>事业部表，第83行</t>
  </si>
  <si>
    <t>事业部表，第84行</t>
  </si>
  <si>
    <t>事业部表，第85行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</si>
</sst>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#.0000"/>
    <numFmt numFmtId="181" formatCode="yyyy\-mm\-dd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 applyAlignment="1">
      <alignment vertical="center"/>
    </xf>
    <xf numFmtId="180" fontId="3" fillId="2" borderId="0" xfId="0" applyNumberFormat="1" applyFont="1" applyFill="1" applyBorder="1" applyAlignment="1">
      <alignment vertical="center"/>
    </xf>
    <xf numFmtId="180" fontId="3" fillId="2" borderId="0" xfId="1" applyNumberFormat="1" applyFont="1" applyFill="1" applyBorder="1" applyAlignment="1">
      <alignment vertical="center"/>
    </xf>
    <xf numFmtId="180" fontId="2" fillId="0" borderId="1" xfId="0" applyNumberFormat="1" applyFont="1" applyBorder="1" applyProtection="1">
      <alignment vertical="center"/>
      <protection locked="0"/>
    </xf>
    <xf numFmtId="180" fontId="2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80" fontId="3" fillId="0" borderId="1" xfId="0" applyNumberFormat="1" applyFont="1" applyBorder="1" applyProtection="1">
      <alignment vertical="center"/>
      <protection locked="0"/>
    </xf>
    <xf numFmtId="181" fontId="3" fillId="2" borderId="0" xfId="0" applyNumberFormat="1" applyFont="1" applyFill="1" applyBorder="1" applyAlignment="1">
      <alignment vertical="center"/>
    </xf>
    <xf numFmtId="181" fontId="2" fillId="0" borderId="1" xfId="0" applyNumberFormat="1" applyFont="1" applyBorder="1" applyAlignment="1" applyProtection="1">
      <alignment vertical="center"/>
      <protection locked="0"/>
    </xf>
    <xf numFmtId="181" fontId="4" fillId="0" borderId="1" xfId="0" applyNumberFormat="1" applyFont="1" applyBorder="1" applyAlignment="1" applyProtection="1">
      <alignment vertical="center"/>
      <protection locked="0"/>
    </xf>
    <xf numFmtId="181" fontId="2" fillId="0" borderId="0" xfId="0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6"/>
  <sheetViews>
    <sheetView tabSelected="1" zoomScale="70" zoomScaleNormal="70" workbookViewId="0">
      <pane ySplit="1" topLeftCell="A2" activePane="bottomLeft" state="frozen"/>
      <selection pane="bottomLeft" activeCell="D8" sqref="D8"/>
    </sheetView>
  </sheetViews>
  <sheetFormatPr defaultRowHeight="12" x14ac:dyDescent="0.15"/>
  <cols>
    <col min="1" max="1" width="11.25" style="11" bestFit="1" customWidth="1"/>
    <col min="2" max="2" width="16" style="5" bestFit="1" customWidth="1"/>
    <col min="3" max="3" width="15" style="5" bestFit="1" customWidth="1"/>
    <col min="4" max="4" width="38.875" style="5" bestFit="1" customWidth="1"/>
    <col min="5" max="5" width="18.5" style="5" bestFit="1" customWidth="1"/>
    <col min="6" max="6" width="75.5" style="5" bestFit="1" customWidth="1"/>
    <col min="7" max="7" width="36.5" style="5" bestFit="1" customWidth="1"/>
    <col min="8" max="8" width="8.375" style="5" bestFit="1" customWidth="1"/>
    <col min="9" max="9" width="29" style="5" bestFit="1" customWidth="1"/>
    <col min="10" max="10" width="15.5" style="5" bestFit="1" customWidth="1"/>
    <col min="11" max="11" width="23.875" style="5" bestFit="1" customWidth="1"/>
    <col min="12" max="12" width="14.375" style="5" bestFit="1" customWidth="1"/>
    <col min="13" max="13" width="16.5" style="5" bestFit="1" customWidth="1"/>
    <col min="14" max="14" width="14.375" style="5" bestFit="1" customWidth="1"/>
    <col min="15" max="15" width="20.625" style="5" bestFit="1" customWidth="1"/>
    <col min="16" max="16" width="18.5" style="5" bestFit="1" customWidth="1"/>
    <col min="17" max="18" width="15.5" style="5" bestFit="1" customWidth="1"/>
    <col min="19" max="20" width="17.625" style="5" bestFit="1" customWidth="1"/>
    <col min="21" max="21" width="15.5" style="5" bestFit="1" customWidth="1"/>
    <col min="22" max="22" width="16.5" style="5" bestFit="1" customWidth="1"/>
    <col min="23" max="24" width="23.875" style="5" bestFit="1" customWidth="1"/>
    <col min="25" max="25" width="25" style="5" bestFit="1" customWidth="1"/>
    <col min="26" max="26" width="22.75" style="5" bestFit="1" customWidth="1"/>
    <col min="27" max="27" width="21.75" style="5" bestFit="1" customWidth="1"/>
    <col min="28" max="28" width="28" style="5" bestFit="1" customWidth="1"/>
    <col min="29" max="29" width="19.625" style="5" bestFit="1" customWidth="1"/>
    <col min="30" max="30" width="26" style="5" bestFit="1" customWidth="1"/>
    <col min="31" max="31" width="17.625" style="5" bestFit="1" customWidth="1"/>
    <col min="32" max="32" width="25" style="5" bestFit="1" customWidth="1"/>
    <col min="33" max="33" width="31.25" style="5" bestFit="1" customWidth="1"/>
    <col min="34" max="34" width="15.5" style="5" bestFit="1" customWidth="1"/>
    <col min="35" max="35" width="19.625" style="5" bestFit="1" customWidth="1"/>
    <col min="36" max="36" width="22.75" style="5" bestFit="1" customWidth="1"/>
    <col min="37" max="37" width="20.625" style="5" bestFit="1" customWidth="1"/>
    <col min="38" max="38" width="21.75" style="5" bestFit="1" customWidth="1"/>
    <col min="39" max="39" width="9.25" style="5" bestFit="1" customWidth="1"/>
    <col min="40" max="41" width="16.5" style="5" bestFit="1" customWidth="1"/>
    <col min="42" max="42" width="17.625" style="5" bestFit="1" customWidth="1"/>
    <col min="43" max="45" width="15.5" style="5" bestFit="1" customWidth="1"/>
    <col min="46" max="46" width="14.375" style="5" bestFit="1" customWidth="1"/>
    <col min="47" max="49" width="15.5" style="5" bestFit="1" customWidth="1"/>
    <col min="50" max="50" width="14.375" style="5" bestFit="1" customWidth="1"/>
    <col min="51" max="16384" width="9" style="5"/>
  </cols>
  <sheetData>
    <row r="1" spans="1:46" s="1" customFormat="1" ht="13.5" x14ac:dyDescent="0.15">
      <c r="A1" s="8" t="s">
        <v>336</v>
      </c>
      <c r="B1" s="2" t="s">
        <v>337</v>
      </c>
      <c r="C1" s="2" t="s">
        <v>338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344</v>
      </c>
      <c r="J1" s="2" t="s">
        <v>345</v>
      </c>
      <c r="K1" s="2" t="s">
        <v>346</v>
      </c>
      <c r="L1" s="2" t="s">
        <v>347</v>
      </c>
      <c r="M1" s="2" t="s">
        <v>348</v>
      </c>
      <c r="N1" s="2" t="s">
        <v>349</v>
      </c>
      <c r="O1" s="2" t="s">
        <v>350</v>
      </c>
      <c r="P1" s="2" t="s">
        <v>351</v>
      </c>
      <c r="Q1" s="2" t="s">
        <v>352</v>
      </c>
      <c r="R1" s="2" t="s">
        <v>353</v>
      </c>
      <c r="S1" s="2" t="s">
        <v>354</v>
      </c>
      <c r="T1" s="2" t="s">
        <v>355</v>
      </c>
      <c r="U1" s="2" t="s">
        <v>356</v>
      </c>
      <c r="V1" s="3" t="s">
        <v>357</v>
      </c>
      <c r="W1" s="2" t="s">
        <v>358</v>
      </c>
      <c r="X1" s="2" t="s">
        <v>359</v>
      </c>
      <c r="Y1" s="2" t="s">
        <v>360</v>
      </c>
      <c r="Z1" s="2" t="s">
        <v>361</v>
      </c>
      <c r="AA1" s="2" t="s">
        <v>362</v>
      </c>
      <c r="AB1" s="2" t="s">
        <v>363</v>
      </c>
      <c r="AC1" s="2" t="s">
        <v>364</v>
      </c>
      <c r="AD1" s="2" t="s">
        <v>365</v>
      </c>
      <c r="AE1" s="3" t="s">
        <v>366</v>
      </c>
      <c r="AF1" s="2" t="s">
        <v>367</v>
      </c>
      <c r="AG1" s="2" t="s">
        <v>368</v>
      </c>
      <c r="AH1" s="2" t="s">
        <v>369</v>
      </c>
      <c r="AI1" s="2" t="s">
        <v>370</v>
      </c>
      <c r="AJ1" s="2" t="s">
        <v>371</v>
      </c>
      <c r="AK1" s="2" t="s">
        <v>372</v>
      </c>
      <c r="AL1" s="2" t="s">
        <v>373</v>
      </c>
      <c r="AM1" s="3" t="s">
        <v>374</v>
      </c>
      <c r="AN1" s="3" t="s">
        <v>375</v>
      </c>
      <c r="AO1" s="2" t="s">
        <v>376</v>
      </c>
      <c r="AP1" s="2" t="s">
        <v>377</v>
      </c>
      <c r="AQ1" s="2" t="s">
        <v>378</v>
      </c>
      <c r="AR1" s="2" t="s">
        <v>379</v>
      </c>
      <c r="AS1" s="2" t="s">
        <v>380</v>
      </c>
      <c r="AT1" s="2" t="s">
        <v>381</v>
      </c>
    </row>
    <row r="2" spans="1:46" ht="24.95" customHeight="1" x14ac:dyDescent="0.15">
      <c r="A2" s="9">
        <v>41873</v>
      </c>
      <c r="B2" s="4" t="s">
        <v>382</v>
      </c>
      <c r="C2" s="4" t="s">
        <v>44</v>
      </c>
      <c r="D2" s="4" t="s">
        <v>25</v>
      </c>
      <c r="E2" s="4" t="s">
        <v>27</v>
      </c>
      <c r="F2" s="4"/>
      <c r="G2" s="4"/>
      <c r="H2" s="4" t="s">
        <v>28</v>
      </c>
      <c r="I2" s="4"/>
      <c r="J2" s="4" t="s">
        <v>26</v>
      </c>
      <c r="K2" s="4" t="s">
        <v>37</v>
      </c>
      <c r="L2" s="4"/>
      <c r="M2" s="4">
        <v>85000</v>
      </c>
      <c r="N2" s="4"/>
      <c r="O2" s="4"/>
      <c r="P2" s="4">
        <v>85000</v>
      </c>
      <c r="Q2" s="4"/>
      <c r="R2" s="4"/>
      <c r="S2" s="4"/>
      <c r="T2" s="4" t="s">
        <v>112</v>
      </c>
      <c r="U2" s="4" t="s">
        <v>110</v>
      </c>
      <c r="V2" s="4">
        <v>6.6000000000000003E-2</v>
      </c>
      <c r="W2" s="4">
        <f>M2*V2</f>
        <v>5610</v>
      </c>
      <c r="X2" s="4">
        <v>5610</v>
      </c>
      <c r="Y2" s="4">
        <f>X2</f>
        <v>5610</v>
      </c>
      <c r="Z2" s="4">
        <f>W2-X2</f>
        <v>0</v>
      </c>
      <c r="AA2" s="4"/>
      <c r="AB2" s="4"/>
      <c r="AC2" s="4">
        <v>0</v>
      </c>
      <c r="AD2" s="4">
        <f>AC2</f>
        <v>0</v>
      </c>
      <c r="AE2" s="4">
        <f>AC2/M2</f>
        <v>0</v>
      </c>
      <c r="AF2" s="4"/>
      <c r="AG2" s="4"/>
      <c r="AH2" s="4">
        <v>41400</v>
      </c>
      <c r="AI2" s="4"/>
      <c r="AJ2" s="4"/>
      <c r="AK2" s="4"/>
      <c r="AL2" s="4">
        <f>AH2</f>
        <v>41400</v>
      </c>
      <c r="AM2" s="4">
        <v>3.4000000000000002E-2</v>
      </c>
      <c r="AN2" s="4">
        <f>M2*AM2</f>
        <v>2890</v>
      </c>
      <c r="AO2" s="4">
        <v>2890</v>
      </c>
      <c r="AP2" s="4">
        <f>AO2</f>
        <v>2890</v>
      </c>
      <c r="AQ2" s="4">
        <f>AN2-AO2</f>
        <v>0</v>
      </c>
      <c r="AR2" s="4"/>
      <c r="AS2" s="4"/>
      <c r="AT2" s="4"/>
    </row>
    <row r="3" spans="1:46" ht="24.95" customHeight="1" x14ac:dyDescent="0.15">
      <c r="A3" s="9">
        <v>41873</v>
      </c>
      <c r="B3" s="4" t="s">
        <v>383</v>
      </c>
      <c r="C3" s="4" t="s">
        <v>41</v>
      </c>
      <c r="D3" s="4" t="s">
        <v>29</v>
      </c>
      <c r="E3" s="4" t="s">
        <v>27</v>
      </c>
      <c r="F3" s="4"/>
      <c r="G3" s="4"/>
      <c r="H3" s="4" t="s">
        <v>28</v>
      </c>
      <c r="I3" s="4"/>
      <c r="J3" s="4" t="s">
        <v>26</v>
      </c>
      <c r="K3" s="4" t="s">
        <v>37</v>
      </c>
      <c r="L3" s="4"/>
      <c r="M3" s="4">
        <v>7494658.1799999997</v>
      </c>
      <c r="N3" s="4"/>
      <c r="O3" s="4"/>
      <c r="P3" s="4">
        <v>0</v>
      </c>
      <c r="Q3" s="4"/>
      <c r="R3" s="4"/>
      <c r="S3" s="4"/>
      <c r="T3" s="4" t="s">
        <v>113</v>
      </c>
      <c r="U3" s="4" t="s">
        <v>7</v>
      </c>
      <c r="V3" s="4">
        <v>6.6000000000000003E-2</v>
      </c>
      <c r="W3" s="4">
        <f>V3*M3</f>
        <v>494647.43988000002</v>
      </c>
      <c r="X3" s="4">
        <v>494647.44</v>
      </c>
      <c r="Y3" s="4">
        <f t="shared" ref="Y3:Y66" si="0">X3</f>
        <v>494647.44</v>
      </c>
      <c r="Z3" s="4">
        <f t="shared" ref="Z3:Z66" si="1">W3-X3</f>
        <v>-1.1999998241662979E-4</v>
      </c>
      <c r="AA3" s="4"/>
      <c r="AB3" s="4"/>
      <c r="AC3" s="4">
        <v>7381694.04</v>
      </c>
      <c r="AD3" s="4">
        <f t="shared" ref="AD3:AD66" si="2">AC3</f>
        <v>7381694.04</v>
      </c>
      <c r="AE3" s="4">
        <f>AC3/M3</f>
        <v>0.98492737930310792</v>
      </c>
      <c r="AF3" s="4"/>
      <c r="AG3" s="4"/>
      <c r="AH3" s="4">
        <v>6578447.8700000001</v>
      </c>
      <c r="AI3" s="4"/>
      <c r="AJ3" s="4"/>
      <c r="AK3" s="4"/>
      <c r="AL3" s="4">
        <f t="shared" ref="AL3:AL66" si="3">AH3</f>
        <v>6578447.8700000001</v>
      </c>
      <c r="AM3" s="4">
        <v>3.4000000000000002E-2</v>
      </c>
      <c r="AN3" s="4">
        <f>M3*AM3</f>
        <v>254818.37812000001</v>
      </c>
      <c r="AO3" s="4">
        <v>254818.38</v>
      </c>
      <c r="AP3" s="4">
        <f t="shared" ref="AP3:AP66" si="4">AO3</f>
        <v>254818.38</v>
      </c>
      <c r="AQ3" s="4">
        <f t="shared" ref="AQ3:AQ66" si="5">AN3-AO3</f>
        <v>-1.879999996162951E-3</v>
      </c>
      <c r="AR3" s="4"/>
      <c r="AS3" s="4"/>
      <c r="AT3" s="4"/>
    </row>
    <row r="4" spans="1:46" ht="24.95" customHeight="1" x14ac:dyDescent="0.15">
      <c r="A4" s="9">
        <v>41873</v>
      </c>
      <c r="B4" s="4" t="s">
        <v>384</v>
      </c>
      <c r="C4" s="4" t="s">
        <v>42</v>
      </c>
      <c r="D4" s="4" t="s">
        <v>30</v>
      </c>
      <c r="E4" s="4" t="s">
        <v>27</v>
      </c>
      <c r="F4" s="4"/>
      <c r="G4" s="4"/>
      <c r="H4" s="4" t="s">
        <v>28</v>
      </c>
      <c r="I4" s="4"/>
      <c r="J4" s="4" t="s">
        <v>26</v>
      </c>
      <c r="K4" s="4" t="s">
        <v>36</v>
      </c>
      <c r="L4" s="4"/>
      <c r="M4" s="4">
        <v>3283372.21</v>
      </c>
      <c r="N4" s="4"/>
      <c r="O4" s="4"/>
      <c r="P4" s="4">
        <v>0</v>
      </c>
      <c r="Q4" s="4"/>
      <c r="R4" s="4"/>
      <c r="S4" s="4"/>
      <c r="T4" s="4" t="s">
        <v>111</v>
      </c>
      <c r="U4" s="4" t="s">
        <v>7</v>
      </c>
      <c r="V4" s="4">
        <v>6.6000000000000003E-2</v>
      </c>
      <c r="W4" s="4">
        <f t="shared" ref="W4:W66" si="6">M4*V4</f>
        <v>216702.56586</v>
      </c>
      <c r="X4" s="4">
        <v>216702.57</v>
      </c>
      <c r="Y4" s="4">
        <f t="shared" si="0"/>
        <v>216702.57</v>
      </c>
      <c r="Z4" s="4">
        <f>W4-X4</f>
        <v>-4.1400000045541674E-3</v>
      </c>
      <c r="AA4" s="4"/>
      <c r="AB4" s="4"/>
      <c r="AC4" s="4">
        <v>2641685</v>
      </c>
      <c r="AD4" s="4">
        <f t="shared" si="2"/>
        <v>2641685</v>
      </c>
      <c r="AE4" s="4">
        <f t="shared" ref="AE4:AE66" si="7">AC4/M4</f>
        <v>0.80456458514034879</v>
      </c>
      <c r="AF4" s="4"/>
      <c r="AG4" s="4"/>
      <c r="AH4" s="4"/>
      <c r="AI4" s="4"/>
      <c r="AJ4" s="4"/>
      <c r="AK4" s="4"/>
      <c r="AL4" s="4">
        <v>2551867.71</v>
      </c>
      <c r="AM4" s="4">
        <v>3.4000000000000002E-2</v>
      </c>
      <c r="AN4" s="4">
        <f t="shared" ref="AN4:AN66" si="8">M4*AM4</f>
        <v>111634.65514</v>
      </c>
      <c r="AO4" s="4">
        <v>89817.29</v>
      </c>
      <c r="AP4" s="4">
        <f t="shared" si="4"/>
        <v>89817.29</v>
      </c>
      <c r="AQ4" s="4">
        <f t="shared" si="5"/>
        <v>21817.365140000009</v>
      </c>
      <c r="AR4" s="4">
        <v>704031.49</v>
      </c>
      <c r="AS4" s="4"/>
      <c r="AT4" s="4"/>
    </row>
    <row r="5" spans="1:46" ht="24.95" customHeight="1" x14ac:dyDescent="0.15">
      <c r="A5" s="9">
        <v>41873</v>
      </c>
      <c r="B5" s="4" t="s">
        <v>385</v>
      </c>
      <c r="C5" s="4" t="s">
        <v>43</v>
      </c>
      <c r="D5" s="4" t="s">
        <v>31</v>
      </c>
      <c r="E5" s="4" t="s">
        <v>27</v>
      </c>
      <c r="F5" s="4"/>
      <c r="G5" s="4"/>
      <c r="H5" s="4" t="s">
        <v>28</v>
      </c>
      <c r="I5" s="4"/>
      <c r="J5" s="4" t="s">
        <v>26</v>
      </c>
      <c r="K5" s="4" t="s">
        <v>14</v>
      </c>
      <c r="L5" s="4"/>
      <c r="M5" s="4">
        <v>7212049</v>
      </c>
      <c r="N5" s="4"/>
      <c r="O5" s="4"/>
      <c r="P5" s="4">
        <v>0</v>
      </c>
      <c r="Q5" s="4"/>
      <c r="R5" s="4"/>
      <c r="S5" s="4"/>
      <c r="T5" s="4" t="s">
        <v>112</v>
      </c>
      <c r="U5" s="4" t="s">
        <v>7</v>
      </c>
      <c r="V5" s="4">
        <v>6.6000000000000003E-2</v>
      </c>
      <c r="W5" s="4">
        <f t="shared" si="6"/>
        <v>475995.234</v>
      </c>
      <c r="X5" s="4">
        <v>475995.23</v>
      </c>
      <c r="Y5" s="4">
        <f t="shared" si="0"/>
        <v>475995.23</v>
      </c>
      <c r="Z5" s="4">
        <f t="shared" si="1"/>
        <v>4.0000000153668225E-3</v>
      </c>
      <c r="AA5" s="4"/>
      <c r="AB5" s="4"/>
      <c r="AC5" s="4">
        <v>6569639.2000000002</v>
      </c>
      <c r="AD5" s="4">
        <f t="shared" si="2"/>
        <v>6569639.2000000002</v>
      </c>
      <c r="AE5" s="4">
        <f t="shared" si="7"/>
        <v>0.91092548040092358</v>
      </c>
      <c r="AF5" s="4"/>
      <c r="AG5" s="4"/>
      <c r="AH5" s="4"/>
      <c r="AI5" s="4"/>
      <c r="AJ5" s="4"/>
      <c r="AK5" s="4"/>
      <c r="AL5" s="4">
        <v>6277110.3499999996</v>
      </c>
      <c r="AM5" s="4">
        <v>3.4000000000000002E-2</v>
      </c>
      <c r="AN5" s="4">
        <f t="shared" si="8"/>
        <v>245209.66600000003</v>
      </c>
      <c r="AO5" s="4">
        <v>223367.73</v>
      </c>
      <c r="AP5" s="4">
        <f t="shared" si="4"/>
        <v>223367.73</v>
      </c>
      <c r="AQ5" s="4">
        <f t="shared" si="5"/>
        <v>21841.936000000016</v>
      </c>
      <c r="AR5" s="4"/>
      <c r="AS5" s="4"/>
      <c r="AT5" s="4"/>
    </row>
    <row r="6" spans="1:46" ht="24.95" customHeight="1" x14ac:dyDescent="0.15">
      <c r="A6" s="9">
        <v>41873</v>
      </c>
      <c r="B6" s="4" t="s">
        <v>386</v>
      </c>
      <c r="C6" s="4" t="s">
        <v>15</v>
      </c>
      <c r="D6" s="4" t="s">
        <v>0</v>
      </c>
      <c r="E6" s="4" t="s">
        <v>5</v>
      </c>
      <c r="F6" s="4" t="s">
        <v>1</v>
      </c>
      <c r="G6" s="4" t="s">
        <v>10</v>
      </c>
      <c r="H6" s="4" t="s">
        <v>3</v>
      </c>
      <c r="I6" s="4" t="s">
        <v>4</v>
      </c>
      <c r="J6" s="4" t="s">
        <v>2</v>
      </c>
      <c r="K6" s="4" t="s">
        <v>13</v>
      </c>
      <c r="L6" s="4"/>
      <c r="M6" s="4">
        <v>66000</v>
      </c>
      <c r="N6" s="4"/>
      <c r="O6" s="4"/>
      <c r="P6" s="4">
        <v>0</v>
      </c>
      <c r="Q6" s="4"/>
      <c r="R6" s="4"/>
      <c r="S6" s="4"/>
      <c r="T6" s="4" t="s">
        <v>112</v>
      </c>
      <c r="U6" s="4" t="s">
        <v>6</v>
      </c>
      <c r="V6" s="4">
        <v>6.6000000000000003E-2</v>
      </c>
      <c r="W6" s="4">
        <f>M6*V6</f>
        <v>4356</v>
      </c>
      <c r="X6" s="4">
        <v>0</v>
      </c>
      <c r="Y6" s="4">
        <f>X6</f>
        <v>0</v>
      </c>
      <c r="Z6" s="4">
        <f>W6-X6</f>
        <v>4356</v>
      </c>
      <c r="AA6" s="4"/>
      <c r="AB6" s="4"/>
      <c r="AC6" s="4">
        <v>0</v>
      </c>
      <c r="AD6" s="4">
        <f>AC6</f>
        <v>0</v>
      </c>
      <c r="AE6" s="4">
        <f>AC6/M6</f>
        <v>0</v>
      </c>
      <c r="AF6" s="4"/>
      <c r="AG6" s="4"/>
      <c r="AH6" s="4">
        <v>0</v>
      </c>
      <c r="AI6" s="4"/>
      <c r="AJ6" s="4"/>
      <c r="AK6" s="4"/>
      <c r="AL6" s="4">
        <f>AH6</f>
        <v>0</v>
      </c>
      <c r="AM6" s="4">
        <v>3.4000000000000002E-2</v>
      </c>
      <c r="AN6" s="4">
        <f>M6*AM6</f>
        <v>2244</v>
      </c>
      <c r="AO6" s="4">
        <v>0</v>
      </c>
      <c r="AP6" s="4">
        <f>AO6</f>
        <v>0</v>
      </c>
      <c r="AQ6" s="4">
        <f>AN6-AO6</f>
        <v>2244</v>
      </c>
      <c r="AR6" s="4"/>
      <c r="AS6" s="4"/>
      <c r="AT6" s="4"/>
    </row>
    <row r="7" spans="1:46" s="6" customFormat="1" ht="24.95" customHeight="1" x14ac:dyDescent="0.15">
      <c r="A7" s="10">
        <v>41873</v>
      </c>
      <c r="B7" s="4" t="s">
        <v>387</v>
      </c>
      <c r="C7" s="4" t="s">
        <v>16</v>
      </c>
      <c r="D7" s="4" t="s">
        <v>8</v>
      </c>
      <c r="E7" s="4" t="s">
        <v>5</v>
      </c>
      <c r="F7" s="4" t="s">
        <v>9</v>
      </c>
      <c r="G7" s="4" t="s">
        <v>11</v>
      </c>
      <c r="H7" s="4" t="s">
        <v>3</v>
      </c>
      <c r="I7" s="4" t="s">
        <v>4</v>
      </c>
      <c r="J7" s="4" t="s">
        <v>2</v>
      </c>
      <c r="K7" s="4" t="s">
        <v>14</v>
      </c>
      <c r="L7" s="4"/>
      <c r="M7" s="4">
        <v>3283372.21</v>
      </c>
      <c r="N7" s="4"/>
      <c r="O7" s="4"/>
      <c r="P7" s="4">
        <v>0</v>
      </c>
      <c r="Q7" s="4"/>
      <c r="R7" s="4"/>
      <c r="S7" s="4"/>
      <c r="T7" s="4" t="s">
        <v>112</v>
      </c>
      <c r="U7" s="4" t="s">
        <v>7</v>
      </c>
      <c r="V7" s="4">
        <v>6.6000000000000003E-2</v>
      </c>
      <c r="W7" s="4">
        <f t="shared" ref="W7:W9" si="9">M7*V7</f>
        <v>216702.56586</v>
      </c>
      <c r="X7" s="4">
        <v>216702.57</v>
      </c>
      <c r="Y7" s="4">
        <f t="shared" ref="Y7:Y10" si="10">X7</f>
        <v>216702.57</v>
      </c>
      <c r="Z7" s="4">
        <f>W7-X7</f>
        <v>-4.1400000045541674E-3</v>
      </c>
      <c r="AA7" s="4"/>
      <c r="AB7" s="4"/>
      <c r="AC7" s="4">
        <v>2641685</v>
      </c>
      <c r="AD7" s="4">
        <f t="shared" ref="AD7:AD12" si="11">AC7</f>
        <v>2641685</v>
      </c>
      <c r="AE7" s="4">
        <f t="shared" ref="AE7:AE10" si="12">AC7/M7</f>
        <v>0.80456458514034879</v>
      </c>
      <c r="AF7" s="4"/>
      <c r="AG7" s="4"/>
      <c r="AH7" s="4"/>
      <c r="AI7" s="4"/>
      <c r="AJ7" s="4"/>
      <c r="AK7" s="4"/>
      <c r="AL7" s="4">
        <v>2551867.71</v>
      </c>
      <c r="AM7" s="4">
        <v>3.4000000000000002E-2</v>
      </c>
      <c r="AN7" s="4">
        <f t="shared" ref="AN7:AN10" si="13">M7*AM7</f>
        <v>111634.65514</v>
      </c>
      <c r="AO7" s="4">
        <v>89817.29</v>
      </c>
      <c r="AP7" s="4">
        <f t="shared" ref="AP7:AP10" si="14">AO7</f>
        <v>89817.29</v>
      </c>
      <c r="AQ7" s="4">
        <f t="shared" ref="AQ7:AQ10" si="15">AN7-AO7</f>
        <v>21817.365140000009</v>
      </c>
      <c r="AR7" s="4"/>
      <c r="AS7" s="4"/>
      <c r="AT7" s="4"/>
    </row>
    <row r="8" spans="1:46" ht="24.95" customHeight="1" x14ac:dyDescent="0.15">
      <c r="A8" s="9">
        <v>41873</v>
      </c>
      <c r="B8" s="4" t="s">
        <v>388</v>
      </c>
      <c r="C8" s="4" t="s">
        <v>40</v>
      </c>
      <c r="D8" s="4" t="s">
        <v>12</v>
      </c>
      <c r="E8" s="4" t="s">
        <v>5</v>
      </c>
      <c r="F8" s="4" t="s">
        <v>9</v>
      </c>
      <c r="G8" s="4" t="s">
        <v>11</v>
      </c>
      <c r="H8" s="4" t="s">
        <v>3</v>
      </c>
      <c r="I8" s="4" t="s">
        <v>4</v>
      </c>
      <c r="J8" s="4" t="s">
        <v>2</v>
      </c>
      <c r="K8" s="4" t="s">
        <v>14</v>
      </c>
      <c r="L8" s="4"/>
      <c r="M8" s="4">
        <v>7212049</v>
      </c>
      <c r="N8" s="4"/>
      <c r="O8" s="4"/>
      <c r="P8" s="4">
        <v>0</v>
      </c>
      <c r="Q8" s="4"/>
      <c r="R8" s="4"/>
      <c r="S8" s="4"/>
      <c r="T8" s="4" t="s">
        <v>112</v>
      </c>
      <c r="U8" s="4" t="s">
        <v>7</v>
      </c>
      <c r="V8" s="4">
        <v>6.6000000000000003E-2</v>
      </c>
      <c r="W8" s="4">
        <f t="shared" si="9"/>
        <v>475995.234</v>
      </c>
      <c r="X8" s="4">
        <v>475995.23</v>
      </c>
      <c r="Y8" s="4">
        <f t="shared" si="10"/>
        <v>475995.23</v>
      </c>
      <c r="Z8" s="4">
        <f t="shared" ref="Z8:Z10" si="16">W8-X8</f>
        <v>4.0000000153668225E-3</v>
      </c>
      <c r="AA8" s="4"/>
      <c r="AB8" s="4"/>
      <c r="AC8" s="4">
        <v>6569639.2000000002</v>
      </c>
      <c r="AD8" s="4">
        <f t="shared" si="11"/>
        <v>6569639.2000000002</v>
      </c>
      <c r="AE8" s="4">
        <f t="shared" si="12"/>
        <v>0.91092548040092358</v>
      </c>
      <c r="AF8" s="4"/>
      <c r="AG8" s="4"/>
      <c r="AH8" s="4"/>
      <c r="AI8" s="4"/>
      <c r="AJ8" s="4"/>
      <c r="AK8" s="4"/>
      <c r="AL8" s="4">
        <v>6277110.3499999996</v>
      </c>
      <c r="AM8" s="4">
        <v>3.4000000000000002E-2</v>
      </c>
      <c r="AN8" s="4">
        <f t="shared" si="13"/>
        <v>245209.66600000003</v>
      </c>
      <c r="AO8" s="4">
        <v>223367.73</v>
      </c>
      <c r="AP8" s="4">
        <f t="shared" si="14"/>
        <v>223367.73</v>
      </c>
      <c r="AQ8" s="4">
        <f t="shared" si="15"/>
        <v>21841.936000000016</v>
      </c>
      <c r="AR8" s="4"/>
      <c r="AS8" s="4"/>
      <c r="AT8" s="4"/>
    </row>
    <row r="9" spans="1:46" ht="24.95" customHeight="1" x14ac:dyDescent="0.15">
      <c r="A9" s="9">
        <v>41873</v>
      </c>
      <c r="B9" s="4" t="s">
        <v>389</v>
      </c>
      <c r="C9" s="4" t="s">
        <v>17</v>
      </c>
      <c r="D9" s="4" t="s">
        <v>8</v>
      </c>
      <c r="E9" s="4" t="s">
        <v>5</v>
      </c>
      <c r="F9" s="4" t="s">
        <v>9</v>
      </c>
      <c r="G9" s="4" t="s">
        <v>11</v>
      </c>
      <c r="H9" s="4" t="s">
        <v>3</v>
      </c>
      <c r="I9" s="4" t="s">
        <v>4</v>
      </c>
      <c r="J9" s="4" t="s">
        <v>2</v>
      </c>
      <c r="K9" s="4" t="s">
        <v>13</v>
      </c>
      <c r="L9" s="4"/>
      <c r="M9" s="4">
        <v>665109</v>
      </c>
      <c r="N9" s="4"/>
      <c r="O9" s="4"/>
      <c r="P9" s="4">
        <v>0</v>
      </c>
      <c r="Q9" s="4"/>
      <c r="R9" s="4"/>
      <c r="S9" s="4"/>
      <c r="T9" s="4" t="s">
        <v>112</v>
      </c>
      <c r="U9" s="4" t="s">
        <v>7</v>
      </c>
      <c r="V9" s="4">
        <v>0.04</v>
      </c>
      <c r="W9" s="4">
        <f t="shared" si="9"/>
        <v>26604.36</v>
      </c>
      <c r="X9" s="4">
        <v>0</v>
      </c>
      <c r="Y9" s="4">
        <f t="shared" si="10"/>
        <v>0</v>
      </c>
      <c r="Z9" s="4">
        <f t="shared" si="16"/>
        <v>26604.36</v>
      </c>
      <c r="AA9" s="4"/>
      <c r="AB9" s="4"/>
      <c r="AC9" s="4">
        <v>0</v>
      </c>
      <c r="AD9" s="4">
        <f t="shared" si="11"/>
        <v>0</v>
      </c>
      <c r="AE9" s="4">
        <f t="shared" si="12"/>
        <v>0</v>
      </c>
      <c r="AF9" s="4"/>
      <c r="AG9" s="4"/>
      <c r="AH9" s="4"/>
      <c r="AI9" s="4"/>
      <c r="AJ9" s="4"/>
      <c r="AK9" s="4"/>
      <c r="AL9" s="4">
        <f t="shared" si="3"/>
        <v>0</v>
      </c>
      <c r="AM9" s="4">
        <v>3.4000000000000002E-2</v>
      </c>
      <c r="AN9" s="4">
        <f t="shared" si="13"/>
        <v>22613.706000000002</v>
      </c>
      <c r="AO9" s="4">
        <v>0</v>
      </c>
      <c r="AP9" s="4">
        <f t="shared" si="14"/>
        <v>0</v>
      </c>
      <c r="AQ9" s="4">
        <f t="shared" si="15"/>
        <v>22613.706000000002</v>
      </c>
      <c r="AR9" s="4"/>
      <c r="AS9" s="4"/>
      <c r="AT9" s="4"/>
    </row>
    <row r="10" spans="1:46" ht="24.95" customHeight="1" x14ac:dyDescent="0.15">
      <c r="A10" s="9">
        <v>41873</v>
      </c>
      <c r="B10" s="4" t="s">
        <v>390</v>
      </c>
      <c r="C10" s="4" t="s">
        <v>32</v>
      </c>
      <c r="D10" s="7" t="s">
        <v>33</v>
      </c>
      <c r="E10" s="7" t="s">
        <v>34</v>
      </c>
      <c r="F10" s="7"/>
      <c r="G10" s="7"/>
      <c r="H10" s="7"/>
      <c r="I10" s="7"/>
      <c r="J10" s="7"/>
      <c r="K10" s="7"/>
      <c r="L10" s="7"/>
      <c r="M10" s="7">
        <v>10343049.93</v>
      </c>
      <c r="N10" s="7"/>
      <c r="O10" s="7"/>
      <c r="P10" s="7">
        <v>0</v>
      </c>
      <c r="Q10" s="7"/>
      <c r="R10" s="7"/>
      <c r="S10" s="7"/>
      <c r="T10" s="4" t="s">
        <v>112</v>
      </c>
      <c r="U10" s="7" t="s">
        <v>24</v>
      </c>
      <c r="V10" s="7">
        <v>3.5000000000000003E-2</v>
      </c>
      <c r="W10" s="7">
        <f>M10*V10</f>
        <v>362006.74755000003</v>
      </c>
      <c r="X10" s="7">
        <v>362006.75</v>
      </c>
      <c r="Y10" s="7">
        <f t="shared" si="10"/>
        <v>362006.75</v>
      </c>
      <c r="Z10" s="7">
        <f t="shared" si="16"/>
        <v>-2.4499999708496034E-3</v>
      </c>
      <c r="AA10" s="7"/>
      <c r="AB10" s="7"/>
      <c r="AC10" s="7">
        <v>7860688.0099999998</v>
      </c>
      <c r="AD10" s="7">
        <f t="shared" si="11"/>
        <v>7860688.0099999998</v>
      </c>
      <c r="AE10" s="7">
        <f t="shared" si="12"/>
        <v>0.75999710561196143</v>
      </c>
      <c r="AF10" s="7"/>
      <c r="AG10" s="7"/>
      <c r="AH10" s="7">
        <v>7748729.1299999999</v>
      </c>
      <c r="AI10" s="7"/>
      <c r="AJ10" s="7"/>
      <c r="AK10" s="7"/>
      <c r="AL10" s="7">
        <f t="shared" si="3"/>
        <v>7748729.1299999999</v>
      </c>
      <c r="AM10" s="7">
        <v>3.4000000000000002E-2</v>
      </c>
      <c r="AN10" s="7">
        <f t="shared" si="13"/>
        <v>351663.69761999999</v>
      </c>
      <c r="AO10" s="7">
        <v>111118.8</v>
      </c>
      <c r="AP10" s="7">
        <f t="shared" si="14"/>
        <v>111118.8</v>
      </c>
      <c r="AQ10" s="7">
        <f t="shared" si="15"/>
        <v>240544.89762</v>
      </c>
      <c r="AR10" s="4"/>
      <c r="AS10" s="4"/>
      <c r="AT10" s="4"/>
    </row>
    <row r="11" spans="1:46" ht="24.95" customHeight="1" x14ac:dyDescent="0.15">
      <c r="A11" s="9">
        <v>41873</v>
      </c>
      <c r="B11" s="4" t="s">
        <v>391</v>
      </c>
      <c r="C11" s="4" t="s">
        <v>47</v>
      </c>
      <c r="D11" s="4" t="s">
        <v>35</v>
      </c>
      <c r="E11" s="7" t="s">
        <v>34</v>
      </c>
      <c r="F11" s="4"/>
      <c r="G11" s="4"/>
      <c r="H11" s="4"/>
      <c r="I11" s="4"/>
      <c r="J11" s="4"/>
      <c r="K11" s="4"/>
      <c r="L11" s="4"/>
      <c r="M11" s="4">
        <v>90000</v>
      </c>
      <c r="N11" s="4"/>
      <c r="O11" s="4"/>
      <c r="P11" s="4">
        <v>0</v>
      </c>
      <c r="Q11" s="4"/>
      <c r="R11" s="4"/>
      <c r="S11" s="4"/>
      <c r="T11" s="4" t="s">
        <v>112</v>
      </c>
      <c r="U11" s="7" t="s">
        <v>6</v>
      </c>
      <c r="V11" s="4">
        <v>6.4000000000000001E-2</v>
      </c>
      <c r="W11" s="4">
        <f t="shared" ref="W11:W13" si="17">M11*V11</f>
        <v>5760</v>
      </c>
      <c r="X11" s="4">
        <v>5760</v>
      </c>
      <c r="Y11" s="4">
        <f t="shared" ref="Y11:Y14" si="18">X11</f>
        <v>5760</v>
      </c>
      <c r="Z11" s="4">
        <f>W11-X11</f>
        <v>0</v>
      </c>
      <c r="AA11" s="4"/>
      <c r="AB11" s="4"/>
      <c r="AC11" s="4">
        <v>72000</v>
      </c>
      <c r="AD11" s="7">
        <f t="shared" si="11"/>
        <v>72000</v>
      </c>
      <c r="AE11" s="4">
        <f t="shared" ref="AE11:AE13" si="19">AC11/M11</f>
        <v>0.8</v>
      </c>
      <c r="AF11" s="4"/>
      <c r="AG11" s="4"/>
      <c r="AH11" s="4">
        <v>66960</v>
      </c>
      <c r="AI11" s="4"/>
      <c r="AJ11" s="4"/>
      <c r="AK11" s="4"/>
      <c r="AL11" s="7">
        <f t="shared" si="3"/>
        <v>66960</v>
      </c>
      <c r="AM11" s="4">
        <v>5.6000000000000001E-2</v>
      </c>
      <c r="AN11" s="4">
        <f t="shared" ref="AN11:AN14" si="20">M11*AM11</f>
        <v>5040</v>
      </c>
      <c r="AO11" s="4">
        <v>5040</v>
      </c>
      <c r="AP11" s="4">
        <f t="shared" ref="AP11:AP14" si="21">AO11</f>
        <v>5040</v>
      </c>
      <c r="AQ11" s="4">
        <f t="shared" ref="AQ11:AQ14" si="22">AN11-AO11</f>
        <v>0</v>
      </c>
      <c r="AR11" s="4"/>
      <c r="AS11" s="4"/>
      <c r="AT11" s="4"/>
    </row>
    <row r="12" spans="1:46" ht="24.95" customHeight="1" x14ac:dyDescent="0.15">
      <c r="A12" s="9">
        <v>41873</v>
      </c>
      <c r="B12" s="4" t="s">
        <v>392</v>
      </c>
      <c r="C12" s="4" t="s">
        <v>48</v>
      </c>
      <c r="D12" s="4" t="s">
        <v>38</v>
      </c>
      <c r="E12" s="7" t="s">
        <v>34</v>
      </c>
      <c r="F12" s="4"/>
      <c r="G12" s="4"/>
      <c r="H12" s="4"/>
      <c r="I12" s="4"/>
      <c r="J12" s="4"/>
      <c r="K12" s="4"/>
      <c r="L12" s="4"/>
      <c r="M12" s="4">
        <v>552000</v>
      </c>
      <c r="N12" s="4"/>
      <c r="O12" s="4"/>
      <c r="P12" s="4">
        <v>0</v>
      </c>
      <c r="Q12" s="4"/>
      <c r="R12" s="4"/>
      <c r="S12" s="4"/>
      <c r="T12" s="4" t="s">
        <v>112</v>
      </c>
      <c r="U12" s="7" t="s">
        <v>6</v>
      </c>
      <c r="V12" s="4">
        <v>8.5999999999999993E-2</v>
      </c>
      <c r="W12" s="4">
        <f t="shared" si="17"/>
        <v>47471.999999999993</v>
      </c>
      <c r="X12" s="4">
        <v>41668.089999999997</v>
      </c>
      <c r="Y12" s="4">
        <f t="shared" si="18"/>
        <v>41668.089999999997</v>
      </c>
      <c r="Z12" s="4">
        <f t="shared" ref="Z12:Z14" si="23">W12-X12</f>
        <v>5803.9099999999962</v>
      </c>
      <c r="AA12" s="4"/>
      <c r="AB12" s="4"/>
      <c r="AC12" s="4">
        <v>496800</v>
      </c>
      <c r="AD12" s="7">
        <f t="shared" si="11"/>
        <v>496800</v>
      </c>
      <c r="AE12" s="4">
        <f t="shared" si="19"/>
        <v>0.9</v>
      </c>
      <c r="AF12" s="4"/>
      <c r="AG12" s="4"/>
      <c r="AH12" s="4">
        <v>480537</v>
      </c>
      <c r="AI12" s="4"/>
      <c r="AJ12" s="4"/>
      <c r="AK12" s="4"/>
      <c r="AL12" s="7">
        <f t="shared" si="3"/>
        <v>480537</v>
      </c>
      <c r="AM12" s="4"/>
      <c r="AN12" s="4">
        <v>16263.2</v>
      </c>
      <c r="AO12" s="4">
        <v>16263.2</v>
      </c>
      <c r="AP12" s="4">
        <f t="shared" si="21"/>
        <v>16263.2</v>
      </c>
      <c r="AQ12" s="4">
        <f t="shared" si="22"/>
        <v>0</v>
      </c>
      <c r="AR12" s="4"/>
      <c r="AS12" s="4"/>
      <c r="AT12" s="4"/>
    </row>
    <row r="13" spans="1:46" ht="24.95" customHeight="1" x14ac:dyDescent="0.15">
      <c r="A13" s="9">
        <v>41873</v>
      </c>
      <c r="B13" s="4" t="s">
        <v>393</v>
      </c>
      <c r="C13" s="4" t="s">
        <v>49</v>
      </c>
      <c r="D13" s="4" t="s">
        <v>39</v>
      </c>
      <c r="E13" s="4" t="s">
        <v>87</v>
      </c>
      <c r="F13" s="4" t="s">
        <v>233</v>
      </c>
      <c r="G13" s="4" t="s">
        <v>232</v>
      </c>
      <c r="H13" s="4" t="s">
        <v>229</v>
      </c>
      <c r="I13" s="4" t="s">
        <v>228</v>
      </c>
      <c r="J13" s="4" t="s">
        <v>230</v>
      </c>
      <c r="K13" s="4" t="s">
        <v>231</v>
      </c>
      <c r="L13" s="4"/>
      <c r="M13" s="4">
        <v>28833444.800000001</v>
      </c>
      <c r="N13" s="4"/>
      <c r="O13" s="4"/>
      <c r="P13" s="4">
        <v>0</v>
      </c>
      <c r="Q13" s="4"/>
      <c r="R13" s="4"/>
      <c r="S13" s="4"/>
      <c r="T13" s="4" t="s">
        <v>112</v>
      </c>
      <c r="U13" s="4" t="s">
        <v>54</v>
      </c>
      <c r="V13" s="4">
        <v>5.6000000000000001E-2</v>
      </c>
      <c r="W13" s="4">
        <f t="shared" si="17"/>
        <v>1614672.9088000001</v>
      </c>
      <c r="X13" s="4">
        <v>1614673</v>
      </c>
      <c r="Y13" s="4">
        <f t="shared" si="18"/>
        <v>1614673</v>
      </c>
      <c r="Z13" s="4">
        <f t="shared" si="23"/>
        <v>-9.119999990798533E-2</v>
      </c>
      <c r="AA13" s="4"/>
      <c r="AB13" s="4"/>
      <c r="AC13" s="4">
        <v>22666755.800000001</v>
      </c>
      <c r="AD13" s="4">
        <f t="shared" ref="AD13:AD14" si="24">AC13</f>
        <v>22666755.800000001</v>
      </c>
      <c r="AE13" s="4">
        <f t="shared" si="19"/>
        <v>0.78612721987349909</v>
      </c>
      <c r="AF13" s="4"/>
      <c r="AG13" s="4"/>
      <c r="AH13" s="4">
        <v>22653028.379999999</v>
      </c>
      <c r="AI13" s="4"/>
      <c r="AJ13" s="4"/>
      <c r="AK13" s="4"/>
      <c r="AL13" s="7">
        <f t="shared" si="3"/>
        <v>22653028.379999999</v>
      </c>
      <c r="AM13" s="4"/>
      <c r="AN13" s="4">
        <f t="shared" si="20"/>
        <v>0</v>
      </c>
      <c r="AO13" s="4"/>
      <c r="AP13" s="4">
        <f t="shared" si="21"/>
        <v>0</v>
      </c>
      <c r="AQ13" s="4">
        <f t="shared" si="22"/>
        <v>0</v>
      </c>
      <c r="AR13" s="4"/>
      <c r="AS13" s="4"/>
      <c r="AT13" s="4"/>
    </row>
    <row r="14" spans="1:46" ht="24.95" customHeight="1" x14ac:dyDescent="0.15">
      <c r="A14" s="9">
        <v>41873</v>
      </c>
      <c r="B14" s="4" t="s">
        <v>394</v>
      </c>
      <c r="C14" s="4" t="s">
        <v>50</v>
      </c>
      <c r="D14" s="7" t="s">
        <v>45</v>
      </c>
      <c r="E14" s="7" t="s">
        <v>46</v>
      </c>
      <c r="F14" s="7" t="s">
        <v>236</v>
      </c>
      <c r="G14" s="7" t="s">
        <v>234</v>
      </c>
      <c r="H14" s="7" t="s">
        <v>238</v>
      </c>
      <c r="I14" s="7" t="s">
        <v>237</v>
      </c>
      <c r="J14" s="7" t="s">
        <v>235</v>
      </c>
      <c r="K14" s="4" t="s">
        <v>231</v>
      </c>
      <c r="L14" s="7"/>
      <c r="M14" s="7">
        <v>6196000</v>
      </c>
      <c r="N14" s="7"/>
      <c r="O14" s="7"/>
      <c r="P14" s="7">
        <v>0</v>
      </c>
      <c r="Q14" s="7"/>
      <c r="R14" s="7"/>
      <c r="S14" s="7"/>
      <c r="T14" s="4" t="s">
        <v>112</v>
      </c>
      <c r="U14" s="7" t="s">
        <v>6</v>
      </c>
      <c r="V14" s="7">
        <v>0.04</v>
      </c>
      <c r="W14" s="7">
        <f>M14*V14</f>
        <v>247840</v>
      </c>
      <c r="X14" s="7"/>
      <c r="Y14" s="7">
        <f t="shared" si="18"/>
        <v>0</v>
      </c>
      <c r="Z14" s="7">
        <f t="shared" si="23"/>
        <v>247840</v>
      </c>
      <c r="AA14" s="7"/>
      <c r="AB14" s="7"/>
      <c r="AC14" s="7">
        <v>3500000</v>
      </c>
      <c r="AD14" s="7">
        <f t="shared" si="24"/>
        <v>3500000</v>
      </c>
      <c r="AE14" s="7">
        <f>AC14/M14</f>
        <v>0.5648805681084571</v>
      </c>
      <c r="AF14" s="7"/>
      <c r="AG14" s="7"/>
      <c r="AH14" s="7">
        <v>3489148.65</v>
      </c>
      <c r="AI14" s="7"/>
      <c r="AJ14" s="7"/>
      <c r="AK14" s="7"/>
      <c r="AL14" s="7">
        <f t="shared" si="3"/>
        <v>3489148.65</v>
      </c>
      <c r="AM14" s="7"/>
      <c r="AN14" s="7">
        <f t="shared" si="20"/>
        <v>0</v>
      </c>
      <c r="AO14" s="7"/>
      <c r="AP14" s="7">
        <f t="shared" si="21"/>
        <v>0</v>
      </c>
      <c r="AQ14" s="7">
        <f t="shared" si="22"/>
        <v>0</v>
      </c>
      <c r="AR14" s="4"/>
      <c r="AS14" s="4"/>
      <c r="AT14" s="4"/>
    </row>
    <row r="15" spans="1:46" ht="24.95" customHeight="1" x14ac:dyDescent="0.15">
      <c r="A15" s="9">
        <v>41873</v>
      </c>
      <c r="B15" s="4" t="s">
        <v>395</v>
      </c>
      <c r="C15" s="4" t="s">
        <v>51</v>
      </c>
      <c r="D15" s="4" t="s">
        <v>239</v>
      </c>
      <c r="E15" s="7" t="s">
        <v>46</v>
      </c>
      <c r="F15" s="4" t="s">
        <v>240</v>
      </c>
      <c r="G15" s="7" t="s">
        <v>234</v>
      </c>
      <c r="H15" s="7" t="s">
        <v>238</v>
      </c>
      <c r="I15" s="7" t="s">
        <v>237</v>
      </c>
      <c r="J15" s="7" t="s">
        <v>235</v>
      </c>
      <c r="K15" s="4" t="s">
        <v>231</v>
      </c>
      <c r="L15" s="4"/>
      <c r="M15" s="4">
        <v>1810092</v>
      </c>
      <c r="N15" s="4"/>
      <c r="O15" s="4"/>
      <c r="P15" s="7">
        <v>0</v>
      </c>
      <c r="Q15" s="4"/>
      <c r="R15" s="4"/>
      <c r="S15" s="4"/>
      <c r="T15" s="4" t="s">
        <v>112</v>
      </c>
      <c r="U15" s="7" t="s">
        <v>6</v>
      </c>
      <c r="V15" s="4">
        <v>0.04</v>
      </c>
      <c r="W15" s="4">
        <f t="shared" si="6"/>
        <v>72403.680000000008</v>
      </c>
      <c r="X15" s="4">
        <v>72404</v>
      </c>
      <c r="Y15" s="4">
        <f t="shared" si="0"/>
        <v>72404</v>
      </c>
      <c r="Z15" s="4">
        <f t="shared" si="1"/>
        <v>-0.319999999992433</v>
      </c>
      <c r="AA15" s="4"/>
      <c r="AB15" s="4"/>
      <c r="AC15" s="4">
        <v>1800000</v>
      </c>
      <c r="AD15" s="4">
        <f t="shared" si="2"/>
        <v>1800000</v>
      </c>
      <c r="AE15" s="7">
        <f>AC15/M15</f>
        <v>0.99442459278312922</v>
      </c>
      <c r="AF15" s="4"/>
      <c r="AG15" s="4"/>
      <c r="AH15" s="4">
        <v>1796144</v>
      </c>
      <c r="AI15" s="4"/>
      <c r="AJ15" s="4"/>
      <c r="AK15" s="4"/>
      <c r="AL15" s="4">
        <f t="shared" si="3"/>
        <v>1796144</v>
      </c>
      <c r="AM15" s="4"/>
      <c r="AN15" s="4">
        <f t="shared" si="8"/>
        <v>0</v>
      </c>
      <c r="AO15" s="4"/>
      <c r="AP15" s="4">
        <f t="shared" si="4"/>
        <v>0</v>
      </c>
      <c r="AQ15" s="4">
        <f t="shared" si="5"/>
        <v>0</v>
      </c>
      <c r="AR15" s="4"/>
      <c r="AS15" s="4"/>
      <c r="AT15" s="4"/>
    </row>
    <row r="16" spans="1:46" ht="24.95" customHeight="1" x14ac:dyDescent="0.15">
      <c r="A16" s="9">
        <v>41873</v>
      </c>
      <c r="B16" s="4" t="s">
        <v>396</v>
      </c>
      <c r="C16" s="4" t="s">
        <v>19</v>
      </c>
      <c r="D16" s="7" t="s">
        <v>18</v>
      </c>
      <c r="E16" s="7" t="s">
        <v>21</v>
      </c>
      <c r="F16" s="7" t="s">
        <v>241</v>
      </c>
      <c r="G16" s="7" t="s">
        <v>242</v>
      </c>
      <c r="H16" s="7" t="s">
        <v>22</v>
      </c>
      <c r="I16" s="7" t="s">
        <v>23</v>
      </c>
      <c r="J16" s="7" t="s">
        <v>22</v>
      </c>
      <c r="K16" s="7" t="s">
        <v>20</v>
      </c>
      <c r="L16" s="7"/>
      <c r="M16" s="7">
        <v>10343049.93</v>
      </c>
      <c r="N16" s="7"/>
      <c r="O16" s="7"/>
      <c r="P16" s="7">
        <v>0</v>
      </c>
      <c r="Q16" s="7"/>
      <c r="R16" s="7"/>
      <c r="S16" s="7"/>
      <c r="T16" s="4" t="s">
        <v>112</v>
      </c>
      <c r="U16" s="7" t="s">
        <v>24</v>
      </c>
      <c r="V16" s="7">
        <v>3.5000000000000003E-2</v>
      </c>
      <c r="W16" s="7">
        <f>M16*V16</f>
        <v>362006.74755000003</v>
      </c>
      <c r="X16" s="7">
        <v>362006.75</v>
      </c>
      <c r="Y16" s="7">
        <f t="shared" ref="Y16:Y17" si="25">X16</f>
        <v>362006.75</v>
      </c>
      <c r="Z16" s="7">
        <f t="shared" ref="Z16" si="26">W16-X16</f>
        <v>-2.4499999708496034E-3</v>
      </c>
      <c r="AA16" s="7"/>
      <c r="AB16" s="7"/>
      <c r="AC16" s="7">
        <v>7860688.0099999998</v>
      </c>
      <c r="AD16" s="7">
        <f t="shared" ref="AD16:AD17" si="27">AC16</f>
        <v>7860688.0099999998</v>
      </c>
      <c r="AE16" s="7">
        <f t="shared" ref="AE16" si="28">AC16/M16</f>
        <v>0.75999710561196143</v>
      </c>
      <c r="AF16" s="7"/>
      <c r="AG16" s="7"/>
      <c r="AH16" s="7">
        <v>7748729.1299999999</v>
      </c>
      <c r="AI16" s="7"/>
      <c r="AJ16" s="7"/>
      <c r="AK16" s="7"/>
      <c r="AL16" s="7">
        <f t="shared" ref="AL16:AL17" si="29">AH16</f>
        <v>7748729.1299999999</v>
      </c>
      <c r="AM16" s="7">
        <v>3.4000000000000002E-2</v>
      </c>
      <c r="AN16" s="7">
        <f t="shared" ref="AN16" si="30">M16*AM16</f>
        <v>351663.69761999999</v>
      </c>
      <c r="AO16" s="7">
        <v>111118.8</v>
      </c>
      <c r="AP16" s="7">
        <f t="shared" ref="AP16" si="31">AO16</f>
        <v>111118.8</v>
      </c>
      <c r="AQ16" s="7">
        <f t="shared" ref="AQ16" si="32">AN16-AO16</f>
        <v>240544.89762</v>
      </c>
      <c r="AR16" s="4"/>
      <c r="AS16" s="4"/>
      <c r="AT16" s="4"/>
    </row>
    <row r="17" spans="1:46" ht="24.95" customHeight="1" x14ac:dyDescent="0.15">
      <c r="A17" s="9">
        <v>41873</v>
      </c>
      <c r="B17" s="4" t="s">
        <v>397</v>
      </c>
      <c r="C17" s="4" t="s">
        <v>52</v>
      </c>
      <c r="D17" s="7" t="s">
        <v>53</v>
      </c>
      <c r="E17" s="7" t="s">
        <v>63</v>
      </c>
      <c r="F17" s="7" t="s">
        <v>244</v>
      </c>
      <c r="G17" s="7" t="s">
        <v>243</v>
      </c>
      <c r="H17" s="7" t="s">
        <v>246</v>
      </c>
      <c r="I17" s="7" t="s">
        <v>245</v>
      </c>
      <c r="J17" s="7" t="s">
        <v>247</v>
      </c>
      <c r="K17" s="7" t="s">
        <v>20</v>
      </c>
      <c r="L17" s="7"/>
      <c r="M17" s="7">
        <v>10102313.33</v>
      </c>
      <c r="N17" s="7"/>
      <c r="O17" s="7"/>
      <c r="P17" s="7">
        <v>0</v>
      </c>
      <c r="Q17" s="7"/>
      <c r="R17" s="7"/>
      <c r="S17" s="7"/>
      <c r="T17" s="4" t="s">
        <v>112</v>
      </c>
      <c r="U17" s="4" t="s">
        <v>54</v>
      </c>
      <c r="V17" s="7">
        <v>0.05</v>
      </c>
      <c r="W17" s="7">
        <f>M17*V17</f>
        <v>505115.66650000005</v>
      </c>
      <c r="X17" s="7">
        <v>505116</v>
      </c>
      <c r="Y17" s="7">
        <f t="shared" si="25"/>
        <v>505116</v>
      </c>
      <c r="Z17" s="7">
        <f t="shared" si="1"/>
        <v>-0.33349999994970858</v>
      </c>
      <c r="AA17" s="7"/>
      <c r="AB17" s="7"/>
      <c r="AC17" s="7">
        <v>8081848.8399999999</v>
      </c>
      <c r="AD17" s="7">
        <f t="shared" si="27"/>
        <v>8081848.8399999999</v>
      </c>
      <c r="AE17" s="7">
        <f t="shared" si="7"/>
        <v>0.79999981944729481</v>
      </c>
      <c r="AF17" s="7"/>
      <c r="AG17" s="7"/>
      <c r="AH17" s="7">
        <v>7517811.9900000002</v>
      </c>
      <c r="AI17" s="7"/>
      <c r="AJ17" s="7"/>
      <c r="AK17" s="7"/>
      <c r="AL17" s="7">
        <f t="shared" si="29"/>
        <v>7517811.9900000002</v>
      </c>
      <c r="AM17" s="7"/>
      <c r="AN17" s="7">
        <f t="shared" si="8"/>
        <v>0</v>
      </c>
      <c r="AO17" s="7">
        <v>306828.08</v>
      </c>
      <c r="AP17" s="7">
        <f>AO17</f>
        <v>306828.08</v>
      </c>
      <c r="AQ17" s="7">
        <v>-306828.08</v>
      </c>
      <c r="AR17" s="4"/>
      <c r="AS17" s="4"/>
      <c r="AT17" s="4"/>
    </row>
    <row r="18" spans="1:46" ht="24.95" customHeight="1" x14ac:dyDescent="0.15">
      <c r="A18" s="9">
        <v>41873</v>
      </c>
      <c r="B18" s="4" t="s">
        <v>398</v>
      </c>
      <c r="C18" s="4" t="s">
        <v>55</v>
      </c>
      <c r="D18" s="4" t="s">
        <v>56</v>
      </c>
      <c r="E18" s="4" t="s">
        <v>57</v>
      </c>
      <c r="F18" s="4" t="s">
        <v>248</v>
      </c>
      <c r="G18" s="4" t="s">
        <v>249</v>
      </c>
      <c r="H18" s="4" t="s">
        <v>251</v>
      </c>
      <c r="I18" s="4" t="s">
        <v>250</v>
      </c>
      <c r="J18" s="4" t="s">
        <v>252</v>
      </c>
      <c r="K18" s="4" t="s">
        <v>253</v>
      </c>
      <c r="L18" s="4"/>
      <c r="M18" s="4">
        <v>5400000</v>
      </c>
      <c r="N18" s="4"/>
      <c r="O18" s="4"/>
      <c r="P18" s="4"/>
      <c r="Q18" s="4"/>
      <c r="R18" s="4"/>
      <c r="S18" s="4"/>
      <c r="T18" s="4" t="s">
        <v>112</v>
      </c>
      <c r="U18" s="4" t="s">
        <v>54</v>
      </c>
      <c r="V18" s="4">
        <v>0.04</v>
      </c>
      <c r="W18" s="4">
        <f t="shared" si="6"/>
        <v>216000</v>
      </c>
      <c r="X18" s="4">
        <v>216000</v>
      </c>
      <c r="Y18" s="4">
        <f t="shared" si="0"/>
        <v>216000</v>
      </c>
      <c r="Z18" s="4">
        <f t="shared" si="1"/>
        <v>0</v>
      </c>
      <c r="AA18" s="4"/>
      <c r="AB18" s="4"/>
      <c r="AC18" s="4">
        <v>4236242</v>
      </c>
      <c r="AD18" s="4">
        <f t="shared" si="2"/>
        <v>4236242</v>
      </c>
      <c r="AE18" s="4">
        <f t="shared" si="7"/>
        <v>0.78448925925925928</v>
      </c>
      <c r="AF18" s="4"/>
      <c r="AG18" s="4"/>
      <c r="AH18" s="4">
        <v>4091973.96</v>
      </c>
      <c r="AI18" s="4"/>
      <c r="AJ18" s="4"/>
      <c r="AK18" s="4"/>
      <c r="AL18" s="4">
        <f t="shared" si="3"/>
        <v>4091973.96</v>
      </c>
      <c r="AM18" s="4">
        <v>3.4000000000000002E-2</v>
      </c>
      <c r="AN18" s="4">
        <f t="shared" si="8"/>
        <v>183600</v>
      </c>
      <c r="AO18" s="4">
        <v>144033</v>
      </c>
      <c r="AP18" s="4">
        <f t="shared" si="4"/>
        <v>144033</v>
      </c>
      <c r="AQ18" s="4">
        <f t="shared" si="5"/>
        <v>39567</v>
      </c>
      <c r="AR18" s="4"/>
      <c r="AS18" s="4"/>
      <c r="AT18" s="4"/>
    </row>
    <row r="19" spans="1:46" ht="24.95" customHeight="1" x14ac:dyDescent="0.15">
      <c r="A19" s="9">
        <v>41873</v>
      </c>
      <c r="B19" s="4" t="s">
        <v>399</v>
      </c>
      <c r="C19" s="4" t="s">
        <v>60</v>
      </c>
      <c r="D19" s="4" t="s">
        <v>56</v>
      </c>
      <c r="E19" s="4" t="s">
        <v>57</v>
      </c>
      <c r="F19" s="4" t="s">
        <v>248</v>
      </c>
      <c r="G19" s="4" t="s">
        <v>254</v>
      </c>
      <c r="H19" s="4" t="s">
        <v>251</v>
      </c>
      <c r="I19" s="4" t="s">
        <v>250</v>
      </c>
      <c r="J19" s="4" t="s">
        <v>252</v>
      </c>
      <c r="K19" s="4" t="s">
        <v>253</v>
      </c>
      <c r="L19" s="4"/>
      <c r="M19" s="4">
        <v>248322.8</v>
      </c>
      <c r="N19" s="4"/>
      <c r="O19" s="4"/>
      <c r="P19" s="4"/>
      <c r="Q19" s="4"/>
      <c r="R19" s="4"/>
      <c r="S19" s="4"/>
      <c r="T19" s="4" t="s">
        <v>112</v>
      </c>
      <c r="U19" s="4" t="s">
        <v>54</v>
      </c>
      <c r="V19" s="4">
        <v>0.04</v>
      </c>
      <c r="W19" s="4">
        <f t="shared" si="6"/>
        <v>9932.9120000000003</v>
      </c>
      <c r="X19" s="4">
        <v>9933</v>
      </c>
      <c r="Y19" s="4">
        <f t="shared" si="0"/>
        <v>9933</v>
      </c>
      <c r="Z19" s="4">
        <f t="shared" si="1"/>
        <v>-8.7999999999738066E-2</v>
      </c>
      <c r="AA19" s="4"/>
      <c r="AB19" s="4"/>
      <c r="AC19" s="4"/>
      <c r="AD19" s="4">
        <f t="shared" si="2"/>
        <v>0</v>
      </c>
      <c r="AE19" s="4">
        <f t="shared" si="7"/>
        <v>0</v>
      </c>
      <c r="AF19" s="4"/>
      <c r="AG19" s="4"/>
      <c r="AH19" s="4"/>
      <c r="AI19" s="4"/>
      <c r="AJ19" s="4"/>
      <c r="AK19" s="4"/>
      <c r="AL19" s="4">
        <f t="shared" si="3"/>
        <v>0</v>
      </c>
      <c r="AM19" s="4"/>
      <c r="AN19" s="4">
        <f t="shared" si="8"/>
        <v>0</v>
      </c>
      <c r="AO19" s="4"/>
      <c r="AP19" s="4">
        <f t="shared" si="4"/>
        <v>0</v>
      </c>
      <c r="AQ19" s="4">
        <f t="shared" si="5"/>
        <v>0</v>
      </c>
      <c r="AR19" s="4"/>
      <c r="AS19" s="4"/>
      <c r="AT19" s="4"/>
    </row>
    <row r="20" spans="1:46" ht="24.95" customHeight="1" x14ac:dyDescent="0.15">
      <c r="A20" s="9">
        <v>41873</v>
      </c>
      <c r="B20" s="4" t="s">
        <v>400</v>
      </c>
      <c r="C20" s="4" t="s">
        <v>61</v>
      </c>
      <c r="D20" s="4" t="s">
        <v>62</v>
      </c>
      <c r="E20" s="4" t="s">
        <v>64</v>
      </c>
      <c r="F20" s="4" t="s">
        <v>255</v>
      </c>
      <c r="G20" s="4" t="s">
        <v>256</v>
      </c>
      <c r="H20" s="7" t="s">
        <v>246</v>
      </c>
      <c r="I20" s="7" t="s">
        <v>245</v>
      </c>
      <c r="J20" s="7" t="s">
        <v>247</v>
      </c>
      <c r="K20" s="4" t="s">
        <v>253</v>
      </c>
      <c r="L20" s="4"/>
      <c r="M20" s="4">
        <v>1095654</v>
      </c>
      <c r="N20" s="4"/>
      <c r="O20" s="4"/>
      <c r="P20" s="4"/>
      <c r="Q20" s="4"/>
      <c r="R20" s="4"/>
      <c r="S20" s="4"/>
      <c r="T20" s="4" t="s">
        <v>112</v>
      </c>
      <c r="U20" s="4" t="s">
        <v>54</v>
      </c>
      <c r="V20" s="4">
        <v>0.04</v>
      </c>
      <c r="W20" s="4">
        <f t="shared" si="6"/>
        <v>43826.16</v>
      </c>
      <c r="X20" s="4">
        <v>43827</v>
      </c>
      <c r="Y20" s="4">
        <f t="shared" si="0"/>
        <v>43827</v>
      </c>
      <c r="Z20" s="4">
        <f t="shared" si="1"/>
        <v>-0.83999999999650754</v>
      </c>
      <c r="AA20" s="4"/>
      <c r="AB20" s="4"/>
      <c r="AC20" s="4">
        <v>930000</v>
      </c>
      <c r="AD20" s="4">
        <f t="shared" si="2"/>
        <v>930000</v>
      </c>
      <c r="AE20" s="4">
        <f t="shared" si="7"/>
        <v>0.8488081091293419</v>
      </c>
      <c r="AF20" s="4"/>
      <c r="AG20" s="4"/>
      <c r="AH20" s="4">
        <v>898120.15</v>
      </c>
      <c r="AI20" s="4"/>
      <c r="AJ20" s="4"/>
      <c r="AK20" s="4"/>
      <c r="AL20" s="4">
        <f t="shared" si="3"/>
        <v>898120.15</v>
      </c>
      <c r="AM20" s="4">
        <v>3.4599999999999999E-2</v>
      </c>
      <c r="AN20" s="4">
        <f t="shared" si="8"/>
        <v>37909.628400000001</v>
      </c>
      <c r="AO20" s="4">
        <v>31620</v>
      </c>
      <c r="AP20" s="4">
        <f t="shared" si="4"/>
        <v>31620</v>
      </c>
      <c r="AQ20" s="4">
        <f t="shared" si="5"/>
        <v>6289.6284000000014</v>
      </c>
      <c r="AR20" s="4"/>
      <c r="AS20" s="4"/>
      <c r="AT20" s="4"/>
    </row>
    <row r="21" spans="1:46" ht="24.95" customHeight="1" x14ac:dyDescent="0.15">
      <c r="A21" s="9">
        <v>41873</v>
      </c>
      <c r="B21" s="4" t="s">
        <v>401</v>
      </c>
      <c r="C21" s="4" t="s">
        <v>65</v>
      </c>
      <c r="D21" s="4" t="s">
        <v>66</v>
      </c>
      <c r="E21" s="4" t="s">
        <v>67</v>
      </c>
      <c r="F21" s="4" t="s">
        <v>258</v>
      </c>
      <c r="G21" s="4" t="s">
        <v>257</v>
      </c>
      <c r="H21" s="4" t="s">
        <v>68</v>
      </c>
      <c r="I21" s="4" t="s">
        <v>259</v>
      </c>
      <c r="J21" s="4" t="s">
        <v>260</v>
      </c>
      <c r="K21" s="4" t="s">
        <v>231</v>
      </c>
      <c r="L21" s="4"/>
      <c r="M21" s="4">
        <v>7400000</v>
      </c>
      <c r="N21" s="4"/>
      <c r="O21" s="4"/>
      <c r="P21" s="4"/>
      <c r="Q21" s="4"/>
      <c r="R21" s="4"/>
      <c r="S21" s="4"/>
      <c r="T21" s="4" t="s">
        <v>112</v>
      </c>
      <c r="U21" s="4" t="s">
        <v>54</v>
      </c>
      <c r="V21" s="4">
        <v>0.04</v>
      </c>
      <c r="W21" s="4">
        <f t="shared" si="6"/>
        <v>296000</v>
      </c>
      <c r="X21" s="4">
        <v>296000</v>
      </c>
      <c r="Y21" s="4">
        <f t="shared" si="0"/>
        <v>296000</v>
      </c>
      <c r="Z21" s="4">
        <f t="shared" si="1"/>
        <v>0</v>
      </c>
      <c r="AA21" s="4"/>
      <c r="AB21" s="4"/>
      <c r="AC21" s="4">
        <v>3132050</v>
      </c>
      <c r="AD21" s="4">
        <f t="shared" si="2"/>
        <v>3132050</v>
      </c>
      <c r="AE21" s="4">
        <f t="shared" si="7"/>
        <v>0.42325000000000002</v>
      </c>
      <c r="AF21" s="4"/>
      <c r="AG21" s="4"/>
      <c r="AH21" s="4">
        <v>3103690</v>
      </c>
      <c r="AI21" s="4"/>
      <c r="AJ21" s="4"/>
      <c r="AK21" s="4"/>
      <c r="AL21" s="4">
        <f t="shared" si="3"/>
        <v>3103690</v>
      </c>
      <c r="AM21" s="4">
        <v>3.4000000000000002E-2</v>
      </c>
      <c r="AN21" s="4">
        <f t="shared" si="8"/>
        <v>251600.00000000003</v>
      </c>
      <c r="AO21" s="4">
        <v>54365.42</v>
      </c>
      <c r="AP21" s="4">
        <f t="shared" si="4"/>
        <v>54365.42</v>
      </c>
      <c r="AQ21" s="4">
        <f t="shared" si="5"/>
        <v>197234.58000000002</v>
      </c>
      <c r="AR21" s="4"/>
      <c r="AS21" s="4"/>
      <c r="AT21" s="4"/>
    </row>
    <row r="22" spans="1:46" ht="24.95" customHeight="1" x14ac:dyDescent="0.15">
      <c r="A22" s="9">
        <v>41873</v>
      </c>
      <c r="B22" s="4" t="s">
        <v>402</v>
      </c>
      <c r="C22" s="4" t="s">
        <v>69</v>
      </c>
      <c r="D22" s="4" t="s">
        <v>66</v>
      </c>
      <c r="E22" s="4" t="s">
        <v>67</v>
      </c>
      <c r="F22" s="4" t="s">
        <v>258</v>
      </c>
      <c r="G22" s="4" t="s">
        <v>257</v>
      </c>
      <c r="H22" s="4" t="s">
        <v>68</v>
      </c>
      <c r="I22" s="4" t="s">
        <v>259</v>
      </c>
      <c r="J22" s="4" t="s">
        <v>260</v>
      </c>
      <c r="K22" s="4" t="s">
        <v>231</v>
      </c>
      <c r="L22" s="4"/>
      <c r="M22" s="4">
        <v>1679000</v>
      </c>
      <c r="N22" s="4"/>
      <c r="O22" s="4"/>
      <c r="P22" s="4"/>
      <c r="Q22" s="4"/>
      <c r="R22" s="4"/>
      <c r="S22" s="4"/>
      <c r="T22" s="4" t="s">
        <v>112</v>
      </c>
      <c r="U22" s="4" t="s">
        <v>54</v>
      </c>
      <c r="V22" s="4">
        <v>3.5999999999999997E-2</v>
      </c>
      <c r="W22" s="4">
        <f t="shared" si="6"/>
        <v>60443.999999999993</v>
      </c>
      <c r="X22" s="4">
        <v>0</v>
      </c>
      <c r="Y22" s="4">
        <f t="shared" si="0"/>
        <v>0</v>
      </c>
      <c r="Z22" s="4">
        <f t="shared" si="1"/>
        <v>60443.999999999993</v>
      </c>
      <c r="AA22" s="4"/>
      <c r="AB22" s="4"/>
      <c r="AC22" s="4"/>
      <c r="AD22" s="4">
        <f t="shared" si="2"/>
        <v>0</v>
      </c>
      <c r="AE22" s="4">
        <f t="shared" si="7"/>
        <v>0</v>
      </c>
      <c r="AF22" s="4"/>
      <c r="AG22" s="4"/>
      <c r="AH22" s="4"/>
      <c r="AI22" s="4"/>
      <c r="AJ22" s="4"/>
      <c r="AK22" s="4"/>
      <c r="AL22" s="4">
        <f t="shared" si="3"/>
        <v>0</v>
      </c>
      <c r="AM22" s="4">
        <v>3.4000000000000002E-2</v>
      </c>
      <c r="AN22" s="4">
        <f t="shared" si="8"/>
        <v>57086.000000000007</v>
      </c>
      <c r="AO22" s="4">
        <v>0</v>
      </c>
      <c r="AP22" s="4">
        <f t="shared" si="4"/>
        <v>0</v>
      </c>
      <c r="AQ22" s="4">
        <f t="shared" si="5"/>
        <v>57086.000000000007</v>
      </c>
      <c r="AR22" s="4"/>
      <c r="AS22" s="4"/>
      <c r="AT22" s="4"/>
    </row>
    <row r="23" spans="1:46" ht="24.95" customHeight="1" x14ac:dyDescent="0.15">
      <c r="A23" s="9">
        <v>41873</v>
      </c>
      <c r="B23" s="4" t="s">
        <v>403</v>
      </c>
      <c r="C23" s="4" t="s">
        <v>70</v>
      </c>
      <c r="D23" s="4" t="s">
        <v>71</v>
      </c>
      <c r="E23" s="4" t="s">
        <v>72</v>
      </c>
      <c r="F23" s="4" t="s">
        <v>262</v>
      </c>
      <c r="G23" s="4" t="s">
        <v>261</v>
      </c>
      <c r="H23" s="4" t="s">
        <v>264</v>
      </c>
      <c r="I23" s="4" t="s">
        <v>263</v>
      </c>
      <c r="J23" s="4" t="s">
        <v>265</v>
      </c>
      <c r="K23" s="4" t="s">
        <v>253</v>
      </c>
      <c r="L23" s="4"/>
      <c r="M23" s="4">
        <v>1424272.9</v>
      </c>
      <c r="N23" s="4"/>
      <c r="O23" s="4"/>
      <c r="P23" s="4">
        <v>679820</v>
      </c>
      <c r="Q23" s="4"/>
      <c r="R23" s="4"/>
      <c r="S23" s="4"/>
      <c r="T23" s="4" t="s">
        <v>112</v>
      </c>
      <c r="U23" s="4" t="s">
        <v>110</v>
      </c>
      <c r="V23" s="4">
        <v>0.04</v>
      </c>
      <c r="W23" s="4">
        <f>V23*P23</f>
        <v>27192.799999999999</v>
      </c>
      <c r="X23" s="4">
        <v>27192.799999999999</v>
      </c>
      <c r="Y23" s="4">
        <f t="shared" si="0"/>
        <v>27192.799999999999</v>
      </c>
      <c r="Z23" s="4">
        <f t="shared" si="1"/>
        <v>0</v>
      </c>
      <c r="AA23" s="4"/>
      <c r="AB23" s="4"/>
      <c r="AC23" s="4">
        <v>646009</v>
      </c>
      <c r="AD23" s="4">
        <f t="shared" si="2"/>
        <v>646009</v>
      </c>
      <c r="AE23" s="4">
        <f>AC23/P23</f>
        <v>0.95026477597010972</v>
      </c>
      <c r="AF23" s="4"/>
      <c r="AG23" s="4"/>
      <c r="AH23" s="4">
        <v>620287.39</v>
      </c>
      <c r="AI23" s="4"/>
      <c r="AJ23" s="4"/>
      <c r="AK23" s="4"/>
      <c r="AL23" s="4">
        <f t="shared" si="3"/>
        <v>620287.39</v>
      </c>
      <c r="AM23" s="4">
        <v>3.4000000000000002E-2</v>
      </c>
      <c r="AN23" s="4">
        <f>AM23*P23</f>
        <v>23113.88</v>
      </c>
      <c r="AO23" s="4">
        <v>21965.39</v>
      </c>
      <c r="AP23" s="4">
        <f t="shared" si="4"/>
        <v>21965.39</v>
      </c>
      <c r="AQ23" s="4">
        <f t="shared" si="5"/>
        <v>1148.4900000000016</v>
      </c>
      <c r="AR23" s="4"/>
      <c r="AS23" s="4"/>
      <c r="AT23" s="4"/>
    </row>
    <row r="24" spans="1:46" ht="24.95" customHeight="1" x14ac:dyDescent="0.15">
      <c r="A24" s="9">
        <v>41873</v>
      </c>
      <c r="B24" s="4" t="s">
        <v>404</v>
      </c>
      <c r="C24" s="4" t="s">
        <v>74</v>
      </c>
      <c r="D24" s="4" t="s">
        <v>75</v>
      </c>
      <c r="E24" s="4" t="s">
        <v>76</v>
      </c>
      <c r="F24" s="4" t="s">
        <v>266</v>
      </c>
      <c r="G24" s="4" t="s">
        <v>267</v>
      </c>
      <c r="H24" s="4"/>
      <c r="I24" s="4"/>
      <c r="J24" s="4"/>
      <c r="K24" s="4" t="s">
        <v>231</v>
      </c>
      <c r="L24" s="4"/>
      <c r="M24" s="4">
        <v>560000</v>
      </c>
      <c r="N24" s="4"/>
      <c r="O24" s="4"/>
      <c r="P24" s="4"/>
      <c r="Q24" s="4"/>
      <c r="R24" s="4"/>
      <c r="S24" s="4"/>
      <c r="T24" s="4" t="s">
        <v>112</v>
      </c>
      <c r="U24" s="4" t="s">
        <v>54</v>
      </c>
      <c r="V24" s="4">
        <v>6.5000000000000002E-2</v>
      </c>
      <c r="W24" s="4">
        <f>M24*V24</f>
        <v>36400</v>
      </c>
      <c r="X24" s="4">
        <v>36400</v>
      </c>
      <c r="Y24" s="4">
        <f t="shared" si="0"/>
        <v>36400</v>
      </c>
      <c r="Z24" s="4">
        <f t="shared" si="1"/>
        <v>0</v>
      </c>
      <c r="AA24" s="4"/>
      <c r="AB24" s="4"/>
      <c r="AC24" s="4"/>
      <c r="AD24" s="4">
        <f t="shared" si="2"/>
        <v>0</v>
      </c>
      <c r="AE24" s="4">
        <f t="shared" si="7"/>
        <v>0</v>
      </c>
      <c r="AF24" s="4"/>
      <c r="AG24" s="4"/>
      <c r="AH24" s="4"/>
      <c r="AI24" s="4"/>
      <c r="AJ24" s="4"/>
      <c r="AK24" s="4"/>
      <c r="AL24" s="4">
        <f t="shared" si="3"/>
        <v>0</v>
      </c>
      <c r="AM24" s="4"/>
      <c r="AN24" s="4">
        <f t="shared" si="8"/>
        <v>0</v>
      </c>
      <c r="AO24" s="4"/>
      <c r="AP24" s="4">
        <f t="shared" si="4"/>
        <v>0</v>
      </c>
      <c r="AQ24" s="4">
        <f>AN24-AO24</f>
        <v>0</v>
      </c>
      <c r="AR24" s="4"/>
      <c r="AS24" s="4"/>
      <c r="AT24" s="4"/>
    </row>
    <row r="25" spans="1:46" ht="24.95" customHeight="1" x14ac:dyDescent="0.15">
      <c r="A25" s="9">
        <v>41873</v>
      </c>
      <c r="B25" s="4" t="s">
        <v>405</v>
      </c>
      <c r="C25" s="4" t="s">
        <v>77</v>
      </c>
      <c r="D25" s="4" t="s">
        <v>78</v>
      </c>
      <c r="E25" s="4" t="s">
        <v>79</v>
      </c>
      <c r="F25" s="4" t="s">
        <v>269</v>
      </c>
      <c r="G25" s="4" t="s">
        <v>268</v>
      </c>
      <c r="H25" s="4" t="s">
        <v>271</v>
      </c>
      <c r="I25" s="4" t="s">
        <v>270</v>
      </c>
      <c r="J25" s="4" t="s">
        <v>272</v>
      </c>
      <c r="K25" s="4" t="s">
        <v>13</v>
      </c>
      <c r="L25" s="4"/>
      <c r="M25" s="4">
        <v>10496879</v>
      </c>
      <c r="N25" s="4"/>
      <c r="O25" s="4"/>
      <c r="P25" s="4">
        <v>12240225</v>
      </c>
      <c r="Q25" s="4"/>
      <c r="R25" s="4"/>
      <c r="S25" s="4"/>
      <c r="T25" s="4" t="s">
        <v>112</v>
      </c>
      <c r="U25" s="4" t="s">
        <v>110</v>
      </c>
      <c r="V25" s="4">
        <v>3.5000000000000003E-2</v>
      </c>
      <c r="W25" s="4">
        <f>V25*P25</f>
        <v>428407.87500000006</v>
      </c>
      <c r="X25" s="4">
        <v>367390.76</v>
      </c>
      <c r="Y25" s="4">
        <f t="shared" si="0"/>
        <v>367390.76</v>
      </c>
      <c r="Z25" s="4">
        <f t="shared" si="1"/>
        <v>61017.115000000049</v>
      </c>
      <c r="AA25" s="4"/>
      <c r="AB25" s="4"/>
      <c r="AC25" s="4">
        <v>9807180.1999999993</v>
      </c>
      <c r="AD25" s="4">
        <f t="shared" si="2"/>
        <v>9807180.1999999993</v>
      </c>
      <c r="AE25" s="4">
        <f t="shared" si="7"/>
        <v>0.93429486993229127</v>
      </c>
      <c r="AF25" s="4"/>
      <c r="AG25" s="4"/>
      <c r="AH25" s="4">
        <v>9234785.1899999995</v>
      </c>
      <c r="AI25" s="4"/>
      <c r="AJ25" s="4"/>
      <c r="AK25" s="4"/>
      <c r="AL25" s="4">
        <f t="shared" si="3"/>
        <v>9234785.1899999995</v>
      </c>
      <c r="AM25" s="4"/>
      <c r="AN25" s="4">
        <v>414478.41</v>
      </c>
      <c r="AO25" s="4">
        <v>414478.41</v>
      </c>
      <c r="AP25" s="4">
        <v>414478.41</v>
      </c>
      <c r="AQ25" s="4">
        <v>0</v>
      </c>
      <c r="AR25" s="4"/>
      <c r="AS25" s="4"/>
      <c r="AT25" s="4"/>
    </row>
    <row r="26" spans="1:46" ht="24.95" customHeight="1" x14ac:dyDescent="0.15">
      <c r="A26" s="9">
        <v>41873</v>
      </c>
      <c r="B26" s="4" t="s">
        <v>406</v>
      </c>
      <c r="C26" s="4" t="s">
        <v>81</v>
      </c>
      <c r="D26" s="4" t="s">
        <v>82</v>
      </c>
      <c r="E26" s="4" t="s">
        <v>57</v>
      </c>
      <c r="F26" s="4" t="s">
        <v>274</v>
      </c>
      <c r="G26" s="4" t="s">
        <v>273</v>
      </c>
      <c r="H26" s="4" t="s">
        <v>251</v>
      </c>
      <c r="I26" s="4" t="s">
        <v>250</v>
      </c>
      <c r="J26" s="4" t="s">
        <v>252</v>
      </c>
      <c r="K26" s="4" t="s">
        <v>253</v>
      </c>
      <c r="L26" s="4"/>
      <c r="M26" s="4">
        <v>3323897.08</v>
      </c>
      <c r="N26" s="4"/>
      <c r="O26" s="4"/>
      <c r="P26" s="4">
        <v>4884000</v>
      </c>
      <c r="Q26" s="4"/>
      <c r="R26" s="4"/>
      <c r="S26" s="4"/>
      <c r="T26" s="4" t="s">
        <v>112</v>
      </c>
      <c r="U26" s="4" t="s">
        <v>110</v>
      </c>
      <c r="V26" s="4">
        <v>0.04</v>
      </c>
      <c r="W26" s="4">
        <f>V26*P26</f>
        <v>195360</v>
      </c>
      <c r="X26" s="4">
        <v>195360</v>
      </c>
      <c r="Y26" s="4">
        <f t="shared" si="0"/>
        <v>195360</v>
      </c>
      <c r="Z26" s="4">
        <f t="shared" si="1"/>
        <v>0</v>
      </c>
      <c r="AA26" s="4"/>
      <c r="AB26" s="4"/>
      <c r="AC26" s="4">
        <v>3816858</v>
      </c>
      <c r="AD26" s="4">
        <f t="shared" si="2"/>
        <v>3816858</v>
      </c>
      <c r="AE26" s="4">
        <f t="shared" si="7"/>
        <v>1.1483081178915444</v>
      </c>
      <c r="AF26" s="4"/>
      <c r="AG26" s="4"/>
      <c r="AH26" s="4">
        <v>3658680.67</v>
      </c>
      <c r="AI26" s="4"/>
      <c r="AJ26" s="4"/>
      <c r="AK26" s="4"/>
      <c r="AL26" s="4">
        <f t="shared" si="3"/>
        <v>3658680.67</v>
      </c>
      <c r="AM26" s="4">
        <v>3.4000000000000002E-2</v>
      </c>
      <c r="AN26" s="4">
        <f>AM26*M26</f>
        <v>113012.50072000001</v>
      </c>
      <c r="AO26" s="4">
        <v>129743</v>
      </c>
      <c r="AP26" s="4">
        <f>AO26</f>
        <v>129743</v>
      </c>
      <c r="AQ26" s="4">
        <f>AN26-AO26</f>
        <v>-16730.499279999989</v>
      </c>
      <c r="AR26" s="4"/>
      <c r="AS26" s="4"/>
      <c r="AT26" s="4"/>
    </row>
    <row r="27" spans="1:46" ht="24.95" customHeight="1" x14ac:dyDescent="0.15">
      <c r="A27" s="9">
        <v>41873</v>
      </c>
      <c r="B27" s="4" t="s">
        <v>407</v>
      </c>
      <c r="C27" s="4" t="s">
        <v>83</v>
      </c>
      <c r="D27" s="4" t="s">
        <v>84</v>
      </c>
      <c r="E27" s="4" t="s">
        <v>5</v>
      </c>
      <c r="F27" s="7" t="s">
        <v>241</v>
      </c>
      <c r="G27" s="7" t="s">
        <v>242</v>
      </c>
      <c r="H27" s="7" t="s">
        <v>22</v>
      </c>
      <c r="I27" s="7" t="s">
        <v>23</v>
      </c>
      <c r="J27" s="7" t="s">
        <v>22</v>
      </c>
      <c r="K27" s="7" t="s">
        <v>20</v>
      </c>
      <c r="L27" s="4"/>
      <c r="M27" s="4">
        <v>24479188</v>
      </c>
      <c r="N27" s="4"/>
      <c r="O27" s="4"/>
      <c r="P27" s="4"/>
      <c r="Q27" s="4"/>
      <c r="R27" s="4"/>
      <c r="S27" s="4"/>
      <c r="T27" s="4" t="s">
        <v>112</v>
      </c>
      <c r="U27" s="4" t="s">
        <v>54</v>
      </c>
      <c r="V27" s="4">
        <v>3.5000000000000003E-2</v>
      </c>
      <c r="W27" s="4">
        <f t="shared" si="6"/>
        <v>856771.58000000007</v>
      </c>
      <c r="X27" s="4">
        <v>856771.58</v>
      </c>
      <c r="Y27" s="4">
        <f t="shared" si="0"/>
        <v>856771.58</v>
      </c>
      <c r="Z27" s="4">
        <f t="shared" si="1"/>
        <v>0</v>
      </c>
      <c r="AA27" s="4"/>
      <c r="AB27" s="4"/>
      <c r="AC27" s="4">
        <v>14834162.02</v>
      </c>
      <c r="AD27" s="4">
        <f t="shared" si="2"/>
        <v>14834162.02</v>
      </c>
      <c r="AE27" s="4">
        <f t="shared" si="7"/>
        <v>0.60599077142591495</v>
      </c>
      <c r="AF27" s="4"/>
      <c r="AG27" s="4"/>
      <c r="AH27" s="4">
        <v>14128142.74</v>
      </c>
      <c r="AI27" s="4"/>
      <c r="AJ27" s="4"/>
      <c r="AK27" s="4"/>
      <c r="AL27" s="4">
        <f t="shared" si="3"/>
        <v>14128142.74</v>
      </c>
      <c r="AM27" s="4">
        <v>3.6999999999999998E-2</v>
      </c>
      <c r="AN27" s="4">
        <f>M27*AM27</f>
        <v>905729.95600000001</v>
      </c>
      <c r="AO27" s="4">
        <v>603593.67000000004</v>
      </c>
      <c r="AP27" s="4">
        <f t="shared" si="4"/>
        <v>603593.67000000004</v>
      </c>
      <c r="AQ27" s="4">
        <f t="shared" si="5"/>
        <v>302136.28599999996</v>
      </c>
      <c r="AR27" s="4"/>
      <c r="AS27" s="4"/>
      <c r="AT27" s="4"/>
    </row>
    <row r="28" spans="1:46" ht="24.95" customHeight="1" x14ac:dyDescent="0.15">
      <c r="A28" s="9">
        <v>41873</v>
      </c>
      <c r="B28" s="4" t="s">
        <v>408</v>
      </c>
      <c r="C28" s="4" t="s">
        <v>85</v>
      </c>
      <c r="D28" s="4" t="s">
        <v>86</v>
      </c>
      <c r="E28" s="4" t="s">
        <v>87</v>
      </c>
      <c r="F28" s="4" t="s">
        <v>276</v>
      </c>
      <c r="G28" s="4" t="s">
        <v>275</v>
      </c>
      <c r="H28" s="4" t="s">
        <v>229</v>
      </c>
      <c r="I28" s="4" t="s">
        <v>228</v>
      </c>
      <c r="J28" s="4" t="s">
        <v>230</v>
      </c>
      <c r="K28" s="4" t="s">
        <v>231</v>
      </c>
      <c r="L28" s="4"/>
      <c r="M28" s="4">
        <v>735929</v>
      </c>
      <c r="N28" s="4"/>
      <c r="O28" s="4"/>
      <c r="P28" s="4"/>
      <c r="Q28" s="4"/>
      <c r="R28" s="4"/>
      <c r="S28" s="4"/>
      <c r="T28" s="4" t="s">
        <v>112</v>
      </c>
      <c r="U28" s="4" t="s">
        <v>54</v>
      </c>
      <c r="V28" s="4">
        <v>0.04</v>
      </c>
      <c r="W28" s="4">
        <f>M28*V28+3000</f>
        <v>32437.16</v>
      </c>
      <c r="X28" s="4">
        <v>32438</v>
      </c>
      <c r="Y28" s="4">
        <f t="shared" si="0"/>
        <v>32438</v>
      </c>
      <c r="Z28" s="4">
        <f t="shared" si="1"/>
        <v>-0.84000000000014552</v>
      </c>
      <c r="AA28" s="4"/>
      <c r="AB28" s="4"/>
      <c r="AC28" s="4">
        <v>369939.53</v>
      </c>
      <c r="AD28" s="4">
        <f t="shared" si="2"/>
        <v>369939.53</v>
      </c>
      <c r="AE28" s="4">
        <f t="shared" si="7"/>
        <v>0.50268372356572444</v>
      </c>
      <c r="AF28" s="4"/>
      <c r="AG28" s="4"/>
      <c r="AH28" s="4">
        <v>369384</v>
      </c>
      <c r="AI28" s="4"/>
      <c r="AJ28" s="4"/>
      <c r="AK28" s="4"/>
      <c r="AL28" s="4">
        <f t="shared" si="3"/>
        <v>369384</v>
      </c>
      <c r="AM28" s="4"/>
      <c r="AN28" s="4">
        <f t="shared" si="8"/>
        <v>0</v>
      </c>
      <c r="AO28" s="4"/>
      <c r="AP28" s="4">
        <f t="shared" si="4"/>
        <v>0</v>
      </c>
      <c r="AQ28" s="4">
        <f t="shared" si="5"/>
        <v>0</v>
      </c>
      <c r="AR28" s="4"/>
      <c r="AS28" s="4"/>
      <c r="AT28" s="4"/>
    </row>
    <row r="29" spans="1:46" ht="24.95" customHeight="1" x14ac:dyDescent="0.15">
      <c r="A29" s="9">
        <v>41873</v>
      </c>
      <c r="B29" s="4" t="s">
        <v>409</v>
      </c>
      <c r="C29" s="4" t="s">
        <v>89</v>
      </c>
      <c r="D29" s="4" t="s">
        <v>90</v>
      </c>
      <c r="E29" s="7" t="s">
        <v>46</v>
      </c>
      <c r="F29" s="4" t="s">
        <v>277</v>
      </c>
      <c r="G29" s="4" t="s">
        <v>278</v>
      </c>
      <c r="H29" s="4" t="s">
        <v>99</v>
      </c>
      <c r="I29" s="7" t="s">
        <v>237</v>
      </c>
      <c r="J29" s="7" t="s">
        <v>235</v>
      </c>
      <c r="K29" s="4" t="s">
        <v>231</v>
      </c>
      <c r="L29" s="4"/>
      <c r="M29" s="4">
        <v>7457847.71</v>
      </c>
      <c r="N29" s="4"/>
      <c r="O29" s="4"/>
      <c r="P29" s="4"/>
      <c r="Q29" s="4"/>
      <c r="R29" s="4"/>
      <c r="S29" s="4"/>
      <c r="T29" s="4" t="s">
        <v>112</v>
      </c>
      <c r="U29" s="4" t="s">
        <v>54</v>
      </c>
      <c r="V29" s="4">
        <v>0.04</v>
      </c>
      <c r="W29" s="4">
        <f t="shared" si="6"/>
        <v>298313.90840000001</v>
      </c>
      <c r="X29" s="4">
        <v>298314</v>
      </c>
      <c r="Y29" s="4">
        <f t="shared" si="0"/>
        <v>298314</v>
      </c>
      <c r="Z29" s="4">
        <f t="shared" si="1"/>
        <v>-9.1599999985191971E-2</v>
      </c>
      <c r="AA29" s="4"/>
      <c r="AB29" s="4"/>
      <c r="AC29" s="4">
        <v>6847606.6600000001</v>
      </c>
      <c r="AD29" s="4">
        <f t="shared" si="2"/>
        <v>6847606.6600000001</v>
      </c>
      <c r="AE29" s="4">
        <f t="shared" si="7"/>
        <v>0.91817464317731423</v>
      </c>
      <c r="AF29" s="4"/>
      <c r="AG29" s="4"/>
      <c r="AH29" s="4">
        <v>6685410.4400000004</v>
      </c>
      <c r="AI29" s="4"/>
      <c r="AJ29" s="4"/>
      <c r="AK29" s="4"/>
      <c r="AL29" s="4">
        <f t="shared" si="3"/>
        <v>6685410.4400000004</v>
      </c>
      <c r="AM29" s="4">
        <v>3.4000000000000002E-2</v>
      </c>
      <c r="AN29" s="4">
        <f t="shared" si="8"/>
        <v>253566.82214</v>
      </c>
      <c r="AO29" s="4">
        <v>140035.07</v>
      </c>
      <c r="AP29" s="4">
        <f t="shared" si="4"/>
        <v>140035.07</v>
      </c>
      <c r="AQ29" s="4">
        <f t="shared" si="5"/>
        <v>113531.75214</v>
      </c>
      <c r="AR29" s="4"/>
      <c r="AS29" s="4"/>
      <c r="AT29" s="4"/>
    </row>
    <row r="30" spans="1:46" ht="24.95" customHeight="1" x14ac:dyDescent="0.15">
      <c r="A30" s="9">
        <v>41873</v>
      </c>
      <c r="B30" s="4" t="s">
        <v>410</v>
      </c>
      <c r="C30" s="4" t="s">
        <v>91</v>
      </c>
      <c r="D30" s="4" t="s">
        <v>92</v>
      </c>
      <c r="E30" s="4" t="s">
        <v>87</v>
      </c>
      <c r="F30" s="4" t="s">
        <v>280</v>
      </c>
      <c r="G30" s="4" t="s">
        <v>279</v>
      </c>
      <c r="H30" s="4" t="s">
        <v>88</v>
      </c>
      <c r="I30" s="4" t="s">
        <v>228</v>
      </c>
      <c r="J30" s="4" t="s">
        <v>230</v>
      </c>
      <c r="K30" s="4" t="s">
        <v>231</v>
      </c>
      <c r="L30" s="4"/>
      <c r="M30" s="4">
        <v>4596832.51</v>
      </c>
      <c r="N30" s="4"/>
      <c r="O30" s="4"/>
      <c r="P30" s="4"/>
      <c r="Q30" s="4"/>
      <c r="R30" s="4"/>
      <c r="S30" s="4"/>
      <c r="T30" s="4" t="s">
        <v>112</v>
      </c>
      <c r="U30" s="4" t="s">
        <v>54</v>
      </c>
      <c r="V30" s="4">
        <v>0.04</v>
      </c>
      <c r="W30" s="4">
        <f t="shared" si="6"/>
        <v>183873.30040000001</v>
      </c>
      <c r="X30" s="4">
        <v>183873.89</v>
      </c>
      <c r="Y30" s="4">
        <f t="shared" si="0"/>
        <v>183873.89</v>
      </c>
      <c r="Z30" s="4">
        <f t="shared" si="1"/>
        <v>-0.58960000000661239</v>
      </c>
      <c r="AA30" s="4"/>
      <c r="AB30" s="4"/>
      <c r="AC30" s="4">
        <v>3403065.97</v>
      </c>
      <c r="AD30" s="4">
        <f t="shared" si="2"/>
        <v>3403065.97</v>
      </c>
      <c r="AE30" s="4">
        <f t="shared" si="7"/>
        <v>0.74030671393768066</v>
      </c>
      <c r="AF30" s="4"/>
      <c r="AG30" s="4"/>
      <c r="AH30" s="4">
        <v>3112799.8</v>
      </c>
      <c r="AI30" s="4"/>
      <c r="AJ30" s="4"/>
      <c r="AK30" s="4"/>
      <c r="AL30" s="4">
        <f t="shared" si="3"/>
        <v>3112799.8</v>
      </c>
      <c r="AM30" s="4"/>
      <c r="AN30" s="4">
        <v>137474.67000000001</v>
      </c>
      <c r="AO30" s="4">
        <v>137474.67000000001</v>
      </c>
      <c r="AP30" s="4">
        <f t="shared" si="4"/>
        <v>137474.67000000001</v>
      </c>
      <c r="AQ30" s="4">
        <f t="shared" si="5"/>
        <v>0</v>
      </c>
      <c r="AR30" s="4"/>
      <c r="AS30" s="4"/>
      <c r="AT30" s="4"/>
    </row>
    <row r="31" spans="1:46" ht="24.95" customHeight="1" x14ac:dyDescent="0.15">
      <c r="A31" s="9">
        <v>41873</v>
      </c>
      <c r="B31" s="4" t="s">
        <v>411</v>
      </c>
      <c r="C31" s="4" t="s">
        <v>93</v>
      </c>
      <c r="D31" s="4" t="s">
        <v>94</v>
      </c>
      <c r="E31" s="4" t="s">
        <v>87</v>
      </c>
      <c r="F31" s="4" t="s">
        <v>280</v>
      </c>
      <c r="G31" s="4" t="s">
        <v>279</v>
      </c>
      <c r="H31" s="4" t="s">
        <v>88</v>
      </c>
      <c r="I31" s="4" t="s">
        <v>228</v>
      </c>
      <c r="J31" s="4" t="s">
        <v>230</v>
      </c>
      <c r="K31" s="4" t="s">
        <v>231</v>
      </c>
      <c r="L31" s="4"/>
      <c r="M31" s="4">
        <v>573502.84</v>
      </c>
      <c r="N31" s="4"/>
      <c r="O31" s="4"/>
      <c r="P31" s="4"/>
      <c r="Q31" s="4"/>
      <c r="R31" s="4"/>
      <c r="S31" s="4"/>
      <c r="T31" s="4" t="s">
        <v>112</v>
      </c>
      <c r="U31" s="4" t="s">
        <v>54</v>
      </c>
      <c r="V31" s="4">
        <v>0.04</v>
      </c>
      <c r="W31" s="4">
        <f t="shared" si="6"/>
        <v>22940.113600000001</v>
      </c>
      <c r="X31" s="4">
        <v>22940.11</v>
      </c>
      <c r="Y31" s="4">
        <f t="shared" si="0"/>
        <v>22940.11</v>
      </c>
      <c r="Z31" s="4">
        <f t="shared" si="1"/>
        <v>3.6000000000058208E-3</v>
      </c>
      <c r="AA31" s="4"/>
      <c r="AB31" s="4"/>
      <c r="AC31" s="4"/>
      <c r="AD31" s="4">
        <f t="shared" si="2"/>
        <v>0</v>
      </c>
      <c r="AE31" s="4">
        <f t="shared" si="7"/>
        <v>0</v>
      </c>
      <c r="AF31" s="4"/>
      <c r="AG31" s="4"/>
      <c r="AH31" s="4"/>
      <c r="AI31" s="4"/>
      <c r="AJ31" s="4"/>
      <c r="AK31" s="4"/>
      <c r="AL31" s="4">
        <f t="shared" si="3"/>
        <v>0</v>
      </c>
      <c r="AM31" s="4"/>
      <c r="AN31" s="4">
        <f t="shared" si="8"/>
        <v>0</v>
      </c>
      <c r="AO31" s="4"/>
      <c r="AP31" s="4">
        <f t="shared" si="4"/>
        <v>0</v>
      </c>
      <c r="AQ31" s="4">
        <f t="shared" si="5"/>
        <v>0</v>
      </c>
      <c r="AR31" s="4"/>
      <c r="AS31" s="4"/>
      <c r="AT31" s="4"/>
    </row>
    <row r="32" spans="1:46" ht="24.95" customHeight="1" x14ac:dyDescent="0.15">
      <c r="A32" s="9">
        <v>41873</v>
      </c>
      <c r="B32" s="4" t="s">
        <v>412</v>
      </c>
      <c r="C32" s="4" t="s">
        <v>95</v>
      </c>
      <c r="D32" s="4" t="s">
        <v>96</v>
      </c>
      <c r="E32" s="4" t="s">
        <v>97</v>
      </c>
      <c r="F32" s="4" t="s">
        <v>282</v>
      </c>
      <c r="G32" s="4" t="s">
        <v>281</v>
      </c>
      <c r="H32" s="4" t="s">
        <v>98</v>
      </c>
      <c r="I32" s="4" t="s">
        <v>283</v>
      </c>
      <c r="J32" s="4" t="s">
        <v>98</v>
      </c>
      <c r="K32" s="4" t="s">
        <v>253</v>
      </c>
      <c r="L32" s="4"/>
      <c r="M32" s="4">
        <v>773935.04</v>
      </c>
      <c r="N32" s="4"/>
      <c r="O32" s="4"/>
      <c r="P32" s="4"/>
      <c r="Q32" s="4"/>
      <c r="R32" s="4"/>
      <c r="S32" s="4"/>
      <c r="T32" s="4" t="s">
        <v>112</v>
      </c>
      <c r="U32" s="4" t="s">
        <v>54</v>
      </c>
      <c r="V32" s="4">
        <v>0.04</v>
      </c>
      <c r="W32" s="4">
        <f t="shared" si="6"/>
        <v>30957.401600000001</v>
      </c>
      <c r="X32" s="4">
        <v>30958</v>
      </c>
      <c r="Y32" s="4">
        <f t="shared" si="0"/>
        <v>30958</v>
      </c>
      <c r="Z32" s="4">
        <f t="shared" si="1"/>
        <v>-0.59839999999894644</v>
      </c>
      <c r="AA32" s="4"/>
      <c r="AB32" s="4"/>
      <c r="AC32" s="4">
        <v>619147</v>
      </c>
      <c r="AD32" s="4">
        <f t="shared" si="2"/>
        <v>619147</v>
      </c>
      <c r="AE32" s="4">
        <f t="shared" si="7"/>
        <v>0.79999866655475371</v>
      </c>
      <c r="AF32" s="4"/>
      <c r="AG32" s="4"/>
      <c r="AH32" s="4">
        <v>525687.91</v>
      </c>
      <c r="AI32" s="4"/>
      <c r="AJ32" s="4"/>
      <c r="AK32" s="4"/>
      <c r="AL32" s="4">
        <f t="shared" si="3"/>
        <v>525687.91</v>
      </c>
      <c r="AM32" s="4">
        <v>3.4000000000000002E-2</v>
      </c>
      <c r="AN32" s="4">
        <f t="shared" si="8"/>
        <v>26313.791360000003</v>
      </c>
      <c r="AO32" s="4">
        <v>21051</v>
      </c>
      <c r="AP32" s="4">
        <f t="shared" si="4"/>
        <v>21051</v>
      </c>
      <c r="AQ32" s="4">
        <f t="shared" si="5"/>
        <v>5262.7913600000029</v>
      </c>
      <c r="AR32" s="4"/>
      <c r="AS32" s="4"/>
      <c r="AT32" s="4"/>
    </row>
    <row r="33" spans="1:46" ht="24.95" customHeight="1" x14ac:dyDescent="0.15">
      <c r="A33" s="9">
        <v>41873</v>
      </c>
      <c r="B33" s="4" t="s">
        <v>413</v>
      </c>
      <c r="C33" s="4" t="s">
        <v>100</v>
      </c>
      <c r="D33" s="4" t="s">
        <v>101</v>
      </c>
      <c r="E33" s="7" t="s">
        <v>63</v>
      </c>
      <c r="F33" s="7" t="s">
        <v>285</v>
      </c>
      <c r="G33" s="7" t="s">
        <v>284</v>
      </c>
      <c r="H33" s="7" t="s">
        <v>59</v>
      </c>
      <c r="I33" s="7" t="s">
        <v>245</v>
      </c>
      <c r="J33" s="7" t="s">
        <v>247</v>
      </c>
      <c r="K33" s="7" t="s">
        <v>20</v>
      </c>
      <c r="L33" s="4"/>
      <c r="M33" s="4">
        <v>238178</v>
      </c>
      <c r="N33" s="4"/>
      <c r="O33" s="4"/>
      <c r="P33" s="4"/>
      <c r="Q33" s="4"/>
      <c r="R33" s="4"/>
      <c r="S33" s="4"/>
      <c r="T33" s="4" t="s">
        <v>112</v>
      </c>
      <c r="U33" s="4" t="s">
        <v>54</v>
      </c>
      <c r="V33" s="4">
        <v>0.04</v>
      </c>
      <c r="W33" s="4">
        <f t="shared" si="6"/>
        <v>9527.1200000000008</v>
      </c>
      <c r="X33" s="4">
        <v>9569</v>
      </c>
      <c r="Y33" s="4">
        <f t="shared" si="0"/>
        <v>9569</v>
      </c>
      <c r="Z33" s="4">
        <f t="shared" si="1"/>
        <v>-41.8799999999992</v>
      </c>
      <c r="AA33" s="4"/>
      <c r="AB33" s="4"/>
      <c r="AC33" s="4">
        <v>169089</v>
      </c>
      <c r="AD33" s="4">
        <f t="shared" si="2"/>
        <v>169089</v>
      </c>
      <c r="AE33" s="4">
        <f t="shared" si="7"/>
        <v>0.70992702936459284</v>
      </c>
      <c r="AF33" s="4"/>
      <c r="AG33" s="4"/>
      <c r="AH33" s="4">
        <v>178578</v>
      </c>
      <c r="AI33" s="4"/>
      <c r="AJ33" s="4"/>
      <c r="AK33" s="4"/>
      <c r="AL33" s="4">
        <f t="shared" si="3"/>
        <v>178578</v>
      </c>
      <c r="AM33" s="4">
        <v>3.4599999999999999E-2</v>
      </c>
      <c r="AN33" s="4">
        <f t="shared" si="8"/>
        <v>8240.9588000000003</v>
      </c>
      <c r="AO33" s="4">
        <v>8240.9599999999991</v>
      </c>
      <c r="AP33" s="4">
        <f t="shared" si="4"/>
        <v>8240.9599999999991</v>
      </c>
      <c r="AQ33" s="4">
        <f t="shared" si="5"/>
        <v>-1.1999999987892807E-3</v>
      </c>
      <c r="AR33" s="4"/>
      <c r="AS33" s="4"/>
      <c r="AT33" s="4"/>
    </row>
    <row r="34" spans="1:46" ht="24.95" customHeight="1" x14ac:dyDescent="0.15">
      <c r="A34" s="9">
        <v>41873</v>
      </c>
      <c r="B34" s="4" t="s">
        <v>414</v>
      </c>
      <c r="C34" s="4" t="s">
        <v>102</v>
      </c>
      <c r="D34" s="4" t="s">
        <v>103</v>
      </c>
      <c r="E34" s="4" t="s">
        <v>97</v>
      </c>
      <c r="F34" s="4" t="s">
        <v>287</v>
      </c>
      <c r="G34" s="4" t="s">
        <v>286</v>
      </c>
      <c r="H34" s="4" t="s">
        <v>98</v>
      </c>
      <c r="I34" s="4" t="s">
        <v>283</v>
      </c>
      <c r="J34" s="4" t="s">
        <v>98</v>
      </c>
      <c r="K34" s="4" t="s">
        <v>253</v>
      </c>
      <c r="L34" s="4"/>
      <c r="M34" s="4">
        <v>6455953.0800000001</v>
      </c>
      <c r="N34" s="4"/>
      <c r="O34" s="4"/>
      <c r="P34" s="4"/>
      <c r="Q34" s="4"/>
      <c r="R34" s="4"/>
      <c r="S34" s="4"/>
      <c r="T34" s="4" t="s">
        <v>112</v>
      </c>
      <c r="U34" s="4" t="s">
        <v>54</v>
      </c>
      <c r="V34" s="4">
        <v>0.04</v>
      </c>
      <c r="W34" s="4">
        <f t="shared" si="6"/>
        <v>258238.1232</v>
      </c>
      <c r="X34" s="4">
        <v>258238.12</v>
      </c>
      <c r="Y34" s="4">
        <f t="shared" si="0"/>
        <v>258238.12</v>
      </c>
      <c r="Z34" s="4">
        <f t="shared" si="1"/>
        <v>3.2000000064726919E-3</v>
      </c>
      <c r="AA34" s="4"/>
      <c r="AB34" s="4"/>
      <c r="AC34" s="4">
        <v>6131964.8099999996</v>
      </c>
      <c r="AD34" s="4">
        <f t="shared" si="2"/>
        <v>6131964.8099999996</v>
      </c>
      <c r="AE34" s="4">
        <f t="shared" si="7"/>
        <v>0.94981557858533872</v>
      </c>
      <c r="AF34" s="4"/>
      <c r="AG34" s="4"/>
      <c r="AH34" s="4">
        <v>5413506.1699999999</v>
      </c>
      <c r="AI34" s="4"/>
      <c r="AJ34" s="4"/>
      <c r="AK34" s="4"/>
      <c r="AL34" s="4">
        <f t="shared" si="3"/>
        <v>5413506.1699999999</v>
      </c>
      <c r="AM34" s="4">
        <v>3.4000000000000002E-2</v>
      </c>
      <c r="AN34" s="4">
        <f t="shared" si="8"/>
        <v>219502.40472000002</v>
      </c>
      <c r="AO34" s="4">
        <v>208486.96</v>
      </c>
      <c r="AP34" s="4">
        <f t="shared" si="4"/>
        <v>208486.96</v>
      </c>
      <c r="AQ34" s="4">
        <f t="shared" si="5"/>
        <v>11015.444720000029</v>
      </c>
      <c r="AR34" s="4"/>
      <c r="AS34" s="4"/>
      <c r="AT34" s="4"/>
    </row>
    <row r="35" spans="1:46" ht="24.95" customHeight="1" x14ac:dyDescent="0.15">
      <c r="A35" s="9">
        <v>41873</v>
      </c>
      <c r="B35" s="4" t="s">
        <v>415</v>
      </c>
      <c r="C35" s="4" t="s">
        <v>104</v>
      </c>
      <c r="D35" s="4" t="s">
        <v>105</v>
      </c>
      <c r="E35" s="4" t="s">
        <v>72</v>
      </c>
      <c r="F35" s="4" t="s">
        <v>288</v>
      </c>
      <c r="G35" s="4" t="s">
        <v>289</v>
      </c>
      <c r="H35" s="4" t="s">
        <v>73</v>
      </c>
      <c r="I35" s="4" t="s">
        <v>263</v>
      </c>
      <c r="J35" s="4" t="s">
        <v>265</v>
      </c>
      <c r="K35" s="4" t="s">
        <v>253</v>
      </c>
      <c r="L35" s="4"/>
      <c r="M35" s="4">
        <v>1860000</v>
      </c>
      <c r="N35" s="4"/>
      <c r="O35" s="4"/>
      <c r="P35" s="4"/>
      <c r="Q35" s="4"/>
      <c r="R35" s="4"/>
      <c r="S35" s="4"/>
      <c r="T35" s="4" t="s">
        <v>112</v>
      </c>
      <c r="U35" s="4" t="s">
        <v>54</v>
      </c>
      <c r="V35" s="4">
        <v>0.04</v>
      </c>
      <c r="W35" s="4">
        <f t="shared" si="6"/>
        <v>74400</v>
      </c>
      <c r="X35" s="4">
        <v>74400</v>
      </c>
      <c r="Y35" s="4">
        <f t="shared" si="0"/>
        <v>74400</v>
      </c>
      <c r="Z35" s="4">
        <f t="shared" si="1"/>
        <v>0</v>
      </c>
      <c r="AA35" s="4"/>
      <c r="AB35" s="4"/>
      <c r="AC35" s="4">
        <v>1250000</v>
      </c>
      <c r="AD35" s="4">
        <f t="shared" si="2"/>
        <v>1250000</v>
      </c>
      <c r="AE35" s="4">
        <f t="shared" si="7"/>
        <v>0.67204301075268813</v>
      </c>
      <c r="AF35" s="4"/>
      <c r="AG35" s="4"/>
      <c r="AH35" s="4">
        <v>1088668.1499999999</v>
      </c>
      <c r="AI35" s="4"/>
      <c r="AJ35" s="4"/>
      <c r="AK35" s="4"/>
      <c r="AL35" s="4">
        <f t="shared" si="3"/>
        <v>1088668.1499999999</v>
      </c>
      <c r="AM35" s="4">
        <v>3.4000000000000002E-2</v>
      </c>
      <c r="AN35" s="4">
        <f t="shared" si="8"/>
        <v>63240.000000000007</v>
      </c>
      <c r="AO35" s="4">
        <v>42500</v>
      </c>
      <c r="AP35" s="4">
        <f t="shared" si="4"/>
        <v>42500</v>
      </c>
      <c r="AQ35" s="4">
        <f t="shared" si="5"/>
        <v>20740.000000000007</v>
      </c>
      <c r="AR35" s="4"/>
      <c r="AS35" s="4"/>
      <c r="AT35" s="4"/>
    </row>
    <row r="36" spans="1:46" ht="24.95" customHeight="1" x14ac:dyDescent="0.15">
      <c r="A36" s="9">
        <v>41873</v>
      </c>
      <c r="B36" s="4" t="s">
        <v>416</v>
      </c>
      <c r="C36" s="4" t="s">
        <v>106</v>
      </c>
      <c r="D36" s="4" t="s">
        <v>107</v>
      </c>
      <c r="E36" s="4" t="s">
        <v>108</v>
      </c>
      <c r="F36" s="4" t="s">
        <v>291</v>
      </c>
      <c r="G36" s="4" t="s">
        <v>290</v>
      </c>
      <c r="H36" s="4" t="s">
        <v>109</v>
      </c>
      <c r="I36" s="4" t="s">
        <v>292</v>
      </c>
      <c r="J36" s="4" t="s">
        <v>293</v>
      </c>
      <c r="K36" s="4" t="s">
        <v>231</v>
      </c>
      <c r="L36" s="4"/>
      <c r="M36" s="4">
        <v>4095378.25</v>
      </c>
      <c r="N36" s="4"/>
      <c r="O36" s="4"/>
      <c r="P36" s="4"/>
      <c r="Q36" s="4"/>
      <c r="R36" s="4"/>
      <c r="S36" s="4"/>
      <c r="T36" s="4" t="s">
        <v>111</v>
      </c>
      <c r="U36" s="4" t="s">
        <v>54</v>
      </c>
      <c r="V36" s="4">
        <v>0.04</v>
      </c>
      <c r="W36" s="4">
        <f t="shared" si="6"/>
        <v>163815.13</v>
      </c>
      <c r="X36" s="4">
        <v>82026.100000000006</v>
      </c>
      <c r="Y36" s="4">
        <f t="shared" si="0"/>
        <v>82026.100000000006</v>
      </c>
      <c r="Z36" s="4">
        <f t="shared" si="1"/>
        <v>81789.03</v>
      </c>
      <c r="AA36" s="4"/>
      <c r="AB36" s="4"/>
      <c r="AC36" s="4">
        <v>2950877.69</v>
      </c>
      <c r="AD36" s="4">
        <f t="shared" si="2"/>
        <v>2950877.69</v>
      </c>
      <c r="AE36" s="4">
        <f t="shared" si="7"/>
        <v>0.7205384972682316</v>
      </c>
      <c r="AF36" s="4"/>
      <c r="AG36" s="4"/>
      <c r="AH36" s="4">
        <v>2211953.5</v>
      </c>
      <c r="AI36" s="4"/>
      <c r="AJ36" s="4"/>
      <c r="AK36" s="4"/>
      <c r="AL36" s="4">
        <f t="shared" si="3"/>
        <v>2211953.5</v>
      </c>
      <c r="AM36" s="4"/>
      <c r="AN36" s="4">
        <v>148512</v>
      </c>
      <c r="AO36" s="4">
        <v>78290.92</v>
      </c>
      <c r="AP36" s="4">
        <f t="shared" si="4"/>
        <v>78290.92</v>
      </c>
      <c r="AQ36" s="4">
        <f t="shared" si="5"/>
        <v>70221.08</v>
      </c>
      <c r="AR36" s="4">
        <v>322921</v>
      </c>
      <c r="AS36" s="4"/>
      <c r="AT36" s="4"/>
    </row>
    <row r="37" spans="1:46" ht="24.95" customHeight="1" x14ac:dyDescent="0.15">
      <c r="A37" s="9">
        <v>41873</v>
      </c>
      <c r="B37" s="4" t="s">
        <v>417</v>
      </c>
      <c r="C37" s="4" t="s">
        <v>114</v>
      </c>
      <c r="D37" s="4" t="s">
        <v>115</v>
      </c>
      <c r="E37" s="4" t="s">
        <v>5</v>
      </c>
      <c r="F37" s="4" t="s">
        <v>295</v>
      </c>
      <c r="G37" s="4" t="s">
        <v>294</v>
      </c>
      <c r="H37" s="4" t="s">
        <v>3</v>
      </c>
      <c r="I37" s="4" t="s">
        <v>4</v>
      </c>
      <c r="J37" s="4" t="s">
        <v>2</v>
      </c>
      <c r="K37" s="4" t="s">
        <v>231</v>
      </c>
      <c r="L37" s="4"/>
      <c r="M37" s="4">
        <v>5489711</v>
      </c>
      <c r="N37" s="4"/>
      <c r="O37" s="4"/>
      <c r="P37" s="4"/>
      <c r="Q37" s="4"/>
      <c r="R37" s="4"/>
      <c r="S37" s="4"/>
      <c r="T37" s="4" t="s">
        <v>112</v>
      </c>
      <c r="U37" s="4" t="s">
        <v>54</v>
      </c>
      <c r="V37" s="4">
        <v>0.03</v>
      </c>
      <c r="W37" s="4">
        <f t="shared" si="6"/>
        <v>164691.32999999999</v>
      </c>
      <c r="X37" s="4">
        <v>164692</v>
      </c>
      <c r="Y37" s="4">
        <f t="shared" si="0"/>
        <v>164692</v>
      </c>
      <c r="Z37" s="4">
        <f t="shared" si="1"/>
        <v>-0.67000000001280569</v>
      </c>
      <c r="AA37" s="4"/>
      <c r="AB37" s="4"/>
      <c r="AC37" s="4">
        <v>4391768.8</v>
      </c>
      <c r="AD37" s="4">
        <f t="shared" si="2"/>
        <v>4391768.8</v>
      </c>
      <c r="AE37" s="4">
        <f t="shared" si="7"/>
        <v>0.79999999999999993</v>
      </c>
      <c r="AF37" s="4"/>
      <c r="AG37" s="4"/>
      <c r="AH37" s="4">
        <v>4131953.83</v>
      </c>
      <c r="AI37" s="4"/>
      <c r="AJ37" s="4"/>
      <c r="AK37" s="4"/>
      <c r="AL37" s="4">
        <f t="shared" si="3"/>
        <v>4131953.83</v>
      </c>
      <c r="AM37" s="4">
        <v>3.61E-2</v>
      </c>
      <c r="AN37" s="4">
        <f t="shared" si="8"/>
        <v>198178.56710000001</v>
      </c>
      <c r="AO37" s="4">
        <v>158542.85999999999</v>
      </c>
      <c r="AP37" s="4">
        <f t="shared" si="4"/>
        <v>158542.85999999999</v>
      </c>
      <c r="AQ37" s="4">
        <f t="shared" si="5"/>
        <v>39635.707100000029</v>
      </c>
      <c r="AR37" s="4"/>
      <c r="AS37" s="4"/>
      <c r="AT37" s="4"/>
    </row>
    <row r="38" spans="1:46" ht="24.95" customHeight="1" x14ac:dyDescent="0.15">
      <c r="A38" s="9">
        <v>41873</v>
      </c>
      <c r="B38" s="4" t="s">
        <v>418</v>
      </c>
      <c r="C38" s="4" t="s">
        <v>224</v>
      </c>
      <c r="D38" s="4" t="s">
        <v>116</v>
      </c>
      <c r="E38" s="4" t="s">
        <v>5</v>
      </c>
      <c r="F38" s="4" t="s">
        <v>297</v>
      </c>
      <c r="G38" s="4" t="s">
        <v>296</v>
      </c>
      <c r="H38" s="4" t="s">
        <v>3</v>
      </c>
      <c r="I38" s="4" t="s">
        <v>4</v>
      </c>
      <c r="J38" s="4" t="s">
        <v>2</v>
      </c>
      <c r="K38" s="4" t="s">
        <v>253</v>
      </c>
      <c r="L38" s="4"/>
      <c r="M38" s="4">
        <f>9053018.46+700302.36</f>
        <v>9753320.8200000003</v>
      </c>
      <c r="N38" s="4"/>
      <c r="O38" s="4"/>
      <c r="P38" s="4"/>
      <c r="Q38" s="4"/>
      <c r="R38" s="4"/>
      <c r="S38" s="4"/>
      <c r="T38" s="4" t="s">
        <v>112</v>
      </c>
      <c r="U38" s="4" t="s">
        <v>54</v>
      </c>
      <c r="V38" s="4">
        <v>0.03</v>
      </c>
      <c r="W38" s="4">
        <f>M38*V38</f>
        <v>292599.62459999998</v>
      </c>
      <c r="X38" s="4">
        <v>271590.55</v>
      </c>
      <c r="Y38" s="4">
        <f t="shared" si="0"/>
        <v>271590.55</v>
      </c>
      <c r="Z38" s="4">
        <f t="shared" si="1"/>
        <v>21009.074599999993</v>
      </c>
      <c r="AA38" s="4"/>
      <c r="AB38" s="4"/>
      <c r="AC38" s="4">
        <v>4983610.42</v>
      </c>
      <c r="AD38" s="4">
        <f t="shared" si="2"/>
        <v>4983610.42</v>
      </c>
      <c r="AE38" s="4">
        <f t="shared" si="7"/>
        <v>0.51096549698034022</v>
      </c>
      <c r="AF38" s="4"/>
      <c r="AG38" s="4"/>
      <c r="AH38" s="4">
        <v>4727621</v>
      </c>
      <c r="AI38" s="4"/>
      <c r="AJ38" s="4"/>
      <c r="AK38" s="4"/>
      <c r="AL38" s="4">
        <f t="shared" si="3"/>
        <v>4727621</v>
      </c>
      <c r="AM38" s="4">
        <v>3.4000000000000002E-2</v>
      </c>
      <c r="AN38" s="4">
        <f t="shared" si="8"/>
        <v>331612.90788000001</v>
      </c>
      <c r="AO38" s="4">
        <v>169442.69</v>
      </c>
      <c r="AP38" s="4">
        <f t="shared" si="4"/>
        <v>169442.69</v>
      </c>
      <c r="AQ38" s="4">
        <f t="shared" si="5"/>
        <v>162170.21788000001</v>
      </c>
      <c r="AR38" s="4"/>
      <c r="AS38" s="4"/>
      <c r="AT38" s="4"/>
    </row>
    <row r="39" spans="1:46" ht="24.95" customHeight="1" x14ac:dyDescent="0.15">
      <c r="A39" s="9">
        <v>41873</v>
      </c>
      <c r="B39" s="4" t="s">
        <v>419</v>
      </c>
      <c r="C39" s="4" t="s">
        <v>117</v>
      </c>
      <c r="D39" s="4" t="s">
        <v>118</v>
      </c>
      <c r="E39" s="4" t="s">
        <v>57</v>
      </c>
      <c r="F39" s="4" t="s">
        <v>274</v>
      </c>
      <c r="G39" s="4" t="s">
        <v>273</v>
      </c>
      <c r="H39" s="4" t="s">
        <v>58</v>
      </c>
      <c r="I39" s="4" t="s">
        <v>250</v>
      </c>
      <c r="J39" s="4" t="s">
        <v>252</v>
      </c>
      <c r="K39" s="4" t="s">
        <v>253</v>
      </c>
      <c r="L39" s="4"/>
      <c r="M39" s="4">
        <v>449812</v>
      </c>
      <c r="N39" s="4"/>
      <c r="O39" s="4"/>
      <c r="P39" s="4"/>
      <c r="Q39" s="4"/>
      <c r="R39" s="4"/>
      <c r="S39" s="4"/>
      <c r="T39" s="4" t="s">
        <v>112</v>
      </c>
      <c r="U39" s="4" t="s">
        <v>54</v>
      </c>
      <c r="V39" s="4">
        <v>0.04</v>
      </c>
      <c r="W39" s="4">
        <f t="shared" si="6"/>
        <v>17992.48</v>
      </c>
      <c r="X39" s="4">
        <v>17992.48</v>
      </c>
      <c r="Y39" s="4">
        <f t="shared" si="0"/>
        <v>17992.48</v>
      </c>
      <c r="Z39" s="4">
        <f t="shared" si="1"/>
        <v>0</v>
      </c>
      <c r="AA39" s="4"/>
      <c r="AB39" s="4"/>
      <c r="AC39" s="4">
        <v>370600</v>
      </c>
      <c r="AD39" s="4">
        <f t="shared" si="2"/>
        <v>370600</v>
      </c>
      <c r="AE39" s="4">
        <f t="shared" si="7"/>
        <v>0.82389976256747266</v>
      </c>
      <c r="AF39" s="4"/>
      <c r="AG39" s="4"/>
      <c r="AH39" s="4">
        <v>365664.6</v>
      </c>
      <c r="AI39" s="4"/>
      <c r="AJ39" s="4"/>
      <c r="AK39" s="4"/>
      <c r="AL39" s="4">
        <f t="shared" si="3"/>
        <v>365664.6</v>
      </c>
      <c r="AM39" s="4">
        <v>3.4000000000000002E-2</v>
      </c>
      <c r="AN39" s="4">
        <f t="shared" si="8"/>
        <v>15293.608000000002</v>
      </c>
      <c r="AO39" s="4">
        <v>12580</v>
      </c>
      <c r="AP39" s="4">
        <f t="shared" si="4"/>
        <v>12580</v>
      </c>
      <c r="AQ39" s="4">
        <f t="shared" si="5"/>
        <v>2713.608000000002</v>
      </c>
      <c r="AR39" s="4"/>
      <c r="AS39" s="4"/>
      <c r="AT39" s="4"/>
    </row>
    <row r="40" spans="1:46" ht="24.95" customHeight="1" x14ac:dyDescent="0.15">
      <c r="A40" s="9">
        <v>41873</v>
      </c>
      <c r="B40" s="4" t="s">
        <v>420</v>
      </c>
      <c r="C40" s="4" t="s">
        <v>119</v>
      </c>
      <c r="D40" s="4" t="s">
        <v>120</v>
      </c>
      <c r="E40" s="4" t="s">
        <v>121</v>
      </c>
      <c r="F40" s="4" t="s">
        <v>299</v>
      </c>
      <c r="G40" s="4" t="s">
        <v>298</v>
      </c>
      <c r="H40" s="4" t="s">
        <v>122</v>
      </c>
      <c r="I40" s="4" t="s">
        <v>300</v>
      </c>
      <c r="J40" s="4" t="s">
        <v>122</v>
      </c>
      <c r="K40" s="4" t="s">
        <v>231</v>
      </c>
      <c r="L40" s="4"/>
      <c r="M40" s="4">
        <v>1440423.32</v>
      </c>
      <c r="N40" s="4"/>
      <c r="O40" s="4"/>
      <c r="P40" s="4"/>
      <c r="Q40" s="4"/>
      <c r="R40" s="4"/>
      <c r="S40" s="4"/>
      <c r="T40" s="4" t="s">
        <v>112</v>
      </c>
      <c r="U40" s="4" t="s">
        <v>54</v>
      </c>
      <c r="V40" s="4">
        <v>0.04</v>
      </c>
      <c r="W40" s="4">
        <f t="shared" si="6"/>
        <v>57616.932800000002</v>
      </c>
      <c r="X40" s="4">
        <v>57617</v>
      </c>
      <c r="Y40" s="4">
        <f t="shared" si="0"/>
        <v>57617</v>
      </c>
      <c r="Z40" s="4">
        <f t="shared" si="1"/>
        <v>-6.7199999997683335E-2</v>
      </c>
      <c r="AA40" s="4"/>
      <c r="AB40" s="4"/>
      <c r="AC40" s="4">
        <v>1200000</v>
      </c>
      <c r="AD40" s="4">
        <f t="shared" si="2"/>
        <v>1200000</v>
      </c>
      <c r="AE40" s="4">
        <f t="shared" si="7"/>
        <v>0.83308842847670639</v>
      </c>
      <c r="AF40" s="4"/>
      <c r="AG40" s="4"/>
      <c r="AH40" s="4">
        <v>1145710</v>
      </c>
      <c r="AI40" s="4"/>
      <c r="AJ40" s="4"/>
      <c r="AK40" s="4"/>
      <c r="AL40" s="4">
        <f t="shared" si="3"/>
        <v>1145710</v>
      </c>
      <c r="AM40" s="4"/>
      <c r="AN40" s="4">
        <v>52719.49</v>
      </c>
      <c r="AO40" s="4">
        <v>52719.49</v>
      </c>
      <c r="AP40" s="4">
        <f t="shared" si="4"/>
        <v>52719.49</v>
      </c>
      <c r="AQ40" s="4">
        <f t="shared" si="5"/>
        <v>0</v>
      </c>
      <c r="AR40" s="4"/>
      <c r="AS40" s="4"/>
      <c r="AT40" s="4"/>
    </row>
    <row r="41" spans="1:46" ht="24.95" customHeight="1" x14ac:dyDescent="0.15">
      <c r="A41" s="9">
        <v>41873</v>
      </c>
      <c r="B41" s="4" t="s">
        <v>421</v>
      </c>
      <c r="C41" s="4" t="s">
        <v>150</v>
      </c>
      <c r="D41" s="4" t="s">
        <v>123</v>
      </c>
      <c r="E41" s="4" t="s">
        <v>87</v>
      </c>
      <c r="F41" s="4" t="s">
        <v>302</v>
      </c>
      <c r="G41" s="4" t="s">
        <v>301</v>
      </c>
      <c r="H41" s="4" t="s">
        <v>88</v>
      </c>
      <c r="I41" s="4" t="s">
        <v>228</v>
      </c>
      <c r="J41" s="4" t="s">
        <v>230</v>
      </c>
      <c r="K41" s="4" t="s">
        <v>231</v>
      </c>
      <c r="L41" s="4"/>
      <c r="M41" s="4">
        <v>710641.6</v>
      </c>
      <c r="N41" s="4"/>
      <c r="O41" s="4"/>
      <c r="P41" s="4"/>
      <c r="Q41" s="4"/>
      <c r="R41" s="4"/>
      <c r="S41" s="4"/>
      <c r="T41" s="4" t="s">
        <v>112</v>
      </c>
      <c r="U41" s="4" t="s">
        <v>54</v>
      </c>
      <c r="V41" s="4">
        <v>3.5999999999999997E-2</v>
      </c>
      <c r="W41" s="4">
        <f t="shared" si="6"/>
        <v>25583.097599999997</v>
      </c>
      <c r="X41" s="4">
        <v>25583.1</v>
      </c>
      <c r="Y41" s="4">
        <f t="shared" si="0"/>
        <v>25583.1</v>
      </c>
      <c r="Z41" s="4">
        <f t="shared" si="1"/>
        <v>-2.4000000012165401E-3</v>
      </c>
      <c r="AA41" s="4"/>
      <c r="AB41" s="4"/>
      <c r="AC41" s="4"/>
      <c r="AD41" s="4">
        <f t="shared" si="2"/>
        <v>0</v>
      </c>
      <c r="AE41" s="4">
        <f t="shared" si="7"/>
        <v>0</v>
      </c>
      <c r="AF41" s="4"/>
      <c r="AG41" s="4"/>
      <c r="AH41" s="4"/>
      <c r="AI41" s="4"/>
      <c r="AJ41" s="4"/>
      <c r="AK41" s="4"/>
      <c r="AL41" s="4">
        <f t="shared" si="3"/>
        <v>0</v>
      </c>
      <c r="AM41" s="4"/>
      <c r="AN41" s="4">
        <f t="shared" si="8"/>
        <v>0</v>
      </c>
      <c r="AO41" s="4"/>
      <c r="AP41" s="4">
        <f t="shared" si="4"/>
        <v>0</v>
      </c>
      <c r="AQ41" s="4">
        <f t="shared" si="5"/>
        <v>0</v>
      </c>
      <c r="AR41" s="4"/>
      <c r="AS41" s="4"/>
      <c r="AT41" s="4"/>
    </row>
    <row r="42" spans="1:46" ht="24.95" customHeight="1" x14ac:dyDescent="0.15">
      <c r="A42" s="9">
        <v>41873</v>
      </c>
      <c r="B42" s="4" t="s">
        <v>422</v>
      </c>
      <c r="C42" s="4" t="s">
        <v>124</v>
      </c>
      <c r="D42" s="4" t="s">
        <v>125</v>
      </c>
      <c r="E42" s="4" t="s">
        <v>5</v>
      </c>
      <c r="F42" s="4" t="s">
        <v>304</v>
      </c>
      <c r="G42" s="4" t="s">
        <v>303</v>
      </c>
      <c r="H42" s="4" t="s">
        <v>3</v>
      </c>
      <c r="I42" s="4" t="s">
        <v>4</v>
      </c>
      <c r="J42" s="4" t="s">
        <v>2</v>
      </c>
      <c r="K42" s="4" t="s">
        <v>253</v>
      </c>
      <c r="L42" s="4"/>
      <c r="M42" s="4">
        <v>4036583.48</v>
      </c>
      <c r="N42" s="4"/>
      <c r="O42" s="4"/>
      <c r="P42" s="4"/>
      <c r="Q42" s="4"/>
      <c r="R42" s="4"/>
      <c r="S42" s="4"/>
      <c r="T42" s="4" t="s">
        <v>112</v>
      </c>
      <c r="U42" s="4" t="s">
        <v>54</v>
      </c>
      <c r="V42" s="4">
        <v>3.5999999999999997E-2</v>
      </c>
      <c r="W42" s="4">
        <f t="shared" si="6"/>
        <v>145317.00527999998</v>
      </c>
      <c r="X42" s="4">
        <v>145317</v>
      </c>
      <c r="Y42" s="4">
        <f t="shared" si="0"/>
        <v>145317</v>
      </c>
      <c r="Z42" s="4">
        <f t="shared" si="1"/>
        <v>5.2799999830313027E-3</v>
      </c>
      <c r="AA42" s="4"/>
      <c r="AB42" s="4"/>
      <c r="AC42" s="4">
        <v>3478419.92</v>
      </c>
      <c r="AD42" s="4">
        <f t="shared" si="2"/>
        <v>3478419.92</v>
      </c>
      <c r="AE42" s="4">
        <f t="shared" si="7"/>
        <v>0.86172376645608229</v>
      </c>
      <c r="AF42" s="4"/>
      <c r="AG42" s="4"/>
      <c r="AH42" s="4">
        <v>3359296.75</v>
      </c>
      <c r="AI42" s="4"/>
      <c r="AJ42" s="4"/>
      <c r="AK42" s="4"/>
      <c r="AL42" s="4">
        <f t="shared" si="3"/>
        <v>3359296.75</v>
      </c>
      <c r="AM42" s="4">
        <v>3.4000000000000002E-2</v>
      </c>
      <c r="AN42" s="4">
        <f t="shared" si="8"/>
        <v>137243.83832000001</v>
      </c>
      <c r="AO42" s="4">
        <v>118235.4</v>
      </c>
      <c r="AP42" s="4">
        <f t="shared" si="4"/>
        <v>118235.4</v>
      </c>
      <c r="AQ42" s="4">
        <f t="shared" si="5"/>
        <v>19008.438320000016</v>
      </c>
      <c r="AR42" s="4"/>
      <c r="AS42" s="4"/>
      <c r="AT42" s="4"/>
    </row>
    <row r="43" spans="1:46" ht="24.95" customHeight="1" x14ac:dyDescent="0.15">
      <c r="A43" s="9">
        <v>41873</v>
      </c>
      <c r="B43" s="4" t="s">
        <v>423</v>
      </c>
      <c r="C43" s="4" t="s">
        <v>149</v>
      </c>
      <c r="D43" s="4" t="s">
        <v>126</v>
      </c>
      <c r="E43" s="4" t="s">
        <v>97</v>
      </c>
      <c r="F43" s="4" t="s">
        <v>306</v>
      </c>
      <c r="G43" s="4" t="s">
        <v>305</v>
      </c>
      <c r="H43" s="4" t="s">
        <v>98</v>
      </c>
      <c r="I43" s="4" t="s">
        <v>283</v>
      </c>
      <c r="J43" s="4" t="s">
        <v>98</v>
      </c>
      <c r="K43" s="4" t="s">
        <v>253</v>
      </c>
      <c r="L43" s="4"/>
      <c r="M43" s="4">
        <v>1236415</v>
      </c>
      <c r="N43" s="4"/>
      <c r="O43" s="4"/>
      <c r="P43" s="4"/>
      <c r="Q43" s="4"/>
      <c r="R43" s="4"/>
      <c r="S43" s="4"/>
      <c r="T43" s="4" t="s">
        <v>112</v>
      </c>
      <c r="U43" s="4" t="s">
        <v>54</v>
      </c>
      <c r="V43" s="4">
        <v>0.04</v>
      </c>
      <c r="W43" s="4">
        <f t="shared" si="6"/>
        <v>49456.6</v>
      </c>
      <c r="X43" s="4">
        <v>47920</v>
      </c>
      <c r="Y43" s="4">
        <f t="shared" si="0"/>
        <v>47920</v>
      </c>
      <c r="Z43" s="4">
        <f t="shared" si="1"/>
        <v>1536.5999999999985</v>
      </c>
      <c r="AA43" s="4"/>
      <c r="AB43" s="4"/>
      <c r="AC43" s="4">
        <v>936915</v>
      </c>
      <c r="AD43" s="4">
        <f t="shared" si="2"/>
        <v>936915</v>
      </c>
      <c r="AE43" s="4">
        <f t="shared" si="7"/>
        <v>0.75776741628013244</v>
      </c>
      <c r="AF43" s="4"/>
      <c r="AG43" s="4"/>
      <c r="AH43" s="4">
        <v>859342.86</v>
      </c>
      <c r="AI43" s="4"/>
      <c r="AJ43" s="4"/>
      <c r="AK43" s="4"/>
      <c r="AL43" s="4">
        <f t="shared" si="3"/>
        <v>859342.86</v>
      </c>
      <c r="AM43" s="4">
        <v>3.4000000000000002E-2</v>
      </c>
      <c r="AN43" s="4">
        <f t="shared" si="8"/>
        <v>42038.11</v>
      </c>
      <c r="AO43" s="4">
        <v>31855.31</v>
      </c>
      <c r="AP43" s="4">
        <f t="shared" si="4"/>
        <v>31855.31</v>
      </c>
      <c r="AQ43" s="4">
        <f t="shared" si="5"/>
        <v>10182.799999999999</v>
      </c>
      <c r="AR43" s="4"/>
      <c r="AS43" s="4"/>
      <c r="AT43" s="4"/>
    </row>
    <row r="44" spans="1:46" ht="24.95" customHeight="1" x14ac:dyDescent="0.15">
      <c r="A44" s="9">
        <v>41873</v>
      </c>
      <c r="B44" s="4" t="s">
        <v>424</v>
      </c>
      <c r="C44" s="4" t="s">
        <v>127</v>
      </c>
      <c r="D44" s="4" t="s">
        <v>128</v>
      </c>
      <c r="E44" s="4" t="s">
        <v>121</v>
      </c>
      <c r="F44" s="4" t="s">
        <v>308</v>
      </c>
      <c r="G44" s="4" t="s">
        <v>307</v>
      </c>
      <c r="H44" s="4" t="s">
        <v>122</v>
      </c>
      <c r="I44" s="4" t="s">
        <v>300</v>
      </c>
      <c r="J44" s="4" t="s">
        <v>122</v>
      </c>
      <c r="K44" s="4" t="s">
        <v>231</v>
      </c>
      <c r="L44" s="4"/>
      <c r="M44" s="4">
        <v>1674815</v>
      </c>
      <c r="N44" s="4"/>
      <c r="O44" s="4"/>
      <c r="P44" s="4"/>
      <c r="Q44" s="4"/>
      <c r="R44" s="4"/>
      <c r="S44" s="4"/>
      <c r="T44" s="4" t="s">
        <v>112</v>
      </c>
      <c r="U44" s="4" t="s">
        <v>54</v>
      </c>
      <c r="V44" s="4">
        <v>0.04</v>
      </c>
      <c r="W44" s="4">
        <f t="shared" si="6"/>
        <v>66992.600000000006</v>
      </c>
      <c r="X44" s="4">
        <v>66993</v>
      </c>
      <c r="Y44" s="4">
        <f t="shared" si="0"/>
        <v>66993</v>
      </c>
      <c r="Z44" s="4">
        <f t="shared" si="1"/>
        <v>-0.39999999999417923</v>
      </c>
      <c r="AA44" s="4"/>
      <c r="AB44" s="4"/>
      <c r="AC44" s="4">
        <v>1300000</v>
      </c>
      <c r="AD44" s="4">
        <f t="shared" si="2"/>
        <v>1300000</v>
      </c>
      <c r="AE44" s="4">
        <f t="shared" si="7"/>
        <v>0.77620513310425332</v>
      </c>
      <c r="AF44" s="4"/>
      <c r="AG44" s="4"/>
      <c r="AH44" s="4">
        <v>1233232.5</v>
      </c>
      <c r="AI44" s="4"/>
      <c r="AJ44" s="4"/>
      <c r="AK44" s="4"/>
      <c r="AL44" s="4">
        <f t="shared" si="3"/>
        <v>1233232.5</v>
      </c>
      <c r="AM44" s="4">
        <v>3.6600000000000001E-2</v>
      </c>
      <c r="AN44" s="4">
        <f t="shared" si="8"/>
        <v>61298.228999999999</v>
      </c>
      <c r="AO44" s="4">
        <v>61298.23</v>
      </c>
      <c r="AP44" s="4">
        <f t="shared" si="4"/>
        <v>61298.23</v>
      </c>
      <c r="AQ44" s="4">
        <f t="shared" si="5"/>
        <v>-1.0000000038417056E-3</v>
      </c>
      <c r="AR44" s="4"/>
      <c r="AS44" s="4"/>
      <c r="AT44" s="4"/>
    </row>
    <row r="45" spans="1:46" ht="24.95" customHeight="1" x14ac:dyDescent="0.15">
      <c r="A45" s="9">
        <v>41873</v>
      </c>
      <c r="B45" s="4" t="s">
        <v>425</v>
      </c>
      <c r="C45" s="4" t="s">
        <v>129</v>
      </c>
      <c r="D45" s="4" t="s">
        <v>130</v>
      </c>
      <c r="E45" s="4" t="s">
        <v>131</v>
      </c>
      <c r="F45" s="4" t="s">
        <v>309</v>
      </c>
      <c r="G45" s="4" t="s">
        <v>310</v>
      </c>
      <c r="H45" s="4" t="s">
        <v>132</v>
      </c>
      <c r="I45" s="4" t="s">
        <v>311</v>
      </c>
      <c r="J45" s="4" t="s">
        <v>312</v>
      </c>
      <c r="K45" s="4" t="s">
        <v>231</v>
      </c>
      <c r="L45" s="4"/>
      <c r="M45" s="4">
        <v>260000</v>
      </c>
      <c r="N45" s="4"/>
      <c r="O45" s="4"/>
      <c r="P45" s="4"/>
      <c r="Q45" s="4"/>
      <c r="R45" s="4"/>
      <c r="S45" s="4"/>
      <c r="T45" s="4" t="s">
        <v>112</v>
      </c>
      <c r="U45" s="4" t="s">
        <v>54</v>
      </c>
      <c r="V45" s="4">
        <v>8.5999999999999993E-2</v>
      </c>
      <c r="W45" s="4">
        <f t="shared" si="6"/>
        <v>22360</v>
      </c>
      <c r="X45" s="4">
        <v>22360</v>
      </c>
      <c r="Y45" s="4">
        <f t="shared" si="0"/>
        <v>22360</v>
      </c>
      <c r="Z45" s="4">
        <f t="shared" si="1"/>
        <v>0</v>
      </c>
      <c r="AA45" s="4"/>
      <c r="AB45" s="4"/>
      <c r="AC45" s="4">
        <v>182000</v>
      </c>
      <c r="AD45" s="4">
        <f t="shared" si="2"/>
        <v>182000</v>
      </c>
      <c r="AE45" s="4">
        <f t="shared" si="7"/>
        <v>0.7</v>
      </c>
      <c r="AF45" s="4"/>
      <c r="AG45" s="4"/>
      <c r="AH45" s="4">
        <v>182000</v>
      </c>
      <c r="AI45" s="4"/>
      <c r="AJ45" s="4"/>
      <c r="AK45" s="4"/>
      <c r="AL45" s="4">
        <f t="shared" si="3"/>
        <v>182000</v>
      </c>
      <c r="AM45" s="4">
        <v>3.4000000000000002E-2</v>
      </c>
      <c r="AN45" s="4">
        <f t="shared" si="8"/>
        <v>8840</v>
      </c>
      <c r="AO45" s="4"/>
      <c r="AP45" s="4">
        <f t="shared" si="4"/>
        <v>0</v>
      </c>
      <c r="AQ45" s="4">
        <f t="shared" si="5"/>
        <v>8840</v>
      </c>
      <c r="AR45" s="4"/>
      <c r="AS45" s="4"/>
      <c r="AT45" s="4"/>
    </row>
    <row r="46" spans="1:46" ht="24.95" customHeight="1" x14ac:dyDescent="0.15">
      <c r="A46" s="9">
        <v>41873</v>
      </c>
      <c r="B46" s="4" t="s">
        <v>426</v>
      </c>
      <c r="C46" s="4" t="s">
        <v>133</v>
      </c>
      <c r="D46" s="4" t="s">
        <v>134</v>
      </c>
      <c r="E46" s="4" t="s">
        <v>87</v>
      </c>
      <c r="F46" s="4" t="s">
        <v>314</v>
      </c>
      <c r="G46" s="4" t="s">
        <v>313</v>
      </c>
      <c r="H46" s="4" t="s">
        <v>88</v>
      </c>
      <c r="I46" s="4" t="s">
        <v>228</v>
      </c>
      <c r="J46" s="4" t="s">
        <v>230</v>
      </c>
      <c r="K46" s="4" t="s">
        <v>253</v>
      </c>
      <c r="L46" s="4"/>
      <c r="M46" s="4">
        <v>1042588.3</v>
      </c>
      <c r="N46" s="4"/>
      <c r="O46" s="4"/>
      <c r="P46" s="4"/>
      <c r="Q46" s="4"/>
      <c r="R46" s="4"/>
      <c r="S46" s="4"/>
      <c r="T46" s="4" t="s">
        <v>112</v>
      </c>
      <c r="U46" s="4" t="s">
        <v>54</v>
      </c>
      <c r="V46" s="4">
        <v>3.5999999999999997E-2</v>
      </c>
      <c r="W46" s="4">
        <f t="shared" si="6"/>
        <v>37533.178800000002</v>
      </c>
      <c r="X46" s="4">
        <v>2892.48</v>
      </c>
      <c r="Y46" s="4">
        <f t="shared" si="0"/>
        <v>2892.48</v>
      </c>
      <c r="Z46" s="4">
        <f t="shared" si="1"/>
        <v>34640.698799999998</v>
      </c>
      <c r="AA46" s="4"/>
      <c r="AB46" s="4"/>
      <c r="AC46" s="4">
        <v>300000</v>
      </c>
      <c r="AD46" s="4">
        <f t="shared" si="2"/>
        <v>300000</v>
      </c>
      <c r="AE46" s="4">
        <f t="shared" si="7"/>
        <v>0.28774541206725607</v>
      </c>
      <c r="AF46" s="4"/>
      <c r="AG46" s="4"/>
      <c r="AH46" s="4">
        <v>289800</v>
      </c>
      <c r="AI46" s="4"/>
      <c r="AJ46" s="4"/>
      <c r="AK46" s="4"/>
      <c r="AL46" s="4">
        <f t="shared" si="3"/>
        <v>289800</v>
      </c>
      <c r="AM46" s="4">
        <v>3.4000000000000002E-2</v>
      </c>
      <c r="AN46" s="4">
        <f t="shared" si="8"/>
        <v>35448.002200000003</v>
      </c>
      <c r="AO46" s="4">
        <v>10200</v>
      </c>
      <c r="AP46" s="4">
        <f t="shared" si="4"/>
        <v>10200</v>
      </c>
      <c r="AQ46" s="4">
        <f t="shared" si="5"/>
        <v>25248.002200000003</v>
      </c>
      <c r="AR46" s="4"/>
      <c r="AS46" s="4"/>
      <c r="AT46" s="4"/>
    </row>
    <row r="47" spans="1:46" ht="24.95" customHeight="1" x14ac:dyDescent="0.15">
      <c r="A47" s="9">
        <v>41873</v>
      </c>
      <c r="B47" s="4" t="s">
        <v>427</v>
      </c>
      <c r="C47" s="4" t="s">
        <v>135</v>
      </c>
      <c r="D47" s="4" t="s">
        <v>136</v>
      </c>
      <c r="E47" s="4" t="s">
        <v>72</v>
      </c>
      <c r="F47" s="4" t="s">
        <v>316</v>
      </c>
      <c r="G47" s="4" t="s">
        <v>315</v>
      </c>
      <c r="H47" s="4" t="s">
        <v>73</v>
      </c>
      <c r="I47" s="4" t="s">
        <v>263</v>
      </c>
      <c r="J47" s="4" t="s">
        <v>265</v>
      </c>
      <c r="K47" s="4" t="s">
        <v>231</v>
      </c>
      <c r="L47" s="4"/>
      <c r="M47" s="4">
        <v>3480350</v>
      </c>
      <c r="N47" s="4"/>
      <c r="O47" s="4"/>
      <c r="P47" s="4"/>
      <c r="Q47" s="4"/>
      <c r="R47" s="4"/>
      <c r="S47" s="4"/>
      <c r="T47" s="4" t="s">
        <v>112</v>
      </c>
      <c r="U47" s="4" t="s">
        <v>54</v>
      </c>
      <c r="V47" s="4">
        <v>3.5999999999999997E-2</v>
      </c>
      <c r="W47" s="4">
        <f t="shared" si="6"/>
        <v>125292.59999999999</v>
      </c>
      <c r="X47" s="4">
        <v>125292.6</v>
      </c>
      <c r="Y47" s="4">
        <f t="shared" si="0"/>
        <v>125292.6</v>
      </c>
      <c r="Z47" s="4">
        <f t="shared" si="1"/>
        <v>0</v>
      </c>
      <c r="AA47" s="4"/>
      <c r="AB47" s="4"/>
      <c r="AC47" s="4">
        <v>1563875.12</v>
      </c>
      <c r="AD47" s="4">
        <f t="shared" si="2"/>
        <v>1563875.12</v>
      </c>
      <c r="AE47" s="4">
        <f t="shared" si="7"/>
        <v>0.44934420963408855</v>
      </c>
      <c r="AF47" s="4"/>
      <c r="AG47" s="4"/>
      <c r="AH47" s="4">
        <v>1596613.91</v>
      </c>
      <c r="AI47" s="4"/>
      <c r="AJ47" s="4"/>
      <c r="AK47" s="4"/>
      <c r="AL47" s="4">
        <f t="shared" si="3"/>
        <v>1596613.91</v>
      </c>
      <c r="AM47" s="4">
        <v>3.4000000000000002E-2</v>
      </c>
      <c r="AN47" s="4">
        <f t="shared" si="8"/>
        <v>118331.90000000001</v>
      </c>
      <c r="AO47" s="4">
        <v>51187.45</v>
      </c>
      <c r="AP47" s="4">
        <f t="shared" si="4"/>
        <v>51187.45</v>
      </c>
      <c r="AQ47" s="4">
        <f t="shared" si="5"/>
        <v>67144.450000000012</v>
      </c>
      <c r="AR47" s="4"/>
      <c r="AS47" s="4"/>
      <c r="AT47" s="4"/>
    </row>
    <row r="48" spans="1:46" ht="24.95" customHeight="1" x14ac:dyDescent="0.15">
      <c r="A48" s="9">
        <v>41873</v>
      </c>
      <c r="B48" s="4" t="s">
        <v>428</v>
      </c>
      <c r="C48" s="4" t="s">
        <v>137</v>
      </c>
      <c r="D48" s="4" t="s">
        <v>138</v>
      </c>
      <c r="E48" s="4" t="s">
        <v>131</v>
      </c>
      <c r="F48" s="4" t="s">
        <v>318</v>
      </c>
      <c r="G48" s="4" t="s">
        <v>317</v>
      </c>
      <c r="H48" s="4" t="s">
        <v>132</v>
      </c>
      <c r="I48" s="4" t="s">
        <v>311</v>
      </c>
      <c r="J48" s="4" t="s">
        <v>312</v>
      </c>
      <c r="K48" s="4" t="s">
        <v>231</v>
      </c>
      <c r="L48" s="4"/>
      <c r="M48" s="4">
        <v>50000</v>
      </c>
      <c r="N48" s="4"/>
      <c r="O48" s="4"/>
      <c r="P48" s="4"/>
      <c r="Q48" s="4"/>
      <c r="R48" s="4"/>
      <c r="S48" s="4"/>
      <c r="T48" s="4" t="s">
        <v>112</v>
      </c>
      <c r="U48" s="4" t="s">
        <v>54</v>
      </c>
      <c r="V48" s="4">
        <v>8.5999999999999993E-2</v>
      </c>
      <c r="W48" s="4">
        <f t="shared" si="6"/>
        <v>4300</v>
      </c>
      <c r="X48" s="4">
        <v>4300</v>
      </c>
      <c r="Y48" s="4">
        <f t="shared" si="0"/>
        <v>4300</v>
      </c>
      <c r="Z48" s="4">
        <f t="shared" si="1"/>
        <v>0</v>
      </c>
      <c r="AA48" s="4"/>
      <c r="AB48" s="4"/>
      <c r="AC48" s="4">
        <v>40000</v>
      </c>
      <c r="AD48" s="4">
        <f t="shared" si="2"/>
        <v>40000</v>
      </c>
      <c r="AE48" s="4">
        <f t="shared" si="7"/>
        <v>0.8</v>
      </c>
      <c r="AF48" s="4"/>
      <c r="AG48" s="4"/>
      <c r="AH48" s="4">
        <v>40000</v>
      </c>
      <c r="AI48" s="4"/>
      <c r="AJ48" s="4"/>
      <c r="AK48" s="4"/>
      <c r="AL48" s="4">
        <f t="shared" si="3"/>
        <v>40000</v>
      </c>
      <c r="AM48" s="4">
        <v>3.4000000000000002E-2</v>
      </c>
      <c r="AN48" s="4">
        <f t="shared" si="8"/>
        <v>1700.0000000000002</v>
      </c>
      <c r="AO48" s="4">
        <v>1360</v>
      </c>
      <c r="AP48" s="4">
        <f t="shared" si="4"/>
        <v>1360</v>
      </c>
      <c r="AQ48" s="4">
        <f t="shared" si="5"/>
        <v>340.00000000000023</v>
      </c>
      <c r="AR48" s="4"/>
      <c r="AS48" s="4"/>
      <c r="AT48" s="4"/>
    </row>
    <row r="49" spans="1:46" ht="24.95" customHeight="1" x14ac:dyDescent="0.15">
      <c r="A49" s="9">
        <v>41873</v>
      </c>
      <c r="B49" s="4" t="s">
        <v>429</v>
      </c>
      <c r="C49" s="4" t="s">
        <v>139</v>
      </c>
      <c r="D49" s="4" t="s">
        <v>140</v>
      </c>
      <c r="E49" s="4" t="s">
        <v>141</v>
      </c>
      <c r="F49" s="4" t="s">
        <v>320</v>
      </c>
      <c r="G49" s="4" t="s">
        <v>319</v>
      </c>
      <c r="H49" s="4" t="s">
        <v>322</v>
      </c>
      <c r="I49" s="4" t="s">
        <v>321</v>
      </c>
      <c r="J49" s="4" t="s">
        <v>142</v>
      </c>
      <c r="K49" s="4" t="s">
        <v>253</v>
      </c>
      <c r="L49" s="4"/>
      <c r="M49" s="4">
        <v>1976165.98</v>
      </c>
      <c r="N49" s="4"/>
      <c r="O49" s="4"/>
      <c r="P49" s="4"/>
      <c r="Q49" s="4"/>
      <c r="R49" s="4"/>
      <c r="S49" s="4"/>
      <c r="T49" s="4" t="s">
        <v>112</v>
      </c>
      <c r="U49" s="4" t="s">
        <v>54</v>
      </c>
      <c r="V49" s="4">
        <v>3.5999999999999997E-2</v>
      </c>
      <c r="W49" s="4">
        <f t="shared" si="6"/>
        <v>71141.975279999999</v>
      </c>
      <c r="X49" s="4"/>
      <c r="Y49" s="4">
        <f t="shared" si="0"/>
        <v>0</v>
      </c>
      <c r="Z49" s="4">
        <f t="shared" si="1"/>
        <v>71141.975279999999</v>
      </c>
      <c r="AA49" s="4"/>
      <c r="AB49" s="4"/>
      <c r="AC49" s="4">
        <v>1585970</v>
      </c>
      <c r="AD49" s="4">
        <f t="shared" si="2"/>
        <v>1585970</v>
      </c>
      <c r="AE49" s="4">
        <f t="shared" si="7"/>
        <v>0.80254898427104793</v>
      </c>
      <c r="AF49" s="4"/>
      <c r="AG49" s="4"/>
      <c r="AH49" s="4">
        <v>1529184.12</v>
      </c>
      <c r="AI49" s="4"/>
      <c r="AJ49" s="4"/>
      <c r="AK49" s="4"/>
      <c r="AL49" s="4">
        <f t="shared" si="3"/>
        <v>1529184.12</v>
      </c>
      <c r="AM49" s="4">
        <v>3.4000000000000002E-2</v>
      </c>
      <c r="AN49" s="4">
        <f t="shared" si="8"/>
        <v>67189.643320000003</v>
      </c>
      <c r="AO49" s="4">
        <v>33594.800000000003</v>
      </c>
      <c r="AP49" s="4">
        <f t="shared" si="4"/>
        <v>33594.800000000003</v>
      </c>
      <c r="AQ49" s="4">
        <f t="shared" si="5"/>
        <v>33594.84332</v>
      </c>
      <c r="AR49" s="4"/>
      <c r="AS49" s="4"/>
      <c r="AT49" s="4"/>
    </row>
    <row r="50" spans="1:46" ht="24.95" customHeight="1" x14ac:dyDescent="0.15">
      <c r="A50" s="9">
        <v>41873</v>
      </c>
      <c r="B50" s="4" t="s">
        <v>430</v>
      </c>
      <c r="C50" s="4" t="s">
        <v>143</v>
      </c>
      <c r="D50" s="4" t="s">
        <v>144</v>
      </c>
      <c r="E50" s="4" t="s">
        <v>131</v>
      </c>
      <c r="F50" s="4" t="s">
        <v>323</v>
      </c>
      <c r="G50" s="4" t="s">
        <v>324</v>
      </c>
      <c r="H50" s="4" t="s">
        <v>132</v>
      </c>
      <c r="I50" s="4" t="s">
        <v>311</v>
      </c>
      <c r="J50" s="4" t="s">
        <v>312</v>
      </c>
      <c r="K50" s="4" t="s">
        <v>231</v>
      </c>
      <c r="L50" s="4"/>
      <c r="M50" s="4">
        <v>600000</v>
      </c>
      <c r="N50" s="4"/>
      <c r="O50" s="4"/>
      <c r="P50" s="4"/>
      <c r="Q50" s="4"/>
      <c r="R50" s="4"/>
      <c r="S50" s="4"/>
      <c r="T50" s="4" t="s">
        <v>112</v>
      </c>
      <c r="U50" s="4" t="s">
        <v>54</v>
      </c>
      <c r="V50" s="4">
        <v>8.5999999999999993E-2</v>
      </c>
      <c r="W50" s="4">
        <f t="shared" si="6"/>
        <v>51599.999999999993</v>
      </c>
      <c r="X50" s="4">
        <v>25800</v>
      </c>
      <c r="Y50" s="4">
        <f t="shared" si="0"/>
        <v>25800</v>
      </c>
      <c r="Z50" s="4">
        <f t="shared" si="1"/>
        <v>25799.999999999993</v>
      </c>
      <c r="AA50" s="4"/>
      <c r="AB50" s="4"/>
      <c r="AC50" s="4">
        <v>120000</v>
      </c>
      <c r="AD50" s="4">
        <f t="shared" si="2"/>
        <v>120000</v>
      </c>
      <c r="AE50" s="4">
        <f t="shared" si="7"/>
        <v>0.2</v>
      </c>
      <c r="AF50" s="4"/>
      <c r="AG50" s="4"/>
      <c r="AH50" s="4">
        <v>120000</v>
      </c>
      <c r="AI50" s="4"/>
      <c r="AJ50" s="4"/>
      <c r="AK50" s="4"/>
      <c r="AL50" s="4">
        <f t="shared" si="3"/>
        <v>120000</v>
      </c>
      <c r="AM50" s="4">
        <v>3.4000000000000002E-2</v>
      </c>
      <c r="AN50" s="4">
        <f t="shared" si="8"/>
        <v>20400</v>
      </c>
      <c r="AO50" s="4">
        <v>4080</v>
      </c>
      <c r="AP50" s="4">
        <f t="shared" si="4"/>
        <v>4080</v>
      </c>
      <c r="AQ50" s="4">
        <f t="shared" si="5"/>
        <v>16320</v>
      </c>
      <c r="AR50" s="4"/>
      <c r="AS50" s="4"/>
      <c r="AT50" s="4"/>
    </row>
    <row r="51" spans="1:46" ht="24.95" customHeight="1" x14ac:dyDescent="0.15">
      <c r="A51" s="9">
        <v>41873</v>
      </c>
      <c r="B51" s="4" t="s">
        <v>431</v>
      </c>
      <c r="C51" s="4" t="s">
        <v>146</v>
      </c>
      <c r="D51" s="4" t="s">
        <v>145</v>
      </c>
      <c r="E51" s="4" t="s">
        <v>5</v>
      </c>
      <c r="F51" s="4" t="s">
        <v>328</v>
      </c>
      <c r="G51" s="4" t="s">
        <v>329</v>
      </c>
      <c r="H51" s="4" t="s">
        <v>3</v>
      </c>
      <c r="I51" s="4" t="s">
        <v>4</v>
      </c>
      <c r="J51" s="4" t="s">
        <v>2</v>
      </c>
      <c r="K51" s="4" t="s">
        <v>325</v>
      </c>
      <c r="L51" s="4"/>
      <c r="M51" s="4">
        <v>8084018.7400000002</v>
      </c>
      <c r="N51" s="4"/>
      <c r="O51" s="4"/>
      <c r="P51" s="4"/>
      <c r="Q51" s="4"/>
      <c r="R51" s="4"/>
      <c r="S51" s="4"/>
      <c r="T51" s="4" t="s">
        <v>112</v>
      </c>
      <c r="U51" s="4" t="s">
        <v>54</v>
      </c>
      <c r="V51" s="4">
        <v>0.03</v>
      </c>
      <c r="W51" s="4">
        <f t="shared" si="6"/>
        <v>242520.56219999999</v>
      </c>
      <c r="X51" s="4">
        <v>121260</v>
      </c>
      <c r="Y51" s="4">
        <f t="shared" si="0"/>
        <v>121260</v>
      </c>
      <c r="Z51" s="4">
        <f t="shared" si="1"/>
        <v>121260.56219999999</v>
      </c>
      <c r="AA51" s="4"/>
      <c r="AB51" s="4"/>
      <c r="AC51" s="4">
        <v>1578401</v>
      </c>
      <c r="AD51" s="4">
        <f t="shared" si="2"/>
        <v>1578401</v>
      </c>
      <c r="AE51" s="4">
        <f t="shared" si="7"/>
        <v>0.19524954738044062</v>
      </c>
      <c r="AF51" s="4"/>
      <c r="AG51" s="4"/>
      <c r="AH51" s="4">
        <v>1516729</v>
      </c>
      <c r="AI51" s="4"/>
      <c r="AJ51" s="4"/>
      <c r="AK51" s="4"/>
      <c r="AL51" s="4">
        <f t="shared" si="3"/>
        <v>1516729</v>
      </c>
      <c r="AM51" s="4">
        <v>3.4000000000000002E-2</v>
      </c>
      <c r="AN51" s="4">
        <f t="shared" si="8"/>
        <v>274856.63716000004</v>
      </c>
      <c r="AO51" s="4">
        <v>53665.63</v>
      </c>
      <c r="AP51" s="4">
        <f t="shared" si="4"/>
        <v>53665.63</v>
      </c>
      <c r="AQ51" s="4">
        <f t="shared" si="5"/>
        <v>221191.00716000004</v>
      </c>
      <c r="AR51" s="4"/>
      <c r="AS51" s="4"/>
      <c r="AT51" s="4"/>
    </row>
    <row r="52" spans="1:46" ht="24.95" customHeight="1" x14ac:dyDescent="0.15">
      <c r="A52" s="9">
        <v>41873</v>
      </c>
      <c r="B52" s="4" t="s">
        <v>432</v>
      </c>
      <c r="C52" s="4" t="s">
        <v>148</v>
      </c>
      <c r="D52" s="4" t="s">
        <v>147</v>
      </c>
      <c r="E52" s="4" t="s">
        <v>5</v>
      </c>
      <c r="F52" s="4" t="s">
        <v>327</v>
      </c>
      <c r="G52" s="4" t="s">
        <v>326</v>
      </c>
      <c r="H52" s="4" t="s">
        <v>3</v>
      </c>
      <c r="I52" s="4" t="s">
        <v>4</v>
      </c>
      <c r="J52" s="4" t="s">
        <v>2</v>
      </c>
      <c r="K52" s="4" t="s">
        <v>325</v>
      </c>
      <c r="L52" s="4"/>
      <c r="M52" s="4">
        <v>2915737.56</v>
      </c>
      <c r="N52" s="4"/>
      <c r="O52" s="4"/>
      <c r="P52" s="4"/>
      <c r="Q52" s="4"/>
      <c r="R52" s="4"/>
      <c r="S52" s="4"/>
      <c r="T52" s="4" t="s">
        <v>112</v>
      </c>
      <c r="U52" s="4" t="s">
        <v>54</v>
      </c>
      <c r="V52" s="4">
        <v>3.5999999999999997E-2</v>
      </c>
      <c r="W52" s="4">
        <f t="shared" si="6"/>
        <v>104966.55215999999</v>
      </c>
      <c r="X52" s="4">
        <v>97955.71</v>
      </c>
      <c r="Y52" s="4">
        <f t="shared" si="0"/>
        <v>97955.71</v>
      </c>
      <c r="Z52" s="4">
        <f t="shared" si="1"/>
        <v>7010.8421599999856</v>
      </c>
      <c r="AA52" s="4"/>
      <c r="AB52" s="4"/>
      <c r="AC52" s="4">
        <v>1360496</v>
      </c>
      <c r="AD52" s="4">
        <f t="shared" si="2"/>
        <v>1360496</v>
      </c>
      <c r="AE52" s="4">
        <f t="shared" si="7"/>
        <v>0.4666044086628976</v>
      </c>
      <c r="AF52" s="4"/>
      <c r="AG52" s="4"/>
      <c r="AH52" s="4">
        <v>1145067.95</v>
      </c>
      <c r="AI52" s="4"/>
      <c r="AJ52" s="4"/>
      <c r="AK52" s="4"/>
      <c r="AL52" s="4">
        <f t="shared" si="3"/>
        <v>1145067.95</v>
      </c>
      <c r="AM52" s="4">
        <v>3.4000000000000002E-2</v>
      </c>
      <c r="AN52" s="4">
        <f t="shared" si="8"/>
        <v>99135.077040000004</v>
      </c>
      <c r="AO52" s="4">
        <v>74010.98</v>
      </c>
      <c r="AP52" s="4">
        <f t="shared" si="4"/>
        <v>74010.98</v>
      </c>
      <c r="AQ52" s="4">
        <f t="shared" si="5"/>
        <v>25124.097040000008</v>
      </c>
      <c r="AR52" s="4"/>
      <c r="AS52" s="4"/>
      <c r="AT52" s="4"/>
    </row>
    <row r="53" spans="1:46" ht="24.95" customHeight="1" x14ac:dyDescent="0.15">
      <c r="A53" s="9">
        <v>41873</v>
      </c>
      <c r="B53" s="4" t="s">
        <v>433</v>
      </c>
      <c r="C53" s="4" t="s">
        <v>151</v>
      </c>
      <c r="D53" s="4" t="s">
        <v>152</v>
      </c>
      <c r="E53" s="4" t="s">
        <v>153</v>
      </c>
      <c r="F53" s="4" t="s">
        <v>330</v>
      </c>
      <c r="G53" s="4" t="s">
        <v>335</v>
      </c>
      <c r="H53" s="4" t="s">
        <v>332</v>
      </c>
      <c r="I53" s="4" t="s">
        <v>331</v>
      </c>
      <c r="J53" s="4" t="s">
        <v>333</v>
      </c>
      <c r="K53" s="4" t="s">
        <v>334</v>
      </c>
      <c r="L53" s="4"/>
      <c r="M53" s="4">
        <v>12750000</v>
      </c>
      <c r="N53" s="4"/>
      <c r="O53" s="4"/>
      <c r="P53" s="4"/>
      <c r="Q53" s="4"/>
      <c r="R53" s="4"/>
      <c r="S53" s="4"/>
      <c r="T53" s="4" t="s">
        <v>112</v>
      </c>
      <c r="U53" s="4" t="s">
        <v>54</v>
      </c>
      <c r="V53" s="4">
        <v>0.03</v>
      </c>
      <c r="W53" s="4">
        <f t="shared" si="6"/>
        <v>382500</v>
      </c>
      <c r="X53" s="4">
        <v>382500</v>
      </c>
      <c r="Y53" s="4">
        <f t="shared" si="0"/>
        <v>382500</v>
      </c>
      <c r="Z53" s="4">
        <f t="shared" si="1"/>
        <v>0</v>
      </c>
      <c r="AA53" s="4"/>
      <c r="AB53" s="4"/>
      <c r="AC53" s="4">
        <v>7596524.4199999999</v>
      </c>
      <c r="AD53" s="4">
        <f t="shared" si="2"/>
        <v>7596524.4199999999</v>
      </c>
      <c r="AE53" s="4">
        <f t="shared" si="7"/>
        <v>0.59580583686274513</v>
      </c>
      <c r="AF53" s="4"/>
      <c r="AG53" s="4"/>
      <c r="AH53" s="4">
        <v>6030422.2000000002</v>
      </c>
      <c r="AI53" s="4"/>
      <c r="AJ53" s="4"/>
      <c r="AK53" s="4"/>
      <c r="AL53" s="4">
        <f t="shared" si="3"/>
        <v>6030422.2000000002</v>
      </c>
      <c r="AM53" s="4"/>
      <c r="AN53" s="4">
        <v>297937.5</v>
      </c>
      <c r="AO53" s="4">
        <v>297937.5</v>
      </c>
      <c r="AP53" s="4">
        <f t="shared" si="4"/>
        <v>297937.5</v>
      </c>
      <c r="AQ53" s="4">
        <f t="shared" si="5"/>
        <v>0</v>
      </c>
      <c r="AR53" s="4"/>
      <c r="AS53" s="4"/>
      <c r="AT53" s="4"/>
    </row>
    <row r="54" spans="1:46" ht="24.95" customHeight="1" x14ac:dyDescent="0.15">
      <c r="A54" s="9">
        <v>41873</v>
      </c>
      <c r="B54" s="4" t="s">
        <v>434</v>
      </c>
      <c r="C54" s="4" t="s">
        <v>154</v>
      </c>
      <c r="D54" s="4" t="s">
        <v>155</v>
      </c>
      <c r="E54" s="4" t="s">
        <v>131</v>
      </c>
      <c r="F54" s="4"/>
      <c r="G54" s="4"/>
      <c r="H54" s="4" t="s">
        <v>132</v>
      </c>
      <c r="I54" s="4"/>
      <c r="J54" s="4"/>
      <c r="K54" s="4"/>
      <c r="L54" s="4"/>
      <c r="M54" s="4">
        <v>50000</v>
      </c>
      <c r="N54" s="4"/>
      <c r="O54" s="4"/>
      <c r="P54" s="4"/>
      <c r="Q54" s="4"/>
      <c r="R54" s="4"/>
      <c r="S54" s="4"/>
      <c r="T54" s="4" t="s">
        <v>112</v>
      </c>
      <c r="U54" s="4" t="s">
        <v>54</v>
      </c>
      <c r="V54" s="4">
        <v>8.5999999999999993E-2</v>
      </c>
      <c r="W54" s="4">
        <f t="shared" si="6"/>
        <v>4300</v>
      </c>
      <c r="X54" s="4">
        <v>4300</v>
      </c>
      <c r="Y54" s="4">
        <f t="shared" si="0"/>
        <v>4300</v>
      </c>
      <c r="Z54" s="4">
        <f t="shared" si="1"/>
        <v>0</v>
      </c>
      <c r="AA54" s="4"/>
      <c r="AB54" s="4"/>
      <c r="AC54" s="4">
        <v>40000</v>
      </c>
      <c r="AD54" s="4">
        <f t="shared" si="2"/>
        <v>40000</v>
      </c>
      <c r="AE54" s="4">
        <f t="shared" si="7"/>
        <v>0.8</v>
      </c>
      <c r="AF54" s="4"/>
      <c r="AG54" s="4"/>
      <c r="AH54" s="4">
        <v>40000</v>
      </c>
      <c r="AI54" s="4"/>
      <c r="AJ54" s="4"/>
      <c r="AK54" s="4"/>
      <c r="AL54" s="4">
        <f t="shared" si="3"/>
        <v>40000</v>
      </c>
      <c r="AM54" s="4">
        <v>3.4000000000000002E-2</v>
      </c>
      <c r="AN54" s="4">
        <f t="shared" si="8"/>
        <v>1700.0000000000002</v>
      </c>
      <c r="AO54" s="4">
        <v>1700</v>
      </c>
      <c r="AP54" s="4">
        <f t="shared" si="4"/>
        <v>1700</v>
      </c>
      <c r="AQ54" s="4">
        <f t="shared" si="5"/>
        <v>0</v>
      </c>
      <c r="AR54" s="4"/>
      <c r="AS54" s="4"/>
      <c r="AT54" s="4"/>
    </row>
    <row r="55" spans="1:46" ht="24.95" customHeight="1" x14ac:dyDescent="0.15">
      <c r="A55" s="9">
        <v>41873</v>
      </c>
      <c r="B55" s="4" t="s">
        <v>435</v>
      </c>
      <c r="C55" s="4" t="s">
        <v>156</v>
      </c>
      <c r="D55" s="4" t="s">
        <v>157</v>
      </c>
      <c r="E55" s="4" t="s">
        <v>131</v>
      </c>
      <c r="F55" s="4"/>
      <c r="G55" s="4"/>
      <c r="H55" s="4" t="s">
        <v>132</v>
      </c>
      <c r="I55" s="4"/>
      <c r="J55" s="4"/>
      <c r="K55" s="4"/>
      <c r="L55" s="4"/>
      <c r="M55" s="4">
        <v>50000</v>
      </c>
      <c r="N55" s="4"/>
      <c r="O55" s="4"/>
      <c r="P55" s="4"/>
      <c r="Q55" s="4"/>
      <c r="R55" s="4"/>
      <c r="S55" s="4"/>
      <c r="T55" s="4" t="s">
        <v>112</v>
      </c>
      <c r="U55" s="4" t="s">
        <v>54</v>
      </c>
      <c r="V55" s="4">
        <v>8.5999999999999993E-2</v>
      </c>
      <c r="W55" s="4">
        <f t="shared" si="6"/>
        <v>4300</v>
      </c>
      <c r="X55" s="4">
        <v>4300</v>
      </c>
      <c r="Y55" s="4">
        <f t="shared" si="0"/>
        <v>4300</v>
      </c>
      <c r="Z55" s="4">
        <f t="shared" si="1"/>
        <v>0</v>
      </c>
      <c r="AA55" s="4"/>
      <c r="AB55" s="4"/>
      <c r="AC55" s="4">
        <v>40000</v>
      </c>
      <c r="AD55" s="4">
        <f t="shared" si="2"/>
        <v>40000</v>
      </c>
      <c r="AE55" s="4">
        <f t="shared" si="7"/>
        <v>0.8</v>
      </c>
      <c r="AF55" s="4"/>
      <c r="AG55" s="4"/>
      <c r="AH55" s="4">
        <v>40000</v>
      </c>
      <c r="AI55" s="4"/>
      <c r="AJ55" s="4"/>
      <c r="AK55" s="4"/>
      <c r="AL55" s="4">
        <f t="shared" si="3"/>
        <v>40000</v>
      </c>
      <c r="AM55" s="4">
        <v>3.4000000000000002E-2</v>
      </c>
      <c r="AN55" s="4">
        <f t="shared" si="8"/>
        <v>1700.0000000000002</v>
      </c>
      <c r="AO55" s="4">
        <v>0</v>
      </c>
      <c r="AP55" s="4">
        <f t="shared" si="4"/>
        <v>0</v>
      </c>
      <c r="AQ55" s="4">
        <f t="shared" si="5"/>
        <v>1700.0000000000002</v>
      </c>
      <c r="AR55" s="4"/>
      <c r="AS55" s="4"/>
      <c r="AT55" s="4"/>
    </row>
    <row r="56" spans="1:46" ht="24.95" customHeight="1" x14ac:dyDescent="0.15">
      <c r="A56" s="9">
        <v>41873</v>
      </c>
      <c r="B56" s="4" t="s">
        <v>436</v>
      </c>
      <c r="C56" s="4" t="s">
        <v>158</v>
      </c>
      <c r="D56" s="4" t="s">
        <v>159</v>
      </c>
      <c r="E56" s="4" t="s">
        <v>131</v>
      </c>
      <c r="F56" s="4"/>
      <c r="G56" s="4"/>
      <c r="H56" s="4" t="s">
        <v>132</v>
      </c>
      <c r="I56" s="4"/>
      <c r="J56" s="4"/>
      <c r="K56" s="4"/>
      <c r="L56" s="4"/>
      <c r="M56" s="4">
        <v>50000</v>
      </c>
      <c r="N56" s="4"/>
      <c r="O56" s="4"/>
      <c r="P56" s="4"/>
      <c r="Q56" s="4"/>
      <c r="R56" s="4"/>
      <c r="S56" s="4"/>
      <c r="T56" s="4" t="s">
        <v>112</v>
      </c>
      <c r="U56" s="4" t="s">
        <v>54</v>
      </c>
      <c r="V56" s="4">
        <v>8.5999999999999993E-2</v>
      </c>
      <c r="W56" s="4">
        <f t="shared" si="6"/>
        <v>4300</v>
      </c>
      <c r="X56" s="4"/>
      <c r="Y56" s="4">
        <f t="shared" si="0"/>
        <v>0</v>
      </c>
      <c r="Z56" s="4">
        <f t="shared" si="1"/>
        <v>4300</v>
      </c>
      <c r="AA56" s="4"/>
      <c r="AB56" s="4"/>
      <c r="AC56" s="4"/>
      <c r="AD56" s="4">
        <f t="shared" si="2"/>
        <v>0</v>
      </c>
      <c r="AE56" s="4">
        <f t="shared" si="7"/>
        <v>0</v>
      </c>
      <c r="AF56" s="4"/>
      <c r="AG56" s="4"/>
      <c r="AH56" s="4"/>
      <c r="AI56" s="4"/>
      <c r="AJ56" s="4"/>
      <c r="AK56" s="4"/>
      <c r="AL56" s="4">
        <f t="shared" si="3"/>
        <v>0</v>
      </c>
      <c r="AM56" s="4">
        <v>3.4000000000000002E-2</v>
      </c>
      <c r="AN56" s="4">
        <f t="shared" si="8"/>
        <v>1700.0000000000002</v>
      </c>
      <c r="AO56" s="4"/>
      <c r="AP56" s="4">
        <f t="shared" si="4"/>
        <v>0</v>
      </c>
      <c r="AQ56" s="4">
        <f t="shared" si="5"/>
        <v>1700.0000000000002</v>
      </c>
      <c r="AR56" s="4"/>
      <c r="AS56" s="4"/>
      <c r="AT56" s="4"/>
    </row>
    <row r="57" spans="1:46" ht="24.95" customHeight="1" x14ac:dyDescent="0.15">
      <c r="A57" s="9">
        <v>41873</v>
      </c>
      <c r="B57" s="4" t="s">
        <v>437</v>
      </c>
      <c r="C57" s="4" t="s">
        <v>160</v>
      </c>
      <c r="D57" s="4" t="s">
        <v>161</v>
      </c>
      <c r="E57" s="4" t="s">
        <v>131</v>
      </c>
      <c r="F57" s="4"/>
      <c r="G57" s="4"/>
      <c r="H57" s="4" t="s">
        <v>132</v>
      </c>
      <c r="I57" s="4"/>
      <c r="J57" s="4"/>
      <c r="K57" s="4"/>
      <c r="L57" s="4"/>
      <c r="M57" s="4">
        <v>50000</v>
      </c>
      <c r="N57" s="4"/>
      <c r="O57" s="4"/>
      <c r="P57" s="4"/>
      <c r="Q57" s="4"/>
      <c r="R57" s="4"/>
      <c r="S57" s="4"/>
      <c r="T57" s="4" t="s">
        <v>112</v>
      </c>
      <c r="U57" s="4" t="s">
        <v>54</v>
      </c>
      <c r="V57" s="4">
        <v>8.5999999999999993E-2</v>
      </c>
      <c r="W57" s="4">
        <f t="shared" si="6"/>
        <v>4300</v>
      </c>
      <c r="X57" s="4"/>
      <c r="Y57" s="4">
        <f t="shared" si="0"/>
        <v>0</v>
      </c>
      <c r="Z57" s="4">
        <f t="shared" si="1"/>
        <v>4300</v>
      </c>
      <c r="AA57" s="4"/>
      <c r="AB57" s="4"/>
      <c r="AC57" s="4"/>
      <c r="AD57" s="4">
        <f t="shared" si="2"/>
        <v>0</v>
      </c>
      <c r="AE57" s="4">
        <f t="shared" si="7"/>
        <v>0</v>
      </c>
      <c r="AF57" s="4"/>
      <c r="AG57" s="4"/>
      <c r="AH57" s="4"/>
      <c r="AI57" s="4"/>
      <c r="AJ57" s="4"/>
      <c r="AK57" s="4"/>
      <c r="AL57" s="4">
        <f t="shared" si="3"/>
        <v>0</v>
      </c>
      <c r="AM57" s="4">
        <v>3.4000000000000002E-2</v>
      </c>
      <c r="AN57" s="4">
        <f t="shared" si="8"/>
        <v>1700.0000000000002</v>
      </c>
      <c r="AO57" s="4"/>
      <c r="AP57" s="4">
        <f t="shared" si="4"/>
        <v>0</v>
      </c>
      <c r="AQ57" s="4">
        <f t="shared" si="5"/>
        <v>1700.0000000000002</v>
      </c>
      <c r="AR57" s="4"/>
      <c r="AS57" s="4"/>
      <c r="AT57" s="4"/>
    </row>
    <row r="58" spans="1:46" ht="24.95" customHeight="1" x14ac:dyDescent="0.15">
      <c r="A58" s="9">
        <v>41873</v>
      </c>
      <c r="B58" s="4" t="s">
        <v>438</v>
      </c>
      <c r="C58" s="4" t="s">
        <v>225</v>
      </c>
      <c r="D58" s="4" t="s">
        <v>162</v>
      </c>
      <c r="E58" s="4" t="s">
        <v>79</v>
      </c>
      <c r="F58" s="4"/>
      <c r="G58" s="4"/>
      <c r="H58" s="4" t="s">
        <v>80</v>
      </c>
      <c r="I58" s="4"/>
      <c r="J58" s="4"/>
      <c r="K58" s="4"/>
      <c r="L58" s="4"/>
      <c r="M58" s="4">
        <f>5410202+967901.04</f>
        <v>6378103.04</v>
      </c>
      <c r="N58" s="4"/>
      <c r="O58" s="4"/>
      <c r="P58" s="4"/>
      <c r="Q58" s="4"/>
      <c r="R58" s="4"/>
      <c r="S58" s="4"/>
      <c r="T58" s="4" t="s">
        <v>112</v>
      </c>
      <c r="U58" s="4" t="s">
        <v>54</v>
      </c>
      <c r="V58" s="4">
        <v>0.03</v>
      </c>
      <c r="W58" s="4">
        <f t="shared" si="6"/>
        <v>191343.0912</v>
      </c>
      <c r="X58" s="4"/>
      <c r="Y58" s="4">
        <f t="shared" si="0"/>
        <v>0</v>
      </c>
      <c r="Z58" s="4">
        <f t="shared" si="1"/>
        <v>191343.0912</v>
      </c>
      <c r="AA58" s="4"/>
      <c r="AB58" s="4"/>
      <c r="AC58" s="4"/>
      <c r="AD58" s="4">
        <f t="shared" si="2"/>
        <v>0</v>
      </c>
      <c r="AE58" s="4">
        <f t="shared" si="7"/>
        <v>0</v>
      </c>
      <c r="AF58" s="4"/>
      <c r="AG58" s="4"/>
      <c r="AH58" s="4">
        <v>188631.25</v>
      </c>
      <c r="AI58" s="4"/>
      <c r="AJ58" s="4"/>
      <c r="AK58" s="4"/>
      <c r="AL58" s="4">
        <f t="shared" si="3"/>
        <v>188631.25</v>
      </c>
      <c r="AM58" s="4"/>
      <c r="AN58" s="4">
        <f t="shared" si="8"/>
        <v>0</v>
      </c>
      <c r="AO58" s="4"/>
      <c r="AP58" s="4">
        <f t="shared" si="4"/>
        <v>0</v>
      </c>
      <c r="AQ58" s="4">
        <f t="shared" si="5"/>
        <v>0</v>
      </c>
      <c r="AR58" s="4"/>
      <c r="AS58" s="4"/>
      <c r="AT58" s="4"/>
    </row>
    <row r="59" spans="1:46" ht="24.95" customHeight="1" x14ac:dyDescent="0.15">
      <c r="A59" s="9">
        <v>41873</v>
      </c>
      <c r="B59" s="4" t="s">
        <v>439</v>
      </c>
      <c r="C59" s="4" t="s">
        <v>163</v>
      </c>
      <c r="D59" s="4" t="s">
        <v>164</v>
      </c>
      <c r="E59" s="4" t="s">
        <v>67</v>
      </c>
      <c r="F59" s="4"/>
      <c r="G59" s="4"/>
      <c r="H59" s="4" t="s">
        <v>68</v>
      </c>
      <c r="I59" s="4"/>
      <c r="J59" s="4"/>
      <c r="K59" s="4"/>
      <c r="L59" s="4"/>
      <c r="M59" s="4">
        <v>630000</v>
      </c>
      <c r="N59" s="4"/>
      <c r="O59" s="4"/>
      <c r="P59" s="4"/>
      <c r="Q59" s="4"/>
      <c r="R59" s="4"/>
      <c r="S59" s="4"/>
      <c r="T59" s="4" t="s">
        <v>112</v>
      </c>
      <c r="U59" s="4" t="s">
        <v>54</v>
      </c>
      <c r="V59" s="4">
        <v>8.5999999999999993E-2</v>
      </c>
      <c r="W59" s="4">
        <f t="shared" si="6"/>
        <v>54179.999999999993</v>
      </c>
      <c r="X59" s="4">
        <v>54180</v>
      </c>
      <c r="Y59" s="4">
        <f t="shared" si="0"/>
        <v>54180</v>
      </c>
      <c r="Z59" s="4">
        <f t="shared" si="1"/>
        <v>0</v>
      </c>
      <c r="AA59" s="4"/>
      <c r="AB59" s="4"/>
      <c r="AC59" s="4">
        <v>441000</v>
      </c>
      <c r="AD59" s="4">
        <f t="shared" si="2"/>
        <v>441000</v>
      </c>
      <c r="AE59" s="4">
        <f t="shared" si="7"/>
        <v>0.7</v>
      </c>
      <c r="AF59" s="4"/>
      <c r="AG59" s="4"/>
      <c r="AH59" s="4">
        <v>400000</v>
      </c>
      <c r="AI59" s="4"/>
      <c r="AJ59" s="4"/>
      <c r="AK59" s="4"/>
      <c r="AL59" s="4">
        <f t="shared" si="3"/>
        <v>400000</v>
      </c>
      <c r="AM59" s="4">
        <v>3.4000000000000002E-2</v>
      </c>
      <c r="AN59" s="4">
        <f t="shared" si="8"/>
        <v>21420</v>
      </c>
      <c r="AO59" s="4">
        <v>14994</v>
      </c>
      <c r="AP59" s="4">
        <f t="shared" si="4"/>
        <v>14994</v>
      </c>
      <c r="AQ59" s="4">
        <f t="shared" si="5"/>
        <v>6426</v>
      </c>
      <c r="AR59" s="4"/>
      <c r="AS59" s="4"/>
      <c r="AT59" s="4"/>
    </row>
    <row r="60" spans="1:46" ht="24.95" customHeight="1" x14ac:dyDescent="0.15">
      <c r="A60" s="9">
        <v>41873</v>
      </c>
      <c r="B60" s="4" t="s">
        <v>440</v>
      </c>
      <c r="C60" s="4" t="s">
        <v>165</v>
      </c>
      <c r="D60" s="4" t="s">
        <v>166</v>
      </c>
      <c r="E60" s="4" t="s">
        <v>131</v>
      </c>
      <c r="F60" s="4"/>
      <c r="G60" s="4"/>
      <c r="H60" s="4" t="s">
        <v>132</v>
      </c>
      <c r="I60" s="4"/>
      <c r="J60" s="4"/>
      <c r="K60" s="4"/>
      <c r="L60" s="4"/>
      <c r="M60" s="4">
        <v>1250000</v>
      </c>
      <c r="N60" s="4"/>
      <c r="O60" s="4"/>
      <c r="P60" s="4"/>
      <c r="Q60" s="4"/>
      <c r="R60" s="4"/>
      <c r="S60" s="4"/>
      <c r="T60" s="4" t="s">
        <v>112</v>
      </c>
      <c r="U60" s="4" t="s">
        <v>54</v>
      </c>
      <c r="V60" s="4">
        <v>8.5999999999999993E-2</v>
      </c>
      <c r="W60" s="4">
        <f t="shared" si="6"/>
        <v>107499.99999999999</v>
      </c>
      <c r="X60" s="4">
        <v>51600</v>
      </c>
      <c r="Y60" s="4">
        <f t="shared" si="0"/>
        <v>51600</v>
      </c>
      <c r="Z60" s="4">
        <f t="shared" si="1"/>
        <v>55899.999999999985</v>
      </c>
      <c r="AA60" s="4"/>
      <c r="AB60" s="4"/>
      <c r="AC60" s="4">
        <v>600000</v>
      </c>
      <c r="AD60" s="4">
        <f t="shared" si="2"/>
        <v>600000</v>
      </c>
      <c r="AE60" s="4">
        <f>AC60/M60</f>
        <v>0.48</v>
      </c>
      <c r="AF60" s="4"/>
      <c r="AG60" s="4"/>
      <c r="AH60" s="4">
        <v>600000</v>
      </c>
      <c r="AI60" s="4"/>
      <c r="AJ60" s="4"/>
      <c r="AK60" s="4"/>
      <c r="AL60" s="4">
        <f t="shared" si="3"/>
        <v>600000</v>
      </c>
      <c r="AM60" s="4">
        <v>3.4000000000000002E-2</v>
      </c>
      <c r="AN60" s="4">
        <f t="shared" si="8"/>
        <v>42500</v>
      </c>
      <c r="AO60" s="4"/>
      <c r="AP60" s="4">
        <f t="shared" si="4"/>
        <v>0</v>
      </c>
      <c r="AQ60" s="4">
        <f t="shared" si="5"/>
        <v>42500</v>
      </c>
      <c r="AR60" s="4"/>
      <c r="AS60" s="4"/>
      <c r="AT60" s="4"/>
    </row>
    <row r="61" spans="1:46" ht="24.95" customHeight="1" x14ac:dyDescent="0.15">
      <c r="A61" s="9">
        <v>41873</v>
      </c>
      <c r="B61" s="4" t="s">
        <v>441</v>
      </c>
      <c r="C61" s="4" t="s">
        <v>167</v>
      </c>
      <c r="D61" s="4" t="s">
        <v>168</v>
      </c>
      <c r="E61" s="4" t="s">
        <v>131</v>
      </c>
      <c r="F61" s="4"/>
      <c r="G61" s="4"/>
      <c r="H61" s="4" t="s">
        <v>132</v>
      </c>
      <c r="I61" s="4"/>
      <c r="J61" s="4"/>
      <c r="K61" s="4"/>
      <c r="L61" s="4"/>
      <c r="M61" s="4">
        <v>1826701.83</v>
      </c>
      <c r="N61" s="4"/>
      <c r="O61" s="4"/>
      <c r="P61" s="4"/>
      <c r="Q61" s="4"/>
      <c r="R61" s="4"/>
      <c r="S61" s="4"/>
      <c r="T61" s="4" t="s">
        <v>112</v>
      </c>
      <c r="U61" s="4" t="s">
        <v>54</v>
      </c>
      <c r="V61" s="4">
        <v>8.5999999999999993E-2</v>
      </c>
      <c r="W61" s="4">
        <f t="shared" si="6"/>
        <v>157096.35738</v>
      </c>
      <c r="X61" s="4">
        <v>78548.179999999993</v>
      </c>
      <c r="Y61" s="4">
        <f t="shared" si="0"/>
        <v>78548.179999999993</v>
      </c>
      <c r="Z61" s="4">
        <f t="shared" si="1"/>
        <v>78548.177380000008</v>
      </c>
      <c r="AA61" s="4"/>
      <c r="AB61" s="4"/>
      <c r="AC61" s="4">
        <v>365340.36</v>
      </c>
      <c r="AD61" s="4">
        <f t="shared" si="2"/>
        <v>365340.36</v>
      </c>
      <c r="AE61" s="4">
        <f t="shared" si="7"/>
        <v>0.19999999671539168</v>
      </c>
      <c r="AF61" s="4"/>
      <c r="AG61" s="4"/>
      <c r="AH61" s="4">
        <v>365340.36</v>
      </c>
      <c r="AI61" s="4"/>
      <c r="AJ61" s="4"/>
      <c r="AK61" s="4"/>
      <c r="AL61" s="4">
        <f t="shared" si="3"/>
        <v>365340.36</v>
      </c>
      <c r="AM61" s="4">
        <v>3.4000000000000002E-2</v>
      </c>
      <c r="AN61" s="4">
        <f t="shared" si="8"/>
        <v>62107.86222000001</v>
      </c>
      <c r="AO61" s="4"/>
      <c r="AP61" s="4">
        <f t="shared" si="4"/>
        <v>0</v>
      </c>
      <c r="AQ61" s="4">
        <f t="shared" si="5"/>
        <v>62107.86222000001</v>
      </c>
      <c r="AR61" s="4"/>
      <c r="AS61" s="4"/>
      <c r="AT61" s="4"/>
    </row>
    <row r="62" spans="1:46" ht="24.95" customHeight="1" x14ac:dyDescent="0.15">
      <c r="A62" s="9">
        <v>41873</v>
      </c>
      <c r="B62" s="4" t="s">
        <v>442</v>
      </c>
      <c r="C62" s="4" t="s">
        <v>169</v>
      </c>
      <c r="D62" s="4" t="s">
        <v>170</v>
      </c>
      <c r="E62" s="4" t="s">
        <v>5</v>
      </c>
      <c r="F62" s="4"/>
      <c r="G62" s="4"/>
      <c r="H62" s="4" t="s">
        <v>3</v>
      </c>
      <c r="I62" s="4" t="s">
        <v>4</v>
      </c>
      <c r="J62" s="4" t="s">
        <v>2</v>
      </c>
      <c r="K62" s="4"/>
      <c r="L62" s="4"/>
      <c r="M62" s="4">
        <v>23840000</v>
      </c>
      <c r="N62" s="4"/>
      <c r="O62" s="4"/>
      <c r="P62" s="4"/>
      <c r="Q62" s="4"/>
      <c r="R62" s="4"/>
      <c r="S62" s="4"/>
      <c r="T62" s="4" t="s">
        <v>112</v>
      </c>
      <c r="U62" s="4" t="s">
        <v>54</v>
      </c>
      <c r="V62" s="4">
        <v>0.03</v>
      </c>
      <c r="W62" s="4">
        <f t="shared" si="6"/>
        <v>715200</v>
      </c>
      <c r="X62" s="4"/>
      <c r="Y62" s="4">
        <f t="shared" si="0"/>
        <v>0</v>
      </c>
      <c r="Z62" s="4">
        <f t="shared" si="1"/>
        <v>715200</v>
      </c>
      <c r="AA62" s="4"/>
      <c r="AB62" s="4"/>
      <c r="AC62" s="4"/>
      <c r="AD62" s="4">
        <f t="shared" si="2"/>
        <v>0</v>
      </c>
      <c r="AE62" s="4">
        <f t="shared" si="7"/>
        <v>0</v>
      </c>
      <c r="AF62" s="4"/>
      <c r="AG62" s="4"/>
      <c r="AH62" s="4"/>
      <c r="AI62" s="4"/>
      <c r="AJ62" s="4"/>
      <c r="AK62" s="4"/>
      <c r="AL62" s="4">
        <f t="shared" si="3"/>
        <v>0</v>
      </c>
      <c r="AM62" s="4">
        <v>3.4000000000000002E-2</v>
      </c>
      <c r="AN62" s="4">
        <f t="shared" si="8"/>
        <v>810560</v>
      </c>
      <c r="AO62" s="4"/>
      <c r="AP62" s="4">
        <f t="shared" si="4"/>
        <v>0</v>
      </c>
      <c r="AQ62" s="4">
        <f t="shared" si="5"/>
        <v>810560</v>
      </c>
      <c r="AR62" s="4"/>
      <c r="AS62" s="4"/>
      <c r="AT62" s="4"/>
    </row>
    <row r="63" spans="1:46" ht="24.95" customHeight="1" x14ac:dyDescent="0.15">
      <c r="A63" s="9">
        <v>41873</v>
      </c>
      <c r="B63" s="4" t="s">
        <v>443</v>
      </c>
      <c r="C63" s="4" t="s">
        <v>171</v>
      </c>
      <c r="D63" s="4" t="s">
        <v>172</v>
      </c>
      <c r="E63" s="4" t="s">
        <v>87</v>
      </c>
      <c r="F63" s="4"/>
      <c r="G63" s="4"/>
      <c r="H63" s="4" t="s">
        <v>88</v>
      </c>
      <c r="I63" s="4"/>
      <c r="J63" s="4"/>
      <c r="K63" s="4"/>
      <c r="L63" s="4"/>
      <c r="M63" s="4">
        <v>9995935.1099999994</v>
      </c>
      <c r="N63" s="4"/>
      <c r="O63" s="4"/>
      <c r="P63" s="4"/>
      <c r="Q63" s="4"/>
      <c r="R63" s="4"/>
      <c r="S63" s="4"/>
      <c r="T63" s="4" t="s">
        <v>112</v>
      </c>
      <c r="U63" s="4" t="s">
        <v>54</v>
      </c>
      <c r="V63" s="4">
        <v>0.03</v>
      </c>
      <c r="W63" s="4">
        <f t="shared" si="6"/>
        <v>299878.05329999997</v>
      </c>
      <c r="X63" s="4">
        <v>11900</v>
      </c>
      <c r="Y63" s="4">
        <f t="shared" si="0"/>
        <v>11900</v>
      </c>
      <c r="Z63" s="4">
        <f t="shared" si="1"/>
        <v>287978.05329999997</v>
      </c>
      <c r="AA63" s="4"/>
      <c r="AB63" s="4"/>
      <c r="AC63" s="4">
        <v>2798861.83</v>
      </c>
      <c r="AD63" s="4">
        <f t="shared" si="2"/>
        <v>2798861.83</v>
      </c>
      <c r="AE63" s="4">
        <f t="shared" si="7"/>
        <v>0.27999999991996749</v>
      </c>
      <c r="AF63" s="4"/>
      <c r="AG63" s="4"/>
      <c r="AH63" s="4">
        <v>1627060.22</v>
      </c>
      <c r="AI63" s="4"/>
      <c r="AJ63" s="4"/>
      <c r="AK63" s="4"/>
      <c r="AL63" s="4">
        <f t="shared" si="3"/>
        <v>1627060.22</v>
      </c>
      <c r="AM63" s="4"/>
      <c r="AN63" s="4">
        <f t="shared" si="8"/>
        <v>0</v>
      </c>
      <c r="AO63" s="4">
        <v>273808.63</v>
      </c>
      <c r="AP63" s="4">
        <f t="shared" si="4"/>
        <v>273808.63</v>
      </c>
      <c r="AQ63" s="4"/>
      <c r="AR63" s="4"/>
      <c r="AS63" s="4"/>
      <c r="AT63" s="4"/>
    </row>
    <row r="64" spans="1:46" ht="24.95" customHeight="1" x14ac:dyDescent="0.15">
      <c r="A64" s="9">
        <v>41873</v>
      </c>
      <c r="B64" s="4" t="s">
        <v>444</v>
      </c>
      <c r="C64" s="4" t="s">
        <v>173</v>
      </c>
      <c r="D64" s="4" t="s">
        <v>174</v>
      </c>
      <c r="E64" s="4" t="s">
        <v>131</v>
      </c>
      <c r="F64" s="4"/>
      <c r="G64" s="4"/>
      <c r="H64" s="4" t="s">
        <v>132</v>
      </c>
      <c r="I64" s="4"/>
      <c r="J64" s="4"/>
      <c r="K64" s="4"/>
      <c r="L64" s="4"/>
      <c r="M64" s="4">
        <v>882200</v>
      </c>
      <c r="N64" s="4"/>
      <c r="O64" s="4"/>
      <c r="P64" s="4"/>
      <c r="Q64" s="4"/>
      <c r="R64" s="4"/>
      <c r="S64" s="4"/>
      <c r="T64" s="4" t="s">
        <v>112</v>
      </c>
      <c r="U64" s="4" t="s">
        <v>54</v>
      </c>
      <c r="V64" s="4">
        <v>8.5999999999999993E-2</v>
      </c>
      <c r="W64" s="4">
        <f t="shared" si="6"/>
        <v>75869.2</v>
      </c>
      <c r="X64" s="4">
        <v>37934.6</v>
      </c>
      <c r="Y64" s="4">
        <f t="shared" si="0"/>
        <v>37934.6</v>
      </c>
      <c r="Z64" s="4">
        <f t="shared" si="1"/>
        <v>37934.6</v>
      </c>
      <c r="AA64" s="4"/>
      <c r="AB64" s="4"/>
      <c r="AC64" s="4">
        <v>176440</v>
      </c>
      <c r="AD64" s="4">
        <f t="shared" si="2"/>
        <v>176440</v>
      </c>
      <c r="AE64" s="4">
        <f t="shared" si="7"/>
        <v>0.2</v>
      </c>
      <c r="AF64" s="4"/>
      <c r="AG64" s="4"/>
      <c r="AH64" s="4">
        <v>176440</v>
      </c>
      <c r="AI64" s="4"/>
      <c r="AJ64" s="4"/>
      <c r="AK64" s="4"/>
      <c r="AL64" s="4">
        <f t="shared" si="3"/>
        <v>176440</v>
      </c>
      <c r="AM64" s="4">
        <v>3.4000000000000002E-2</v>
      </c>
      <c r="AN64" s="4">
        <f t="shared" si="8"/>
        <v>29994.800000000003</v>
      </c>
      <c r="AO64" s="4"/>
      <c r="AP64" s="4">
        <f t="shared" si="4"/>
        <v>0</v>
      </c>
      <c r="AQ64" s="4">
        <f t="shared" si="5"/>
        <v>29994.800000000003</v>
      </c>
      <c r="AR64" s="4"/>
      <c r="AS64" s="4"/>
      <c r="AT64" s="4"/>
    </row>
    <row r="65" spans="1:46" ht="24.95" customHeight="1" x14ac:dyDescent="0.15">
      <c r="A65" s="9">
        <v>41873</v>
      </c>
      <c r="B65" s="4" t="s">
        <v>445</v>
      </c>
      <c r="C65" s="4" t="s">
        <v>175</v>
      </c>
      <c r="D65" s="4" t="s">
        <v>176</v>
      </c>
      <c r="E65" s="4" t="s">
        <v>177</v>
      </c>
      <c r="F65" s="4"/>
      <c r="G65" s="4"/>
      <c r="H65" s="4" t="s">
        <v>178</v>
      </c>
      <c r="I65" s="4"/>
      <c r="J65" s="4"/>
      <c r="K65" s="4"/>
      <c r="L65" s="4"/>
      <c r="M65" s="4">
        <v>4215575</v>
      </c>
      <c r="N65" s="4"/>
      <c r="O65" s="4"/>
      <c r="P65" s="4"/>
      <c r="Q65" s="4"/>
      <c r="R65" s="4"/>
      <c r="S65" s="4"/>
      <c r="T65" s="4" t="s">
        <v>112</v>
      </c>
      <c r="U65" s="4" t="s">
        <v>54</v>
      </c>
      <c r="V65" s="4">
        <v>3.5999999999999997E-2</v>
      </c>
      <c r="W65" s="4">
        <f t="shared" si="6"/>
        <v>151760.69999999998</v>
      </c>
      <c r="X65" s="4"/>
      <c r="Y65" s="4">
        <f t="shared" si="0"/>
        <v>0</v>
      </c>
      <c r="Z65" s="4">
        <f t="shared" si="1"/>
        <v>151760.69999999998</v>
      </c>
      <c r="AA65" s="4"/>
      <c r="AB65" s="4"/>
      <c r="AC65" s="4">
        <v>500000</v>
      </c>
      <c r="AD65" s="4">
        <f t="shared" si="2"/>
        <v>500000</v>
      </c>
      <c r="AE65" s="4">
        <f t="shared" si="7"/>
        <v>0.1186077818565676</v>
      </c>
      <c r="AF65" s="4"/>
      <c r="AG65" s="4"/>
      <c r="AH65" s="4">
        <v>502460.92</v>
      </c>
      <c r="AI65" s="4"/>
      <c r="AJ65" s="4"/>
      <c r="AK65" s="4"/>
      <c r="AL65" s="4">
        <f t="shared" si="3"/>
        <v>502460.92</v>
      </c>
      <c r="AM65" s="4">
        <v>3.4000000000000002E-2</v>
      </c>
      <c r="AN65" s="4">
        <f t="shared" si="8"/>
        <v>143329.55000000002</v>
      </c>
      <c r="AO65" s="4"/>
      <c r="AP65" s="4">
        <f t="shared" si="4"/>
        <v>0</v>
      </c>
      <c r="AQ65" s="4">
        <f t="shared" si="5"/>
        <v>143329.55000000002</v>
      </c>
      <c r="AR65" s="4">
        <v>700000</v>
      </c>
      <c r="AS65" s="4"/>
      <c r="AT65" s="4"/>
    </row>
    <row r="66" spans="1:46" ht="24.95" customHeight="1" x14ac:dyDescent="0.15">
      <c r="A66" s="9">
        <v>41873</v>
      </c>
      <c r="B66" s="4" t="s">
        <v>446</v>
      </c>
      <c r="C66" s="4" t="s">
        <v>179</v>
      </c>
      <c r="D66" s="4" t="s">
        <v>180</v>
      </c>
      <c r="E66" s="4" t="s">
        <v>131</v>
      </c>
      <c r="F66" s="4"/>
      <c r="G66" s="4"/>
      <c r="H66" s="4" t="s">
        <v>132</v>
      </c>
      <c r="I66" s="4"/>
      <c r="J66" s="4"/>
      <c r="K66" s="4"/>
      <c r="L66" s="4"/>
      <c r="M66" s="4">
        <v>50000</v>
      </c>
      <c r="N66" s="4"/>
      <c r="O66" s="4"/>
      <c r="P66" s="4"/>
      <c r="Q66" s="4"/>
      <c r="R66" s="4"/>
      <c r="S66" s="4"/>
      <c r="T66" s="4" t="s">
        <v>112</v>
      </c>
      <c r="U66" s="4" t="s">
        <v>54</v>
      </c>
      <c r="V66" s="4">
        <v>8.5999999999999993E-2</v>
      </c>
      <c r="W66" s="4">
        <f t="shared" si="6"/>
        <v>4300</v>
      </c>
      <c r="X66" s="4"/>
      <c r="Y66" s="4">
        <f t="shared" si="0"/>
        <v>0</v>
      </c>
      <c r="Z66" s="4">
        <f t="shared" si="1"/>
        <v>4300</v>
      </c>
      <c r="AA66" s="4"/>
      <c r="AB66" s="4"/>
      <c r="AC66" s="4"/>
      <c r="AD66" s="4">
        <f t="shared" si="2"/>
        <v>0</v>
      </c>
      <c r="AE66" s="4">
        <f t="shared" si="7"/>
        <v>0</v>
      </c>
      <c r="AF66" s="4"/>
      <c r="AG66" s="4"/>
      <c r="AH66" s="4"/>
      <c r="AI66" s="4"/>
      <c r="AJ66" s="4"/>
      <c r="AK66" s="4"/>
      <c r="AL66" s="4">
        <f t="shared" si="3"/>
        <v>0</v>
      </c>
      <c r="AM66" s="4">
        <v>3.4000000000000002E-2</v>
      </c>
      <c r="AN66" s="4">
        <f t="shared" si="8"/>
        <v>1700.0000000000002</v>
      </c>
      <c r="AO66" s="4"/>
      <c r="AP66" s="4">
        <f t="shared" si="4"/>
        <v>0</v>
      </c>
      <c r="AQ66" s="4">
        <f t="shared" si="5"/>
        <v>1700.0000000000002</v>
      </c>
      <c r="AR66" s="4"/>
      <c r="AS66" s="4"/>
      <c r="AT66" s="4"/>
    </row>
    <row r="67" spans="1:46" ht="24.95" customHeight="1" x14ac:dyDescent="0.15">
      <c r="A67" s="9">
        <v>41873</v>
      </c>
      <c r="B67" s="4" t="s">
        <v>447</v>
      </c>
      <c r="C67" s="4" t="s">
        <v>181</v>
      </c>
      <c r="D67" s="4" t="s">
        <v>182</v>
      </c>
      <c r="E67" s="4" t="s">
        <v>131</v>
      </c>
      <c r="F67" s="4"/>
      <c r="G67" s="4"/>
      <c r="H67" s="4" t="s">
        <v>132</v>
      </c>
      <c r="I67" s="4"/>
      <c r="J67" s="4"/>
      <c r="K67" s="4"/>
      <c r="L67" s="4"/>
      <c r="M67" s="4">
        <v>1800000</v>
      </c>
      <c r="N67" s="4"/>
      <c r="O67" s="4"/>
      <c r="P67" s="4"/>
      <c r="Q67" s="4"/>
      <c r="R67" s="4"/>
      <c r="S67" s="4"/>
      <c r="T67" s="4" t="s">
        <v>112</v>
      </c>
      <c r="U67" s="4" t="s">
        <v>54</v>
      </c>
      <c r="V67" s="4">
        <v>8.5999999999999993E-2</v>
      </c>
      <c r="W67" s="4">
        <f t="shared" ref="W67:W86" si="33">M67*V67</f>
        <v>154800</v>
      </c>
      <c r="X67" s="4">
        <v>77400</v>
      </c>
      <c r="Y67" s="4">
        <f t="shared" ref="Y67:Y86" si="34">X67</f>
        <v>77400</v>
      </c>
      <c r="Z67" s="4">
        <f t="shared" ref="Z67:Z86" si="35">W67-X67</f>
        <v>77400</v>
      </c>
      <c r="AA67" s="4"/>
      <c r="AB67" s="4"/>
      <c r="AC67" s="4">
        <v>360000</v>
      </c>
      <c r="AD67" s="4">
        <f t="shared" ref="AD67:AD86" si="36">AC67</f>
        <v>360000</v>
      </c>
      <c r="AE67" s="4">
        <f t="shared" ref="AE67:AE86" si="37">AC67/M67</f>
        <v>0.2</v>
      </c>
      <c r="AF67" s="4"/>
      <c r="AG67" s="4"/>
      <c r="AH67" s="4">
        <v>360000</v>
      </c>
      <c r="AI67" s="4"/>
      <c r="AJ67" s="4"/>
      <c r="AK67" s="4"/>
      <c r="AL67" s="4">
        <f t="shared" ref="AL67:AL86" si="38">AH67</f>
        <v>360000</v>
      </c>
      <c r="AM67" s="4">
        <v>3.4000000000000002E-2</v>
      </c>
      <c r="AN67" s="4">
        <f t="shared" ref="AN67:AN86" si="39">M67*AM67</f>
        <v>61200.000000000007</v>
      </c>
      <c r="AO67" s="4"/>
      <c r="AP67" s="4">
        <f t="shared" ref="AP67:AP86" si="40">AO67</f>
        <v>0</v>
      </c>
      <c r="AQ67" s="4">
        <f t="shared" ref="AQ67:AQ86" si="41">AN67-AO67</f>
        <v>61200.000000000007</v>
      </c>
      <c r="AR67" s="4"/>
      <c r="AS67" s="4"/>
      <c r="AT67" s="4"/>
    </row>
    <row r="68" spans="1:46" ht="24.95" customHeight="1" x14ac:dyDescent="0.15">
      <c r="A68" s="9">
        <v>41873</v>
      </c>
      <c r="B68" s="4" t="s">
        <v>448</v>
      </c>
      <c r="C68" s="4" t="s">
        <v>184</v>
      </c>
      <c r="D68" s="4" t="s">
        <v>183</v>
      </c>
      <c r="E68" s="4" t="s">
        <v>131</v>
      </c>
      <c r="F68" s="4"/>
      <c r="G68" s="4"/>
      <c r="H68" s="4" t="s">
        <v>132</v>
      </c>
      <c r="I68" s="4"/>
      <c r="J68" s="4"/>
      <c r="K68" s="4"/>
      <c r="L68" s="4"/>
      <c r="M68" s="4">
        <v>60000</v>
      </c>
      <c r="N68" s="4"/>
      <c r="O68" s="4"/>
      <c r="P68" s="4"/>
      <c r="Q68" s="4"/>
      <c r="R68" s="4"/>
      <c r="S68" s="4"/>
      <c r="T68" s="4" t="s">
        <v>112</v>
      </c>
      <c r="U68" s="4" t="s">
        <v>54</v>
      </c>
      <c r="V68" s="4">
        <v>8.5999999999999993E-2</v>
      </c>
      <c r="W68" s="4">
        <f t="shared" si="33"/>
        <v>5160</v>
      </c>
      <c r="X68" s="4">
        <v>5160</v>
      </c>
      <c r="Y68" s="4">
        <f t="shared" si="34"/>
        <v>5160</v>
      </c>
      <c r="Z68" s="4">
        <f t="shared" si="35"/>
        <v>0</v>
      </c>
      <c r="AA68" s="4"/>
      <c r="AB68" s="4"/>
      <c r="AC68" s="4">
        <v>48000</v>
      </c>
      <c r="AD68" s="4">
        <f t="shared" si="36"/>
        <v>48000</v>
      </c>
      <c r="AE68" s="4">
        <f t="shared" si="37"/>
        <v>0.8</v>
      </c>
      <c r="AF68" s="4"/>
      <c r="AG68" s="4"/>
      <c r="AH68" s="4">
        <v>48000</v>
      </c>
      <c r="AI68" s="4"/>
      <c r="AJ68" s="4"/>
      <c r="AK68" s="4"/>
      <c r="AL68" s="4">
        <f t="shared" si="38"/>
        <v>48000</v>
      </c>
      <c r="AM68" s="4">
        <v>3.4000000000000002E-2</v>
      </c>
      <c r="AN68" s="4">
        <f t="shared" si="39"/>
        <v>2040.0000000000002</v>
      </c>
      <c r="AO68" s="4"/>
      <c r="AP68" s="4">
        <f t="shared" si="40"/>
        <v>0</v>
      </c>
      <c r="AQ68" s="4">
        <f t="shared" si="41"/>
        <v>2040.0000000000002</v>
      </c>
      <c r="AR68" s="4"/>
      <c r="AS68" s="4"/>
      <c r="AT68" s="4"/>
    </row>
    <row r="69" spans="1:46" ht="24.95" customHeight="1" x14ac:dyDescent="0.15">
      <c r="A69" s="9">
        <v>41873</v>
      </c>
      <c r="B69" s="4" t="s">
        <v>449</v>
      </c>
      <c r="C69" s="4" t="s">
        <v>186</v>
      </c>
      <c r="D69" s="4" t="s">
        <v>185</v>
      </c>
      <c r="E69" s="4" t="s">
        <v>131</v>
      </c>
      <c r="F69" s="4"/>
      <c r="G69" s="4"/>
      <c r="H69" s="4" t="s">
        <v>132</v>
      </c>
      <c r="I69" s="4"/>
      <c r="J69" s="4"/>
      <c r="K69" s="4"/>
      <c r="L69" s="4"/>
      <c r="M69" s="4">
        <v>48000</v>
      </c>
      <c r="N69" s="4"/>
      <c r="O69" s="4"/>
      <c r="P69" s="4"/>
      <c r="Q69" s="4"/>
      <c r="R69" s="4"/>
      <c r="S69" s="4"/>
      <c r="T69" s="4" t="s">
        <v>112</v>
      </c>
      <c r="U69" s="4" t="s">
        <v>54</v>
      </c>
      <c r="V69" s="4">
        <v>8.5999999999999993E-2</v>
      </c>
      <c r="W69" s="4">
        <f t="shared" si="33"/>
        <v>4128</v>
      </c>
      <c r="X69" s="4"/>
      <c r="Y69" s="4">
        <f t="shared" si="34"/>
        <v>0</v>
      </c>
      <c r="Z69" s="4">
        <f t="shared" si="35"/>
        <v>4128</v>
      </c>
      <c r="AA69" s="4"/>
      <c r="AB69" s="4"/>
      <c r="AC69" s="4"/>
      <c r="AD69" s="4">
        <f t="shared" si="36"/>
        <v>0</v>
      </c>
      <c r="AE69" s="4">
        <f t="shared" si="37"/>
        <v>0</v>
      </c>
      <c r="AF69" s="4"/>
      <c r="AG69" s="4"/>
      <c r="AH69" s="4"/>
      <c r="AI69" s="4"/>
      <c r="AJ69" s="4"/>
      <c r="AK69" s="4"/>
      <c r="AL69" s="4">
        <f t="shared" si="38"/>
        <v>0</v>
      </c>
      <c r="AM69" s="4">
        <v>3.4000000000000002E-2</v>
      </c>
      <c r="AN69" s="4">
        <f t="shared" si="39"/>
        <v>1632.0000000000002</v>
      </c>
      <c r="AO69" s="4"/>
      <c r="AP69" s="4">
        <f t="shared" si="40"/>
        <v>0</v>
      </c>
      <c r="AQ69" s="4">
        <f t="shared" si="41"/>
        <v>1632.0000000000002</v>
      </c>
      <c r="AR69" s="4"/>
      <c r="AS69" s="4"/>
      <c r="AT69" s="4"/>
    </row>
    <row r="70" spans="1:46" ht="24.95" customHeight="1" x14ac:dyDescent="0.15">
      <c r="A70" s="9">
        <v>41873</v>
      </c>
      <c r="B70" s="4" t="s">
        <v>450</v>
      </c>
      <c r="C70" s="4" t="s">
        <v>187</v>
      </c>
      <c r="D70" s="4" t="s">
        <v>188</v>
      </c>
      <c r="E70" s="4" t="s">
        <v>79</v>
      </c>
      <c r="F70" s="4"/>
      <c r="G70" s="4"/>
      <c r="H70" s="4" t="s">
        <v>80</v>
      </c>
      <c r="I70" s="4"/>
      <c r="J70" s="4"/>
      <c r="K70" s="4"/>
      <c r="L70" s="4"/>
      <c r="M70" s="4">
        <v>9298739</v>
      </c>
      <c r="N70" s="4"/>
      <c r="O70" s="4"/>
      <c r="P70" s="4"/>
      <c r="Q70" s="4"/>
      <c r="R70" s="4"/>
      <c r="S70" s="4"/>
      <c r="T70" s="4" t="s">
        <v>112</v>
      </c>
      <c r="U70" s="4" t="s">
        <v>54</v>
      </c>
      <c r="V70" s="4">
        <v>0.03</v>
      </c>
      <c r="W70" s="4">
        <f t="shared" si="33"/>
        <v>278962.17</v>
      </c>
      <c r="X70" s="4"/>
      <c r="Y70" s="4">
        <f t="shared" si="34"/>
        <v>0</v>
      </c>
      <c r="Z70" s="4">
        <f t="shared" si="35"/>
        <v>278962.17</v>
      </c>
      <c r="AA70" s="4"/>
      <c r="AB70" s="4"/>
      <c r="AC70" s="4"/>
      <c r="AD70" s="4">
        <f t="shared" si="36"/>
        <v>0</v>
      </c>
      <c r="AE70" s="4">
        <f t="shared" si="37"/>
        <v>0</v>
      </c>
      <c r="AF70" s="4"/>
      <c r="AG70" s="4"/>
      <c r="AH70" s="4"/>
      <c r="AI70" s="4"/>
      <c r="AJ70" s="4"/>
      <c r="AK70" s="4"/>
      <c r="AL70" s="4">
        <f t="shared" si="38"/>
        <v>0</v>
      </c>
      <c r="AM70" s="4"/>
      <c r="AN70" s="4">
        <f t="shared" si="39"/>
        <v>0</v>
      </c>
      <c r="AO70" s="4"/>
      <c r="AP70" s="4">
        <f t="shared" si="40"/>
        <v>0</v>
      </c>
      <c r="AQ70" s="4">
        <f t="shared" si="41"/>
        <v>0</v>
      </c>
      <c r="AR70" s="4"/>
      <c r="AS70" s="4"/>
      <c r="AT70" s="4"/>
    </row>
    <row r="71" spans="1:46" ht="24.95" customHeight="1" x14ac:dyDescent="0.15">
      <c r="A71" s="9">
        <v>41873</v>
      </c>
      <c r="B71" s="4" t="s">
        <v>451</v>
      </c>
      <c r="C71" s="4" t="s">
        <v>189</v>
      </c>
      <c r="D71" s="4" t="s">
        <v>190</v>
      </c>
      <c r="E71" s="4" t="s">
        <v>191</v>
      </c>
      <c r="F71" s="4"/>
      <c r="G71" s="4"/>
      <c r="H71" s="4" t="s">
        <v>192</v>
      </c>
      <c r="I71" s="4"/>
      <c r="J71" s="4"/>
      <c r="K71" s="4"/>
      <c r="L71" s="4"/>
      <c r="M71" s="4">
        <v>507387</v>
      </c>
      <c r="N71" s="4"/>
      <c r="O71" s="4"/>
      <c r="P71" s="4"/>
      <c r="Q71" s="4"/>
      <c r="R71" s="4"/>
      <c r="S71" s="4"/>
      <c r="T71" s="4" t="s">
        <v>112</v>
      </c>
      <c r="U71" s="4" t="s">
        <v>54</v>
      </c>
      <c r="V71" s="4">
        <v>3.5999999999999997E-2</v>
      </c>
      <c r="W71" s="4">
        <f t="shared" si="33"/>
        <v>18265.931999999997</v>
      </c>
      <c r="X71" s="4"/>
      <c r="Y71" s="4">
        <f t="shared" si="34"/>
        <v>0</v>
      </c>
      <c r="Z71" s="4">
        <f t="shared" si="35"/>
        <v>18265.931999999997</v>
      </c>
      <c r="AA71" s="4"/>
      <c r="AB71" s="4"/>
      <c r="AC71" s="4">
        <v>279062.84999999998</v>
      </c>
      <c r="AD71" s="4">
        <f t="shared" si="36"/>
        <v>279062.84999999998</v>
      </c>
      <c r="AE71" s="4">
        <f t="shared" si="37"/>
        <v>0.54999999999999993</v>
      </c>
      <c r="AF71" s="4"/>
      <c r="AG71" s="4"/>
      <c r="AH71" s="4">
        <v>154000</v>
      </c>
      <c r="AI71" s="4"/>
      <c r="AJ71" s="4"/>
      <c r="AK71" s="4"/>
      <c r="AL71" s="4">
        <f t="shared" si="38"/>
        <v>154000</v>
      </c>
      <c r="AM71" s="4">
        <v>3.4000000000000002E-2</v>
      </c>
      <c r="AN71" s="4">
        <f t="shared" si="39"/>
        <v>17251.157999999999</v>
      </c>
      <c r="AO71" s="4"/>
      <c r="AP71" s="4">
        <f t="shared" si="40"/>
        <v>0</v>
      </c>
      <c r="AQ71" s="4">
        <f t="shared" si="41"/>
        <v>17251.157999999999</v>
      </c>
      <c r="AR71" s="4"/>
      <c r="AS71" s="4"/>
      <c r="AT71" s="4"/>
    </row>
    <row r="72" spans="1:46" ht="24.95" customHeight="1" x14ac:dyDescent="0.15">
      <c r="A72" s="9">
        <v>41873</v>
      </c>
      <c r="B72" s="4" t="s">
        <v>452</v>
      </c>
      <c r="C72" s="4" t="s">
        <v>193</v>
      </c>
      <c r="D72" s="4" t="s">
        <v>194</v>
      </c>
      <c r="E72" s="4" t="s">
        <v>131</v>
      </c>
      <c r="F72" s="4"/>
      <c r="G72" s="4"/>
      <c r="H72" s="4" t="s">
        <v>132</v>
      </c>
      <c r="I72" s="4"/>
      <c r="J72" s="4"/>
      <c r="K72" s="4"/>
      <c r="L72" s="4"/>
      <c r="M72" s="4">
        <v>50000</v>
      </c>
      <c r="N72" s="4"/>
      <c r="O72" s="4"/>
      <c r="P72" s="4"/>
      <c r="Q72" s="4"/>
      <c r="R72" s="4"/>
      <c r="S72" s="4"/>
      <c r="T72" s="4" t="s">
        <v>112</v>
      </c>
      <c r="U72" s="4" t="s">
        <v>54</v>
      </c>
      <c r="V72" s="4">
        <v>8.5999999999999993E-2</v>
      </c>
      <c r="W72" s="4">
        <f t="shared" si="33"/>
        <v>4300</v>
      </c>
      <c r="X72" s="4"/>
      <c r="Y72" s="4">
        <f t="shared" si="34"/>
        <v>0</v>
      </c>
      <c r="Z72" s="4">
        <f t="shared" si="35"/>
        <v>4300</v>
      </c>
      <c r="AA72" s="4"/>
      <c r="AB72" s="4"/>
      <c r="AC72" s="4"/>
      <c r="AD72" s="4">
        <f t="shared" si="36"/>
        <v>0</v>
      </c>
      <c r="AE72" s="4">
        <f t="shared" si="37"/>
        <v>0</v>
      </c>
      <c r="AF72" s="4"/>
      <c r="AG72" s="4"/>
      <c r="AH72" s="4"/>
      <c r="AI72" s="4"/>
      <c r="AJ72" s="4"/>
      <c r="AK72" s="4"/>
      <c r="AL72" s="4">
        <f t="shared" si="38"/>
        <v>0</v>
      </c>
      <c r="AM72" s="4">
        <v>3.4000000000000002E-2</v>
      </c>
      <c r="AN72" s="4">
        <f t="shared" si="39"/>
        <v>1700.0000000000002</v>
      </c>
      <c r="AO72" s="4"/>
      <c r="AP72" s="4">
        <f t="shared" si="40"/>
        <v>0</v>
      </c>
      <c r="AQ72" s="4">
        <f t="shared" si="41"/>
        <v>1700.0000000000002</v>
      </c>
      <c r="AR72" s="4"/>
      <c r="AS72" s="4"/>
      <c r="AT72" s="4"/>
    </row>
    <row r="73" spans="1:46" ht="24.95" customHeight="1" x14ac:dyDescent="0.15">
      <c r="A73" s="9">
        <v>41873</v>
      </c>
      <c r="B73" s="4" t="s">
        <v>453</v>
      </c>
      <c r="C73" s="4" t="s">
        <v>195</v>
      </c>
      <c r="D73" s="4" t="s">
        <v>196</v>
      </c>
      <c r="E73" s="4" t="s">
        <v>131</v>
      </c>
      <c r="F73" s="4"/>
      <c r="G73" s="4"/>
      <c r="H73" s="4" t="s">
        <v>132</v>
      </c>
      <c r="I73" s="4"/>
      <c r="J73" s="4"/>
      <c r="K73" s="4"/>
      <c r="L73" s="4"/>
      <c r="M73" s="4">
        <v>80000</v>
      </c>
      <c r="N73" s="4"/>
      <c r="O73" s="4"/>
      <c r="P73" s="4"/>
      <c r="Q73" s="4"/>
      <c r="R73" s="4"/>
      <c r="S73" s="4"/>
      <c r="T73" s="4" t="s">
        <v>112</v>
      </c>
      <c r="U73" s="4" t="s">
        <v>54</v>
      </c>
      <c r="V73" s="4">
        <v>8.5999999999999993E-2</v>
      </c>
      <c r="W73" s="4">
        <f t="shared" si="33"/>
        <v>6879.9999999999991</v>
      </c>
      <c r="X73" s="4"/>
      <c r="Y73" s="4">
        <f t="shared" si="34"/>
        <v>0</v>
      </c>
      <c r="Z73" s="4">
        <f t="shared" si="35"/>
        <v>6879.9999999999991</v>
      </c>
      <c r="AA73" s="4"/>
      <c r="AB73" s="4"/>
      <c r="AC73" s="4"/>
      <c r="AD73" s="4">
        <f t="shared" si="36"/>
        <v>0</v>
      </c>
      <c r="AE73" s="4">
        <f t="shared" si="37"/>
        <v>0</v>
      </c>
      <c r="AF73" s="4"/>
      <c r="AG73" s="4"/>
      <c r="AH73" s="4"/>
      <c r="AI73" s="4"/>
      <c r="AJ73" s="4"/>
      <c r="AK73" s="4"/>
      <c r="AL73" s="4">
        <f t="shared" si="38"/>
        <v>0</v>
      </c>
      <c r="AM73" s="4">
        <v>3.4000000000000002E-2</v>
      </c>
      <c r="AN73" s="4">
        <f t="shared" si="39"/>
        <v>2720</v>
      </c>
      <c r="AO73" s="4"/>
      <c r="AP73" s="4">
        <f t="shared" si="40"/>
        <v>0</v>
      </c>
      <c r="AQ73" s="4">
        <f t="shared" si="41"/>
        <v>2720</v>
      </c>
      <c r="AR73" s="4"/>
      <c r="AS73" s="4"/>
      <c r="AT73" s="4"/>
    </row>
    <row r="74" spans="1:46" ht="24.95" customHeight="1" x14ac:dyDescent="0.15">
      <c r="A74" s="9">
        <v>41873</v>
      </c>
      <c r="B74" s="4" t="s">
        <v>454</v>
      </c>
      <c r="C74" s="4" t="s">
        <v>197</v>
      </c>
      <c r="D74" s="4" t="s">
        <v>198</v>
      </c>
      <c r="E74" s="4" t="s">
        <v>97</v>
      </c>
      <c r="F74" s="4"/>
      <c r="G74" s="4"/>
      <c r="H74" s="4" t="s">
        <v>98</v>
      </c>
      <c r="I74" s="4"/>
      <c r="J74" s="4"/>
      <c r="K74" s="4"/>
      <c r="L74" s="4"/>
      <c r="M74" s="4">
        <v>1108000</v>
      </c>
      <c r="N74" s="4"/>
      <c r="O74" s="4"/>
      <c r="P74" s="4"/>
      <c r="Q74" s="4"/>
      <c r="R74" s="4"/>
      <c r="S74" s="4"/>
      <c r="T74" s="4" t="s">
        <v>112</v>
      </c>
      <c r="U74" s="4" t="s">
        <v>54</v>
      </c>
      <c r="V74" s="4">
        <v>3.5999999999999997E-2</v>
      </c>
      <c r="W74" s="4">
        <f t="shared" si="33"/>
        <v>39888</v>
      </c>
      <c r="X74" s="4"/>
      <c r="Y74" s="4">
        <f t="shared" si="34"/>
        <v>0</v>
      </c>
      <c r="Z74" s="4">
        <f t="shared" si="35"/>
        <v>39888</v>
      </c>
      <c r="AA74" s="4"/>
      <c r="AB74" s="4"/>
      <c r="AC74" s="4">
        <v>150000</v>
      </c>
      <c r="AD74" s="4">
        <f t="shared" si="36"/>
        <v>150000</v>
      </c>
      <c r="AE74" s="4">
        <f t="shared" si="37"/>
        <v>0.13537906137184116</v>
      </c>
      <c r="AF74" s="4"/>
      <c r="AG74" s="4"/>
      <c r="AH74" s="4">
        <v>137713</v>
      </c>
      <c r="AI74" s="4"/>
      <c r="AJ74" s="4"/>
      <c r="AK74" s="4"/>
      <c r="AL74" s="4">
        <f t="shared" si="38"/>
        <v>137713</v>
      </c>
      <c r="AM74" s="4">
        <v>3.4000000000000002E-2</v>
      </c>
      <c r="AN74" s="4">
        <f t="shared" si="39"/>
        <v>37672</v>
      </c>
      <c r="AO74" s="4">
        <v>30600</v>
      </c>
      <c r="AP74" s="4">
        <f t="shared" si="40"/>
        <v>30600</v>
      </c>
      <c r="AQ74" s="4">
        <f t="shared" si="41"/>
        <v>7072</v>
      </c>
      <c r="AR74" s="4"/>
      <c r="AS74" s="4"/>
      <c r="AT74" s="4"/>
    </row>
    <row r="75" spans="1:46" ht="24.95" customHeight="1" x14ac:dyDescent="0.15">
      <c r="A75" s="9">
        <v>41873</v>
      </c>
      <c r="B75" s="4" t="s">
        <v>455</v>
      </c>
      <c r="C75" s="4" t="s">
        <v>199</v>
      </c>
      <c r="D75" s="4" t="s">
        <v>200</v>
      </c>
      <c r="E75" s="4" t="s">
        <v>131</v>
      </c>
      <c r="F75" s="4"/>
      <c r="G75" s="4"/>
      <c r="H75" s="4" t="s">
        <v>132</v>
      </c>
      <c r="I75" s="4"/>
      <c r="J75" s="4"/>
      <c r="K75" s="4"/>
      <c r="L75" s="4"/>
      <c r="M75" s="4">
        <v>50000</v>
      </c>
      <c r="N75" s="4"/>
      <c r="O75" s="4"/>
      <c r="P75" s="4"/>
      <c r="Q75" s="4"/>
      <c r="R75" s="4"/>
      <c r="S75" s="4"/>
      <c r="T75" s="4" t="s">
        <v>112</v>
      </c>
      <c r="U75" s="4" t="s">
        <v>54</v>
      </c>
      <c r="V75" s="4">
        <v>8.5999999999999993E-2</v>
      </c>
      <c r="W75" s="4">
        <f t="shared" si="33"/>
        <v>4300</v>
      </c>
      <c r="X75" s="4"/>
      <c r="Y75" s="4">
        <f t="shared" si="34"/>
        <v>0</v>
      </c>
      <c r="Z75" s="4">
        <f t="shared" si="35"/>
        <v>4300</v>
      </c>
      <c r="AA75" s="4"/>
      <c r="AB75" s="4"/>
      <c r="AC75" s="4"/>
      <c r="AD75" s="4">
        <f t="shared" si="36"/>
        <v>0</v>
      </c>
      <c r="AE75" s="4">
        <f t="shared" si="37"/>
        <v>0</v>
      </c>
      <c r="AF75" s="4"/>
      <c r="AG75" s="4"/>
      <c r="AH75" s="4"/>
      <c r="AI75" s="4"/>
      <c r="AJ75" s="4"/>
      <c r="AK75" s="4"/>
      <c r="AL75" s="4">
        <f t="shared" si="38"/>
        <v>0</v>
      </c>
      <c r="AM75" s="4">
        <v>3.4000000000000002E-2</v>
      </c>
      <c r="AN75" s="4">
        <f t="shared" si="39"/>
        <v>1700.0000000000002</v>
      </c>
      <c r="AO75" s="4"/>
      <c r="AP75" s="4">
        <f t="shared" si="40"/>
        <v>0</v>
      </c>
      <c r="AQ75" s="4">
        <f t="shared" si="41"/>
        <v>1700.0000000000002</v>
      </c>
      <c r="AR75" s="4"/>
      <c r="AS75" s="4"/>
      <c r="AT75" s="4"/>
    </row>
    <row r="76" spans="1:46" ht="24.95" customHeight="1" x14ac:dyDescent="0.15">
      <c r="A76" s="9">
        <v>41873</v>
      </c>
      <c r="B76" s="4" t="s">
        <v>456</v>
      </c>
      <c r="C76" s="4" t="s">
        <v>201</v>
      </c>
      <c r="D76" s="4" t="s">
        <v>202</v>
      </c>
      <c r="E76" s="4" t="s">
        <v>131</v>
      </c>
      <c r="F76" s="4"/>
      <c r="G76" s="4"/>
      <c r="H76" s="4" t="s">
        <v>132</v>
      </c>
      <c r="I76" s="4"/>
      <c r="J76" s="4"/>
      <c r="K76" s="4"/>
      <c r="L76" s="4"/>
      <c r="M76" s="4">
        <v>45000</v>
      </c>
      <c r="N76" s="4"/>
      <c r="O76" s="4"/>
      <c r="P76" s="4"/>
      <c r="Q76" s="4"/>
      <c r="R76" s="4"/>
      <c r="S76" s="4"/>
      <c r="T76" s="4" t="s">
        <v>112</v>
      </c>
      <c r="U76" s="4" t="s">
        <v>54</v>
      </c>
      <c r="V76" s="4">
        <v>8.5999999999999993E-2</v>
      </c>
      <c r="W76" s="4">
        <f t="shared" si="33"/>
        <v>3869.9999999999995</v>
      </c>
      <c r="X76" s="4"/>
      <c r="Y76" s="4">
        <f t="shared" si="34"/>
        <v>0</v>
      </c>
      <c r="Z76" s="4">
        <f t="shared" si="35"/>
        <v>3869.9999999999995</v>
      </c>
      <c r="AA76" s="4"/>
      <c r="AB76" s="4"/>
      <c r="AC76" s="4"/>
      <c r="AD76" s="4">
        <f t="shared" si="36"/>
        <v>0</v>
      </c>
      <c r="AE76" s="4">
        <f t="shared" si="37"/>
        <v>0</v>
      </c>
      <c r="AF76" s="4"/>
      <c r="AG76" s="4"/>
      <c r="AH76" s="4"/>
      <c r="AI76" s="4"/>
      <c r="AJ76" s="4"/>
      <c r="AK76" s="4"/>
      <c r="AL76" s="4">
        <f t="shared" si="38"/>
        <v>0</v>
      </c>
      <c r="AM76" s="4">
        <v>3.4000000000000002E-2</v>
      </c>
      <c r="AN76" s="4">
        <f t="shared" si="39"/>
        <v>1530</v>
      </c>
      <c r="AO76" s="4"/>
      <c r="AP76" s="4">
        <f t="shared" si="40"/>
        <v>0</v>
      </c>
      <c r="AQ76" s="4">
        <f t="shared" si="41"/>
        <v>1530</v>
      </c>
      <c r="AR76" s="4"/>
      <c r="AS76" s="4"/>
      <c r="AT76" s="4"/>
    </row>
    <row r="77" spans="1:46" ht="24.95" customHeight="1" x14ac:dyDescent="0.15">
      <c r="A77" s="9">
        <v>41873</v>
      </c>
      <c r="B77" s="4" t="s">
        <v>457</v>
      </c>
      <c r="C77" s="4" t="s">
        <v>203</v>
      </c>
      <c r="D77" s="4" t="s">
        <v>204</v>
      </c>
      <c r="E77" s="4" t="s">
        <v>131</v>
      </c>
      <c r="F77" s="4"/>
      <c r="G77" s="4"/>
      <c r="H77" s="4" t="s">
        <v>132</v>
      </c>
      <c r="I77" s="4"/>
      <c r="J77" s="4"/>
      <c r="K77" s="4"/>
      <c r="L77" s="4"/>
      <c r="M77" s="4">
        <v>2063932</v>
      </c>
      <c r="N77" s="4"/>
      <c r="O77" s="4"/>
      <c r="P77" s="4"/>
      <c r="Q77" s="4"/>
      <c r="R77" s="4"/>
      <c r="S77" s="4"/>
      <c r="T77" s="4" t="s">
        <v>112</v>
      </c>
      <c r="U77" s="4" t="s">
        <v>54</v>
      </c>
      <c r="V77" s="4">
        <v>8.5999999999999993E-2</v>
      </c>
      <c r="W77" s="4">
        <f t="shared" si="33"/>
        <v>177498.15199999997</v>
      </c>
      <c r="X77" s="4"/>
      <c r="Y77" s="4">
        <f t="shared" si="34"/>
        <v>0</v>
      </c>
      <c r="Z77" s="4">
        <f t="shared" si="35"/>
        <v>177498.15199999997</v>
      </c>
      <c r="AA77" s="4"/>
      <c r="AB77" s="4"/>
      <c r="AC77" s="4">
        <v>309589.8</v>
      </c>
      <c r="AD77" s="4">
        <f t="shared" si="36"/>
        <v>309589.8</v>
      </c>
      <c r="AE77" s="4">
        <f t="shared" si="37"/>
        <v>0.15</v>
      </c>
      <c r="AF77" s="4"/>
      <c r="AG77" s="4"/>
      <c r="AH77" s="4">
        <v>309589.8</v>
      </c>
      <c r="AI77" s="4"/>
      <c r="AJ77" s="4"/>
      <c r="AK77" s="4"/>
      <c r="AL77" s="4">
        <f t="shared" si="38"/>
        <v>309589.8</v>
      </c>
      <c r="AM77" s="4">
        <v>3.4000000000000002E-2</v>
      </c>
      <c r="AN77" s="4">
        <f t="shared" si="39"/>
        <v>70173.688000000009</v>
      </c>
      <c r="AO77" s="4"/>
      <c r="AP77" s="4">
        <f t="shared" si="40"/>
        <v>0</v>
      </c>
      <c r="AQ77" s="4">
        <f t="shared" si="41"/>
        <v>70173.688000000009</v>
      </c>
      <c r="AR77" s="4"/>
      <c r="AS77" s="4"/>
      <c r="AT77" s="4"/>
    </row>
    <row r="78" spans="1:46" ht="24.95" customHeight="1" x14ac:dyDescent="0.15">
      <c r="A78" s="9">
        <v>41873</v>
      </c>
      <c r="B78" s="4" t="s">
        <v>458</v>
      </c>
      <c r="C78" s="4" t="s">
        <v>205</v>
      </c>
      <c r="D78" s="4" t="s">
        <v>206</v>
      </c>
      <c r="E78" s="4" t="s">
        <v>207</v>
      </c>
      <c r="F78" s="4"/>
      <c r="G78" s="4"/>
      <c r="H78" s="4" t="s">
        <v>208</v>
      </c>
      <c r="I78" s="4"/>
      <c r="J78" s="4"/>
      <c r="K78" s="4"/>
      <c r="L78" s="4"/>
      <c r="M78" s="4">
        <v>304724.28999999998</v>
      </c>
      <c r="N78" s="4"/>
      <c r="O78" s="4"/>
      <c r="P78" s="4"/>
      <c r="Q78" s="4"/>
      <c r="R78" s="4"/>
      <c r="S78" s="4"/>
      <c r="T78" s="4" t="s">
        <v>112</v>
      </c>
      <c r="U78" s="4" t="s">
        <v>54</v>
      </c>
      <c r="V78" s="4">
        <v>3.5999999999999997E-2</v>
      </c>
      <c r="W78" s="4">
        <f t="shared" si="33"/>
        <v>10970.074439999999</v>
      </c>
      <c r="X78" s="4"/>
      <c r="Y78" s="4">
        <f t="shared" si="34"/>
        <v>0</v>
      </c>
      <c r="Z78" s="4">
        <f t="shared" si="35"/>
        <v>10970.074439999999</v>
      </c>
      <c r="AA78" s="4"/>
      <c r="AB78" s="4"/>
      <c r="AC78" s="4">
        <v>2073</v>
      </c>
      <c r="AD78" s="4">
        <f t="shared" si="36"/>
        <v>2073</v>
      </c>
      <c r="AE78" s="4">
        <f t="shared" si="37"/>
        <v>6.8028708837093365E-3</v>
      </c>
      <c r="AF78" s="4"/>
      <c r="AG78" s="4"/>
      <c r="AH78" s="4"/>
      <c r="AI78" s="4"/>
      <c r="AJ78" s="4"/>
      <c r="AK78" s="4"/>
      <c r="AL78" s="4">
        <f t="shared" si="38"/>
        <v>0</v>
      </c>
      <c r="AM78" s="4">
        <v>3.4000000000000002E-2</v>
      </c>
      <c r="AN78" s="4">
        <f t="shared" si="39"/>
        <v>10360.62586</v>
      </c>
      <c r="AO78" s="4">
        <v>2073</v>
      </c>
      <c r="AP78" s="4">
        <f t="shared" si="40"/>
        <v>2073</v>
      </c>
      <c r="AQ78" s="4">
        <f t="shared" si="41"/>
        <v>8287.6258600000001</v>
      </c>
      <c r="AR78" s="4"/>
      <c r="AS78" s="4"/>
      <c r="AT78" s="4"/>
    </row>
    <row r="79" spans="1:46" ht="24.95" customHeight="1" x14ac:dyDescent="0.15">
      <c r="A79" s="9">
        <v>41873</v>
      </c>
      <c r="B79" s="4" t="s">
        <v>459</v>
      </c>
      <c r="C79" s="4" t="s">
        <v>209</v>
      </c>
      <c r="D79" s="4" t="s">
        <v>210</v>
      </c>
      <c r="E79" s="4" t="s">
        <v>211</v>
      </c>
      <c r="F79" s="4"/>
      <c r="G79" s="4"/>
      <c r="H79" s="4" t="s">
        <v>34</v>
      </c>
      <c r="I79" s="4"/>
      <c r="J79" s="4"/>
      <c r="K79" s="4"/>
      <c r="L79" s="4"/>
      <c r="M79" s="4">
        <v>737750</v>
      </c>
      <c r="N79" s="4"/>
      <c r="O79" s="4"/>
      <c r="P79" s="4"/>
      <c r="Q79" s="4"/>
      <c r="R79" s="4"/>
      <c r="S79" s="4"/>
      <c r="T79" s="4" t="s">
        <v>112</v>
      </c>
      <c r="U79" s="4" t="s">
        <v>54</v>
      </c>
      <c r="V79" s="4">
        <v>8.5999999999999993E-2</v>
      </c>
      <c r="W79" s="4">
        <f t="shared" si="33"/>
        <v>63446.499999999993</v>
      </c>
      <c r="X79" s="4"/>
      <c r="Y79" s="4">
        <f t="shared" si="34"/>
        <v>0</v>
      </c>
      <c r="Z79" s="4">
        <f t="shared" si="35"/>
        <v>63446.499999999993</v>
      </c>
      <c r="AA79" s="4"/>
      <c r="AB79" s="4"/>
      <c r="AC79" s="4"/>
      <c r="AD79" s="4">
        <f t="shared" si="36"/>
        <v>0</v>
      </c>
      <c r="AE79" s="4">
        <f t="shared" si="37"/>
        <v>0</v>
      </c>
      <c r="AF79" s="4"/>
      <c r="AG79" s="4"/>
      <c r="AH79" s="4"/>
      <c r="AI79" s="4"/>
      <c r="AJ79" s="4"/>
      <c r="AK79" s="4"/>
      <c r="AL79" s="4">
        <f t="shared" si="38"/>
        <v>0</v>
      </c>
      <c r="AM79" s="4">
        <v>3.4000000000000002E-2</v>
      </c>
      <c r="AN79" s="4">
        <f t="shared" si="39"/>
        <v>25083.5</v>
      </c>
      <c r="AO79" s="4"/>
      <c r="AP79" s="4">
        <f t="shared" si="40"/>
        <v>0</v>
      </c>
      <c r="AQ79" s="4">
        <f t="shared" si="41"/>
        <v>25083.5</v>
      </c>
      <c r="AR79" s="4"/>
      <c r="AS79" s="4"/>
      <c r="AT79" s="4"/>
    </row>
    <row r="80" spans="1:46" ht="24.95" customHeight="1" x14ac:dyDescent="0.15">
      <c r="A80" s="9">
        <v>41873</v>
      </c>
      <c r="B80" s="4" t="s">
        <v>460</v>
      </c>
      <c r="C80" s="4" t="s">
        <v>212</v>
      </c>
      <c r="D80" s="4" t="s">
        <v>213</v>
      </c>
      <c r="E80" s="4" t="s">
        <v>131</v>
      </c>
      <c r="F80" s="4"/>
      <c r="G80" s="4"/>
      <c r="H80" s="4" t="s">
        <v>132</v>
      </c>
      <c r="I80" s="4"/>
      <c r="J80" s="4"/>
      <c r="K80" s="4"/>
      <c r="L80" s="4"/>
      <c r="M80" s="4">
        <v>50000</v>
      </c>
      <c r="N80" s="4"/>
      <c r="O80" s="4"/>
      <c r="P80" s="4"/>
      <c r="Q80" s="4"/>
      <c r="R80" s="4"/>
      <c r="S80" s="4"/>
      <c r="T80" s="4" t="s">
        <v>112</v>
      </c>
      <c r="U80" s="4" t="s">
        <v>54</v>
      </c>
      <c r="V80" s="4">
        <v>8.5999999999999993E-2</v>
      </c>
      <c r="W80" s="4">
        <f t="shared" si="33"/>
        <v>4300</v>
      </c>
      <c r="X80" s="4"/>
      <c r="Y80" s="4">
        <f t="shared" si="34"/>
        <v>0</v>
      </c>
      <c r="Z80" s="4">
        <f t="shared" si="35"/>
        <v>4300</v>
      </c>
      <c r="AA80" s="4"/>
      <c r="AB80" s="4"/>
      <c r="AC80" s="4"/>
      <c r="AD80" s="4">
        <f t="shared" si="36"/>
        <v>0</v>
      </c>
      <c r="AE80" s="4">
        <f t="shared" si="37"/>
        <v>0</v>
      </c>
      <c r="AF80" s="4"/>
      <c r="AG80" s="4"/>
      <c r="AH80" s="4"/>
      <c r="AI80" s="4"/>
      <c r="AJ80" s="4"/>
      <c r="AK80" s="4"/>
      <c r="AL80" s="4">
        <f t="shared" si="38"/>
        <v>0</v>
      </c>
      <c r="AM80" s="4">
        <v>3.4000000000000002E-2</v>
      </c>
      <c r="AN80" s="4">
        <f t="shared" si="39"/>
        <v>1700.0000000000002</v>
      </c>
      <c r="AO80" s="4"/>
      <c r="AP80" s="4">
        <f t="shared" si="40"/>
        <v>0</v>
      </c>
      <c r="AQ80" s="4">
        <f t="shared" si="41"/>
        <v>1700.0000000000002</v>
      </c>
      <c r="AR80" s="4"/>
      <c r="AS80" s="4"/>
      <c r="AT80" s="4"/>
    </row>
    <row r="81" spans="1:46" ht="24.95" customHeight="1" x14ac:dyDescent="0.15">
      <c r="A81" s="9">
        <v>41873</v>
      </c>
      <c r="B81" s="4" t="s">
        <v>461</v>
      </c>
      <c r="C81" s="4" t="s">
        <v>214</v>
      </c>
      <c r="D81" s="4" t="s">
        <v>215</v>
      </c>
      <c r="E81" s="4" t="s">
        <v>177</v>
      </c>
      <c r="F81" s="4"/>
      <c r="G81" s="4"/>
      <c r="H81" s="4" t="s">
        <v>178</v>
      </c>
      <c r="I81" s="4"/>
      <c r="J81" s="4"/>
      <c r="K81" s="4"/>
      <c r="L81" s="4"/>
      <c r="M81" s="4">
        <v>8649410.8000000007</v>
      </c>
      <c r="N81" s="4"/>
      <c r="O81" s="4"/>
      <c r="P81" s="4"/>
      <c r="Q81" s="4"/>
      <c r="R81" s="4"/>
      <c r="S81" s="4"/>
      <c r="T81" s="4" t="s">
        <v>112</v>
      </c>
      <c r="U81" s="4" t="s">
        <v>54</v>
      </c>
      <c r="V81" s="4">
        <v>0.03</v>
      </c>
      <c r="W81" s="4">
        <f t="shared" si="33"/>
        <v>259482.32400000002</v>
      </c>
      <c r="X81" s="4"/>
      <c r="Y81" s="4">
        <f t="shared" si="34"/>
        <v>0</v>
      </c>
      <c r="Z81" s="4">
        <f t="shared" si="35"/>
        <v>259482.32400000002</v>
      </c>
      <c r="AA81" s="4"/>
      <c r="AB81" s="4"/>
      <c r="AC81" s="4">
        <v>7657.4</v>
      </c>
      <c r="AD81" s="4">
        <f t="shared" si="36"/>
        <v>7657.4</v>
      </c>
      <c r="AE81" s="4">
        <f t="shared" si="37"/>
        <v>8.8530885826350152E-4</v>
      </c>
      <c r="AF81" s="4"/>
      <c r="AG81" s="4"/>
      <c r="AH81" s="4">
        <v>439657.4</v>
      </c>
      <c r="AI81" s="4"/>
      <c r="AJ81" s="4"/>
      <c r="AK81" s="4"/>
      <c r="AL81" s="4">
        <f t="shared" si="38"/>
        <v>439657.4</v>
      </c>
      <c r="AM81" s="4">
        <v>3.4000000000000002E-2</v>
      </c>
      <c r="AN81" s="4">
        <f t="shared" si="39"/>
        <v>294079.96720000007</v>
      </c>
      <c r="AO81" s="4"/>
      <c r="AP81" s="4">
        <f t="shared" si="40"/>
        <v>0</v>
      </c>
      <c r="AQ81" s="4">
        <f t="shared" si="41"/>
        <v>294079.96720000007</v>
      </c>
      <c r="AR81" s="4"/>
      <c r="AS81" s="4"/>
      <c r="AT81" s="4"/>
    </row>
    <row r="82" spans="1:46" ht="24.95" customHeight="1" x14ac:dyDescent="0.15">
      <c r="A82" s="9">
        <v>41873</v>
      </c>
      <c r="B82" s="4" t="s">
        <v>462</v>
      </c>
      <c r="C82" s="4" t="s">
        <v>216</v>
      </c>
      <c r="D82" s="4" t="s">
        <v>217</v>
      </c>
      <c r="E82" s="4" t="s">
        <v>207</v>
      </c>
      <c r="F82" s="4"/>
      <c r="G82" s="4"/>
      <c r="H82" s="4" t="s">
        <v>208</v>
      </c>
      <c r="I82" s="4"/>
      <c r="J82" s="4"/>
      <c r="K82" s="4"/>
      <c r="L82" s="4"/>
      <c r="M82" s="4">
        <v>660000</v>
      </c>
      <c r="N82" s="4"/>
      <c r="O82" s="4"/>
      <c r="P82" s="4"/>
      <c r="Q82" s="4"/>
      <c r="R82" s="4"/>
      <c r="S82" s="4"/>
      <c r="T82" s="4" t="s">
        <v>112</v>
      </c>
      <c r="U82" s="4" t="s">
        <v>54</v>
      </c>
      <c r="V82" s="4">
        <v>3.5999999999999997E-2</v>
      </c>
      <c r="W82" s="4">
        <f t="shared" si="33"/>
        <v>23760</v>
      </c>
      <c r="X82" s="4"/>
      <c r="Y82" s="4">
        <f t="shared" si="34"/>
        <v>0</v>
      </c>
      <c r="Z82" s="4">
        <f t="shared" si="35"/>
        <v>23760</v>
      </c>
      <c r="AA82" s="4"/>
      <c r="AB82" s="4"/>
      <c r="AC82" s="4">
        <v>198000</v>
      </c>
      <c r="AD82" s="4">
        <f t="shared" si="36"/>
        <v>198000</v>
      </c>
      <c r="AE82" s="4">
        <f t="shared" si="37"/>
        <v>0.3</v>
      </c>
      <c r="AF82" s="4"/>
      <c r="AG82" s="4"/>
      <c r="AH82" s="4">
        <v>151800</v>
      </c>
      <c r="AI82" s="4"/>
      <c r="AJ82" s="4"/>
      <c r="AK82" s="4"/>
      <c r="AL82" s="4">
        <f t="shared" si="38"/>
        <v>151800</v>
      </c>
      <c r="AM82" s="4">
        <v>3.4000000000000002E-2</v>
      </c>
      <c r="AN82" s="4">
        <f t="shared" si="39"/>
        <v>22440</v>
      </c>
      <c r="AO82" s="4">
        <v>6732</v>
      </c>
      <c r="AP82" s="4">
        <f t="shared" si="40"/>
        <v>6732</v>
      </c>
      <c r="AQ82" s="4">
        <f t="shared" si="41"/>
        <v>15708</v>
      </c>
      <c r="AR82" s="4"/>
      <c r="AS82" s="4"/>
      <c r="AT82" s="4"/>
    </row>
    <row r="83" spans="1:46" ht="24.95" customHeight="1" x14ac:dyDescent="0.15">
      <c r="A83" s="9">
        <v>41873</v>
      </c>
      <c r="B83" s="4" t="s">
        <v>463</v>
      </c>
      <c r="C83" s="4" t="s">
        <v>218</v>
      </c>
      <c r="D83" s="4" t="s">
        <v>219</v>
      </c>
      <c r="E83" s="4" t="s">
        <v>131</v>
      </c>
      <c r="F83" s="4"/>
      <c r="G83" s="4"/>
      <c r="H83" s="4" t="s">
        <v>132</v>
      </c>
      <c r="I83" s="4"/>
      <c r="J83" s="4"/>
      <c r="K83" s="4"/>
      <c r="L83" s="4"/>
      <c r="M83" s="4">
        <v>248000</v>
      </c>
      <c r="N83" s="4"/>
      <c r="O83" s="4"/>
      <c r="P83" s="4"/>
      <c r="Q83" s="4"/>
      <c r="R83" s="4"/>
      <c r="S83" s="4"/>
      <c r="T83" s="4" t="s">
        <v>112</v>
      </c>
      <c r="U83" s="4" t="s">
        <v>54</v>
      </c>
      <c r="V83" s="4">
        <v>8.5999999999999993E-2</v>
      </c>
      <c r="W83" s="4">
        <f>M83*V83</f>
        <v>21328</v>
      </c>
      <c r="X83" s="4"/>
      <c r="Y83" s="4">
        <f t="shared" si="34"/>
        <v>0</v>
      </c>
      <c r="Z83" s="4">
        <f t="shared" si="35"/>
        <v>21328</v>
      </c>
      <c r="AA83" s="4"/>
      <c r="AB83" s="4"/>
      <c r="AC83" s="4"/>
      <c r="AD83" s="4">
        <f t="shared" si="36"/>
        <v>0</v>
      </c>
      <c r="AE83" s="4">
        <f t="shared" si="37"/>
        <v>0</v>
      </c>
      <c r="AF83" s="4"/>
      <c r="AG83" s="4"/>
      <c r="AH83" s="4"/>
      <c r="AI83" s="4"/>
      <c r="AJ83" s="4"/>
      <c r="AK83" s="4"/>
      <c r="AL83" s="4">
        <f t="shared" si="38"/>
        <v>0</v>
      </c>
      <c r="AM83" s="4">
        <v>3.4000000000000002E-2</v>
      </c>
      <c r="AN83" s="4">
        <f t="shared" si="39"/>
        <v>8432</v>
      </c>
      <c r="AO83" s="4"/>
      <c r="AP83" s="4">
        <f t="shared" si="40"/>
        <v>0</v>
      </c>
      <c r="AQ83" s="4">
        <f t="shared" si="41"/>
        <v>8432</v>
      </c>
      <c r="AR83" s="4"/>
      <c r="AS83" s="4"/>
      <c r="AT83" s="4"/>
    </row>
    <row r="84" spans="1:46" ht="24.95" customHeight="1" x14ac:dyDescent="0.15">
      <c r="A84" s="9">
        <v>41873</v>
      </c>
      <c r="B84" s="4" t="s">
        <v>464</v>
      </c>
      <c r="C84" s="4" t="s">
        <v>220</v>
      </c>
      <c r="D84" s="4" t="s">
        <v>221</v>
      </c>
      <c r="E84" s="4" t="s">
        <v>177</v>
      </c>
      <c r="F84" s="4"/>
      <c r="G84" s="4"/>
      <c r="H84" s="4" t="s">
        <v>178</v>
      </c>
      <c r="I84" s="4"/>
      <c r="J84" s="4"/>
      <c r="K84" s="4"/>
      <c r="L84" s="4"/>
      <c r="M84" s="4">
        <v>465000</v>
      </c>
      <c r="N84" s="4"/>
      <c r="O84" s="4"/>
      <c r="P84" s="4"/>
      <c r="Q84" s="4"/>
      <c r="R84" s="4"/>
      <c r="S84" s="4"/>
      <c r="T84" s="4" t="s">
        <v>112</v>
      </c>
      <c r="U84" s="4" t="s">
        <v>54</v>
      </c>
      <c r="V84" s="4">
        <v>3.5999999999999997E-2</v>
      </c>
      <c r="W84" s="4">
        <f t="shared" si="33"/>
        <v>16740</v>
      </c>
      <c r="X84" s="4"/>
      <c r="Y84" s="4">
        <f t="shared" si="34"/>
        <v>0</v>
      </c>
      <c r="Z84" s="4">
        <f t="shared" si="35"/>
        <v>16740</v>
      </c>
      <c r="AA84" s="4"/>
      <c r="AB84" s="4"/>
      <c r="AC84" s="4">
        <v>4743</v>
      </c>
      <c r="AD84" s="4">
        <f t="shared" si="36"/>
        <v>4743</v>
      </c>
      <c r="AE84" s="4">
        <f t="shared" si="37"/>
        <v>1.0200000000000001E-2</v>
      </c>
      <c r="AF84" s="4"/>
      <c r="AG84" s="4"/>
      <c r="AH84" s="4"/>
      <c r="AI84" s="4"/>
      <c r="AJ84" s="4"/>
      <c r="AK84" s="4"/>
      <c r="AL84" s="4">
        <f t="shared" si="38"/>
        <v>0</v>
      </c>
      <c r="AM84" s="4">
        <v>3.4000000000000002E-2</v>
      </c>
      <c r="AN84" s="4">
        <f t="shared" si="39"/>
        <v>15810.000000000002</v>
      </c>
      <c r="AO84" s="4">
        <v>4743</v>
      </c>
      <c r="AP84" s="4">
        <f t="shared" si="40"/>
        <v>4743</v>
      </c>
      <c r="AQ84" s="4">
        <f t="shared" si="41"/>
        <v>11067.000000000002</v>
      </c>
      <c r="AR84" s="4"/>
      <c r="AS84" s="4"/>
      <c r="AT84" s="4"/>
    </row>
    <row r="85" spans="1:46" ht="24.95" customHeight="1" x14ac:dyDescent="0.15">
      <c r="A85" s="9">
        <v>41873</v>
      </c>
      <c r="B85" s="4" t="s">
        <v>465</v>
      </c>
      <c r="C85" s="4" t="s">
        <v>222</v>
      </c>
      <c r="D85" s="4" t="s">
        <v>223</v>
      </c>
      <c r="E85" s="4" t="s">
        <v>131</v>
      </c>
      <c r="F85" s="4"/>
      <c r="G85" s="4"/>
      <c r="H85" s="4" t="s">
        <v>132</v>
      </c>
      <c r="I85" s="4"/>
      <c r="J85" s="4"/>
      <c r="K85" s="4"/>
      <c r="L85" s="4"/>
      <c r="M85" s="4">
        <v>65000</v>
      </c>
      <c r="N85" s="4"/>
      <c r="O85" s="4"/>
      <c r="P85" s="4"/>
      <c r="Q85" s="4"/>
      <c r="R85" s="4"/>
      <c r="S85" s="4"/>
      <c r="T85" s="4" t="s">
        <v>112</v>
      </c>
      <c r="U85" s="4" t="s">
        <v>54</v>
      </c>
      <c r="V85" s="4">
        <v>8.5999999999999993E-2</v>
      </c>
      <c r="W85" s="4">
        <f t="shared" si="33"/>
        <v>5590</v>
      </c>
      <c r="X85" s="4"/>
      <c r="Y85" s="4">
        <f t="shared" si="34"/>
        <v>0</v>
      </c>
      <c r="Z85" s="4">
        <f t="shared" si="35"/>
        <v>5590</v>
      </c>
      <c r="AA85" s="4"/>
      <c r="AB85" s="4"/>
      <c r="AC85" s="4"/>
      <c r="AD85" s="4">
        <f t="shared" si="36"/>
        <v>0</v>
      </c>
      <c r="AE85" s="4">
        <f t="shared" si="37"/>
        <v>0</v>
      </c>
      <c r="AF85" s="4"/>
      <c r="AG85" s="4"/>
      <c r="AH85" s="4"/>
      <c r="AI85" s="4"/>
      <c r="AJ85" s="4"/>
      <c r="AK85" s="4"/>
      <c r="AL85" s="4">
        <f t="shared" si="38"/>
        <v>0</v>
      </c>
      <c r="AM85" s="4">
        <v>3.4000000000000002E-2</v>
      </c>
      <c r="AN85" s="4">
        <f t="shared" si="39"/>
        <v>2210</v>
      </c>
      <c r="AO85" s="4"/>
      <c r="AP85" s="4">
        <f t="shared" si="40"/>
        <v>0</v>
      </c>
      <c r="AQ85" s="4">
        <f t="shared" si="41"/>
        <v>2210</v>
      </c>
      <c r="AR85" s="4"/>
      <c r="AS85" s="4"/>
      <c r="AT85" s="4"/>
    </row>
    <row r="86" spans="1:46" ht="24.95" customHeight="1" x14ac:dyDescent="0.15">
      <c r="A86" s="9">
        <v>41873</v>
      </c>
      <c r="B86" s="4" t="s">
        <v>466</v>
      </c>
      <c r="C86" s="4" t="s">
        <v>226</v>
      </c>
      <c r="D86" s="4" t="s">
        <v>227</v>
      </c>
      <c r="E86" s="4" t="s">
        <v>79</v>
      </c>
      <c r="F86" s="4"/>
      <c r="G86" s="4"/>
      <c r="H86" s="4" t="s">
        <v>80</v>
      </c>
      <c r="I86" s="4"/>
      <c r="J86" s="4"/>
      <c r="K86" s="4"/>
      <c r="L86" s="4"/>
      <c r="M86" s="4">
        <v>967901.04</v>
      </c>
      <c r="N86" s="4"/>
      <c r="O86" s="4"/>
      <c r="P86" s="4"/>
      <c r="Q86" s="4"/>
      <c r="R86" s="4"/>
      <c r="S86" s="4"/>
      <c r="T86" s="4" t="s">
        <v>112</v>
      </c>
      <c r="U86" s="4" t="s">
        <v>54</v>
      </c>
      <c r="V86" s="4">
        <v>3.5999999999999997E-2</v>
      </c>
      <c r="W86" s="4">
        <f t="shared" si="33"/>
        <v>34844.437440000002</v>
      </c>
      <c r="X86" s="4"/>
      <c r="Y86" s="4">
        <f t="shared" si="34"/>
        <v>0</v>
      </c>
      <c r="Z86" s="4">
        <f t="shared" si="35"/>
        <v>34844.437440000002</v>
      </c>
      <c r="AA86" s="4"/>
      <c r="AB86" s="4"/>
      <c r="AC86" s="4"/>
      <c r="AD86" s="4">
        <f t="shared" si="36"/>
        <v>0</v>
      </c>
      <c r="AE86" s="4">
        <f t="shared" si="37"/>
        <v>0</v>
      </c>
      <c r="AF86" s="4"/>
      <c r="AG86" s="4"/>
      <c r="AH86" s="4"/>
      <c r="AI86" s="4"/>
      <c r="AJ86" s="4"/>
      <c r="AK86" s="4"/>
      <c r="AL86" s="4">
        <f t="shared" si="38"/>
        <v>0</v>
      </c>
      <c r="AM86" s="4"/>
      <c r="AN86" s="4">
        <f t="shared" si="39"/>
        <v>0</v>
      </c>
      <c r="AO86" s="4"/>
      <c r="AP86" s="4">
        <f t="shared" si="40"/>
        <v>0</v>
      </c>
      <c r="AQ86" s="4">
        <f t="shared" si="41"/>
        <v>0</v>
      </c>
      <c r="AR86" s="4"/>
      <c r="AS86" s="4"/>
      <c r="AT86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2014-08-22T07:37:04Z</dcterms:modified>
</cp:coreProperties>
</file>