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hpshr\Desktop\Excel-Project\Hospitality-Utopia\"/>
    </mc:Choice>
  </mc:AlternateContent>
  <xr:revisionPtr revIDLastSave="0" documentId="13_ncr:1_{C26350DF-7022-4565-A682-3E9D34476FFC}" xr6:coauthVersionLast="47" xr6:coauthVersionMax="47" xr10:uidLastSave="{00000000-0000-0000-0000-000000000000}"/>
  <bookViews>
    <workbookView xWindow="-108" yWindow="-108" windowWidth="23256" windowHeight="12456" firstSheet="5" activeTab="9" xr2:uid="{6F74B617-D56A-4C10-87CC-C84C86AA6208}"/>
  </bookViews>
  <sheets>
    <sheet name="new_data_august" sheetId="8" r:id="rId1"/>
    <sheet name="fact_bookings" sheetId="7" r:id="rId2"/>
    <sheet name="fact_aggregated_bookings" sheetId="6" r:id="rId3"/>
    <sheet name="dim_rooms" sheetId="5" r:id="rId4"/>
    <sheet name="dim_hotels" sheetId="4" r:id="rId5"/>
    <sheet name="dim_date" sheetId="3" r:id="rId6"/>
    <sheet name="datasets" sheetId="2" r:id="rId7"/>
    <sheet name="KPI" sheetId="1" r:id="rId8"/>
    <sheet name="Completed bookings" sheetId="9" r:id="rId9"/>
    <sheet name="Cancelled bookings" sheetId="11" r:id="rId10"/>
  </sheets>
  <definedNames>
    <definedName name="ExternalData_7" localSheetId="0" hidden="1">new_data_august!$A$1:$M$8</definedName>
    <definedName name="Slicer_city">#N/A</definedName>
  </definedNames>
  <calcPr calcId="191029"/>
  <pivotCaches>
    <pivotCache cacheId="0" r:id="rId11"/>
    <pivotCache cacheId="1" r:id="rId12"/>
    <pivotCache cacheId="2" r:id="rId13"/>
    <pivotCache cacheId="3" r:id="rId14"/>
    <pivotCache cacheId="4" r:id="rId15"/>
    <pivotCache cacheId="5" r:id="rId16"/>
    <pivotCache cacheId="6" r:id="rId17"/>
    <pivotCache cacheId="7" r:id="rId18"/>
    <pivotCache cacheId="8" r:id="rId19"/>
    <pivotCache cacheId="9" r:id="rId20"/>
    <pivotCache cacheId="10" r:id="rId21"/>
    <pivotCache cacheId="11" r:id="rId22"/>
    <pivotCache cacheId="12" r:id="rId23"/>
    <pivotCache cacheId="13" r:id="rId24"/>
    <pivotCache cacheId="14" r:id="rId25"/>
    <pivotCache cacheId="15" r:id="rId26"/>
    <pivotCache cacheId="16" r:id="rId27"/>
  </pivotCaches>
  <extLst>
    <ext xmlns:x14="http://schemas.microsoft.com/office/spreadsheetml/2009/9/main" uri="{876F7934-8845-4945-9796-88D515C7AA90}">
      <x14:pivotCaches>
        <pivotCache cacheId="17" r:id="rId28"/>
      </x14:pivotCaches>
    </ext>
    <ext xmlns:x14="http://schemas.microsoft.com/office/spreadsheetml/2009/9/main" uri="{BBE1A952-AA13-448e-AADC-164F8A28A991}">
      <x14:slicerCaches>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date_4f7c890c-560b-493c-98e2-6d07caeeef02" name="dim_date" connection="Query - dim_date"/>
          <x15:modelTable id="dim_hotels_d6cb1354-466f-4390-b6b5-d3c97d70a7bf" name="dim_hotels" connection="Query - dim_hotels"/>
          <x15:modelTable id="dim_rooms_fa02b2e1-03dd-4fbf-b010-858f3e390779" name="dim_rooms" connection="Query - dim_rooms"/>
          <x15:modelTable id="fact_aggregated_bookings_a47fe759-4fea-4629-a1e8-e7e197cf9913" name="fact_aggregated_bookings" connection="Query - fact_aggregated_bookings"/>
          <x15:modelTable id="fact_bookings_5dce7817-3872-4609-a3ba-c96c2cea03aa" name="fact_bookings" connection="Query - fact_bookings"/>
        </x15:modelTables>
        <x15:modelRelationships>
          <x15:modelRelationship fromTable="fact_aggregated_bookings" fromColumn="property_id" toTable="dim_hotels" toColumn="property_id"/>
          <x15:modelRelationship fromTable="fact_aggregated_bookings" fromColumn="room_category" toTable="dim_rooms" toColumn="room_id"/>
          <x15:modelRelationship fromTable="fact_aggregated_bookings" fromColumn="check_in_date" toTable="dim_date" toColumn="date_main"/>
          <x15:modelRelationship fromTable="fact_bookings" fromColumn="property_id" toTable="dim_hotels" toColumn="property_id"/>
          <x15:modelRelationship fromTable="fact_bookings" fromColumn="room_category" toTable="dim_rooms" toColumn="room_id"/>
          <x15:modelRelationship fromTable="fact_bookings" fromColumn="check_in_date" toTable="dim_date" toColumn="date_main"/>
        </x15:modelRelationships>
        <x15:extLst>
          <ext xmlns:x16="http://schemas.microsoft.com/office/spreadsheetml/2014/11/main" uri="{9835A34E-60A6-4A7C-AAB8-D5F71C897F49}">
            <x16:modelTimeGroupings>
              <x16:modelTimeGrouping tableName="dim_date" columnName="mmm_yy" columnId="mmm_yy">
                <x16:calculatedTimeColumn columnName="mmm_yy (Month Index)" columnId="mmm_yy (Month Index)" contentType="monthsindex" isSelected="1"/>
                <x16:calculatedTimeColumn columnName="mmm_yy (Month)" columnId="mmm_yy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37" i="1" l="1"/>
  <c r="D238" i="1"/>
  <c r="D239" i="1"/>
  <c r="D236" i="1"/>
  <c r="D218" i="1"/>
  <c r="D219" i="1"/>
  <c r="D220" i="1"/>
  <c r="D217" i="1"/>
  <c r="D205" i="1"/>
  <c r="D204" i="1"/>
  <c r="D151" i="1"/>
  <c r="D153" i="1"/>
  <c r="D152" i="1"/>
  <c r="D149" i="1"/>
  <c r="D154" i="1"/>
  <c r="D148" i="1"/>
  <c r="D150" i="1"/>
  <c r="F122" i="1"/>
  <c r="F123" i="1"/>
  <c r="F124" i="1"/>
  <c r="F125" i="1"/>
  <c r="F126" i="1"/>
  <c r="F127" i="1"/>
  <c r="F121" i="1"/>
  <c r="E122" i="1"/>
  <c r="E123" i="1"/>
  <c r="E124" i="1"/>
  <c r="E125" i="1"/>
  <c r="E126" i="1"/>
  <c r="E127" i="1"/>
  <c r="E121" i="1"/>
  <c r="D97" i="1"/>
  <c r="D96" i="1"/>
  <c r="D98" i="1"/>
  <c r="D99" i="1"/>
  <c r="D95" i="1"/>
  <c r="D94" i="1"/>
  <c r="D93" i="1"/>
  <c r="E26" i="1"/>
  <c r="F26" i="1" s="1"/>
  <c r="E25" i="1"/>
  <c r="F25" i="1" s="1"/>
  <c r="C76" i="1"/>
  <c r="D76" i="1" s="1"/>
  <c r="C75" i="1"/>
  <c r="D75" i="1" s="1"/>
  <c r="F46" i="1"/>
  <c r="G46" i="1"/>
  <c r="F47" i="1"/>
  <c r="G47" i="1"/>
  <c r="F48" i="1"/>
  <c r="G48" i="1"/>
  <c r="F49" i="1"/>
  <c r="G49" i="1"/>
  <c r="F50" i="1"/>
  <c r="G50" i="1"/>
  <c r="F51" i="1"/>
  <c r="G51" i="1"/>
  <c r="F52" i="1"/>
  <c r="G52" i="1"/>
  <c r="H35" i="1"/>
  <c r="H36" i="1"/>
  <c r="H37" i="1"/>
  <c r="H38" i="1"/>
  <c r="H39" i="1"/>
  <c r="H40" i="1"/>
  <c r="H34" i="1"/>
  <c r="C5" i="1"/>
  <c r="B5" i="1"/>
  <c r="A5" i="1"/>
  <c r="A7" i="1"/>
  <c r="C83" i="1"/>
  <c r="E181" i="1"/>
  <c r="E180" i="1"/>
  <c r="E179" i="1"/>
  <c r="E178" i="1"/>
  <c r="E177" i="1"/>
  <c r="E176" i="1"/>
  <c r="E175" i="1"/>
  <c r="R15" i="11" l="1"/>
  <c r="G126" i="1"/>
  <c r="G123" i="1"/>
  <c r="G127" i="1"/>
  <c r="G125" i="1"/>
  <c r="E128" i="1"/>
  <c r="G122" i="1"/>
  <c r="Q18" i="11" s="1"/>
  <c r="F128" i="1"/>
  <c r="G121" i="1"/>
  <c r="G124" i="1"/>
  <c r="E76" i="1"/>
  <c r="E75" i="1"/>
  <c r="J39" i="1"/>
  <c r="J38" i="1"/>
  <c r="J37" i="1"/>
  <c r="J36" i="1"/>
  <c r="J35" i="1"/>
  <c r="J34" i="1"/>
  <c r="J40" i="1"/>
  <c r="I34" i="1"/>
  <c r="I40" i="1"/>
  <c r="I39" i="1"/>
  <c r="I38" i="1"/>
  <c r="I37" i="1"/>
  <c r="I36" i="1"/>
  <c r="I35" i="1"/>
  <c r="G12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5805DF-AABD-4B7C-BED6-E2F4319A3E4E}" keepAlive="1" name="Query - datasets" description="Connection to the 'datasets' query in the workbook." type="5" refreshedVersion="0" background="1">
    <dbPr connection="Provider=Microsoft.Mashup.OleDb.1;Data Source=$Workbook$;Location=datasets;Extended Properties=&quot;&quot;" command="SELECT * FROM [datasets]"/>
  </connection>
  <connection id="2" xr16:uid="{D6B392CA-82DE-4F05-962D-E021CCD917E8}" name="Query - dim_date" description="Connection to the 'dim_date' query in the workbook." type="100" refreshedVersion="8" minRefreshableVersion="5">
    <extLst>
      <ext xmlns:x15="http://schemas.microsoft.com/office/spreadsheetml/2010/11/main" uri="{DE250136-89BD-433C-8126-D09CA5730AF9}">
        <x15:connection id="f2fd873b-c73a-4067-98a5-3092c25f3da5"/>
      </ext>
    </extLst>
  </connection>
  <connection id="3" xr16:uid="{DF315292-6451-4553-98B0-212EB4E32CBB}" name="Query - dim_hotels" description="Connection to the 'dim_hotels' query in the workbook." type="100" refreshedVersion="8" minRefreshableVersion="5">
    <extLst>
      <ext xmlns:x15="http://schemas.microsoft.com/office/spreadsheetml/2010/11/main" uri="{DE250136-89BD-433C-8126-D09CA5730AF9}">
        <x15:connection id="40005bb3-02b1-461d-85db-8bd74ade5ce0"/>
      </ext>
    </extLst>
  </connection>
  <connection id="4" xr16:uid="{44AAF054-2E46-482F-ABD9-3737CCC107FA}" name="Query - dim_rooms" description="Connection to the 'dim_rooms' query in the workbook." type="100" refreshedVersion="8" minRefreshableVersion="5">
    <extLst>
      <ext xmlns:x15="http://schemas.microsoft.com/office/spreadsheetml/2010/11/main" uri="{DE250136-89BD-433C-8126-D09CA5730AF9}">
        <x15:connection id="1c0b8a6b-add1-43a3-b682-fe1958e1b149"/>
      </ext>
    </extLst>
  </connection>
  <connection id="5" xr16:uid="{5C06F45A-FEA5-4007-8674-D14F649C5B4C}" name="Query - fact_aggregated_bookings" description="Connection to the 'fact_aggregated_bookings' query in the workbook." type="100" refreshedVersion="8" minRefreshableVersion="5">
    <extLst>
      <ext xmlns:x15="http://schemas.microsoft.com/office/spreadsheetml/2010/11/main" uri="{DE250136-89BD-433C-8126-D09CA5730AF9}">
        <x15:connection id="958ab3bc-1e20-4f1d-8132-e954c7849028"/>
      </ext>
    </extLst>
  </connection>
  <connection id="6" xr16:uid="{CD828462-2821-4A55-AF02-1AB0C17B9905}" name="Query - fact_bookings" description="Connection to the 'fact_bookings' query in the workbook." type="100" refreshedVersion="8" minRefreshableVersion="5">
    <extLst>
      <ext xmlns:x15="http://schemas.microsoft.com/office/spreadsheetml/2010/11/main" uri="{DE250136-89BD-433C-8126-D09CA5730AF9}">
        <x15:connection id="d1e64cf9-6077-46b6-baad-89232cad591a"/>
      </ext>
    </extLst>
  </connection>
  <connection id="7" xr16:uid="{E6449BF8-2BFF-4C78-B340-5C772EF19FFB}" keepAlive="1" name="Query - new_data_august" description="Connection to the 'new_data_august' query in the workbook." type="5" refreshedVersion="8" background="1" saveData="1">
    <dbPr connection="Provider=Microsoft.Mashup.OleDb.1;Data Source=$Workbook$;Location=new_data_august;Extended Properties=&quot;&quot;" command="SELECT * FROM [new_data_august]"/>
  </connection>
  <connection id="8" xr16:uid="{9CA8935D-CEFF-4DB6-8C13-E884709F61A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<sst xmlns="http://schemas.openxmlformats.org/spreadsheetml/2006/main" count="356" uniqueCount="86">
  <si>
    <t>day_type</t>
  </si>
  <si>
    <t>weekeday</t>
  </si>
  <si>
    <t>W 32</t>
  </si>
  <si>
    <t>property_id</t>
  </si>
  <si>
    <t>property_name</t>
  </si>
  <si>
    <t>category</t>
  </si>
  <si>
    <t>city</t>
  </si>
  <si>
    <t>Utopia Grands</t>
  </si>
  <si>
    <t>Luxury</t>
  </si>
  <si>
    <t>Utopia Exotica</t>
  </si>
  <si>
    <t>Mumbai</t>
  </si>
  <si>
    <t>Utopia City</t>
  </si>
  <si>
    <t>Business</t>
  </si>
  <si>
    <t>Utopia Blu</t>
  </si>
  <si>
    <t>Utopia Bay</t>
  </si>
  <si>
    <t>Utopia Palace</t>
  </si>
  <si>
    <t>Bangalore</t>
  </si>
  <si>
    <t>Utopia Seasons</t>
  </si>
  <si>
    <t>room_class</t>
  </si>
  <si>
    <t>RT1</t>
  </si>
  <si>
    <t>Standard</t>
  </si>
  <si>
    <t>check_in_date</t>
  </si>
  <si>
    <t>room_category</t>
  </si>
  <si>
    <t>successful_bookings</t>
  </si>
  <si>
    <t>capacity</t>
  </si>
  <si>
    <t>mmm yy</t>
  </si>
  <si>
    <t>week no</t>
  </si>
  <si>
    <t>occ%</t>
  </si>
  <si>
    <t>Sum of revenue_generated</t>
  </si>
  <si>
    <t>Row Labels</t>
  </si>
  <si>
    <t>Grand Total</t>
  </si>
  <si>
    <t>Average of Occupancy_percentage</t>
  </si>
  <si>
    <t>Elite</t>
  </si>
  <si>
    <t>Premium</t>
  </si>
  <si>
    <t>Presidential</t>
  </si>
  <si>
    <t>Delhi</t>
  </si>
  <si>
    <t>Hyderabad</t>
  </si>
  <si>
    <t>Average occupancy percentage by city</t>
  </si>
  <si>
    <t>Average occupancy percentage by room type</t>
  </si>
  <si>
    <t>weekend</t>
  </si>
  <si>
    <t>Average occupancy percentage by day type</t>
  </si>
  <si>
    <t>weekday</t>
  </si>
  <si>
    <t>Count of booking_id</t>
  </si>
  <si>
    <t>Total bookings</t>
  </si>
  <si>
    <t>Count of booking_date</t>
  </si>
  <si>
    <t>Net revenue generated</t>
  </si>
  <si>
    <t>Sum of revenue_realized</t>
  </si>
  <si>
    <t>Net revenue realised</t>
  </si>
  <si>
    <t>revenue loss</t>
  </si>
  <si>
    <t>direct offline</t>
  </si>
  <si>
    <t>direct online</t>
  </si>
  <si>
    <t>journey</t>
  </si>
  <si>
    <t>logtrip</t>
  </si>
  <si>
    <t>makeyourtrip</t>
  </si>
  <si>
    <t>others</t>
  </si>
  <si>
    <t>tripster</t>
  </si>
  <si>
    <t>Sum of revenue_realized2</t>
  </si>
  <si>
    <t>X</t>
  </si>
  <si>
    <t>Y</t>
  </si>
  <si>
    <t>Revenue</t>
  </si>
  <si>
    <t>Max</t>
  </si>
  <si>
    <t>Without Max</t>
  </si>
  <si>
    <t>Number of bookings by booking platform</t>
  </si>
  <si>
    <t>Total revenue generated per week</t>
  </si>
  <si>
    <t>W 19</t>
  </si>
  <si>
    <t>W 20</t>
  </si>
  <si>
    <t>W 21</t>
  </si>
  <si>
    <t>W 22</t>
  </si>
  <si>
    <t>W 23</t>
  </si>
  <si>
    <t>W 24</t>
  </si>
  <si>
    <t>W 25</t>
  </si>
  <si>
    <t>W 26</t>
  </si>
  <si>
    <t>W 27</t>
  </si>
  <si>
    <t>W 28</t>
  </si>
  <si>
    <t>W 29</t>
  </si>
  <si>
    <t>W 30</t>
  </si>
  <si>
    <t>W 31</t>
  </si>
  <si>
    <t>Count of booking_id2</t>
  </si>
  <si>
    <t>Average revenue: weekday v weekend</t>
  </si>
  <si>
    <t>Average of revenue_realized</t>
  </si>
  <si>
    <t xml:space="preserve"> </t>
  </si>
  <si>
    <t>Cancelled</t>
  </si>
  <si>
    <t>Checked Out</t>
  </si>
  <si>
    <t>No Show</t>
  </si>
  <si>
    <t xml:space="preserve">Cancelled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</si>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</sst>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 #,##0.00_ ;_ * \-#,##0.00_ ;_ * &quot;-&quot;??_ ;_ @_ "/>
    <numFmt numFmtId="164" formatCode="\$0.0,,&quot;M&quot;"/>
    <numFmt numFmtId="165" formatCode="\$0,,&quot;M&quot;"/>
    <numFmt numFmtId="166" formatCode="_ * #,##0_ ;_ * \-#,##0_ ;_ * &quot;-&quot;??_ ;_ @_ "/>
    <numFmt numFmtId="167" formatCode="0,&quot;K&quot;"/>
    <numFmt numFmtId="168" formatCode="\$0.0,&quot;K&quot;"/>
    <numFmt numFmtId="169" formatCode="\$0.00,&quot;K&quot;"/>
    <numFmt numFmtId="170" formatCode="0.00,&quot;K&quot;"/>
  </numFmts>
  <fonts count="6" x14ac:knownFonts="1">
    <font>
      <sz val="11"/>
      <color theme="1"/>
      <name val="Calibri"/>
      <family val="2"/>
      <scheme val="minor"/>
    </font>
    <font>
      <sz val="11"/>
      <color theme="1"/>
      <name val="Calibri"/>
      <family val="2"/>
      <scheme val="minor"/>
    </font>
    <font>
      <sz val="11"/>
      <color theme="0"/>
      <name val="Calibri"/>
      <family val="2"/>
      <scheme val="minor"/>
    </font>
    <font>
      <sz val="11"/>
      <color theme="1"/>
      <name val="Calibri"/>
      <family val="2"/>
    </font>
    <font>
      <sz val="11"/>
      <color rgb="FFC00000"/>
      <name val="Calibri"/>
      <family val="2"/>
    </font>
    <font>
      <sz val="8"/>
      <color rgb="FFC00000"/>
      <name val="Calibri"/>
      <family val="2"/>
    </font>
  </fonts>
  <fills count="3">
    <fill>
      <patternFill patternType="none"/>
    </fill>
    <fill>
      <patternFill patternType="gray125"/>
    </fill>
    <fill>
      <patternFill patternType="solid">
        <fgColor theme="1"/>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2" borderId="0" xfId="0" applyFill="1"/>
    <xf numFmtId="0" fontId="2" fillId="2" borderId="0" xfId="0" applyFont="1" applyFill="1" applyAlignment="1">
      <alignment horizontal="center" vertical="center"/>
    </xf>
    <xf numFmtId="0" fontId="0" fillId="0" borderId="1" xfId="0" applyBorder="1" applyAlignment="1">
      <alignment horizontal="left"/>
    </xf>
    <xf numFmtId="0" fontId="0" fillId="0" borderId="1" xfId="0" applyBorder="1"/>
    <xf numFmtId="0" fontId="2" fillId="2" borderId="0" xfId="0" applyFont="1" applyFill="1"/>
    <xf numFmtId="164" fontId="0" fillId="0" borderId="0" xfId="0" applyNumberFormat="1"/>
    <xf numFmtId="165" fontId="0" fillId="0" borderId="0" xfId="0" applyNumberFormat="1"/>
    <xf numFmtId="166" fontId="0" fillId="0" borderId="0" xfId="1" applyNumberFormat="1" applyFont="1"/>
    <xf numFmtId="0" fontId="3" fillId="2" borderId="0" xfId="0" applyFont="1" applyFill="1"/>
    <xf numFmtId="0" fontId="4" fillId="2" borderId="0" xfId="0" applyFont="1" applyFill="1"/>
    <xf numFmtId="0" fontId="5" fillId="2" borderId="0" xfId="0" applyFont="1" applyFill="1"/>
    <xf numFmtId="165" fontId="0" fillId="0" borderId="1" xfId="0" applyNumberFormat="1" applyBorder="1"/>
    <xf numFmtId="167" fontId="0" fillId="0" borderId="0" xfId="0" applyNumberFormat="1"/>
    <xf numFmtId="169" fontId="0" fillId="0" borderId="0" xfId="0" applyNumberFormat="1"/>
    <xf numFmtId="10" fontId="0" fillId="0" borderId="0" xfId="2" applyNumberFormat="1" applyFont="1"/>
    <xf numFmtId="170" fontId="0" fillId="0" borderId="0" xfId="0" applyNumberFormat="1"/>
    <xf numFmtId="0" fontId="0" fillId="0" borderId="0" xfId="0" applyAlignment="1">
      <alignment horizontal="left" vertical="top"/>
    </xf>
    <xf numFmtId="0" fontId="0" fillId="0" borderId="0" xfId="0" applyAlignment="1">
      <alignment horizontal="left"/>
    </xf>
  </cellXfs>
  <cellStyles count="3">
    <cellStyle name="Comma" xfId="1" builtinId="3"/>
    <cellStyle name="Normal" xfId="0" builtinId="0"/>
    <cellStyle name="Percent" xfId="2" builtinId="5"/>
  </cellStyles>
  <dxfs count="38">
    <dxf>
      <numFmt numFmtId="170" formatCode="0.00,&quot;K&quot;"/>
    </dxf>
    <dxf>
      <numFmt numFmtId="167" formatCode="0,&quot;K&quot;"/>
    </dxf>
    <dxf>
      <numFmt numFmtId="167" formatCode="0,&quot;K&quot;"/>
    </dxf>
    <dxf>
      <numFmt numFmtId="167" formatCode="0,&quot;K&quot;"/>
    </dxf>
    <dxf>
      <numFmt numFmtId="14" formatCode="0.00%"/>
    </dxf>
    <dxf>
      <numFmt numFmtId="164" formatCode="\$0.0,,&quot;M&quot;"/>
    </dxf>
    <dxf>
      <numFmt numFmtId="170" formatCode="0.00,&quot;K&quot;"/>
    </dxf>
    <dxf>
      <numFmt numFmtId="167" formatCode="0,&quot;K&quot;"/>
    </dxf>
    <dxf>
      <numFmt numFmtId="171" formatCode="0.0,&quot;K&quot;"/>
    </dxf>
    <dxf>
      <numFmt numFmtId="164" formatCode="\$0.0,,&quot;M&quot;"/>
    </dxf>
    <dxf>
      <numFmt numFmtId="167" formatCode="0,&quot;K&quot;"/>
    </dxf>
    <dxf>
      <numFmt numFmtId="167" formatCode="0,&quot;K&quot;"/>
    </dxf>
    <dxf>
      <numFmt numFmtId="167" formatCode="0,&quot;K&quot;"/>
    </dxf>
    <dxf>
      <numFmt numFmtId="167" formatCode="0,&quot;K&quot;"/>
    </dxf>
    <dxf>
      <numFmt numFmtId="169" formatCode="\$0.00,&quot;K&quot;"/>
    </dxf>
    <dxf>
      <numFmt numFmtId="169" formatCode="\$0.00,&quot;K&quot;"/>
    </dxf>
    <dxf>
      <numFmt numFmtId="167" formatCode="0,&quot;K&quot;"/>
    </dxf>
    <dxf>
      <numFmt numFmtId="167" formatCode="0,&quot;K&quot;"/>
    </dxf>
    <dxf>
      <numFmt numFmtId="167" formatCode="0,&quot;K&quot;"/>
    </dxf>
    <dxf>
      <numFmt numFmtId="167" formatCode="0,&quot;K&quot;"/>
    </dxf>
    <dxf>
      <numFmt numFmtId="167" formatCode="0,&quot;K&quot;"/>
    </dxf>
    <dxf>
      <numFmt numFmtId="167" formatCode="0,&quot;K&quot;"/>
    </dxf>
    <dxf>
      <numFmt numFmtId="167" formatCode="0,&quot;K&quot;"/>
    </dxf>
    <dxf>
      <numFmt numFmtId="167" formatCode="0,&quot;K&quot;"/>
    </dxf>
    <dxf>
      <numFmt numFmtId="167" formatCode="0,&quot;K&quot;"/>
    </dxf>
    <dxf>
      <numFmt numFmtId="167" formatCode="0,&quot;K&quot;"/>
    </dxf>
    <dxf>
      <numFmt numFmtId="167" formatCode="0,&quot;K&quot;"/>
    </dxf>
    <dxf>
      <numFmt numFmtId="167" formatCode="0,&quot;K&quot;"/>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fill>
        <patternFill>
          <bgColor theme="1"/>
        </patternFill>
      </fill>
    </dxf>
  </dxfs>
  <tableStyles count="1" defaultTableStyle="TableStyleMedium2" defaultPivotStyle="PivotStyleLight16">
    <tableStyle name="Slicer Style 1" pivot="0" table="0" count="8" xr9:uid="{222F480F-7CD6-4D53-BD8E-DF52908E0921}">
      <tableStyleElement type="wholeTable" dxfId="37"/>
    </tableStyle>
  </tableStyles>
  <colors>
    <mruColors>
      <color rgb="FF7417BD"/>
      <color rgb="FF9947F7"/>
      <color rgb="FFDC25FA"/>
      <color rgb="FF9BF8F2"/>
      <color rgb="FFC240D8"/>
      <color rgb="FF070E25"/>
      <color rgb="FFDD115E"/>
      <color rgb="FF100D83"/>
      <color rgb="FF194AFE"/>
      <color rgb="FF1D1D3C"/>
    </mruColors>
  </colors>
  <extLst>
    <ext xmlns:x14="http://schemas.microsoft.com/office/spreadsheetml/2009/9/main" uri="{46F421CA-312F-682f-3DD2-61675219B42D}">
      <x14:dxfs count="7">
        <dxf>
          <font>
            <b val="0"/>
            <i/>
            <sz val="12"/>
            <color theme="0"/>
            <name val="Calibri"/>
            <family val="2"/>
            <scheme val="minor"/>
          </font>
          <fill>
            <patternFill>
              <bgColor rgb="FF1D1D3C"/>
            </patternFill>
          </fill>
        </dxf>
        <dxf>
          <font>
            <b/>
            <i val="0"/>
            <sz val="11"/>
            <color theme="0"/>
            <name val="Calibri"/>
            <family val="2"/>
            <scheme val="minor"/>
          </font>
          <fill>
            <patternFill>
              <bgColor rgb="FF1D1D3C"/>
            </patternFill>
          </fill>
        </dxf>
        <dxf>
          <font>
            <b/>
            <i val="0"/>
            <sz val="12"/>
            <color theme="1"/>
            <name val="Calibri"/>
            <family val="2"/>
            <scheme val="minor"/>
          </font>
          <fill>
            <patternFill>
              <bgColor theme="0"/>
            </patternFill>
          </fill>
        </dxf>
        <dxf>
          <font>
            <b/>
            <i val="0"/>
            <sz val="12"/>
            <color theme="0"/>
            <name val="Calibri"/>
            <family val="2"/>
            <scheme val="minor"/>
          </font>
          <fill>
            <patternFill>
              <bgColor theme="0"/>
            </patternFill>
          </fill>
        </dxf>
        <dxf>
          <font>
            <b/>
            <i val="0"/>
            <sz val="12"/>
            <color theme="1"/>
            <name val="Calibri"/>
            <family val="2"/>
            <scheme val="minor"/>
          </font>
          <fill>
            <patternFill>
              <bgColor theme="0"/>
            </patternFill>
          </fill>
        </dxf>
        <dxf>
          <font>
            <b val="0"/>
            <i val="0"/>
            <sz val="11"/>
            <color theme="0" tint="-0.499984740745262"/>
            <name val="Calibri"/>
            <family val="2"/>
            <scheme val="minor"/>
          </font>
          <fill>
            <patternFill>
              <bgColor theme="1"/>
            </patternFill>
          </fill>
        </dxf>
        <dxf>
          <font>
            <b/>
            <i val="0"/>
            <sz val="12"/>
            <color theme="0"/>
            <name val="Calibri"/>
            <family val="2"/>
            <scheme val="minor"/>
          </font>
          <fill>
            <patternFill>
              <bgColor rgb="FF1D1D3C"/>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pivotCacheDefinition" Target="pivotCache/pivotCacheDefinition16.xml"/><Relationship Id="rId39" Type="http://schemas.openxmlformats.org/officeDocument/2006/relationships/customXml" Target="../customXml/item4.xml"/><Relationship Id="rId21" Type="http://schemas.openxmlformats.org/officeDocument/2006/relationships/pivotCacheDefinition" Target="pivotCache/pivotCacheDefinition11.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microsoft.com/office/2007/relationships/slicerCache" Target="slicerCaches/slicerCache1.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4.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 Type="http://schemas.openxmlformats.org/officeDocument/2006/relationships/worksheet" Target="worksheets/sheet5.xml"/><Relationship Id="rId19"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pivotCacheDefinition" Target="pivotCache/pivotCacheDefinition17.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5.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20" Type="http://schemas.openxmlformats.org/officeDocument/2006/relationships/pivotCacheDefinition" Target="pivotCache/pivotCacheDefinition10.xml"/><Relationship Id="rId41" Type="http://schemas.openxmlformats.org/officeDocument/2006/relationships/customXml" Target="../customXml/item6.xml"/><Relationship Id="rId54"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openxmlformats.org/officeDocument/2006/relationships/pivotCacheDefinition" Target="pivotCache/pivotCacheDefinition18.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worksheet" Target="worksheets/sheet10.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1.6729401923881223E-2"/>
          <c:w val="0.93888888888888888"/>
          <c:h val="0.93726474278544547"/>
        </c:manualLayout>
      </c:layout>
      <c:bubbleChart>
        <c:varyColors val="0"/>
        <c:ser>
          <c:idx val="0"/>
          <c:order val="0"/>
          <c:tx>
            <c:v>Completed bookings</c:v>
          </c:tx>
          <c:spPr>
            <a:gradFill flip="none" rotWithShape="1">
              <a:gsLst>
                <a:gs pos="34000">
                  <a:srgbClr val="100D83"/>
                </a:gs>
                <a:gs pos="79000">
                  <a:srgbClr val="7417BD"/>
                </a:gs>
              </a:gsLst>
              <a:path path="circle">
                <a:fillToRect l="100000" t="100000"/>
              </a:path>
              <a:tileRect r="-100000" b="-100000"/>
            </a:gradFill>
            <a:ln w="25400">
              <a:noFill/>
            </a:ln>
            <a:effectLst>
              <a:outerShdw blurRad="127000" sx="108000" sy="108000" algn="ctr" rotWithShape="0">
                <a:srgbClr val="7417BD">
                  <a:alpha val="80000"/>
                </a:srgbClr>
              </a:outerShdw>
            </a:effectLst>
          </c:spPr>
          <c:invertIfNegative val="0"/>
          <c:dLbls>
            <c:dLbl>
              <c:idx val="0"/>
              <c:tx>
                <c:rich>
                  <a:bodyPr/>
                  <a:lstStyle/>
                  <a:p>
                    <a:fld id="{A97BF73B-358B-41FD-B140-CE0058973288}"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5DD2-4615-9084-BDCEA9F4F9E0}"/>
                </c:ext>
              </c:extLst>
            </c:dLbl>
            <c:dLbl>
              <c:idx val="1"/>
              <c:tx>
                <c:rich>
                  <a:bodyPr/>
                  <a:lstStyle/>
                  <a:p>
                    <a:fld id="{4C93C785-56B9-42BF-8D93-746D27B097B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DD2-4615-9084-BDCEA9F4F9E0}"/>
                </c:ext>
              </c:extLst>
            </c:dLbl>
            <c:dLbl>
              <c:idx val="2"/>
              <c:tx>
                <c:rich>
                  <a:bodyPr/>
                  <a:lstStyle/>
                  <a:p>
                    <a:fld id="{105ED6FE-12CD-4B19-95E0-92EF386B37E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DD2-4615-9084-BDCEA9F4F9E0}"/>
                </c:ext>
              </c:extLst>
            </c:dLbl>
            <c:dLbl>
              <c:idx val="3"/>
              <c:tx>
                <c:rich>
                  <a:bodyPr/>
                  <a:lstStyle/>
                  <a:p>
                    <a:fld id="{A0804E81-6FF0-4D0F-9388-7474F99C3B7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DD2-4615-9084-BDCEA9F4F9E0}"/>
                </c:ext>
              </c:extLst>
            </c:dLbl>
            <c:dLbl>
              <c:idx val="4"/>
              <c:tx>
                <c:rich>
                  <a:bodyPr/>
                  <a:lstStyle/>
                  <a:p>
                    <a:fld id="{9CDD06B6-52AB-4864-A187-B0C47E47531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DD2-4615-9084-BDCEA9F4F9E0}"/>
                </c:ext>
              </c:extLst>
            </c:dLbl>
            <c:dLbl>
              <c:idx val="5"/>
              <c:tx>
                <c:rich>
                  <a:bodyPr/>
                  <a:lstStyle/>
                  <a:p>
                    <a:fld id="{5C7B05C1-C252-4093-BD2F-1D25C360B75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5DD2-4615-9084-BDCEA9F4F9E0}"/>
                </c:ext>
              </c:extLst>
            </c:dLbl>
            <c:dLbl>
              <c:idx val="6"/>
              <c:tx>
                <c:rich>
                  <a:bodyPr/>
                  <a:lstStyle/>
                  <a:p>
                    <a:fld id="{F4DD1AA0-BD14-48B5-B8C6-5ACFE268F4C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DD2-4615-9084-BDCEA9F4F9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KPI!$F$34:$F$40</c:f>
              <c:numCache>
                <c:formatCode>General</c:formatCode>
                <c:ptCount val="7"/>
                <c:pt idx="0">
                  <c:v>3</c:v>
                </c:pt>
                <c:pt idx="1">
                  <c:v>7</c:v>
                </c:pt>
                <c:pt idx="2">
                  <c:v>4.5</c:v>
                </c:pt>
                <c:pt idx="3">
                  <c:v>3</c:v>
                </c:pt>
                <c:pt idx="4">
                  <c:v>7</c:v>
                </c:pt>
                <c:pt idx="5">
                  <c:v>5</c:v>
                </c:pt>
                <c:pt idx="6">
                  <c:v>8</c:v>
                </c:pt>
              </c:numCache>
            </c:numRef>
          </c:xVal>
          <c:yVal>
            <c:numRef>
              <c:f>KPI!$G$34:$G$40</c:f>
              <c:numCache>
                <c:formatCode>General</c:formatCode>
                <c:ptCount val="7"/>
                <c:pt idx="0">
                  <c:v>3</c:v>
                </c:pt>
                <c:pt idx="1">
                  <c:v>2</c:v>
                </c:pt>
                <c:pt idx="2">
                  <c:v>1</c:v>
                </c:pt>
                <c:pt idx="3">
                  <c:v>8</c:v>
                </c:pt>
                <c:pt idx="4">
                  <c:v>6</c:v>
                </c:pt>
                <c:pt idx="5">
                  <c:v>8</c:v>
                </c:pt>
                <c:pt idx="6">
                  <c:v>4</c:v>
                </c:pt>
              </c:numCache>
            </c:numRef>
          </c:yVal>
          <c:bubbleSize>
            <c:numRef>
              <c:f>KPI!$H$34:$H$40</c:f>
              <c:numCache>
                <c:formatCode>\$0,,"M"</c:formatCode>
                <c:ptCount val="7"/>
                <c:pt idx="0">
                  <c:v>86374933</c:v>
                </c:pt>
                <c:pt idx="1">
                  <c:v>168948637</c:v>
                </c:pt>
                <c:pt idx="2">
                  <c:v>102531334</c:v>
                </c:pt>
                <c:pt idx="3">
                  <c:v>187494028</c:v>
                </c:pt>
                <c:pt idx="4">
                  <c:v>340814104</c:v>
                </c:pt>
                <c:pt idx="5">
                  <c:v>699306762</c:v>
                </c:pt>
                <c:pt idx="6">
                  <c:v>123066801</c:v>
                </c:pt>
              </c:numCache>
            </c:numRef>
          </c:bubbleSize>
          <c:bubble3D val="0"/>
          <c:extLst>
            <c:ext xmlns:c15="http://schemas.microsoft.com/office/drawing/2012/chart" uri="{02D57815-91ED-43cb-92C2-25804820EDAC}">
              <c15:datalabelsRange>
                <c15:f>KPI!$J$34:$J$40</c15:f>
                <c15:dlblRangeCache>
                  <c:ptCount val="7"/>
                  <c:pt idx="0">
                    <c:v>$86M</c:v>
                  </c:pt>
                  <c:pt idx="1">
                    <c:v>$169M</c:v>
                  </c:pt>
                  <c:pt idx="2">
                    <c:v>$103M</c:v>
                  </c:pt>
                  <c:pt idx="3">
                    <c:v>$187M</c:v>
                  </c:pt>
                  <c:pt idx="4">
                    <c:v>$341M</c:v>
                  </c:pt>
                  <c:pt idx="6">
                    <c:v>$123M</c:v>
                  </c:pt>
                </c15:dlblRangeCache>
              </c15:datalabelsRange>
            </c:ext>
            <c:ext xmlns:c16="http://schemas.microsoft.com/office/drawing/2014/chart" uri="{C3380CC4-5D6E-409C-BE32-E72D297353CC}">
              <c16:uniqueId val="{00000001-5DD2-4615-9084-BDCEA9F4F9E0}"/>
            </c:ext>
          </c:extLst>
        </c:ser>
        <c:ser>
          <c:idx val="1"/>
          <c:order val="1"/>
          <c:tx>
            <c:v>Max</c:v>
          </c:tx>
          <c:spPr>
            <a:gradFill>
              <a:gsLst>
                <a:gs pos="34000">
                  <a:srgbClr val="100D83"/>
                </a:gs>
                <a:gs pos="79000">
                  <a:srgbClr val="DD115E"/>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F8D4136A-69F5-404D-A332-6B72765BD9E1}"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5DD2-4615-9084-BDCEA9F4F9E0}"/>
                </c:ext>
              </c:extLst>
            </c:dLbl>
            <c:dLbl>
              <c:idx val="1"/>
              <c:tx>
                <c:rich>
                  <a:bodyPr/>
                  <a:lstStyle/>
                  <a:p>
                    <a:fld id="{AED4C5D5-34C7-4BA2-AE47-08D740290C15}"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5DD2-4615-9084-BDCEA9F4F9E0}"/>
                </c:ext>
              </c:extLst>
            </c:dLbl>
            <c:dLbl>
              <c:idx val="2"/>
              <c:tx>
                <c:rich>
                  <a:bodyPr/>
                  <a:lstStyle/>
                  <a:p>
                    <a:fld id="{A88B25B5-399D-4FF5-915D-E27C39A912A4}"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5DD2-4615-9084-BDCEA9F4F9E0}"/>
                </c:ext>
              </c:extLst>
            </c:dLbl>
            <c:dLbl>
              <c:idx val="3"/>
              <c:tx>
                <c:rich>
                  <a:bodyPr/>
                  <a:lstStyle/>
                  <a:p>
                    <a:fld id="{EA7CB2A9-3E88-4922-8C12-EB4F2EA2494C}"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5DD2-4615-9084-BDCEA9F4F9E0}"/>
                </c:ext>
              </c:extLst>
            </c:dLbl>
            <c:dLbl>
              <c:idx val="4"/>
              <c:tx>
                <c:rich>
                  <a:bodyPr/>
                  <a:lstStyle/>
                  <a:p>
                    <a:fld id="{3BB97F82-74D1-441A-9DEF-05DEF0FF3C32}"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5DD2-4615-9084-BDCEA9F4F9E0}"/>
                </c:ext>
              </c:extLst>
            </c:dLbl>
            <c:dLbl>
              <c:idx val="5"/>
              <c:tx>
                <c:rich>
                  <a:bodyPr/>
                  <a:lstStyle/>
                  <a:p>
                    <a:fld id="{ECFD8380-192C-479B-92E3-E96243CDFC52}"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5DD2-4615-9084-BDCEA9F4F9E0}"/>
                </c:ext>
              </c:extLst>
            </c:dLbl>
            <c:dLbl>
              <c:idx val="6"/>
              <c:tx>
                <c:rich>
                  <a:bodyPr/>
                  <a:lstStyle/>
                  <a:p>
                    <a:fld id="{31C59DA6-0EA0-4C60-B86E-42E457C53D5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5DD2-4615-9084-BDCEA9F4F9E0}"/>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KPI!$F$34:$F$40</c:f>
              <c:numCache>
                <c:formatCode>General</c:formatCode>
                <c:ptCount val="7"/>
                <c:pt idx="0">
                  <c:v>3</c:v>
                </c:pt>
                <c:pt idx="1">
                  <c:v>7</c:v>
                </c:pt>
                <c:pt idx="2">
                  <c:v>4.5</c:v>
                </c:pt>
                <c:pt idx="3">
                  <c:v>3</c:v>
                </c:pt>
                <c:pt idx="4">
                  <c:v>7</c:v>
                </c:pt>
                <c:pt idx="5">
                  <c:v>5</c:v>
                </c:pt>
                <c:pt idx="6">
                  <c:v>8</c:v>
                </c:pt>
              </c:numCache>
            </c:numRef>
          </c:xVal>
          <c:yVal>
            <c:numRef>
              <c:f>KPI!$G$34:$G$40</c:f>
              <c:numCache>
                <c:formatCode>General</c:formatCode>
                <c:ptCount val="7"/>
                <c:pt idx="0">
                  <c:v>3</c:v>
                </c:pt>
                <c:pt idx="1">
                  <c:v>2</c:v>
                </c:pt>
                <c:pt idx="2">
                  <c:v>1</c:v>
                </c:pt>
                <c:pt idx="3">
                  <c:v>8</c:v>
                </c:pt>
                <c:pt idx="4">
                  <c:v>6</c:v>
                </c:pt>
                <c:pt idx="5">
                  <c:v>8</c:v>
                </c:pt>
                <c:pt idx="6">
                  <c:v>4</c:v>
                </c:pt>
              </c:numCache>
            </c:numRef>
          </c:yVal>
          <c:bubbleSize>
            <c:numRef>
              <c:f>KPI!$I$34:$I$40</c:f>
              <c:numCache>
                <c:formatCode>\$0,,"M"</c:formatCode>
                <c:ptCount val="7"/>
                <c:pt idx="0">
                  <c:v>0</c:v>
                </c:pt>
                <c:pt idx="1">
                  <c:v>0</c:v>
                </c:pt>
                <c:pt idx="2">
                  <c:v>0</c:v>
                </c:pt>
                <c:pt idx="3">
                  <c:v>0</c:v>
                </c:pt>
                <c:pt idx="4">
                  <c:v>0</c:v>
                </c:pt>
                <c:pt idx="5">
                  <c:v>699306762</c:v>
                </c:pt>
                <c:pt idx="6">
                  <c:v>0</c:v>
                </c:pt>
              </c:numCache>
            </c:numRef>
          </c:bubbleSize>
          <c:bubble3D val="0"/>
          <c:extLst>
            <c:ext xmlns:c15="http://schemas.microsoft.com/office/drawing/2012/chart" uri="{02D57815-91ED-43cb-92C2-25804820EDAC}">
              <c15:datalabelsRange>
                <c15:f>KPI!$I$34:$I$40</c15:f>
                <c15:dlblRangeCache>
                  <c:ptCount val="7"/>
                  <c:pt idx="5">
                    <c:v>$699M</c:v>
                  </c:pt>
                </c15:dlblRangeCache>
              </c15:datalabelsRange>
            </c:ext>
            <c:ext xmlns:c16="http://schemas.microsoft.com/office/drawing/2014/chart" uri="{C3380CC4-5D6E-409C-BE32-E72D297353CC}">
              <c16:uniqueId val="{00000002-5DD2-4615-9084-BDCEA9F4F9E0}"/>
            </c:ext>
          </c:extLst>
        </c:ser>
        <c:dLbls>
          <c:showLegendKey val="0"/>
          <c:showVal val="0"/>
          <c:showCatName val="0"/>
          <c:showSerName val="0"/>
          <c:showPercent val="0"/>
          <c:showBubbleSize val="0"/>
        </c:dLbls>
        <c:bubbleScale val="100"/>
        <c:showNegBubbles val="0"/>
        <c:axId val="645378704"/>
        <c:axId val="645379184"/>
      </c:bubbleChart>
      <c:valAx>
        <c:axId val="645378704"/>
        <c:scaling>
          <c:orientation val="minMax"/>
          <c:min val="0"/>
        </c:scaling>
        <c:delete val="1"/>
        <c:axPos val="b"/>
        <c:numFmt formatCode="General" sourceLinked="1"/>
        <c:majorTickMark val="none"/>
        <c:minorTickMark val="none"/>
        <c:tickLblPos val="nextTo"/>
        <c:crossAx val="645379184"/>
        <c:crosses val="autoZero"/>
        <c:crossBetween val="midCat"/>
      </c:valAx>
      <c:valAx>
        <c:axId val="645379184"/>
        <c:scaling>
          <c:orientation val="minMax"/>
          <c:max val="10"/>
          <c:min val="0"/>
        </c:scaling>
        <c:delete val="1"/>
        <c:axPos val="l"/>
        <c:numFmt formatCode="General" sourceLinked="1"/>
        <c:majorTickMark val="none"/>
        <c:minorTickMark val="none"/>
        <c:tickLblPos val="nextTo"/>
        <c:crossAx val="645378704"/>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0"/>
          <c:w val="0.93888888888888888"/>
          <c:h val="0.96851473643919506"/>
        </c:manualLayout>
      </c:layout>
      <c:bubbleChart>
        <c:varyColors val="0"/>
        <c:ser>
          <c:idx val="0"/>
          <c:order val="0"/>
          <c:tx>
            <c:v>Completed bookings</c:v>
          </c:tx>
          <c:spPr>
            <a:gradFill flip="none" rotWithShape="1">
              <a:gsLst>
                <a:gs pos="34000">
                  <a:srgbClr val="100D83"/>
                </a:gs>
                <a:gs pos="79000">
                  <a:srgbClr val="7417BD"/>
                </a:gs>
              </a:gsLst>
              <a:path path="circle">
                <a:fillToRect l="100000" t="100000"/>
              </a:path>
              <a:tileRect r="-100000" b="-100000"/>
            </a:gradFill>
            <a:ln w="25400">
              <a:noFill/>
            </a:ln>
            <a:effectLst>
              <a:outerShdw blurRad="127000" sx="108000" sy="108000" algn="ctr" rotWithShape="0">
                <a:srgbClr val="7417BD">
                  <a:alpha val="80000"/>
                </a:srgbClr>
              </a:outerShdw>
            </a:effectLst>
          </c:spPr>
          <c:invertIfNegative val="0"/>
          <c:dLbls>
            <c:dLbl>
              <c:idx val="0"/>
              <c:tx>
                <c:rich>
                  <a:bodyPr/>
                  <a:lstStyle/>
                  <a:p>
                    <a:fld id="{01D7051D-C398-4887-B9A3-228F82BC1C2D}"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1A3B-4AF9-A20C-4E3FA9141E16}"/>
                </c:ext>
              </c:extLst>
            </c:dLbl>
            <c:dLbl>
              <c:idx val="1"/>
              <c:tx>
                <c:rich>
                  <a:bodyPr/>
                  <a:lstStyle/>
                  <a:p>
                    <a:fld id="{A3510BA0-9D7E-431B-BFB7-13F6D8F213F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A3B-4AF9-A20C-4E3FA9141E16}"/>
                </c:ext>
              </c:extLst>
            </c:dLbl>
            <c:dLbl>
              <c:idx val="2"/>
              <c:tx>
                <c:rich>
                  <a:bodyPr/>
                  <a:lstStyle/>
                  <a:p>
                    <a:fld id="{149A5601-882C-410F-B226-E7B0EDAD882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A3B-4AF9-A20C-4E3FA9141E16}"/>
                </c:ext>
              </c:extLst>
            </c:dLbl>
            <c:dLbl>
              <c:idx val="3"/>
              <c:tx>
                <c:rich>
                  <a:bodyPr/>
                  <a:lstStyle/>
                  <a:p>
                    <a:fld id="{FA139289-E110-44E2-86F7-FEC2889BD15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A3B-4AF9-A20C-4E3FA9141E16}"/>
                </c:ext>
              </c:extLst>
            </c:dLbl>
            <c:dLbl>
              <c:idx val="4"/>
              <c:tx>
                <c:rich>
                  <a:bodyPr/>
                  <a:lstStyle/>
                  <a:p>
                    <a:fld id="{27B782A2-EDDA-4993-85E2-7E9937D9FA5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A3B-4AF9-A20C-4E3FA9141E16}"/>
                </c:ext>
              </c:extLst>
            </c:dLbl>
            <c:dLbl>
              <c:idx val="5"/>
              <c:tx>
                <c:rich>
                  <a:bodyPr/>
                  <a:lstStyle/>
                  <a:p>
                    <a:fld id="{D0B91E78-9975-47BD-822D-FC7BF0D0106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1A3B-4AF9-A20C-4E3FA9141E16}"/>
                </c:ext>
              </c:extLst>
            </c:dLbl>
            <c:dLbl>
              <c:idx val="6"/>
              <c:tx>
                <c:rich>
                  <a:bodyPr/>
                  <a:lstStyle/>
                  <a:p>
                    <a:fld id="{9652ABF0-0A2F-4D6B-910A-8D190BEA1E8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A3B-4AF9-A20C-4E3FA9141E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KPI!$F$34:$F$40</c:f>
              <c:numCache>
                <c:formatCode>General</c:formatCode>
                <c:ptCount val="7"/>
                <c:pt idx="0">
                  <c:v>3</c:v>
                </c:pt>
                <c:pt idx="1">
                  <c:v>7</c:v>
                </c:pt>
                <c:pt idx="2">
                  <c:v>4.5</c:v>
                </c:pt>
                <c:pt idx="3">
                  <c:v>3</c:v>
                </c:pt>
                <c:pt idx="4">
                  <c:v>7</c:v>
                </c:pt>
                <c:pt idx="5">
                  <c:v>5</c:v>
                </c:pt>
                <c:pt idx="6">
                  <c:v>8</c:v>
                </c:pt>
              </c:numCache>
            </c:numRef>
          </c:xVal>
          <c:yVal>
            <c:numRef>
              <c:f>KPI!$G$34:$G$40</c:f>
              <c:numCache>
                <c:formatCode>General</c:formatCode>
                <c:ptCount val="7"/>
                <c:pt idx="0">
                  <c:v>3</c:v>
                </c:pt>
                <c:pt idx="1">
                  <c:v>2</c:v>
                </c:pt>
                <c:pt idx="2">
                  <c:v>1</c:v>
                </c:pt>
                <c:pt idx="3">
                  <c:v>8</c:v>
                </c:pt>
                <c:pt idx="4">
                  <c:v>6</c:v>
                </c:pt>
                <c:pt idx="5">
                  <c:v>8</c:v>
                </c:pt>
                <c:pt idx="6">
                  <c:v>4</c:v>
                </c:pt>
              </c:numCache>
            </c:numRef>
          </c:yVal>
          <c:bubbleSize>
            <c:numRef>
              <c:f>KPI!$H$34:$H$40</c:f>
              <c:numCache>
                <c:formatCode>\$0,,"M"</c:formatCode>
                <c:ptCount val="7"/>
                <c:pt idx="0">
                  <c:v>86374933</c:v>
                </c:pt>
                <c:pt idx="1">
                  <c:v>168948637</c:v>
                </c:pt>
                <c:pt idx="2">
                  <c:v>102531334</c:v>
                </c:pt>
                <c:pt idx="3">
                  <c:v>187494028</c:v>
                </c:pt>
                <c:pt idx="4">
                  <c:v>340814104</c:v>
                </c:pt>
                <c:pt idx="5">
                  <c:v>699306762</c:v>
                </c:pt>
                <c:pt idx="6">
                  <c:v>123066801</c:v>
                </c:pt>
              </c:numCache>
            </c:numRef>
          </c:bubbleSize>
          <c:bubble3D val="0"/>
          <c:extLst>
            <c:ext xmlns:c15="http://schemas.microsoft.com/office/drawing/2012/chart" uri="{02D57815-91ED-43cb-92C2-25804820EDAC}">
              <c15:datalabelsRange>
                <c15:f>KPI!$J$34:$J$40</c15:f>
                <c15:dlblRangeCache>
                  <c:ptCount val="7"/>
                  <c:pt idx="0">
                    <c:v>$86M</c:v>
                  </c:pt>
                  <c:pt idx="1">
                    <c:v>$169M</c:v>
                  </c:pt>
                  <c:pt idx="2">
                    <c:v>$103M</c:v>
                  </c:pt>
                  <c:pt idx="3">
                    <c:v>$187M</c:v>
                  </c:pt>
                  <c:pt idx="4">
                    <c:v>$341M</c:v>
                  </c:pt>
                  <c:pt idx="6">
                    <c:v>$123M</c:v>
                  </c:pt>
                </c15:dlblRangeCache>
              </c15:datalabelsRange>
            </c:ext>
            <c:ext xmlns:c16="http://schemas.microsoft.com/office/drawing/2014/chart" uri="{C3380CC4-5D6E-409C-BE32-E72D297353CC}">
              <c16:uniqueId val="{00000007-1A3B-4AF9-A20C-4E3FA9141E16}"/>
            </c:ext>
          </c:extLst>
        </c:ser>
        <c:ser>
          <c:idx val="1"/>
          <c:order val="1"/>
          <c:tx>
            <c:v>Max</c:v>
          </c:tx>
          <c:spPr>
            <a:gradFill>
              <a:gsLst>
                <a:gs pos="34000">
                  <a:srgbClr val="100D83"/>
                </a:gs>
                <a:gs pos="79000">
                  <a:srgbClr val="DD115E"/>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78F48E94-DB0A-4A4C-9A92-BBBF64B7A326}"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1A3B-4AF9-A20C-4E3FA9141E16}"/>
                </c:ext>
              </c:extLst>
            </c:dLbl>
            <c:dLbl>
              <c:idx val="1"/>
              <c:tx>
                <c:rich>
                  <a:bodyPr/>
                  <a:lstStyle/>
                  <a:p>
                    <a:fld id="{182EFDA5-2BA9-4A71-9566-39CAB737A338}"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1A3B-4AF9-A20C-4E3FA9141E16}"/>
                </c:ext>
              </c:extLst>
            </c:dLbl>
            <c:dLbl>
              <c:idx val="2"/>
              <c:tx>
                <c:rich>
                  <a:bodyPr/>
                  <a:lstStyle/>
                  <a:p>
                    <a:fld id="{AF096157-D6AF-45FA-BB83-38F534B7985E}"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1A3B-4AF9-A20C-4E3FA9141E16}"/>
                </c:ext>
              </c:extLst>
            </c:dLbl>
            <c:dLbl>
              <c:idx val="3"/>
              <c:tx>
                <c:rich>
                  <a:bodyPr/>
                  <a:lstStyle/>
                  <a:p>
                    <a:fld id="{3FF954C4-679D-4ACA-9D53-F308EB39BB86}"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1A3B-4AF9-A20C-4E3FA9141E16}"/>
                </c:ext>
              </c:extLst>
            </c:dLbl>
            <c:dLbl>
              <c:idx val="4"/>
              <c:tx>
                <c:rich>
                  <a:bodyPr/>
                  <a:lstStyle/>
                  <a:p>
                    <a:fld id="{8A42F36D-9A06-4CB9-A015-F8935769F72E}"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1A3B-4AF9-A20C-4E3FA9141E16}"/>
                </c:ext>
              </c:extLst>
            </c:dLbl>
            <c:dLbl>
              <c:idx val="5"/>
              <c:tx>
                <c:rich>
                  <a:bodyPr/>
                  <a:lstStyle/>
                  <a:p>
                    <a:fld id="{7AF27233-33FB-4EE5-8FB6-12552CBB35E4}"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1A3B-4AF9-A20C-4E3FA9141E16}"/>
                </c:ext>
              </c:extLst>
            </c:dLbl>
            <c:dLbl>
              <c:idx val="6"/>
              <c:tx>
                <c:rich>
                  <a:bodyPr/>
                  <a:lstStyle/>
                  <a:p>
                    <a:fld id="{877C0A6B-C7D7-40C9-92D8-8494B51B8B08}"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1A3B-4AF9-A20C-4E3FA9141E16}"/>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KPI!$F$34:$F$40</c:f>
              <c:numCache>
                <c:formatCode>General</c:formatCode>
                <c:ptCount val="7"/>
                <c:pt idx="0">
                  <c:v>3</c:v>
                </c:pt>
                <c:pt idx="1">
                  <c:v>7</c:v>
                </c:pt>
                <c:pt idx="2">
                  <c:v>4.5</c:v>
                </c:pt>
                <c:pt idx="3">
                  <c:v>3</c:v>
                </c:pt>
                <c:pt idx="4">
                  <c:v>7</c:v>
                </c:pt>
                <c:pt idx="5">
                  <c:v>5</c:v>
                </c:pt>
                <c:pt idx="6">
                  <c:v>8</c:v>
                </c:pt>
              </c:numCache>
            </c:numRef>
          </c:xVal>
          <c:yVal>
            <c:numRef>
              <c:f>KPI!$G$34:$G$40</c:f>
              <c:numCache>
                <c:formatCode>General</c:formatCode>
                <c:ptCount val="7"/>
                <c:pt idx="0">
                  <c:v>3</c:v>
                </c:pt>
                <c:pt idx="1">
                  <c:v>2</c:v>
                </c:pt>
                <c:pt idx="2">
                  <c:v>1</c:v>
                </c:pt>
                <c:pt idx="3">
                  <c:v>8</c:v>
                </c:pt>
                <c:pt idx="4">
                  <c:v>6</c:v>
                </c:pt>
                <c:pt idx="5">
                  <c:v>8</c:v>
                </c:pt>
                <c:pt idx="6">
                  <c:v>4</c:v>
                </c:pt>
              </c:numCache>
            </c:numRef>
          </c:yVal>
          <c:bubbleSize>
            <c:numRef>
              <c:f>KPI!$I$34:$I$40</c:f>
              <c:numCache>
                <c:formatCode>\$0,,"M"</c:formatCode>
                <c:ptCount val="7"/>
                <c:pt idx="0">
                  <c:v>0</c:v>
                </c:pt>
                <c:pt idx="1">
                  <c:v>0</c:v>
                </c:pt>
                <c:pt idx="2">
                  <c:v>0</c:v>
                </c:pt>
                <c:pt idx="3">
                  <c:v>0</c:v>
                </c:pt>
                <c:pt idx="4">
                  <c:v>0</c:v>
                </c:pt>
                <c:pt idx="5">
                  <c:v>699306762</c:v>
                </c:pt>
                <c:pt idx="6">
                  <c:v>0</c:v>
                </c:pt>
              </c:numCache>
            </c:numRef>
          </c:bubbleSize>
          <c:bubble3D val="0"/>
          <c:extLst>
            <c:ext xmlns:c15="http://schemas.microsoft.com/office/drawing/2012/chart" uri="{02D57815-91ED-43cb-92C2-25804820EDAC}">
              <c15:datalabelsRange>
                <c15:f>KPI!$I$34:$I$40</c15:f>
                <c15:dlblRangeCache>
                  <c:ptCount val="7"/>
                  <c:pt idx="5">
                    <c:v>$699M</c:v>
                  </c:pt>
                </c15:dlblRangeCache>
              </c15:datalabelsRange>
            </c:ext>
            <c:ext xmlns:c16="http://schemas.microsoft.com/office/drawing/2014/chart" uri="{C3380CC4-5D6E-409C-BE32-E72D297353CC}">
              <c16:uniqueId val="{0000000F-1A3B-4AF9-A20C-4E3FA9141E16}"/>
            </c:ext>
          </c:extLst>
        </c:ser>
        <c:dLbls>
          <c:showLegendKey val="0"/>
          <c:showVal val="0"/>
          <c:showCatName val="0"/>
          <c:showSerName val="0"/>
          <c:showPercent val="0"/>
          <c:showBubbleSize val="0"/>
        </c:dLbls>
        <c:bubbleScale val="70"/>
        <c:showNegBubbles val="0"/>
        <c:axId val="645378704"/>
        <c:axId val="645379184"/>
      </c:bubbleChart>
      <c:valAx>
        <c:axId val="645378704"/>
        <c:scaling>
          <c:orientation val="minMax"/>
          <c:min val="0"/>
        </c:scaling>
        <c:delete val="1"/>
        <c:axPos val="b"/>
        <c:numFmt formatCode="General" sourceLinked="1"/>
        <c:majorTickMark val="none"/>
        <c:minorTickMark val="none"/>
        <c:tickLblPos val="nextTo"/>
        <c:crossAx val="645379184"/>
        <c:crosses val="autoZero"/>
        <c:crossBetween val="midCat"/>
      </c:valAx>
      <c:valAx>
        <c:axId val="645379184"/>
        <c:scaling>
          <c:orientation val="minMax"/>
          <c:max val="10"/>
          <c:min val="0"/>
        </c:scaling>
        <c:delete val="1"/>
        <c:axPos val="l"/>
        <c:numFmt formatCode="General" sourceLinked="1"/>
        <c:majorTickMark val="none"/>
        <c:minorTickMark val="none"/>
        <c:tickLblPos val="nextTo"/>
        <c:crossAx val="645378704"/>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9BF8F2"/>
              </a:solidFill>
              <a:ln w="19050">
                <a:noFill/>
              </a:ln>
              <a:effectLst/>
            </c:spPr>
            <c:extLst>
              <c:ext xmlns:c16="http://schemas.microsoft.com/office/drawing/2014/chart" uri="{C3380CC4-5D6E-409C-BE32-E72D297353CC}">
                <c16:uniqueId val="{00000001-2236-4FBD-B637-9B330A5D7597}"/>
              </c:ext>
            </c:extLst>
          </c:dPt>
          <c:dPt>
            <c:idx val="1"/>
            <c:bubble3D val="0"/>
            <c:spPr>
              <a:solidFill>
                <a:srgbClr val="C240D8"/>
              </a:solidFill>
              <a:ln w="19050">
                <a:noFill/>
              </a:ln>
              <a:effectLst/>
            </c:spPr>
            <c:extLst>
              <c:ext xmlns:c16="http://schemas.microsoft.com/office/drawing/2014/chart" uri="{C3380CC4-5D6E-409C-BE32-E72D297353CC}">
                <c16:uniqueId val="{00000003-2236-4FBD-B637-9B330A5D7597}"/>
              </c:ext>
            </c:extLst>
          </c:dPt>
          <c:dLbls>
            <c:dLbl>
              <c:idx val="0"/>
              <c:layout>
                <c:manualLayout>
                  <c:x val="-7.6399825021872231E-2"/>
                  <c:y val="0.29513943569553808"/>
                </c:manualLayout>
              </c:layout>
              <c:showLegendKey val="0"/>
              <c:showVal val="1"/>
              <c:showCatName val="0"/>
              <c:showSerName val="0"/>
              <c:showPercent val="0"/>
              <c:showBubbleSize val="0"/>
              <c:extLst>
                <c:ext xmlns:c15="http://schemas.microsoft.com/office/drawing/2012/chart" uri="{CE6537A1-D6FC-4f65-9D91-7224C49458BB}">
                  <c15:layout>
                    <c:manualLayout>
                      <c:w val="0.35989798150231228"/>
                      <c:h val="0.14552110673665791"/>
                    </c:manualLayout>
                  </c15:layout>
                </c:ext>
                <c:ext xmlns:c16="http://schemas.microsoft.com/office/drawing/2014/chart" uri="{C3380CC4-5D6E-409C-BE32-E72D297353CC}">
                  <c16:uniqueId val="{00000001-2236-4FBD-B637-9B330A5D7597}"/>
                </c:ext>
              </c:extLst>
            </c:dLbl>
            <c:dLbl>
              <c:idx val="1"/>
              <c:layout>
                <c:manualLayout>
                  <c:x val="3.968253968253968E-2"/>
                  <c:y val="-0.26041666666666669"/>
                </c:manualLayout>
              </c:layout>
              <c:showLegendKey val="0"/>
              <c:showVal val="1"/>
              <c:showCatName val="0"/>
              <c:showSerName val="0"/>
              <c:showPercent val="0"/>
              <c:showBubbleSize val="0"/>
              <c:extLst>
                <c:ext xmlns:c15="http://schemas.microsoft.com/office/drawing/2012/chart" uri="{CE6537A1-D6FC-4f65-9D91-7224C49458BB}">
                  <c15:layout>
                    <c:manualLayout>
                      <c:w val="0.49285714285714288"/>
                      <c:h val="0.14552110673665791"/>
                    </c:manualLayout>
                  </c15:layout>
                </c:ext>
                <c:ext xmlns:c16="http://schemas.microsoft.com/office/drawing/2014/chart" uri="{C3380CC4-5D6E-409C-BE32-E72D297353CC}">
                  <c16:uniqueId val="{00000003-2236-4FBD-B637-9B330A5D7597}"/>
                </c:ext>
              </c:extLst>
            </c:dLbl>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KPI!$C$75:$C$76</c:f>
              <c:strCache>
                <c:ptCount val="2"/>
                <c:pt idx="0">
                  <c:v>weekday</c:v>
                </c:pt>
                <c:pt idx="1">
                  <c:v>weekend</c:v>
                </c:pt>
              </c:strCache>
            </c:strRef>
          </c:cat>
          <c:val>
            <c:numRef>
              <c:f>KPI!$D$75:$D$76</c:f>
              <c:numCache>
                <c:formatCode>\$0.00,"K"</c:formatCode>
                <c:ptCount val="2"/>
                <c:pt idx="0">
                  <c:v>12679.581331942436</c:v>
                </c:pt>
                <c:pt idx="1">
                  <c:v>12723.538325201633</c:v>
                </c:pt>
              </c:numCache>
            </c:numRef>
          </c:val>
          <c:extLst>
            <c:ext xmlns:c16="http://schemas.microsoft.com/office/drawing/2014/chart" uri="{C3380CC4-5D6E-409C-BE32-E72D297353CC}">
              <c16:uniqueId val="{00000004-2236-4FBD-B637-9B330A5D759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C240D8"/>
              </a:solidFill>
              <a:ln w="19050">
                <a:noFill/>
              </a:ln>
              <a:effectLst/>
            </c:spPr>
            <c:extLst>
              <c:ext xmlns:c16="http://schemas.microsoft.com/office/drawing/2014/chart" uri="{C3380CC4-5D6E-409C-BE32-E72D297353CC}">
                <c16:uniqueId val="{00000001-49D0-4F48-A8D1-FE340407A6A0}"/>
              </c:ext>
            </c:extLst>
          </c:dPt>
          <c:dPt>
            <c:idx val="1"/>
            <c:bubble3D val="0"/>
            <c:spPr>
              <a:solidFill>
                <a:srgbClr val="9BF8F2"/>
              </a:solidFill>
              <a:ln w="19050">
                <a:noFill/>
              </a:ln>
              <a:effectLst/>
            </c:spPr>
            <c:extLst>
              <c:ext xmlns:c16="http://schemas.microsoft.com/office/drawing/2014/chart" uri="{C3380CC4-5D6E-409C-BE32-E72D297353CC}">
                <c16:uniqueId val="{00000003-49D0-4F48-A8D1-FE340407A6A0}"/>
              </c:ext>
            </c:extLst>
          </c:dPt>
          <c:dLbls>
            <c:dLbl>
              <c:idx val="0"/>
              <c:layout>
                <c:manualLayout>
                  <c:x val="2.9728464419475565E-2"/>
                  <c:y val="0.18055555555555555"/>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9D0-4F48-A8D1-FE340407A6A0}"/>
                </c:ext>
              </c:extLst>
            </c:dLbl>
            <c:dLbl>
              <c:idx val="1"/>
              <c:layout>
                <c:manualLayout>
                  <c:x val="-5.945692883895131E-2"/>
                  <c:y val="-0.1388888888888889"/>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9D0-4F48-A8D1-FE340407A6A0}"/>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KPI!$E$25:$E$26</c:f>
              <c:strCache>
                <c:ptCount val="2"/>
                <c:pt idx="0">
                  <c:v>weekday</c:v>
                </c:pt>
                <c:pt idx="1">
                  <c:v>weekend</c:v>
                </c:pt>
              </c:strCache>
            </c:strRef>
          </c:cat>
          <c:val>
            <c:numRef>
              <c:f>KPI!$F$25:$F$26</c:f>
              <c:numCache>
                <c:formatCode>0,"K"</c:formatCode>
                <c:ptCount val="2"/>
                <c:pt idx="0">
                  <c:v>84358</c:v>
                </c:pt>
                <c:pt idx="1">
                  <c:v>50215</c:v>
                </c:pt>
              </c:numCache>
            </c:numRef>
          </c:val>
          <c:extLst>
            <c:ext xmlns:c16="http://schemas.microsoft.com/office/drawing/2014/chart" uri="{C3380CC4-5D6E-409C-BE32-E72D297353CC}">
              <c16:uniqueId val="{00000004-49D0-4F48-A8D1-FE340407A6A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flip="none" rotWithShape="1">
              <a:gsLst>
                <a:gs pos="34000">
                  <a:srgbClr val="C240D8"/>
                </a:gs>
                <a:gs pos="83000">
                  <a:srgbClr val="9BF8F2"/>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KPI!$C$93:$C$99</c:f>
              <c:strCache>
                <c:ptCount val="7"/>
                <c:pt idx="0">
                  <c:v>direct offline</c:v>
                </c:pt>
                <c:pt idx="1">
                  <c:v>journey</c:v>
                </c:pt>
                <c:pt idx="2">
                  <c:v>tripster</c:v>
                </c:pt>
                <c:pt idx="3">
                  <c:v>direct online</c:v>
                </c:pt>
                <c:pt idx="4">
                  <c:v>logtrip</c:v>
                </c:pt>
                <c:pt idx="5">
                  <c:v>makeyourtrip</c:v>
                </c:pt>
                <c:pt idx="6">
                  <c:v>others</c:v>
                </c:pt>
              </c:strCache>
            </c:strRef>
          </c:cat>
          <c:val>
            <c:numRef>
              <c:f>KPI!$D$93:$D$99</c:f>
              <c:numCache>
                <c:formatCode>0.00,"K"</c:formatCode>
                <c:ptCount val="7"/>
                <c:pt idx="0">
                  <c:v>1654</c:v>
                </c:pt>
                <c:pt idx="1">
                  <c:v>2009</c:v>
                </c:pt>
                <c:pt idx="2">
                  <c:v>2407</c:v>
                </c:pt>
                <c:pt idx="3">
                  <c:v>3343</c:v>
                </c:pt>
                <c:pt idx="4">
                  <c:v>3586</c:v>
                </c:pt>
                <c:pt idx="5">
                  <c:v>6721</c:v>
                </c:pt>
                <c:pt idx="6">
                  <c:v>13696</c:v>
                </c:pt>
              </c:numCache>
            </c:numRef>
          </c:val>
          <c:extLst>
            <c:ext xmlns:c16="http://schemas.microsoft.com/office/drawing/2014/chart" uri="{C3380CC4-5D6E-409C-BE32-E72D297353CC}">
              <c16:uniqueId val="{00000000-79A1-4FAF-AE6E-54CEFEEEE656}"/>
            </c:ext>
          </c:extLst>
        </c:ser>
        <c:dLbls>
          <c:showLegendKey val="0"/>
          <c:showVal val="0"/>
          <c:showCatName val="0"/>
          <c:showSerName val="0"/>
          <c:showPercent val="0"/>
          <c:showBubbleSize val="0"/>
        </c:dLbls>
        <c:gapWidth val="92"/>
        <c:axId val="594717984"/>
        <c:axId val="594718464"/>
      </c:barChart>
      <c:catAx>
        <c:axId val="59471798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4718464"/>
        <c:crosses val="autoZero"/>
        <c:auto val="1"/>
        <c:lblAlgn val="ctr"/>
        <c:lblOffset val="100"/>
        <c:noMultiLvlLbl val="0"/>
      </c:catAx>
      <c:valAx>
        <c:axId val="594718464"/>
        <c:scaling>
          <c:orientation val="minMax"/>
        </c:scaling>
        <c:delete val="1"/>
        <c:axPos val="b"/>
        <c:numFmt formatCode="0.00,&quot;K&quot;" sourceLinked="1"/>
        <c:majorTickMark val="none"/>
        <c:minorTickMark val="none"/>
        <c:tickLblPos val="nextTo"/>
        <c:crossAx val="5947179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a:gsLst>
                <a:gs pos="34000">
                  <a:srgbClr val="C240D8"/>
                </a:gs>
                <a:gs pos="83000">
                  <a:srgbClr val="9BF8F2"/>
                </a:gs>
              </a:gsLst>
              <a:lin ang="108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KPI!$C$148:$C$154</c:f>
              <c:strCache>
                <c:ptCount val="7"/>
                <c:pt idx="0">
                  <c:v>Utopia Seasons</c:v>
                </c:pt>
                <c:pt idx="1">
                  <c:v>Utopia Grands</c:v>
                </c:pt>
                <c:pt idx="2">
                  <c:v>Utopia Bay</c:v>
                </c:pt>
                <c:pt idx="3">
                  <c:v>Utopia Blu</c:v>
                </c:pt>
                <c:pt idx="4">
                  <c:v>Utopia Exotica</c:v>
                </c:pt>
                <c:pt idx="5">
                  <c:v>Utopia City</c:v>
                </c:pt>
                <c:pt idx="6">
                  <c:v>Utopia Palace</c:v>
                </c:pt>
              </c:strCache>
            </c:strRef>
          </c:cat>
          <c:val>
            <c:numRef>
              <c:f>KPI!$D$148:$D$154</c:f>
              <c:numCache>
                <c:formatCode>0.00,"K"</c:formatCode>
                <c:ptCount val="7"/>
                <c:pt idx="0">
                  <c:v>987</c:v>
                </c:pt>
                <c:pt idx="1">
                  <c:v>4272</c:v>
                </c:pt>
                <c:pt idx="2">
                  <c:v>5313</c:v>
                </c:pt>
                <c:pt idx="3">
                  <c:v>5372</c:v>
                </c:pt>
                <c:pt idx="4">
                  <c:v>5712</c:v>
                </c:pt>
                <c:pt idx="5">
                  <c:v>5811</c:v>
                </c:pt>
                <c:pt idx="6">
                  <c:v>5949</c:v>
                </c:pt>
              </c:numCache>
            </c:numRef>
          </c:val>
          <c:extLst>
            <c:ext xmlns:c16="http://schemas.microsoft.com/office/drawing/2014/chart" uri="{C3380CC4-5D6E-409C-BE32-E72D297353CC}">
              <c16:uniqueId val="{00000000-06CF-49CC-A4DB-419269C08C23}"/>
            </c:ext>
          </c:extLst>
        </c:ser>
        <c:dLbls>
          <c:showLegendKey val="0"/>
          <c:showVal val="0"/>
          <c:showCatName val="0"/>
          <c:showSerName val="0"/>
          <c:showPercent val="0"/>
          <c:showBubbleSize val="0"/>
        </c:dLbls>
        <c:gapWidth val="92"/>
        <c:axId val="1919284080"/>
        <c:axId val="1919281680"/>
      </c:barChart>
      <c:catAx>
        <c:axId val="19192840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19281680"/>
        <c:crosses val="autoZero"/>
        <c:auto val="1"/>
        <c:lblAlgn val="ctr"/>
        <c:lblOffset val="100"/>
        <c:noMultiLvlLbl val="0"/>
      </c:catAx>
      <c:valAx>
        <c:axId val="1919281680"/>
        <c:scaling>
          <c:orientation val="minMax"/>
        </c:scaling>
        <c:delete val="1"/>
        <c:axPos val="b"/>
        <c:numFmt formatCode="0.00,&quot;K&quot;" sourceLinked="1"/>
        <c:majorTickMark val="none"/>
        <c:minorTickMark val="none"/>
        <c:tickLblPos val="nextTo"/>
        <c:crossAx val="1919284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DC25FA"/>
              </a:solidFill>
              <a:ln w="19050">
                <a:noFill/>
              </a:ln>
              <a:effectLst/>
            </c:spPr>
            <c:extLst>
              <c:ext xmlns:c16="http://schemas.microsoft.com/office/drawing/2014/chart" uri="{C3380CC4-5D6E-409C-BE32-E72D297353CC}">
                <c16:uniqueId val="{00000001-B326-4DE0-BF68-18577D9CDFD5}"/>
              </c:ext>
            </c:extLst>
          </c:dPt>
          <c:dPt>
            <c:idx val="1"/>
            <c:bubble3D val="0"/>
            <c:spPr>
              <a:solidFill>
                <a:srgbClr val="9BF8F2"/>
              </a:solidFill>
              <a:ln w="19050">
                <a:noFill/>
              </a:ln>
              <a:effectLst/>
            </c:spPr>
            <c:extLst>
              <c:ext xmlns:c16="http://schemas.microsoft.com/office/drawing/2014/chart" uri="{C3380CC4-5D6E-409C-BE32-E72D297353CC}">
                <c16:uniqueId val="{00000003-B326-4DE0-BF68-18577D9CDFD5}"/>
              </c:ext>
            </c:extLst>
          </c:dPt>
          <c:dLbls>
            <c:dLbl>
              <c:idx val="0"/>
              <c:layout>
                <c:manualLayout>
                  <c:x val="8.0697359197693802E-2"/>
                  <c:y val="5.09461426491993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26-4DE0-BF68-18577D9CDFD5}"/>
                </c:ext>
              </c:extLst>
            </c:dLbl>
            <c:dLbl>
              <c:idx val="1"/>
              <c:layout>
                <c:manualLayout>
                  <c:x val="-9.1701544542833927E-2"/>
                  <c:y val="-4.36681222707423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26-4DE0-BF68-18577D9CDFD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KPI!$C$204:$C$205</c:f>
              <c:strCache>
                <c:ptCount val="2"/>
                <c:pt idx="0">
                  <c:v>weekday</c:v>
                </c:pt>
                <c:pt idx="1">
                  <c:v>weekend</c:v>
                </c:pt>
              </c:strCache>
            </c:strRef>
          </c:cat>
          <c:val>
            <c:numRef>
              <c:f>KPI!$D$204:$D$205</c:f>
              <c:numCache>
                <c:formatCode>0.00,"K"</c:formatCode>
                <c:ptCount val="2"/>
                <c:pt idx="0">
                  <c:v>21121</c:v>
                </c:pt>
                <c:pt idx="1">
                  <c:v>12295</c:v>
                </c:pt>
              </c:numCache>
            </c:numRef>
          </c:val>
          <c:extLst>
            <c:ext xmlns:c16="http://schemas.microsoft.com/office/drawing/2014/chart" uri="{C3380CC4-5D6E-409C-BE32-E72D297353CC}">
              <c16:uniqueId val="{00000004-B326-4DE0-BF68-18577D9CDFD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3947813704138041"/>
          <c:y val="0.1193339008299638"/>
          <c:w val="0.31395152733567877"/>
          <c:h val="0.66467215246742806"/>
        </c:manualLayout>
      </c:layout>
      <c:doughnutChart>
        <c:varyColors val="1"/>
        <c:ser>
          <c:idx val="0"/>
          <c:order val="0"/>
          <c:spPr>
            <a:ln>
              <a:noFill/>
            </a:ln>
          </c:spPr>
          <c:dPt>
            <c:idx val="0"/>
            <c:bubble3D val="0"/>
            <c:spPr>
              <a:solidFill>
                <a:srgbClr val="DC25FA"/>
              </a:solidFill>
              <a:ln w="19050">
                <a:noFill/>
              </a:ln>
              <a:effectLst/>
            </c:spPr>
            <c:extLst>
              <c:ext xmlns:c16="http://schemas.microsoft.com/office/drawing/2014/chart" uri="{C3380CC4-5D6E-409C-BE32-E72D297353CC}">
                <c16:uniqueId val="{00000001-897A-45EE-BE08-941D1D14C3CC}"/>
              </c:ext>
            </c:extLst>
          </c:dPt>
          <c:dPt>
            <c:idx val="1"/>
            <c:bubble3D val="0"/>
            <c:spPr>
              <a:solidFill>
                <a:srgbClr val="7417BD"/>
              </a:solidFill>
              <a:ln w="19050">
                <a:noFill/>
              </a:ln>
              <a:effectLst/>
            </c:spPr>
            <c:extLst>
              <c:ext xmlns:c16="http://schemas.microsoft.com/office/drawing/2014/chart" uri="{C3380CC4-5D6E-409C-BE32-E72D297353CC}">
                <c16:uniqueId val="{00000003-897A-45EE-BE08-941D1D14C3CC}"/>
              </c:ext>
            </c:extLst>
          </c:dPt>
          <c:dPt>
            <c:idx val="2"/>
            <c:bubble3D val="0"/>
            <c:spPr>
              <a:solidFill>
                <a:schemeClr val="accent3"/>
              </a:solidFill>
              <a:ln w="19050">
                <a:noFill/>
              </a:ln>
              <a:effectLst/>
            </c:spPr>
            <c:extLst>
              <c:ext xmlns:c16="http://schemas.microsoft.com/office/drawing/2014/chart" uri="{C3380CC4-5D6E-409C-BE32-E72D297353CC}">
                <c16:uniqueId val="{00000005-897A-45EE-BE08-941D1D14C3CC}"/>
              </c:ext>
            </c:extLst>
          </c:dPt>
          <c:dPt>
            <c:idx val="3"/>
            <c:bubble3D val="0"/>
            <c:spPr>
              <a:solidFill>
                <a:srgbClr val="9BF8F2"/>
              </a:solidFill>
              <a:ln w="19050">
                <a:noFill/>
              </a:ln>
              <a:effectLst/>
            </c:spPr>
            <c:extLst>
              <c:ext xmlns:c16="http://schemas.microsoft.com/office/drawing/2014/chart" uri="{C3380CC4-5D6E-409C-BE32-E72D297353CC}">
                <c16:uniqueId val="{00000007-897A-45EE-BE08-941D1D14C3CC}"/>
              </c:ext>
            </c:extLst>
          </c:dPt>
          <c:dLbls>
            <c:dLbl>
              <c:idx val="0"/>
              <c:layout>
                <c:manualLayout>
                  <c:x val="7.4468085106382975E-2"/>
                  <c:y val="-7.50750750750750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97A-45EE-BE08-941D1D14C3CC}"/>
                </c:ext>
              </c:extLst>
            </c:dLbl>
            <c:dLbl>
              <c:idx val="1"/>
              <c:layout>
                <c:manualLayout>
                  <c:x val="0.14184397163120568"/>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7A-45EE-BE08-941D1D14C3CC}"/>
                </c:ext>
              </c:extLst>
            </c:dLbl>
            <c:dLbl>
              <c:idx val="2"/>
              <c:layout>
                <c:manualLayout>
                  <c:x val="-7.4468085106383017E-2"/>
                  <c:y val="6.0060060060060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97A-45EE-BE08-941D1D14C3CC}"/>
                </c:ext>
              </c:extLst>
            </c:dLbl>
            <c:dLbl>
              <c:idx val="3"/>
              <c:layout>
                <c:manualLayout>
                  <c:x val="-0.10283687943262411"/>
                  <c:y val="-3.75375375375375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97A-45EE-BE08-941D1D14C3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KPI!$C$217:$C$220</c:f>
              <c:strCache>
                <c:ptCount val="4"/>
                <c:pt idx="0">
                  <c:v>Elite</c:v>
                </c:pt>
                <c:pt idx="1">
                  <c:v>Premium</c:v>
                </c:pt>
                <c:pt idx="2">
                  <c:v>Presidential</c:v>
                </c:pt>
                <c:pt idx="3">
                  <c:v>Standard</c:v>
                </c:pt>
              </c:strCache>
            </c:strRef>
          </c:cat>
          <c:val>
            <c:numRef>
              <c:f>KPI!$D$217:$D$220</c:f>
              <c:numCache>
                <c:formatCode>0.00,"K"</c:formatCode>
                <c:ptCount val="4"/>
                <c:pt idx="0">
                  <c:v>12356</c:v>
                </c:pt>
                <c:pt idx="1">
                  <c:v>7604</c:v>
                </c:pt>
                <c:pt idx="2">
                  <c:v>3928</c:v>
                </c:pt>
                <c:pt idx="3">
                  <c:v>9528</c:v>
                </c:pt>
              </c:numCache>
            </c:numRef>
          </c:val>
          <c:extLst>
            <c:ext xmlns:c16="http://schemas.microsoft.com/office/drawing/2014/chart" uri="{C3380CC4-5D6E-409C-BE32-E72D297353CC}">
              <c16:uniqueId val="{00000008-897A-45EE-BE08-941D1D14C3C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[Hospitality_Domain_Project_v1.xlsx]KPI!PivotTable7</c:name>
    <c:fmtId val="1"/>
  </c:pivotSource>
  <c:chart>
    <c:autoTitleDeleted val="0"/>
    <c:pivotFmts>
      <c:pivotFmt>
        <c:idx val="0"/>
        <c:spPr>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1000">
                <a:srgbClr val="194AFE"/>
              </a:gs>
              <a:gs pos="100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KPI!$C$56</c:f>
              <c:strCache>
                <c:ptCount val="1"/>
                <c:pt idx="0">
                  <c:v>Sum of revenue_realized2</c:v>
                </c:pt>
              </c:strCache>
            </c:strRef>
          </c:tx>
          <c:spPr>
            <a:gradFill flip="none" rotWithShape="1">
              <a:gsLst>
                <a:gs pos="31000">
                  <a:srgbClr val="194AFE"/>
                </a:gs>
                <a:gs pos="100000">
                  <a:schemeClr val="tx1"/>
                </a:gs>
              </a:gsLst>
              <a:lin ang="5400000" scaled="1"/>
              <a:tileRect/>
            </a:gradFill>
            <a:ln>
              <a:noFill/>
            </a:ln>
            <a:effectLst/>
          </c:spPr>
          <c:cat>
            <c:strRef>
              <c:f>KPI!$A$57:$A$70</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KPI!$C$57:$C$70</c:f>
              <c:numCache>
                <c:formatCode>\$0.0,,"M"</c:formatCode>
                <c:ptCount val="14"/>
                <c:pt idx="0">
                  <c:v>138065854</c:v>
                </c:pt>
                <c:pt idx="1">
                  <c:v>139388860</c:v>
                </c:pt>
                <c:pt idx="2">
                  <c:v>114922175</c:v>
                </c:pt>
                <c:pt idx="3">
                  <c:v>138720126</c:v>
                </c:pt>
                <c:pt idx="4">
                  <c:v>115568569</c:v>
                </c:pt>
                <c:pt idx="5">
                  <c:v>139575203</c:v>
                </c:pt>
                <c:pt idx="6">
                  <c:v>138674279</c:v>
                </c:pt>
                <c:pt idx="7">
                  <c:v>114152421</c:v>
                </c:pt>
                <c:pt idx="8">
                  <c:v>139555632</c:v>
                </c:pt>
                <c:pt idx="9">
                  <c:v>139383916</c:v>
                </c:pt>
                <c:pt idx="10">
                  <c:v>139730590</c:v>
                </c:pt>
                <c:pt idx="11">
                  <c:v>114797648</c:v>
                </c:pt>
                <c:pt idx="12">
                  <c:v>115029725</c:v>
                </c:pt>
                <c:pt idx="13">
                  <c:v>20971601</c:v>
                </c:pt>
              </c:numCache>
            </c:numRef>
          </c:val>
          <c:extLst>
            <c:ext xmlns:c16="http://schemas.microsoft.com/office/drawing/2014/chart" uri="{C3380CC4-5D6E-409C-BE32-E72D297353CC}">
              <c16:uniqueId val="{00000001-E821-448A-9AB1-E9B5AE1BD1D3}"/>
            </c:ext>
          </c:extLst>
        </c:ser>
        <c:dLbls>
          <c:showLegendKey val="0"/>
          <c:showVal val="0"/>
          <c:showCatName val="0"/>
          <c:showSerName val="0"/>
          <c:showPercent val="0"/>
          <c:showBubbleSize val="0"/>
        </c:dLbls>
        <c:axId val="645750352"/>
        <c:axId val="645751312"/>
      </c:areaChart>
      <c:lineChart>
        <c:grouping val="standard"/>
        <c:varyColors val="0"/>
        <c:ser>
          <c:idx val="0"/>
          <c:order val="0"/>
          <c:tx>
            <c:strRef>
              <c:f>KPI!$B$56</c:f>
              <c:strCache>
                <c:ptCount val="1"/>
                <c:pt idx="0">
                  <c:v>Sum of revenue_realized</c:v>
                </c:pt>
              </c:strCache>
            </c:strRef>
          </c:tx>
          <c:spPr>
            <a:ln w="12700" cap="rnd">
              <a:solidFill>
                <a:srgbClr val="194AFE"/>
              </a:solidFill>
              <a:round/>
            </a:ln>
            <a:effectLst/>
          </c:spPr>
          <c:marker>
            <c:symbol val="none"/>
          </c:marker>
          <c:cat>
            <c:strRef>
              <c:f>KPI!$A$57:$A$70</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KPI!$B$57:$B$70</c:f>
              <c:numCache>
                <c:formatCode>\$0.0,,"M"</c:formatCode>
                <c:ptCount val="14"/>
                <c:pt idx="0">
                  <c:v>138065854</c:v>
                </c:pt>
                <c:pt idx="1">
                  <c:v>139388860</c:v>
                </c:pt>
                <c:pt idx="2">
                  <c:v>114922175</c:v>
                </c:pt>
                <c:pt idx="3">
                  <c:v>138720126</c:v>
                </c:pt>
                <c:pt idx="4">
                  <c:v>115568569</c:v>
                </c:pt>
                <c:pt idx="5">
                  <c:v>139575203</c:v>
                </c:pt>
                <c:pt idx="6">
                  <c:v>138674279</c:v>
                </c:pt>
                <c:pt idx="7">
                  <c:v>114152421</c:v>
                </c:pt>
                <c:pt idx="8">
                  <c:v>139555632</c:v>
                </c:pt>
                <c:pt idx="9">
                  <c:v>139383916</c:v>
                </c:pt>
                <c:pt idx="10">
                  <c:v>139730590</c:v>
                </c:pt>
                <c:pt idx="11">
                  <c:v>114797648</c:v>
                </c:pt>
                <c:pt idx="12">
                  <c:v>115029725</c:v>
                </c:pt>
                <c:pt idx="13">
                  <c:v>20971601</c:v>
                </c:pt>
              </c:numCache>
            </c:numRef>
          </c:val>
          <c:smooth val="0"/>
          <c:extLst>
            <c:ext xmlns:c16="http://schemas.microsoft.com/office/drawing/2014/chart" uri="{C3380CC4-5D6E-409C-BE32-E72D297353CC}">
              <c16:uniqueId val="{00000000-E821-448A-9AB1-E9B5AE1BD1D3}"/>
            </c:ext>
          </c:extLst>
        </c:ser>
        <c:dLbls>
          <c:showLegendKey val="0"/>
          <c:showVal val="0"/>
          <c:showCatName val="0"/>
          <c:showSerName val="0"/>
          <c:showPercent val="0"/>
          <c:showBubbleSize val="0"/>
        </c:dLbls>
        <c:marker val="1"/>
        <c:smooth val="0"/>
        <c:axId val="645750352"/>
        <c:axId val="645751312"/>
      </c:lineChart>
      <c:catAx>
        <c:axId val="645750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751312"/>
        <c:crosses val="autoZero"/>
        <c:auto val="1"/>
        <c:lblAlgn val="ctr"/>
        <c:lblOffset val="100"/>
        <c:noMultiLvlLbl val="0"/>
      </c:catAx>
      <c:valAx>
        <c:axId val="645751312"/>
        <c:scaling>
          <c:orientation val="minMax"/>
        </c:scaling>
        <c:delete val="1"/>
        <c:axPos val="l"/>
        <c:numFmt formatCode="\$0.0,,&quot;M&quot;" sourceLinked="1"/>
        <c:majorTickMark val="out"/>
        <c:minorTickMark val="none"/>
        <c:tickLblPos val="nextTo"/>
        <c:crossAx val="645750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D8-44A9-A63D-F0CBA7CFA7DE}"/>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06DF-4CE9-9547-538AD6AC2007}"/>
              </c:ext>
            </c:extLst>
          </c:dPt>
          <c:cat>
            <c:strRef>
              <c:f>KPI!$C$75:$C$76</c:f>
              <c:strCache>
                <c:ptCount val="2"/>
                <c:pt idx="0">
                  <c:v>weekday</c:v>
                </c:pt>
                <c:pt idx="1">
                  <c:v>weekend</c:v>
                </c:pt>
              </c:strCache>
            </c:strRef>
          </c:cat>
          <c:val>
            <c:numRef>
              <c:f>KPI!$D$75:$D$76</c:f>
              <c:numCache>
                <c:formatCode>\$0.00,"K"</c:formatCode>
                <c:ptCount val="2"/>
                <c:pt idx="0">
                  <c:v>12679.581331942436</c:v>
                </c:pt>
                <c:pt idx="1">
                  <c:v>12723.538325201633</c:v>
                </c:pt>
              </c:numCache>
            </c:numRef>
          </c:val>
          <c:extLst>
            <c:ext xmlns:c16="http://schemas.microsoft.com/office/drawing/2014/chart" uri="{C3380CC4-5D6E-409C-BE32-E72D297353CC}">
              <c16:uniqueId val="{00000000-06DF-4CE9-9547-538AD6AC200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9C-4D86-BCF9-2F0A9B8551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9C-4D86-BCF9-2F0A9B855111}"/>
              </c:ext>
            </c:extLst>
          </c:dPt>
          <c:cat>
            <c:strRef>
              <c:f>KPI!$E$25:$E$26</c:f>
              <c:strCache>
                <c:ptCount val="2"/>
                <c:pt idx="0">
                  <c:v>weekday</c:v>
                </c:pt>
                <c:pt idx="1">
                  <c:v>weekend</c:v>
                </c:pt>
              </c:strCache>
            </c:strRef>
          </c:cat>
          <c:val>
            <c:numRef>
              <c:f>KPI!$F$25:$F$26</c:f>
              <c:numCache>
                <c:formatCode>0,"K"</c:formatCode>
                <c:ptCount val="2"/>
                <c:pt idx="0">
                  <c:v>84358</c:v>
                </c:pt>
                <c:pt idx="1">
                  <c:v>50215</c:v>
                </c:pt>
              </c:numCache>
            </c:numRef>
          </c:val>
          <c:extLst>
            <c:ext xmlns:c16="http://schemas.microsoft.com/office/drawing/2014/chart" uri="{C3380CC4-5D6E-409C-BE32-E72D297353CC}">
              <c16:uniqueId val="{00000000-E386-4673-AA3D-F4EF6C43D6B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KPI!$C$93:$C$99</c:f>
              <c:strCache>
                <c:ptCount val="7"/>
                <c:pt idx="0">
                  <c:v>direct offline</c:v>
                </c:pt>
                <c:pt idx="1">
                  <c:v>journey</c:v>
                </c:pt>
                <c:pt idx="2">
                  <c:v>tripster</c:v>
                </c:pt>
                <c:pt idx="3">
                  <c:v>direct online</c:v>
                </c:pt>
                <c:pt idx="4">
                  <c:v>logtrip</c:v>
                </c:pt>
                <c:pt idx="5">
                  <c:v>makeyourtrip</c:v>
                </c:pt>
                <c:pt idx="6">
                  <c:v>others</c:v>
                </c:pt>
              </c:strCache>
            </c:strRef>
          </c:cat>
          <c:val>
            <c:numRef>
              <c:f>KPI!$D$93:$D$99</c:f>
              <c:numCache>
                <c:formatCode>0.00,"K"</c:formatCode>
                <c:ptCount val="7"/>
                <c:pt idx="0">
                  <c:v>1654</c:v>
                </c:pt>
                <c:pt idx="1">
                  <c:v>2009</c:v>
                </c:pt>
                <c:pt idx="2">
                  <c:v>2407</c:v>
                </c:pt>
                <c:pt idx="3">
                  <c:v>3343</c:v>
                </c:pt>
                <c:pt idx="4">
                  <c:v>3586</c:v>
                </c:pt>
                <c:pt idx="5">
                  <c:v>6721</c:v>
                </c:pt>
                <c:pt idx="6">
                  <c:v>13696</c:v>
                </c:pt>
              </c:numCache>
            </c:numRef>
          </c:val>
          <c:extLst>
            <c:ext xmlns:c16="http://schemas.microsoft.com/office/drawing/2014/chart" uri="{C3380CC4-5D6E-409C-BE32-E72D297353CC}">
              <c16:uniqueId val="{00000000-84E2-44E4-B86C-2C9A324F4493}"/>
            </c:ext>
          </c:extLst>
        </c:ser>
        <c:dLbls>
          <c:showLegendKey val="0"/>
          <c:showVal val="0"/>
          <c:showCatName val="0"/>
          <c:showSerName val="0"/>
          <c:showPercent val="0"/>
          <c:showBubbleSize val="0"/>
        </c:dLbls>
        <c:gapWidth val="182"/>
        <c:axId val="594717984"/>
        <c:axId val="594718464"/>
      </c:barChart>
      <c:catAx>
        <c:axId val="59471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18464"/>
        <c:crosses val="autoZero"/>
        <c:auto val="1"/>
        <c:lblAlgn val="ctr"/>
        <c:lblOffset val="100"/>
        <c:noMultiLvlLbl val="0"/>
      </c:catAx>
      <c:valAx>
        <c:axId val="594718464"/>
        <c:scaling>
          <c:orientation val="minMax"/>
        </c:scaling>
        <c:delete val="1"/>
        <c:axPos val="b"/>
        <c:numFmt formatCode="0.00,&quot;K&quot;" sourceLinked="1"/>
        <c:majorTickMark val="none"/>
        <c:minorTickMark val="none"/>
        <c:tickLblPos val="nextTo"/>
        <c:crossAx val="5947179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KPI!$C$148:$C$154</c:f>
              <c:strCache>
                <c:ptCount val="7"/>
                <c:pt idx="0">
                  <c:v>Utopia Seasons</c:v>
                </c:pt>
                <c:pt idx="1">
                  <c:v>Utopia Grands</c:v>
                </c:pt>
                <c:pt idx="2">
                  <c:v>Utopia Bay</c:v>
                </c:pt>
                <c:pt idx="3">
                  <c:v>Utopia Blu</c:v>
                </c:pt>
                <c:pt idx="4">
                  <c:v>Utopia Exotica</c:v>
                </c:pt>
                <c:pt idx="5">
                  <c:v>Utopia City</c:v>
                </c:pt>
                <c:pt idx="6">
                  <c:v>Utopia Palace</c:v>
                </c:pt>
              </c:strCache>
            </c:strRef>
          </c:cat>
          <c:val>
            <c:numRef>
              <c:f>KPI!$D$148:$D$154</c:f>
              <c:numCache>
                <c:formatCode>0.00,"K"</c:formatCode>
                <c:ptCount val="7"/>
                <c:pt idx="0">
                  <c:v>987</c:v>
                </c:pt>
                <c:pt idx="1">
                  <c:v>4272</c:v>
                </c:pt>
                <c:pt idx="2">
                  <c:v>5313</c:v>
                </c:pt>
                <c:pt idx="3">
                  <c:v>5372</c:v>
                </c:pt>
                <c:pt idx="4">
                  <c:v>5712</c:v>
                </c:pt>
                <c:pt idx="5">
                  <c:v>5811</c:v>
                </c:pt>
                <c:pt idx="6">
                  <c:v>5949</c:v>
                </c:pt>
              </c:numCache>
            </c:numRef>
          </c:val>
          <c:extLst>
            <c:ext xmlns:c16="http://schemas.microsoft.com/office/drawing/2014/chart" uri="{C3380CC4-5D6E-409C-BE32-E72D297353CC}">
              <c16:uniqueId val="{00000000-6EA1-4535-8D26-9B899DE72412}"/>
            </c:ext>
          </c:extLst>
        </c:ser>
        <c:dLbls>
          <c:showLegendKey val="0"/>
          <c:showVal val="0"/>
          <c:showCatName val="0"/>
          <c:showSerName val="0"/>
          <c:showPercent val="0"/>
          <c:showBubbleSize val="0"/>
        </c:dLbls>
        <c:gapWidth val="182"/>
        <c:axId val="1919284080"/>
        <c:axId val="1919281680"/>
      </c:barChart>
      <c:catAx>
        <c:axId val="191928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281680"/>
        <c:crosses val="autoZero"/>
        <c:auto val="1"/>
        <c:lblAlgn val="ctr"/>
        <c:lblOffset val="100"/>
        <c:noMultiLvlLbl val="0"/>
      </c:catAx>
      <c:valAx>
        <c:axId val="1919281680"/>
        <c:scaling>
          <c:orientation val="minMax"/>
        </c:scaling>
        <c:delete val="1"/>
        <c:axPos val="b"/>
        <c:numFmt formatCode="0.00,&quot;K&quot;" sourceLinked="1"/>
        <c:majorTickMark val="none"/>
        <c:minorTickMark val="none"/>
        <c:tickLblPos val="nextTo"/>
        <c:crossAx val="1919284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E1-4137-86AD-4C612717D4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E1-4137-86AD-4C612717D441}"/>
              </c:ext>
            </c:extLst>
          </c:dPt>
          <c:cat>
            <c:strRef>
              <c:f>KPI!$C$204:$C$205</c:f>
              <c:strCache>
                <c:ptCount val="2"/>
                <c:pt idx="0">
                  <c:v>weekday</c:v>
                </c:pt>
                <c:pt idx="1">
                  <c:v>weekend</c:v>
                </c:pt>
              </c:strCache>
            </c:strRef>
          </c:cat>
          <c:val>
            <c:numRef>
              <c:f>KPI!$D$204:$D$205</c:f>
              <c:numCache>
                <c:formatCode>0.00,"K"</c:formatCode>
                <c:ptCount val="2"/>
                <c:pt idx="0">
                  <c:v>21121</c:v>
                </c:pt>
                <c:pt idx="1">
                  <c:v>12295</c:v>
                </c:pt>
              </c:numCache>
            </c:numRef>
          </c:val>
          <c:extLst>
            <c:ext xmlns:c16="http://schemas.microsoft.com/office/drawing/2014/chart" uri="{C3380CC4-5D6E-409C-BE32-E72D297353CC}">
              <c16:uniqueId val="{00000000-7C3F-4A6F-A85F-1B47BAF47DD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A-4263-934A-1FBB7BF806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A-4263-934A-1FBB7BF806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A-4263-934A-1FBB7BF806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A-4263-934A-1FBB7BF80634}"/>
              </c:ext>
            </c:extLst>
          </c:dPt>
          <c:cat>
            <c:strRef>
              <c:f>KPI!$C$217:$C$220</c:f>
              <c:strCache>
                <c:ptCount val="4"/>
                <c:pt idx="0">
                  <c:v>Elite</c:v>
                </c:pt>
                <c:pt idx="1">
                  <c:v>Premium</c:v>
                </c:pt>
                <c:pt idx="2">
                  <c:v>Presidential</c:v>
                </c:pt>
                <c:pt idx="3">
                  <c:v>Standard</c:v>
                </c:pt>
              </c:strCache>
            </c:strRef>
          </c:cat>
          <c:val>
            <c:numRef>
              <c:f>KPI!$D$217:$D$220</c:f>
              <c:numCache>
                <c:formatCode>0.00,"K"</c:formatCode>
                <c:ptCount val="4"/>
                <c:pt idx="0">
                  <c:v>12356</c:v>
                </c:pt>
                <c:pt idx="1">
                  <c:v>7604</c:v>
                </c:pt>
                <c:pt idx="2">
                  <c:v>3928</c:v>
                </c:pt>
                <c:pt idx="3">
                  <c:v>9528</c:v>
                </c:pt>
              </c:numCache>
            </c:numRef>
          </c:val>
          <c:extLst>
            <c:ext xmlns:c16="http://schemas.microsoft.com/office/drawing/2014/chart" uri="{C3380CC4-5D6E-409C-BE32-E72D297353CC}">
              <c16:uniqueId val="{00000000-3745-4D1B-939C-23DB21DE603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[Hospitality_Domain_Project_v1.xlsx]KPI!PivotTable7</c:name>
    <c:fmtId val="3"/>
  </c:pivotSource>
  <c:chart>
    <c:autoTitleDeleted val="0"/>
    <c:pivotFmts>
      <c:pivotFmt>
        <c:idx val="0"/>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1000">
                <a:srgbClr val="194AFE"/>
              </a:gs>
              <a:gs pos="100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31000">
                <a:srgbClr val="194AFE"/>
              </a:gs>
              <a:gs pos="100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31000">
                <a:srgbClr val="194AFE">
                  <a:alpha val="32000"/>
                </a:srgbClr>
              </a:gs>
              <a:gs pos="100000">
                <a:schemeClr val="tx1"/>
              </a:gs>
            </a:gsLst>
            <a:lin ang="5400000" scaled="1"/>
            <a:tileRect/>
          </a:gradFill>
          <a:ln>
            <a:solidFill>
              <a:srgbClr val="194AFE">
                <a:alpha val="93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KPI!$C$56</c:f>
              <c:strCache>
                <c:ptCount val="1"/>
                <c:pt idx="0">
                  <c:v>Sum of revenue_realized2</c:v>
                </c:pt>
              </c:strCache>
            </c:strRef>
          </c:tx>
          <c:spPr>
            <a:gradFill flip="none" rotWithShape="1">
              <a:gsLst>
                <a:gs pos="31000">
                  <a:srgbClr val="194AFE">
                    <a:alpha val="32000"/>
                  </a:srgbClr>
                </a:gs>
                <a:gs pos="100000">
                  <a:schemeClr val="tx1"/>
                </a:gs>
              </a:gsLst>
              <a:lin ang="5400000" scaled="1"/>
              <a:tileRect/>
            </a:gradFill>
            <a:ln>
              <a:solidFill>
                <a:srgbClr val="194AFE">
                  <a:alpha val="93000"/>
                </a:srgbClr>
              </a:solidFill>
            </a:ln>
            <a:effectLst/>
          </c:spPr>
          <c:cat>
            <c:strRef>
              <c:f>KPI!$A$57:$A$70</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KPI!$C$57:$C$70</c:f>
              <c:numCache>
                <c:formatCode>\$0.0,,"M"</c:formatCode>
                <c:ptCount val="14"/>
                <c:pt idx="0">
                  <c:v>138065854</c:v>
                </c:pt>
                <c:pt idx="1">
                  <c:v>139388860</c:v>
                </c:pt>
                <c:pt idx="2">
                  <c:v>114922175</c:v>
                </c:pt>
                <c:pt idx="3">
                  <c:v>138720126</c:v>
                </c:pt>
                <c:pt idx="4">
                  <c:v>115568569</c:v>
                </c:pt>
                <c:pt idx="5">
                  <c:v>139575203</c:v>
                </c:pt>
                <c:pt idx="6">
                  <c:v>138674279</c:v>
                </c:pt>
                <c:pt idx="7">
                  <c:v>114152421</c:v>
                </c:pt>
                <c:pt idx="8">
                  <c:v>139555632</c:v>
                </c:pt>
                <c:pt idx="9">
                  <c:v>139383916</c:v>
                </c:pt>
                <c:pt idx="10">
                  <c:v>139730590</c:v>
                </c:pt>
                <c:pt idx="11">
                  <c:v>114797648</c:v>
                </c:pt>
                <c:pt idx="12">
                  <c:v>115029725</c:v>
                </c:pt>
                <c:pt idx="13">
                  <c:v>20971601</c:v>
                </c:pt>
              </c:numCache>
            </c:numRef>
          </c:val>
          <c:extLst>
            <c:ext xmlns:c16="http://schemas.microsoft.com/office/drawing/2014/chart" uri="{C3380CC4-5D6E-409C-BE32-E72D297353CC}">
              <c16:uniqueId val="{00000000-7EA2-435A-911F-BE7F734D3995}"/>
            </c:ext>
          </c:extLst>
        </c:ser>
        <c:dLbls>
          <c:showLegendKey val="0"/>
          <c:showVal val="0"/>
          <c:showCatName val="0"/>
          <c:showSerName val="0"/>
          <c:showPercent val="0"/>
          <c:showBubbleSize val="0"/>
        </c:dLbls>
        <c:axId val="645750352"/>
        <c:axId val="645751312"/>
      </c:areaChart>
      <c:lineChart>
        <c:grouping val="standard"/>
        <c:varyColors val="0"/>
        <c:ser>
          <c:idx val="0"/>
          <c:order val="0"/>
          <c:tx>
            <c:strRef>
              <c:f>KPI!$B$56</c:f>
              <c:strCache>
                <c:ptCount val="1"/>
                <c:pt idx="0">
                  <c:v>Sum of revenue_realized</c:v>
                </c:pt>
              </c:strCache>
            </c:strRef>
          </c:tx>
          <c:spPr>
            <a:ln w="15875" cap="rnd">
              <a:solidFill>
                <a:srgbClr val="194AFE"/>
              </a:solidFill>
              <a:round/>
            </a:ln>
            <a:effectLst/>
          </c:spPr>
          <c:marker>
            <c:symbol val="none"/>
          </c:marker>
          <c:cat>
            <c:strRef>
              <c:f>KPI!$A$57:$A$70</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KPI!$B$57:$B$70</c:f>
              <c:numCache>
                <c:formatCode>\$0.0,,"M"</c:formatCode>
                <c:ptCount val="14"/>
                <c:pt idx="0">
                  <c:v>138065854</c:v>
                </c:pt>
                <c:pt idx="1">
                  <c:v>139388860</c:v>
                </c:pt>
                <c:pt idx="2">
                  <c:v>114922175</c:v>
                </c:pt>
                <c:pt idx="3">
                  <c:v>138720126</c:v>
                </c:pt>
                <c:pt idx="4">
                  <c:v>115568569</c:v>
                </c:pt>
                <c:pt idx="5">
                  <c:v>139575203</c:v>
                </c:pt>
                <c:pt idx="6">
                  <c:v>138674279</c:v>
                </c:pt>
                <c:pt idx="7">
                  <c:v>114152421</c:v>
                </c:pt>
                <c:pt idx="8">
                  <c:v>139555632</c:v>
                </c:pt>
                <c:pt idx="9">
                  <c:v>139383916</c:v>
                </c:pt>
                <c:pt idx="10">
                  <c:v>139730590</c:v>
                </c:pt>
                <c:pt idx="11">
                  <c:v>114797648</c:v>
                </c:pt>
                <c:pt idx="12">
                  <c:v>115029725</c:v>
                </c:pt>
                <c:pt idx="13">
                  <c:v>20971601</c:v>
                </c:pt>
              </c:numCache>
            </c:numRef>
          </c:val>
          <c:smooth val="0"/>
          <c:extLst>
            <c:ext xmlns:c16="http://schemas.microsoft.com/office/drawing/2014/chart" uri="{C3380CC4-5D6E-409C-BE32-E72D297353CC}">
              <c16:uniqueId val="{00000001-7EA2-435A-911F-BE7F734D3995}"/>
            </c:ext>
          </c:extLst>
        </c:ser>
        <c:dLbls>
          <c:showLegendKey val="0"/>
          <c:showVal val="0"/>
          <c:showCatName val="0"/>
          <c:showSerName val="0"/>
          <c:showPercent val="0"/>
          <c:showBubbleSize val="0"/>
        </c:dLbls>
        <c:marker val="1"/>
        <c:smooth val="0"/>
        <c:axId val="645750352"/>
        <c:axId val="645751312"/>
      </c:lineChart>
      <c:catAx>
        <c:axId val="645750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645751312"/>
        <c:crosses val="autoZero"/>
        <c:auto val="1"/>
        <c:lblAlgn val="ctr"/>
        <c:lblOffset val="100"/>
        <c:noMultiLvlLbl val="0"/>
      </c:catAx>
      <c:valAx>
        <c:axId val="645751312"/>
        <c:scaling>
          <c:orientation val="minMax"/>
        </c:scaling>
        <c:delete val="1"/>
        <c:axPos val="l"/>
        <c:numFmt formatCode="\$0.0,,&quot;M&quot;" sourceLinked="1"/>
        <c:majorTickMark val="out"/>
        <c:minorTickMark val="none"/>
        <c:tickLblPos val="nextTo"/>
        <c:crossAx val="645750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hyperlink" Target="#'Cancelled bookings'!A1"/><Relationship Id="rId1" Type="http://schemas.openxmlformats.org/officeDocument/2006/relationships/image" Target="../media/image1.jp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hyperlink" Target="#'Completed bookings'!A1"/><Relationship Id="rId1" Type="http://schemas.openxmlformats.org/officeDocument/2006/relationships/image" Target="../media/image1.jpg"/><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12</xdr:col>
      <xdr:colOff>350520</xdr:colOff>
      <xdr:row>27</xdr:row>
      <xdr:rowOff>60960</xdr:rowOff>
    </xdr:from>
    <xdr:to>
      <xdr:col>20</xdr:col>
      <xdr:colOff>45720</xdr:colOff>
      <xdr:row>44</xdr:row>
      <xdr:rowOff>64770</xdr:rowOff>
    </xdr:to>
    <xdr:graphicFrame macro="">
      <xdr:nvGraphicFramePr>
        <xdr:cNvPr id="2" name="Chart 1">
          <a:extLst>
            <a:ext uri="{FF2B5EF4-FFF2-40B4-BE49-F238E27FC236}">
              <a16:creationId xmlns:a16="http://schemas.microsoft.com/office/drawing/2014/main" id="{2CC8FAF8-788D-88DE-C7BB-29EAB24AB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213360</xdr:colOff>
      <xdr:row>27</xdr:row>
      <xdr:rowOff>175260</xdr:rowOff>
    </xdr:from>
    <xdr:to>
      <xdr:col>23</xdr:col>
      <xdr:colOff>213361</xdr:colOff>
      <xdr:row>41</xdr:row>
      <xdr:rowOff>81915</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C9053570-4B8A-FAF2-7E65-D8D695EDE1B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6977360" y="5016201"/>
              <a:ext cx="1837765" cy="241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609600</xdr:colOff>
      <xdr:row>58</xdr:row>
      <xdr:rowOff>156210</xdr:rowOff>
    </xdr:from>
    <xdr:to>
      <xdr:col>8</xdr:col>
      <xdr:colOff>601980</xdr:colOff>
      <xdr:row>64</xdr:row>
      <xdr:rowOff>156210</xdr:rowOff>
    </xdr:to>
    <xdr:graphicFrame macro="">
      <xdr:nvGraphicFramePr>
        <xdr:cNvPr id="8" name="Chart 7">
          <a:extLst>
            <a:ext uri="{FF2B5EF4-FFF2-40B4-BE49-F238E27FC236}">
              <a16:creationId xmlns:a16="http://schemas.microsoft.com/office/drawing/2014/main" id="{A529DF46-CFD8-F32D-352B-4FD67ED39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251460</xdr:colOff>
      <xdr:row>66</xdr:row>
      <xdr:rowOff>72390</xdr:rowOff>
    </xdr:from>
    <xdr:to>
      <xdr:col>13</xdr:col>
      <xdr:colOff>213360</xdr:colOff>
      <xdr:row>81</xdr:row>
      <xdr:rowOff>72390</xdr:rowOff>
    </xdr:to>
    <xdr:graphicFrame macro="">
      <xdr:nvGraphicFramePr>
        <xdr:cNvPr id="10" name="Chart 9">
          <a:extLst>
            <a:ext uri="{FF2B5EF4-FFF2-40B4-BE49-F238E27FC236}">
              <a16:creationId xmlns:a16="http://schemas.microsoft.com/office/drawing/2014/main" id="{BB7E5A1D-EF03-511C-7069-7970E1C3F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487680</xdr:colOff>
      <xdr:row>14</xdr:row>
      <xdr:rowOff>171450</xdr:rowOff>
    </xdr:from>
    <xdr:to>
      <xdr:col>10</xdr:col>
      <xdr:colOff>510540</xdr:colOff>
      <xdr:row>27</xdr:row>
      <xdr:rowOff>38100</xdr:rowOff>
    </xdr:to>
    <xdr:graphicFrame macro="">
      <xdr:nvGraphicFramePr>
        <xdr:cNvPr id="11" name="Chart 10">
          <a:extLst>
            <a:ext uri="{FF2B5EF4-FFF2-40B4-BE49-F238E27FC236}">
              <a16:creationId xmlns:a16="http://schemas.microsoft.com/office/drawing/2014/main" id="{A7FD0A0D-6B41-9C0C-DEDD-4021DFF0B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459441</xdr:colOff>
      <xdr:row>86</xdr:row>
      <xdr:rowOff>32871</xdr:rowOff>
    </xdr:from>
    <xdr:to>
      <xdr:col>10</xdr:col>
      <xdr:colOff>601382</xdr:colOff>
      <xdr:row>101</xdr:row>
      <xdr:rowOff>86659</xdr:rowOff>
    </xdr:to>
    <xdr:graphicFrame macro="">
      <xdr:nvGraphicFramePr>
        <xdr:cNvPr id="14" name="Chart 13">
          <a:extLst>
            <a:ext uri="{FF2B5EF4-FFF2-40B4-BE49-F238E27FC236}">
              <a16:creationId xmlns:a16="http://schemas.microsoft.com/office/drawing/2014/main" id="{34A60B75-03F6-EB5B-ECFC-70C9F3E432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489323</xdr:colOff>
      <xdr:row>146</xdr:row>
      <xdr:rowOff>10459</xdr:rowOff>
    </xdr:from>
    <xdr:to>
      <xdr:col>10</xdr:col>
      <xdr:colOff>451970</xdr:colOff>
      <xdr:row>161</xdr:row>
      <xdr:rowOff>64247</xdr:rowOff>
    </xdr:to>
    <xdr:graphicFrame macro="">
      <xdr:nvGraphicFramePr>
        <xdr:cNvPr id="3" name="Chart 2">
          <a:extLst>
            <a:ext uri="{FF2B5EF4-FFF2-40B4-BE49-F238E27FC236}">
              <a16:creationId xmlns:a16="http://schemas.microsoft.com/office/drawing/2014/main" id="{C14CB319-ED7E-0DDD-B281-117592105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440763</xdr:colOff>
      <xdr:row>198</xdr:row>
      <xdr:rowOff>149412</xdr:rowOff>
    </xdr:from>
    <xdr:to>
      <xdr:col>10</xdr:col>
      <xdr:colOff>130734</xdr:colOff>
      <xdr:row>210</xdr:row>
      <xdr:rowOff>161364</xdr:rowOff>
    </xdr:to>
    <xdr:graphicFrame macro="">
      <xdr:nvGraphicFramePr>
        <xdr:cNvPr id="4" name="Chart 3">
          <a:extLst>
            <a:ext uri="{FF2B5EF4-FFF2-40B4-BE49-F238E27FC236}">
              <a16:creationId xmlns:a16="http://schemas.microsoft.com/office/drawing/2014/main" id="{9408F20F-8283-BB20-D65F-6628995C8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705970</xdr:colOff>
      <xdr:row>212</xdr:row>
      <xdr:rowOff>144929</xdr:rowOff>
    </xdr:from>
    <xdr:to>
      <xdr:col>11</xdr:col>
      <xdr:colOff>56029</xdr:colOff>
      <xdr:row>228</xdr:row>
      <xdr:rowOff>19423</xdr:rowOff>
    </xdr:to>
    <xdr:graphicFrame macro="">
      <xdr:nvGraphicFramePr>
        <xdr:cNvPr id="5" name="Chart 4">
          <a:extLst>
            <a:ext uri="{FF2B5EF4-FFF2-40B4-BE49-F238E27FC236}">
              <a16:creationId xmlns:a16="http://schemas.microsoft.com/office/drawing/2014/main" id="{5EA6024A-84AC-18FE-A22C-023026610D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xdr:rowOff>
    </xdr:from>
    <xdr:to>
      <xdr:col>28</xdr:col>
      <xdr:colOff>195072</xdr:colOff>
      <xdr:row>2</xdr:row>
      <xdr:rowOff>42672</xdr:rowOff>
    </xdr:to>
    <xdr:sp macro="" textlink="">
      <xdr:nvSpPr>
        <xdr:cNvPr id="2" name="Rectangle 1">
          <a:extLst>
            <a:ext uri="{FF2B5EF4-FFF2-40B4-BE49-F238E27FC236}">
              <a16:creationId xmlns:a16="http://schemas.microsoft.com/office/drawing/2014/main" id="{CCA7A892-95AA-8CA9-6F53-3574D3C4C98D}"/>
            </a:ext>
          </a:extLst>
        </xdr:cNvPr>
        <xdr:cNvSpPr/>
      </xdr:nvSpPr>
      <xdr:spPr>
        <a:xfrm>
          <a:off x="0" y="15240"/>
          <a:ext cx="17263872"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0</xdr:rowOff>
    </xdr:from>
    <xdr:to>
      <xdr:col>1</xdr:col>
      <xdr:colOff>68580</xdr:colOff>
      <xdr:row>2</xdr:row>
      <xdr:rowOff>26640</xdr:rowOff>
    </xdr:to>
    <xdr:pic>
      <xdr:nvPicPr>
        <xdr:cNvPr id="6" name="Picture 5">
          <a:extLst>
            <a:ext uri="{FF2B5EF4-FFF2-40B4-BE49-F238E27FC236}">
              <a16:creationId xmlns:a16="http://schemas.microsoft.com/office/drawing/2014/main" id="{4556C747-C19D-DA8C-2C15-88C2B16F89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78180" cy="392400"/>
        </a:xfrm>
        <a:prstGeom prst="rect">
          <a:avLst/>
        </a:prstGeom>
      </xdr:spPr>
    </xdr:pic>
    <xdr:clientData/>
  </xdr:twoCellAnchor>
  <xdr:twoCellAnchor>
    <xdr:from>
      <xdr:col>15</xdr:col>
      <xdr:colOff>457200</xdr:colOff>
      <xdr:row>0</xdr:row>
      <xdr:rowOff>15240</xdr:rowOff>
    </xdr:from>
    <xdr:to>
      <xdr:col>18</xdr:col>
      <xdr:colOff>358140</xdr:colOff>
      <xdr:row>2</xdr:row>
      <xdr:rowOff>38100</xdr:rowOff>
    </xdr:to>
    <xdr:sp macro="" textlink="">
      <xdr:nvSpPr>
        <xdr:cNvPr id="8" name="TextBox 7">
          <a:extLst>
            <a:ext uri="{FF2B5EF4-FFF2-40B4-BE49-F238E27FC236}">
              <a16:creationId xmlns:a16="http://schemas.microsoft.com/office/drawing/2014/main" id="{99543996-77E8-293F-920E-9E9D835044F2}"/>
            </a:ext>
          </a:extLst>
        </xdr:cNvPr>
        <xdr:cNvSpPr txBox="1"/>
      </xdr:nvSpPr>
      <xdr:spPr>
        <a:xfrm>
          <a:off x="9601200" y="15240"/>
          <a:ext cx="172974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Completed bookings</a:t>
          </a:r>
        </a:p>
      </xdr:txBody>
    </xdr:sp>
    <xdr:clientData/>
  </xdr:twoCellAnchor>
  <xdr:twoCellAnchor>
    <xdr:from>
      <xdr:col>19</xdr:col>
      <xdr:colOff>365760</xdr:colOff>
      <xdr:row>0</xdr:row>
      <xdr:rowOff>15240</xdr:rowOff>
    </xdr:from>
    <xdr:to>
      <xdr:col>22</xdr:col>
      <xdr:colOff>266700</xdr:colOff>
      <xdr:row>2</xdr:row>
      <xdr:rowOff>38100</xdr:rowOff>
    </xdr:to>
    <xdr:sp macro="" textlink="">
      <xdr:nvSpPr>
        <xdr:cNvPr id="9" name="TextBox 8">
          <a:hlinkClick xmlns:r="http://schemas.openxmlformats.org/officeDocument/2006/relationships" r:id="rId2" tooltip="Cancelled bookings page"/>
          <a:extLst>
            <a:ext uri="{FF2B5EF4-FFF2-40B4-BE49-F238E27FC236}">
              <a16:creationId xmlns:a16="http://schemas.microsoft.com/office/drawing/2014/main" id="{ED7C2949-3D70-4B57-8D41-DD736D99BDFB}"/>
            </a:ext>
          </a:extLst>
        </xdr:cNvPr>
        <xdr:cNvSpPr txBox="1"/>
      </xdr:nvSpPr>
      <xdr:spPr>
        <a:xfrm>
          <a:off x="11948160" y="15240"/>
          <a:ext cx="172974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Cancelled bookings</a:t>
          </a:r>
        </a:p>
      </xdr:txBody>
    </xdr:sp>
    <xdr:clientData/>
  </xdr:twoCellAnchor>
  <xdr:twoCellAnchor>
    <xdr:from>
      <xdr:col>15</xdr:col>
      <xdr:colOff>594360</xdr:colOff>
      <xdr:row>1</xdr:row>
      <xdr:rowOff>160020</xdr:rowOff>
    </xdr:from>
    <xdr:to>
      <xdr:col>16</xdr:col>
      <xdr:colOff>524760</xdr:colOff>
      <xdr:row>2</xdr:row>
      <xdr:rowOff>20340</xdr:rowOff>
    </xdr:to>
    <xdr:sp macro="" textlink="">
      <xdr:nvSpPr>
        <xdr:cNvPr id="11" name="Rectangle: Rounded Corners 10">
          <a:extLst>
            <a:ext uri="{FF2B5EF4-FFF2-40B4-BE49-F238E27FC236}">
              <a16:creationId xmlns:a16="http://schemas.microsoft.com/office/drawing/2014/main" id="{44B929E0-3805-67E4-F0D1-25FC613C5484}"/>
            </a:ext>
          </a:extLst>
        </xdr:cNvPr>
        <xdr:cNvSpPr/>
      </xdr:nvSpPr>
      <xdr:spPr>
        <a:xfrm>
          <a:off x="9738360" y="342900"/>
          <a:ext cx="540000" cy="4320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114300</xdr:colOff>
      <xdr:row>0</xdr:row>
      <xdr:rowOff>22860</xdr:rowOff>
    </xdr:from>
    <xdr:to>
      <xdr:col>8</xdr:col>
      <xdr:colOff>571500</xdr:colOff>
      <xdr:row>2</xdr:row>
      <xdr:rowOff>15240</xdr:rowOff>
    </xdr:to>
    <xdr:sp macro="" textlink="">
      <xdr:nvSpPr>
        <xdr:cNvPr id="12" name="Rectangle: Rounded Corners 11">
          <a:extLst>
            <a:ext uri="{FF2B5EF4-FFF2-40B4-BE49-F238E27FC236}">
              <a16:creationId xmlns:a16="http://schemas.microsoft.com/office/drawing/2014/main" id="{262AA289-17F0-108F-5D43-10F47A273595}"/>
            </a:ext>
          </a:extLst>
        </xdr:cNvPr>
        <xdr:cNvSpPr/>
      </xdr:nvSpPr>
      <xdr:spPr>
        <a:xfrm>
          <a:off x="723900" y="22860"/>
          <a:ext cx="4724400" cy="3581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IN" sz="1800">
              <a:solidFill>
                <a:schemeClr val="lt1"/>
              </a:solidFill>
              <a:latin typeface="+mn-lt"/>
              <a:ea typeface="+mn-ea"/>
              <a:cs typeface="+mn-cs"/>
            </a:rPr>
            <a:t>Utopia</a:t>
          </a:r>
          <a:r>
            <a:rPr lang="en-IN" sz="2000">
              <a:solidFill>
                <a:schemeClr val="lt1"/>
              </a:solidFill>
              <a:latin typeface="+mn-lt"/>
              <a:ea typeface="+mn-ea"/>
              <a:cs typeface="+mn-cs"/>
            </a:rPr>
            <a:t>, </a:t>
          </a:r>
          <a:r>
            <a:rPr lang="en-IN" sz="1800">
              <a:solidFill>
                <a:schemeClr val="lt1"/>
              </a:solidFill>
              <a:latin typeface="+mn-lt"/>
              <a:ea typeface="+mn-ea"/>
              <a:cs typeface="+mn-cs"/>
            </a:rPr>
            <a:t>Hotels</a:t>
          </a:r>
          <a:r>
            <a:rPr lang="en-IN" sz="1800" baseline="0">
              <a:solidFill>
                <a:schemeClr val="lt1"/>
              </a:solidFill>
              <a:latin typeface="+mn-lt"/>
              <a:ea typeface="+mn-ea"/>
              <a:cs typeface="+mn-cs"/>
            </a:rPr>
            <a:t> and </a:t>
          </a:r>
          <a:r>
            <a:rPr lang="en-IN" sz="2000" baseline="0">
              <a:solidFill>
                <a:schemeClr val="lt1"/>
              </a:solidFill>
              <a:latin typeface="+mn-lt"/>
              <a:ea typeface="+mn-ea"/>
              <a:cs typeface="+mn-cs"/>
            </a:rPr>
            <a:t>Resorts</a:t>
          </a:r>
          <a:endParaRPr lang="en-IN" sz="1600">
            <a:solidFill>
              <a:schemeClr val="lt1"/>
            </a:solidFill>
            <a:latin typeface="+mn-lt"/>
            <a:ea typeface="+mn-ea"/>
            <a:cs typeface="+mn-cs"/>
          </a:endParaRPr>
        </a:p>
      </xdr:txBody>
    </xdr:sp>
    <xdr:clientData/>
  </xdr:twoCellAnchor>
  <xdr:twoCellAnchor>
    <xdr:from>
      <xdr:col>0</xdr:col>
      <xdr:colOff>0</xdr:colOff>
      <xdr:row>3</xdr:row>
      <xdr:rowOff>7620</xdr:rowOff>
    </xdr:from>
    <xdr:to>
      <xdr:col>4</xdr:col>
      <xdr:colOff>274320</xdr:colOff>
      <xdr:row>7</xdr:row>
      <xdr:rowOff>167640</xdr:rowOff>
    </xdr:to>
    <xdr:sp macro="" textlink="">
      <xdr:nvSpPr>
        <xdr:cNvPr id="13" name="Rectangle: Rounded Corners 12">
          <a:extLst>
            <a:ext uri="{FF2B5EF4-FFF2-40B4-BE49-F238E27FC236}">
              <a16:creationId xmlns:a16="http://schemas.microsoft.com/office/drawing/2014/main" id="{9794DC53-551D-482E-864D-4644F53A1491}"/>
            </a:ext>
          </a:extLst>
        </xdr:cNvPr>
        <xdr:cNvSpPr/>
      </xdr:nvSpPr>
      <xdr:spPr>
        <a:xfrm>
          <a:off x="0" y="556260"/>
          <a:ext cx="2712720" cy="8915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a:solidFill>
                <a:schemeClr val="lt1"/>
              </a:solidFill>
              <a:effectLst/>
              <a:latin typeface="+mn-lt"/>
              <a:ea typeface="+mn-ea"/>
              <a:cs typeface="+mn-cs"/>
            </a:rPr>
            <a:t>Net revenue from different booking platforms and further breakdown highlighting the most valuable source.</a:t>
          </a:r>
        </a:p>
        <a:p>
          <a:pPr marL="0" indent="0" algn="l"/>
          <a:endParaRPr lang="en-IN" sz="1600">
            <a:solidFill>
              <a:schemeClr val="lt1"/>
            </a:solidFill>
            <a:latin typeface="+mn-lt"/>
            <a:ea typeface="+mn-ea"/>
            <a:cs typeface="+mn-cs"/>
          </a:endParaRPr>
        </a:p>
        <a:p>
          <a:pPr marL="0" indent="0" algn="l"/>
          <a:endParaRPr lang="en-IN" sz="1600">
            <a:solidFill>
              <a:schemeClr val="lt1"/>
            </a:solidFill>
            <a:latin typeface="+mn-lt"/>
            <a:ea typeface="+mn-ea"/>
            <a:cs typeface="+mn-cs"/>
          </a:endParaRPr>
        </a:p>
      </xdr:txBody>
    </xdr:sp>
    <xdr:clientData/>
  </xdr:twoCellAnchor>
  <xdr:twoCellAnchor editAs="oneCell">
    <xdr:from>
      <xdr:col>4</xdr:col>
      <xdr:colOff>487680</xdr:colOff>
      <xdr:row>2</xdr:row>
      <xdr:rowOff>68581</xdr:rowOff>
    </xdr:from>
    <xdr:to>
      <xdr:col>23</xdr:col>
      <xdr:colOff>83820</xdr:colOff>
      <xdr:row>6</xdr:row>
      <xdr:rowOff>7620</xdr:rowOff>
    </xdr:to>
    <mc:AlternateContent xmlns:mc="http://schemas.openxmlformats.org/markup-compatibility/2006" xmlns:a14="http://schemas.microsoft.com/office/drawing/2010/main">
      <mc:Choice Requires="a14">
        <xdr:graphicFrame macro="">
          <xdr:nvGraphicFramePr>
            <xdr:cNvPr id="14" name="city 1">
              <a:extLst>
                <a:ext uri="{FF2B5EF4-FFF2-40B4-BE49-F238E27FC236}">
                  <a16:creationId xmlns:a16="http://schemas.microsoft.com/office/drawing/2014/main" id="{29235C1E-893C-4575-98B7-00D4279DACDD}"/>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2926080" y="434341"/>
              <a:ext cx="11178540" cy="670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571500</xdr:colOff>
      <xdr:row>7</xdr:row>
      <xdr:rowOff>144780</xdr:rowOff>
    </xdr:from>
    <xdr:to>
      <xdr:col>3</xdr:col>
      <xdr:colOff>495300</xdr:colOff>
      <xdr:row>9</xdr:row>
      <xdr:rowOff>137160</xdr:rowOff>
    </xdr:to>
    <xdr:sp macro="" textlink="">
      <xdr:nvSpPr>
        <xdr:cNvPr id="15" name="Rectangle: Rounded Corners 14">
          <a:extLst>
            <a:ext uri="{FF2B5EF4-FFF2-40B4-BE49-F238E27FC236}">
              <a16:creationId xmlns:a16="http://schemas.microsoft.com/office/drawing/2014/main" id="{A280614C-57AA-4D3C-A403-FD96A09122A3}"/>
            </a:ext>
          </a:extLst>
        </xdr:cNvPr>
        <xdr:cNvSpPr/>
      </xdr:nvSpPr>
      <xdr:spPr>
        <a:xfrm>
          <a:off x="571500" y="1424940"/>
          <a:ext cx="1752600" cy="3581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IN" sz="1800">
              <a:solidFill>
                <a:schemeClr val="lt1"/>
              </a:solidFill>
              <a:latin typeface="+mn-lt"/>
              <a:ea typeface="+mn-ea"/>
              <a:cs typeface="+mn-cs"/>
            </a:rPr>
            <a:t>Net Revenue</a:t>
          </a:r>
          <a:endParaRPr lang="en-IN" sz="1600">
            <a:solidFill>
              <a:schemeClr val="lt1"/>
            </a:solidFill>
            <a:latin typeface="+mn-lt"/>
            <a:ea typeface="+mn-ea"/>
            <a:cs typeface="+mn-cs"/>
          </a:endParaRPr>
        </a:p>
      </xdr:txBody>
    </xdr:sp>
    <xdr:clientData/>
  </xdr:twoCellAnchor>
  <xdr:twoCellAnchor>
    <xdr:from>
      <xdr:col>0</xdr:col>
      <xdr:colOff>495300</xdr:colOff>
      <xdr:row>9</xdr:row>
      <xdr:rowOff>121920</xdr:rowOff>
    </xdr:from>
    <xdr:to>
      <xdr:col>4</xdr:col>
      <xdr:colOff>45720</xdr:colOff>
      <xdr:row>12</xdr:row>
      <xdr:rowOff>137160</xdr:rowOff>
    </xdr:to>
    <xdr:sp macro="" textlink="KPI!B5">
      <xdr:nvSpPr>
        <xdr:cNvPr id="16" name="TextBox 15">
          <a:extLst>
            <a:ext uri="{FF2B5EF4-FFF2-40B4-BE49-F238E27FC236}">
              <a16:creationId xmlns:a16="http://schemas.microsoft.com/office/drawing/2014/main" id="{0A88E615-B6FB-3707-9B00-70071A57D2C8}"/>
            </a:ext>
          </a:extLst>
        </xdr:cNvPr>
        <xdr:cNvSpPr txBox="1"/>
      </xdr:nvSpPr>
      <xdr:spPr>
        <a:xfrm>
          <a:off x="495300" y="1767840"/>
          <a:ext cx="198882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9CE9F6-9EB0-4A5E-A838-2CE270BFD704}" type="TxLink">
            <a:rPr lang="en-US" sz="3200" b="0" i="0" u="none" strike="noStrike">
              <a:solidFill>
                <a:schemeClr val="bg1"/>
              </a:solidFill>
              <a:latin typeface="Calibri"/>
              <a:ea typeface="Calibri"/>
              <a:cs typeface="Calibri"/>
            </a:rPr>
            <a:pPr/>
            <a:t>$1709M</a:t>
          </a:fld>
          <a:endParaRPr lang="en-IN" sz="3200">
            <a:solidFill>
              <a:schemeClr val="bg1"/>
            </a:solidFill>
          </a:endParaRPr>
        </a:p>
      </xdr:txBody>
    </xdr:sp>
    <xdr:clientData/>
  </xdr:twoCellAnchor>
  <xdr:twoCellAnchor>
    <xdr:from>
      <xdr:col>0</xdr:col>
      <xdr:colOff>0</xdr:colOff>
      <xdr:row>12</xdr:row>
      <xdr:rowOff>175261</xdr:rowOff>
    </xdr:from>
    <xdr:to>
      <xdr:col>4</xdr:col>
      <xdr:colOff>411480</xdr:colOff>
      <xdr:row>19</xdr:row>
      <xdr:rowOff>1</xdr:rowOff>
    </xdr:to>
    <xdr:graphicFrame macro="">
      <xdr:nvGraphicFramePr>
        <xdr:cNvPr id="17" name="Chart 16">
          <a:extLst>
            <a:ext uri="{FF2B5EF4-FFF2-40B4-BE49-F238E27FC236}">
              <a16:creationId xmlns:a16="http://schemas.microsoft.com/office/drawing/2014/main" id="{8B151343-8E4D-4F42-AAC3-FCD8001C4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91440</xdr:colOff>
      <xdr:row>19</xdr:row>
      <xdr:rowOff>114300</xdr:rowOff>
    </xdr:from>
    <xdr:to>
      <xdr:col>4</xdr:col>
      <xdr:colOff>99060</xdr:colOff>
      <xdr:row>21</xdr:row>
      <xdr:rowOff>68580</xdr:rowOff>
    </xdr:to>
    <xdr:sp macro="" textlink="KPI!B5">
      <xdr:nvSpPr>
        <xdr:cNvPr id="18" name="TextBox 17">
          <a:extLst>
            <a:ext uri="{FF2B5EF4-FFF2-40B4-BE49-F238E27FC236}">
              <a16:creationId xmlns:a16="http://schemas.microsoft.com/office/drawing/2014/main" id="{A2953D98-E15A-4CEA-80EC-B4B88C7042B0}"/>
            </a:ext>
          </a:extLst>
        </xdr:cNvPr>
        <xdr:cNvSpPr txBox="1"/>
      </xdr:nvSpPr>
      <xdr:spPr>
        <a:xfrm>
          <a:off x="91440" y="3589020"/>
          <a:ext cx="244602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Total</a:t>
          </a:r>
          <a:r>
            <a:rPr lang="en-IN" sz="1200" b="1" baseline="0">
              <a:solidFill>
                <a:schemeClr val="bg1"/>
              </a:solidFill>
            </a:rPr>
            <a:t> bookings by platform</a:t>
          </a:r>
          <a:endParaRPr lang="en-IN" sz="1200" b="1">
            <a:solidFill>
              <a:schemeClr val="bg1"/>
            </a:solidFill>
          </a:endParaRPr>
        </a:p>
      </xdr:txBody>
    </xdr:sp>
    <xdr:clientData/>
  </xdr:twoCellAnchor>
  <xdr:twoCellAnchor>
    <xdr:from>
      <xdr:col>0</xdr:col>
      <xdr:colOff>335280</xdr:colOff>
      <xdr:row>21</xdr:row>
      <xdr:rowOff>144780</xdr:rowOff>
    </xdr:from>
    <xdr:to>
      <xdr:col>2</xdr:col>
      <xdr:colOff>114300</xdr:colOff>
      <xdr:row>31</xdr:row>
      <xdr:rowOff>180740</xdr:rowOff>
    </xdr:to>
    <xdr:grpSp>
      <xdr:nvGrpSpPr>
        <xdr:cNvPr id="42" name="Group 41">
          <a:extLst>
            <a:ext uri="{FF2B5EF4-FFF2-40B4-BE49-F238E27FC236}">
              <a16:creationId xmlns:a16="http://schemas.microsoft.com/office/drawing/2014/main" id="{4C62872B-60EE-B101-79FA-434F578462B7}"/>
            </a:ext>
          </a:extLst>
        </xdr:cNvPr>
        <xdr:cNvGrpSpPr/>
      </xdr:nvGrpSpPr>
      <xdr:grpSpPr>
        <a:xfrm>
          <a:off x="335280" y="3985260"/>
          <a:ext cx="998220" cy="1864760"/>
          <a:chOff x="335280" y="3985260"/>
          <a:chExt cx="998220" cy="1864760"/>
        </a:xfrm>
      </xdr:grpSpPr>
      <xdr:sp macro="" textlink="KPI!E46">
        <xdr:nvSpPr>
          <xdr:cNvPr id="19" name="TextBox 18">
            <a:extLst>
              <a:ext uri="{FF2B5EF4-FFF2-40B4-BE49-F238E27FC236}">
                <a16:creationId xmlns:a16="http://schemas.microsoft.com/office/drawing/2014/main" id="{9D04881D-7327-566F-5ED0-880ACC8BB42A}"/>
              </a:ext>
            </a:extLst>
          </xdr:cNvPr>
          <xdr:cNvSpPr txBox="1"/>
        </xdr:nvSpPr>
        <xdr:spPr>
          <a:xfrm>
            <a:off x="335280" y="398526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B2986ED-0FE2-4B96-BB94-18572EB0F8B3}" type="TxLink">
              <a:rPr lang="en-US" sz="1100" b="0" i="0" u="none" strike="noStrike">
                <a:solidFill>
                  <a:schemeClr val="bg1"/>
                </a:solidFill>
                <a:latin typeface="Calibri"/>
                <a:ea typeface="Calibri"/>
                <a:cs typeface="Calibri"/>
              </a:rPr>
              <a:pPr/>
              <a:t>direct offline</a:t>
            </a:fld>
            <a:endParaRPr lang="en-IN" sz="1100">
              <a:solidFill>
                <a:schemeClr val="bg1"/>
              </a:solidFill>
            </a:endParaRPr>
          </a:p>
        </xdr:txBody>
      </xdr:sp>
      <xdr:sp macro="" textlink="KPI!E47">
        <xdr:nvSpPr>
          <xdr:cNvPr id="20" name="TextBox 19">
            <a:extLst>
              <a:ext uri="{FF2B5EF4-FFF2-40B4-BE49-F238E27FC236}">
                <a16:creationId xmlns:a16="http://schemas.microsoft.com/office/drawing/2014/main" id="{8CDE8164-FB31-4EBD-A9AA-F76124D18F69}"/>
              </a:ext>
            </a:extLst>
          </xdr:cNvPr>
          <xdr:cNvSpPr txBox="1"/>
        </xdr:nvSpPr>
        <xdr:spPr>
          <a:xfrm>
            <a:off x="335280" y="425196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769E1C5-46A5-4FAB-9FEF-ABF6DD3F01BA}" type="TxLink">
              <a:rPr lang="en-US" sz="1100" b="0" i="0" u="none" strike="noStrike">
                <a:solidFill>
                  <a:schemeClr val="bg1"/>
                </a:solidFill>
                <a:latin typeface="Calibri"/>
                <a:ea typeface="Calibri"/>
                <a:cs typeface="Calibri"/>
              </a:rPr>
              <a:pPr/>
              <a:t>direct online</a:t>
            </a:fld>
            <a:endParaRPr lang="en-IN" sz="1100">
              <a:solidFill>
                <a:schemeClr val="bg1"/>
              </a:solidFill>
            </a:endParaRPr>
          </a:p>
        </xdr:txBody>
      </xdr:sp>
      <xdr:sp macro="" textlink="KPI!E48">
        <xdr:nvSpPr>
          <xdr:cNvPr id="21" name="TextBox 20">
            <a:extLst>
              <a:ext uri="{FF2B5EF4-FFF2-40B4-BE49-F238E27FC236}">
                <a16:creationId xmlns:a16="http://schemas.microsoft.com/office/drawing/2014/main" id="{5C7E3633-02DD-4837-9876-1A37372BFA96}"/>
              </a:ext>
            </a:extLst>
          </xdr:cNvPr>
          <xdr:cNvSpPr txBox="1"/>
        </xdr:nvSpPr>
        <xdr:spPr>
          <a:xfrm>
            <a:off x="335280" y="451866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85B7EA92-B661-4CC7-94BF-E032C33D5AAB}" type="TxLink">
              <a:rPr lang="en-US" sz="1100" b="0" i="0" u="none" strike="noStrike">
                <a:solidFill>
                  <a:schemeClr val="bg1"/>
                </a:solidFill>
                <a:latin typeface="Calibri"/>
                <a:ea typeface="Calibri"/>
                <a:cs typeface="Calibri"/>
              </a:rPr>
              <a:pPr marL="0" indent="0"/>
              <a:t>journey</a:t>
            </a:fld>
            <a:endParaRPr lang="en-IN" sz="1100" b="0" i="0" u="none" strike="noStrike">
              <a:solidFill>
                <a:schemeClr val="bg1"/>
              </a:solidFill>
              <a:latin typeface="Calibri"/>
              <a:ea typeface="Calibri"/>
              <a:cs typeface="Calibri"/>
            </a:endParaRPr>
          </a:p>
        </xdr:txBody>
      </xdr:sp>
      <xdr:sp macro="" textlink="KPI!E50">
        <xdr:nvSpPr>
          <xdr:cNvPr id="22" name="TextBox 21">
            <a:extLst>
              <a:ext uri="{FF2B5EF4-FFF2-40B4-BE49-F238E27FC236}">
                <a16:creationId xmlns:a16="http://schemas.microsoft.com/office/drawing/2014/main" id="{90899D85-1923-450D-81A4-EA969508FDB1}"/>
              </a:ext>
            </a:extLst>
          </xdr:cNvPr>
          <xdr:cNvSpPr txBox="1"/>
        </xdr:nvSpPr>
        <xdr:spPr>
          <a:xfrm>
            <a:off x="335280" y="5052060"/>
            <a:ext cx="9982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0B7DEABA-58F5-409D-A2E5-E1C6EC4C217A}" type="TxLink">
              <a:rPr lang="en-US" sz="1100" b="0" i="0" u="none" strike="noStrike">
                <a:solidFill>
                  <a:schemeClr val="bg1"/>
                </a:solidFill>
                <a:latin typeface="Calibri"/>
                <a:ea typeface="Calibri"/>
                <a:cs typeface="Calibri"/>
              </a:rPr>
              <a:pPr marL="0" indent="0"/>
              <a:t>makeyourtrip</a:t>
            </a:fld>
            <a:endParaRPr lang="en-IN" sz="1100" b="0" i="0" u="none" strike="noStrike">
              <a:solidFill>
                <a:schemeClr val="bg1"/>
              </a:solidFill>
              <a:latin typeface="Calibri"/>
              <a:ea typeface="Calibri"/>
              <a:cs typeface="Calibri"/>
            </a:endParaRPr>
          </a:p>
        </xdr:txBody>
      </xdr:sp>
      <xdr:sp macro="" textlink="KPI!E49">
        <xdr:nvSpPr>
          <xdr:cNvPr id="23" name="TextBox 22">
            <a:extLst>
              <a:ext uri="{FF2B5EF4-FFF2-40B4-BE49-F238E27FC236}">
                <a16:creationId xmlns:a16="http://schemas.microsoft.com/office/drawing/2014/main" id="{FCA406DA-CBFE-4935-A60C-A9C9E1085E9C}"/>
              </a:ext>
            </a:extLst>
          </xdr:cNvPr>
          <xdr:cNvSpPr txBox="1"/>
        </xdr:nvSpPr>
        <xdr:spPr>
          <a:xfrm>
            <a:off x="335280" y="478536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5A0F17F7-B1FC-49E0-B331-B87E27FB4036}" type="TxLink">
              <a:rPr lang="en-US" sz="1100" b="0" i="0" u="none" strike="noStrike">
                <a:solidFill>
                  <a:schemeClr val="bg1"/>
                </a:solidFill>
                <a:latin typeface="Calibri"/>
                <a:ea typeface="Calibri"/>
                <a:cs typeface="Calibri"/>
              </a:rPr>
              <a:pPr marL="0" indent="0"/>
              <a:t>logtrip</a:t>
            </a:fld>
            <a:endParaRPr lang="en-IN" sz="1100" b="0" i="0" u="none" strike="noStrike">
              <a:solidFill>
                <a:schemeClr val="bg1"/>
              </a:solidFill>
              <a:latin typeface="Calibri"/>
              <a:ea typeface="Calibri"/>
              <a:cs typeface="Calibri"/>
            </a:endParaRPr>
          </a:p>
        </xdr:txBody>
      </xdr:sp>
      <xdr:sp macro="" textlink="KPI!E51">
        <xdr:nvSpPr>
          <xdr:cNvPr id="24" name="TextBox 23">
            <a:extLst>
              <a:ext uri="{FF2B5EF4-FFF2-40B4-BE49-F238E27FC236}">
                <a16:creationId xmlns:a16="http://schemas.microsoft.com/office/drawing/2014/main" id="{E134EEA5-A1F4-43E4-9CAD-A388203E1D3A}"/>
              </a:ext>
            </a:extLst>
          </xdr:cNvPr>
          <xdr:cNvSpPr txBox="1"/>
        </xdr:nvSpPr>
        <xdr:spPr>
          <a:xfrm>
            <a:off x="335280" y="531876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E15E57F3-38CE-4B9E-9916-4DAEF2972924}" type="TxLink">
              <a:rPr lang="en-US" sz="1100" b="0" i="0" u="none" strike="noStrike">
                <a:solidFill>
                  <a:schemeClr val="bg1"/>
                </a:solidFill>
                <a:latin typeface="Calibri"/>
                <a:ea typeface="Calibri"/>
                <a:cs typeface="Calibri"/>
              </a:rPr>
              <a:pPr marL="0" indent="0"/>
              <a:t>others</a:t>
            </a:fld>
            <a:endParaRPr lang="en-IN" sz="1100" b="0" i="0" u="none" strike="noStrike">
              <a:solidFill>
                <a:schemeClr val="bg1"/>
              </a:solidFill>
              <a:latin typeface="Calibri"/>
              <a:ea typeface="Calibri"/>
              <a:cs typeface="Calibri"/>
            </a:endParaRPr>
          </a:p>
        </xdr:txBody>
      </xdr:sp>
      <xdr:sp macro="" textlink="KPI!E52">
        <xdr:nvSpPr>
          <xdr:cNvPr id="25" name="TextBox 24">
            <a:extLst>
              <a:ext uri="{FF2B5EF4-FFF2-40B4-BE49-F238E27FC236}">
                <a16:creationId xmlns:a16="http://schemas.microsoft.com/office/drawing/2014/main" id="{8E94D1C3-DE31-425C-826D-64291261883A}"/>
              </a:ext>
            </a:extLst>
          </xdr:cNvPr>
          <xdr:cNvSpPr txBox="1"/>
        </xdr:nvSpPr>
        <xdr:spPr>
          <a:xfrm>
            <a:off x="335280" y="558546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A9BA1FEF-AF83-48BA-89DE-19A69237F9EF}" type="TxLink">
              <a:rPr lang="en-US" sz="1100" b="0" i="0" u="none" strike="noStrike">
                <a:solidFill>
                  <a:schemeClr val="bg1"/>
                </a:solidFill>
                <a:latin typeface="Calibri"/>
                <a:ea typeface="Calibri"/>
                <a:cs typeface="Calibri"/>
              </a:rPr>
              <a:pPr marL="0" indent="0"/>
              <a:t>tripster</a:t>
            </a:fld>
            <a:endParaRPr lang="en-IN" sz="1100" b="0" i="0" u="none" strike="noStrike">
              <a:solidFill>
                <a:schemeClr val="bg1"/>
              </a:solidFill>
              <a:latin typeface="Calibri"/>
              <a:ea typeface="Calibri"/>
              <a:cs typeface="Calibri"/>
            </a:endParaRPr>
          </a:p>
        </xdr:txBody>
      </xdr:sp>
    </xdr:grpSp>
    <xdr:clientData/>
  </xdr:twoCellAnchor>
  <xdr:twoCellAnchor>
    <xdr:from>
      <xdr:col>1</xdr:col>
      <xdr:colOff>601980</xdr:colOff>
      <xdr:row>21</xdr:row>
      <xdr:rowOff>137160</xdr:rowOff>
    </xdr:from>
    <xdr:to>
      <xdr:col>3</xdr:col>
      <xdr:colOff>198120</xdr:colOff>
      <xdr:row>31</xdr:row>
      <xdr:rowOff>173120</xdr:rowOff>
    </xdr:to>
    <xdr:grpSp>
      <xdr:nvGrpSpPr>
        <xdr:cNvPr id="41" name="Group 40">
          <a:extLst>
            <a:ext uri="{FF2B5EF4-FFF2-40B4-BE49-F238E27FC236}">
              <a16:creationId xmlns:a16="http://schemas.microsoft.com/office/drawing/2014/main" id="{0BABABA8-F366-E253-5C66-E79EDDC3D043}"/>
            </a:ext>
          </a:extLst>
        </xdr:cNvPr>
        <xdr:cNvGrpSpPr/>
      </xdr:nvGrpSpPr>
      <xdr:grpSpPr>
        <a:xfrm>
          <a:off x="1211580" y="3977640"/>
          <a:ext cx="815340" cy="1864760"/>
          <a:chOff x="1211580" y="3977640"/>
          <a:chExt cx="998220" cy="1864760"/>
        </a:xfrm>
      </xdr:grpSpPr>
      <xdr:sp macro="" textlink="KPI!F46">
        <xdr:nvSpPr>
          <xdr:cNvPr id="27" name="TextBox 26">
            <a:extLst>
              <a:ext uri="{FF2B5EF4-FFF2-40B4-BE49-F238E27FC236}">
                <a16:creationId xmlns:a16="http://schemas.microsoft.com/office/drawing/2014/main" id="{8A178C74-A2EB-4D96-982E-B5A2F444E3A7}"/>
              </a:ext>
            </a:extLst>
          </xdr:cNvPr>
          <xdr:cNvSpPr txBox="1"/>
        </xdr:nvSpPr>
        <xdr:spPr>
          <a:xfrm>
            <a:off x="1211580" y="397764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E52BC35-D39C-4A40-A5C6-A660B8CDE1AE}" type="TxLink">
              <a:rPr lang="en-US" sz="1100" b="0" i="0" u="none" strike="noStrike">
                <a:solidFill>
                  <a:schemeClr val="bg1"/>
                </a:solidFill>
                <a:latin typeface="Calibri"/>
                <a:ea typeface="Calibri"/>
                <a:cs typeface="Calibri"/>
              </a:rPr>
              <a:pPr/>
              <a:t> 6,753 </a:t>
            </a:fld>
            <a:endParaRPr lang="en-IN" sz="1100">
              <a:solidFill>
                <a:schemeClr val="bg1"/>
              </a:solidFill>
            </a:endParaRPr>
          </a:p>
        </xdr:txBody>
      </xdr:sp>
      <xdr:sp macro="" textlink="KPI!F47">
        <xdr:nvSpPr>
          <xdr:cNvPr id="28" name="TextBox 27">
            <a:extLst>
              <a:ext uri="{FF2B5EF4-FFF2-40B4-BE49-F238E27FC236}">
                <a16:creationId xmlns:a16="http://schemas.microsoft.com/office/drawing/2014/main" id="{5796ED80-7C71-490D-9A6C-D1F54720A965}"/>
              </a:ext>
            </a:extLst>
          </xdr:cNvPr>
          <xdr:cNvSpPr txBox="1"/>
        </xdr:nvSpPr>
        <xdr:spPr>
          <a:xfrm>
            <a:off x="1211580" y="424434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4DA11E2-2A08-485D-9EF9-B9535AAE2D55}" type="TxLink">
              <a:rPr lang="en-US" sz="1100" b="0" i="0" u="none" strike="noStrike">
                <a:solidFill>
                  <a:schemeClr val="bg1"/>
                </a:solidFill>
                <a:latin typeface="Calibri"/>
                <a:ea typeface="Calibri"/>
                <a:cs typeface="Calibri"/>
              </a:rPr>
              <a:pPr/>
              <a:t> 13,374 </a:t>
            </a:fld>
            <a:endParaRPr lang="en-IN" sz="1100">
              <a:solidFill>
                <a:schemeClr val="bg1"/>
              </a:solidFill>
            </a:endParaRPr>
          </a:p>
        </xdr:txBody>
      </xdr:sp>
      <xdr:sp macro="" textlink="KPI!F48">
        <xdr:nvSpPr>
          <xdr:cNvPr id="29" name="TextBox 28">
            <a:extLst>
              <a:ext uri="{FF2B5EF4-FFF2-40B4-BE49-F238E27FC236}">
                <a16:creationId xmlns:a16="http://schemas.microsoft.com/office/drawing/2014/main" id="{2D45F35C-90B0-41D1-AE60-2268265C7628}"/>
              </a:ext>
            </a:extLst>
          </xdr:cNvPr>
          <xdr:cNvSpPr txBox="1"/>
        </xdr:nvSpPr>
        <xdr:spPr>
          <a:xfrm>
            <a:off x="1211580" y="451104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778059F6-841E-4D9B-8F7B-A33DFB597204}" type="TxLink">
              <a:rPr lang="en-US" sz="1100" b="0" i="0" u="none" strike="noStrike">
                <a:solidFill>
                  <a:schemeClr val="bg1"/>
                </a:solidFill>
                <a:latin typeface="Calibri"/>
                <a:ea typeface="Calibri"/>
                <a:cs typeface="Calibri"/>
              </a:rPr>
              <a:pPr marL="0" indent="0"/>
              <a:t> 8,106 </a:t>
            </a:fld>
            <a:endParaRPr lang="en-IN" sz="1100" b="0" i="0" u="none" strike="noStrike">
              <a:solidFill>
                <a:schemeClr val="bg1"/>
              </a:solidFill>
              <a:latin typeface="Calibri"/>
              <a:ea typeface="Calibri"/>
              <a:cs typeface="Calibri"/>
            </a:endParaRPr>
          </a:p>
        </xdr:txBody>
      </xdr:sp>
      <xdr:sp macro="" textlink="KPI!F50">
        <xdr:nvSpPr>
          <xdr:cNvPr id="30" name="TextBox 29">
            <a:extLst>
              <a:ext uri="{FF2B5EF4-FFF2-40B4-BE49-F238E27FC236}">
                <a16:creationId xmlns:a16="http://schemas.microsoft.com/office/drawing/2014/main" id="{D4CB7F49-DD32-4922-8C75-6CE4E39DFB57}"/>
              </a:ext>
            </a:extLst>
          </xdr:cNvPr>
          <xdr:cNvSpPr txBox="1"/>
        </xdr:nvSpPr>
        <xdr:spPr>
          <a:xfrm>
            <a:off x="1211580" y="5044440"/>
            <a:ext cx="9982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E3768184-1FB4-4B9E-9ED4-B9920AEBB5ED}" type="TxLink">
              <a:rPr lang="en-US" sz="1100" b="0" i="0" u="none" strike="noStrike">
                <a:solidFill>
                  <a:schemeClr val="bg1"/>
                </a:solidFill>
                <a:latin typeface="Calibri"/>
                <a:ea typeface="Calibri"/>
                <a:cs typeface="Calibri"/>
              </a:rPr>
              <a:pPr marL="0" indent="0"/>
              <a:t> 26,896 </a:t>
            </a:fld>
            <a:endParaRPr lang="en-IN" sz="1100" b="0" i="0" u="none" strike="noStrike">
              <a:solidFill>
                <a:schemeClr val="bg1"/>
              </a:solidFill>
              <a:latin typeface="Calibri"/>
              <a:ea typeface="Calibri"/>
              <a:cs typeface="Calibri"/>
            </a:endParaRPr>
          </a:p>
        </xdr:txBody>
      </xdr:sp>
      <xdr:sp macro="" textlink="KPI!F49">
        <xdr:nvSpPr>
          <xdr:cNvPr id="31" name="TextBox 30">
            <a:extLst>
              <a:ext uri="{FF2B5EF4-FFF2-40B4-BE49-F238E27FC236}">
                <a16:creationId xmlns:a16="http://schemas.microsoft.com/office/drawing/2014/main" id="{112B1D2C-22AE-46D4-B467-49223AC7BF32}"/>
              </a:ext>
            </a:extLst>
          </xdr:cNvPr>
          <xdr:cNvSpPr txBox="1"/>
        </xdr:nvSpPr>
        <xdr:spPr>
          <a:xfrm>
            <a:off x="1211580" y="477774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E79658B5-77EB-458F-94B5-440D54BD22FF}" type="TxLink">
              <a:rPr lang="en-US" sz="1100" b="0" i="0" u="none" strike="noStrike">
                <a:solidFill>
                  <a:schemeClr val="bg1"/>
                </a:solidFill>
                <a:latin typeface="Calibri"/>
                <a:ea typeface="Calibri"/>
                <a:cs typeface="Calibri"/>
              </a:rPr>
              <a:pPr marL="0" indent="0"/>
              <a:t> 14,753 </a:t>
            </a:fld>
            <a:endParaRPr lang="en-IN" sz="1100" b="0" i="0" u="none" strike="noStrike">
              <a:solidFill>
                <a:schemeClr val="bg1"/>
              </a:solidFill>
              <a:latin typeface="Calibri"/>
              <a:ea typeface="Calibri"/>
              <a:cs typeface="Calibri"/>
            </a:endParaRPr>
          </a:p>
        </xdr:txBody>
      </xdr:sp>
      <xdr:sp macro="" textlink="KPI!F51">
        <xdr:nvSpPr>
          <xdr:cNvPr id="32" name="TextBox 31">
            <a:extLst>
              <a:ext uri="{FF2B5EF4-FFF2-40B4-BE49-F238E27FC236}">
                <a16:creationId xmlns:a16="http://schemas.microsoft.com/office/drawing/2014/main" id="{F59B4AF6-57FA-419D-BD08-FC399743F11F}"/>
              </a:ext>
            </a:extLst>
          </xdr:cNvPr>
          <xdr:cNvSpPr txBox="1"/>
        </xdr:nvSpPr>
        <xdr:spPr>
          <a:xfrm>
            <a:off x="1211580" y="531114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C632EF9-34A1-49F2-9B2E-7E706C22B7B8}" type="TxLink">
              <a:rPr lang="en-US" sz="1100" b="0" i="0" u="none" strike="noStrike">
                <a:solidFill>
                  <a:schemeClr val="bg1"/>
                </a:solidFill>
                <a:latin typeface="Calibri"/>
                <a:ea typeface="Calibri"/>
                <a:cs typeface="Calibri"/>
              </a:rPr>
              <a:pPr marL="0" indent="0"/>
              <a:t> 55,061 </a:t>
            </a:fld>
            <a:endParaRPr lang="en-IN" sz="1100" b="0" i="0" u="none" strike="noStrike">
              <a:solidFill>
                <a:schemeClr val="bg1"/>
              </a:solidFill>
              <a:latin typeface="Calibri"/>
              <a:ea typeface="Calibri"/>
              <a:cs typeface="Calibri"/>
            </a:endParaRPr>
          </a:p>
        </xdr:txBody>
      </xdr:sp>
      <xdr:sp macro="" textlink="KPI!F52">
        <xdr:nvSpPr>
          <xdr:cNvPr id="33" name="TextBox 32">
            <a:extLst>
              <a:ext uri="{FF2B5EF4-FFF2-40B4-BE49-F238E27FC236}">
                <a16:creationId xmlns:a16="http://schemas.microsoft.com/office/drawing/2014/main" id="{4EC8E2D4-5594-4556-9A5B-FC655371E35C}"/>
              </a:ext>
            </a:extLst>
          </xdr:cNvPr>
          <xdr:cNvSpPr txBox="1"/>
        </xdr:nvSpPr>
        <xdr:spPr>
          <a:xfrm>
            <a:off x="1211580" y="557784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2B8F3026-259F-4554-BC81-0C36A0704CA7}" type="TxLink">
              <a:rPr lang="en-US" sz="1100" b="0" i="0" u="none" strike="noStrike">
                <a:solidFill>
                  <a:schemeClr val="bg1"/>
                </a:solidFill>
                <a:latin typeface="Calibri"/>
                <a:ea typeface="Calibri"/>
                <a:cs typeface="Calibri"/>
              </a:rPr>
              <a:pPr marL="0" indent="0"/>
              <a:t> 9,630 </a:t>
            </a:fld>
            <a:endParaRPr lang="en-IN" sz="1100" b="0" i="0" u="none" strike="noStrike">
              <a:solidFill>
                <a:schemeClr val="bg1"/>
              </a:solidFill>
              <a:latin typeface="Calibri"/>
              <a:ea typeface="Calibri"/>
              <a:cs typeface="Calibri"/>
            </a:endParaRPr>
          </a:p>
        </xdr:txBody>
      </xdr:sp>
    </xdr:grpSp>
    <xdr:clientData/>
  </xdr:twoCellAnchor>
  <xdr:twoCellAnchor>
    <xdr:from>
      <xdr:col>3</xdr:col>
      <xdr:colOff>114300</xdr:colOff>
      <xdr:row>21</xdr:row>
      <xdr:rowOff>137160</xdr:rowOff>
    </xdr:from>
    <xdr:to>
      <xdr:col>4</xdr:col>
      <xdr:colOff>243840</xdr:colOff>
      <xdr:row>31</xdr:row>
      <xdr:rowOff>173120</xdr:rowOff>
    </xdr:to>
    <xdr:grpSp>
      <xdr:nvGrpSpPr>
        <xdr:cNvPr id="43" name="Group 42">
          <a:extLst>
            <a:ext uri="{FF2B5EF4-FFF2-40B4-BE49-F238E27FC236}">
              <a16:creationId xmlns:a16="http://schemas.microsoft.com/office/drawing/2014/main" id="{530837A6-70D1-A80D-BEFA-56031F4BCE59}"/>
            </a:ext>
          </a:extLst>
        </xdr:cNvPr>
        <xdr:cNvGrpSpPr/>
      </xdr:nvGrpSpPr>
      <xdr:grpSpPr>
        <a:xfrm>
          <a:off x="1943100" y="3977640"/>
          <a:ext cx="739140" cy="1864760"/>
          <a:chOff x="2072640" y="3985260"/>
          <a:chExt cx="998220" cy="1864760"/>
        </a:xfrm>
      </xdr:grpSpPr>
      <xdr:sp macro="" textlink="KPI!G46">
        <xdr:nvSpPr>
          <xdr:cNvPr id="34" name="TextBox 33">
            <a:extLst>
              <a:ext uri="{FF2B5EF4-FFF2-40B4-BE49-F238E27FC236}">
                <a16:creationId xmlns:a16="http://schemas.microsoft.com/office/drawing/2014/main" id="{6B40AC0B-50D0-47DC-B11B-90803AC1BB09}"/>
              </a:ext>
            </a:extLst>
          </xdr:cNvPr>
          <xdr:cNvSpPr txBox="1"/>
        </xdr:nvSpPr>
        <xdr:spPr>
          <a:xfrm>
            <a:off x="2072640" y="398526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A535AAD-00AB-4469-AE4D-5006B2A9F25C}" type="TxLink">
              <a:rPr lang="en-US" sz="1100" b="0" i="0" u="none" strike="noStrike">
                <a:solidFill>
                  <a:schemeClr val="bg1"/>
                </a:solidFill>
                <a:latin typeface="Calibri"/>
                <a:ea typeface="Calibri"/>
                <a:cs typeface="Calibri"/>
              </a:rPr>
              <a:pPr/>
              <a:t>5.02%</a:t>
            </a:fld>
            <a:endParaRPr lang="en-IN" sz="1100">
              <a:solidFill>
                <a:schemeClr val="bg1"/>
              </a:solidFill>
            </a:endParaRPr>
          </a:p>
        </xdr:txBody>
      </xdr:sp>
      <xdr:sp macro="" textlink="KPI!G47">
        <xdr:nvSpPr>
          <xdr:cNvPr id="35" name="TextBox 34">
            <a:extLst>
              <a:ext uri="{FF2B5EF4-FFF2-40B4-BE49-F238E27FC236}">
                <a16:creationId xmlns:a16="http://schemas.microsoft.com/office/drawing/2014/main" id="{ED3DE197-47B0-4A46-AEF7-FBDC19F91B20}"/>
              </a:ext>
            </a:extLst>
          </xdr:cNvPr>
          <xdr:cNvSpPr txBox="1"/>
        </xdr:nvSpPr>
        <xdr:spPr>
          <a:xfrm>
            <a:off x="2072640" y="425196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39CDCD8-C976-46B6-9AFA-1C66A95DE697}" type="TxLink">
              <a:rPr lang="en-US" sz="1100" b="0" i="0" u="none" strike="noStrike">
                <a:solidFill>
                  <a:schemeClr val="bg1"/>
                </a:solidFill>
                <a:latin typeface="Calibri"/>
                <a:ea typeface="Calibri"/>
                <a:cs typeface="Calibri"/>
              </a:rPr>
              <a:pPr/>
              <a:t>9.94%</a:t>
            </a:fld>
            <a:endParaRPr lang="en-IN" sz="1100">
              <a:solidFill>
                <a:schemeClr val="bg1"/>
              </a:solidFill>
            </a:endParaRPr>
          </a:p>
        </xdr:txBody>
      </xdr:sp>
      <xdr:sp macro="" textlink="KPI!G48">
        <xdr:nvSpPr>
          <xdr:cNvPr id="36" name="TextBox 35">
            <a:extLst>
              <a:ext uri="{FF2B5EF4-FFF2-40B4-BE49-F238E27FC236}">
                <a16:creationId xmlns:a16="http://schemas.microsoft.com/office/drawing/2014/main" id="{2B7ED614-38C3-488B-984C-F4CB19358301}"/>
              </a:ext>
            </a:extLst>
          </xdr:cNvPr>
          <xdr:cNvSpPr txBox="1"/>
        </xdr:nvSpPr>
        <xdr:spPr>
          <a:xfrm>
            <a:off x="2072640" y="451866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84F9988F-B982-4DF4-8D88-E6E857578C7D}" type="TxLink">
              <a:rPr lang="en-US" sz="1100" b="0" i="0" u="none" strike="noStrike">
                <a:solidFill>
                  <a:schemeClr val="bg1"/>
                </a:solidFill>
                <a:latin typeface="Calibri"/>
                <a:ea typeface="Calibri"/>
                <a:cs typeface="Calibri"/>
              </a:rPr>
              <a:pPr marL="0" indent="0"/>
              <a:t>6.02%</a:t>
            </a:fld>
            <a:endParaRPr lang="en-IN" sz="1100" b="0" i="0" u="none" strike="noStrike">
              <a:solidFill>
                <a:schemeClr val="bg1"/>
              </a:solidFill>
              <a:latin typeface="Calibri"/>
              <a:ea typeface="Calibri"/>
              <a:cs typeface="Calibri"/>
            </a:endParaRPr>
          </a:p>
        </xdr:txBody>
      </xdr:sp>
      <xdr:sp macro="" textlink="KPI!G50">
        <xdr:nvSpPr>
          <xdr:cNvPr id="37" name="TextBox 36">
            <a:extLst>
              <a:ext uri="{FF2B5EF4-FFF2-40B4-BE49-F238E27FC236}">
                <a16:creationId xmlns:a16="http://schemas.microsoft.com/office/drawing/2014/main" id="{A2CEB76D-23E5-448C-87C6-45ED17E6D63F}"/>
              </a:ext>
            </a:extLst>
          </xdr:cNvPr>
          <xdr:cNvSpPr txBox="1"/>
        </xdr:nvSpPr>
        <xdr:spPr>
          <a:xfrm>
            <a:off x="2072640" y="5052060"/>
            <a:ext cx="9982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7B9D9816-2D26-4483-AEBC-90CB4140EDA4}" type="TxLink">
              <a:rPr lang="en-US" sz="1100" b="0" i="0" u="none" strike="noStrike">
                <a:solidFill>
                  <a:schemeClr val="bg1"/>
                </a:solidFill>
                <a:latin typeface="Calibri"/>
                <a:ea typeface="Calibri"/>
                <a:cs typeface="Calibri"/>
              </a:rPr>
              <a:pPr marL="0" indent="0"/>
              <a:t>19.99%</a:t>
            </a:fld>
            <a:endParaRPr lang="en-IN" sz="1100" b="0" i="0" u="none" strike="noStrike">
              <a:solidFill>
                <a:schemeClr val="bg1"/>
              </a:solidFill>
              <a:latin typeface="Calibri"/>
              <a:ea typeface="Calibri"/>
              <a:cs typeface="Calibri"/>
            </a:endParaRPr>
          </a:p>
        </xdr:txBody>
      </xdr:sp>
      <xdr:sp macro="" textlink="KPI!G49">
        <xdr:nvSpPr>
          <xdr:cNvPr id="38" name="TextBox 37">
            <a:extLst>
              <a:ext uri="{FF2B5EF4-FFF2-40B4-BE49-F238E27FC236}">
                <a16:creationId xmlns:a16="http://schemas.microsoft.com/office/drawing/2014/main" id="{993402FA-9FB5-469B-ABD4-607D04A56F2E}"/>
              </a:ext>
            </a:extLst>
          </xdr:cNvPr>
          <xdr:cNvSpPr txBox="1"/>
        </xdr:nvSpPr>
        <xdr:spPr>
          <a:xfrm>
            <a:off x="2072640" y="4785360"/>
            <a:ext cx="95249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0178FAEE-5759-4C31-8D57-A82A49CB7030}" type="TxLink">
              <a:rPr lang="en-US" sz="1100" b="0" i="0" u="none" strike="noStrike">
                <a:solidFill>
                  <a:schemeClr val="bg1"/>
                </a:solidFill>
                <a:latin typeface="Calibri"/>
                <a:ea typeface="Calibri"/>
                <a:cs typeface="Calibri"/>
              </a:rPr>
              <a:pPr marL="0" indent="0"/>
              <a:t>10.96%</a:t>
            </a:fld>
            <a:endParaRPr lang="en-IN" sz="1100" b="0" i="0" u="none" strike="noStrike">
              <a:solidFill>
                <a:schemeClr val="bg1"/>
              </a:solidFill>
              <a:latin typeface="Calibri"/>
              <a:ea typeface="Calibri"/>
              <a:cs typeface="Calibri"/>
            </a:endParaRPr>
          </a:p>
        </xdr:txBody>
      </xdr:sp>
      <xdr:sp macro="" textlink="KPI!G51">
        <xdr:nvSpPr>
          <xdr:cNvPr id="39" name="TextBox 38">
            <a:extLst>
              <a:ext uri="{FF2B5EF4-FFF2-40B4-BE49-F238E27FC236}">
                <a16:creationId xmlns:a16="http://schemas.microsoft.com/office/drawing/2014/main" id="{10FF4866-91E9-4BD7-BFBB-98BC14319454}"/>
              </a:ext>
            </a:extLst>
          </xdr:cNvPr>
          <xdr:cNvSpPr txBox="1"/>
        </xdr:nvSpPr>
        <xdr:spPr>
          <a:xfrm>
            <a:off x="2072640" y="5318760"/>
            <a:ext cx="95249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098EDB92-702A-4D3C-BA83-CE5B65D48CDC}" type="TxLink">
              <a:rPr lang="en-US" sz="1100" b="0" i="0" u="none" strike="noStrike">
                <a:solidFill>
                  <a:schemeClr val="bg1"/>
                </a:solidFill>
                <a:latin typeface="Calibri"/>
                <a:ea typeface="Calibri"/>
                <a:cs typeface="Calibri"/>
              </a:rPr>
              <a:pPr marL="0" indent="0"/>
              <a:t>40.92%</a:t>
            </a:fld>
            <a:endParaRPr lang="en-IN" sz="1100" b="0" i="0" u="none" strike="noStrike">
              <a:solidFill>
                <a:schemeClr val="bg1"/>
              </a:solidFill>
              <a:latin typeface="Calibri"/>
              <a:ea typeface="Calibri"/>
              <a:cs typeface="Calibri"/>
            </a:endParaRPr>
          </a:p>
        </xdr:txBody>
      </xdr:sp>
      <xdr:sp macro="" textlink="KPI!G52">
        <xdr:nvSpPr>
          <xdr:cNvPr id="40" name="TextBox 39">
            <a:extLst>
              <a:ext uri="{FF2B5EF4-FFF2-40B4-BE49-F238E27FC236}">
                <a16:creationId xmlns:a16="http://schemas.microsoft.com/office/drawing/2014/main" id="{93880BCC-0BA5-4AAC-8A82-2F07FF88983F}"/>
              </a:ext>
            </a:extLst>
          </xdr:cNvPr>
          <xdr:cNvSpPr txBox="1"/>
        </xdr:nvSpPr>
        <xdr:spPr>
          <a:xfrm>
            <a:off x="2072640" y="558546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4AA39B84-C697-429A-A4E2-18DD52E1D098}" type="TxLink">
              <a:rPr lang="en-US" sz="1100" b="0" i="0" u="none" strike="noStrike">
                <a:solidFill>
                  <a:schemeClr val="bg1"/>
                </a:solidFill>
                <a:latin typeface="Calibri"/>
                <a:ea typeface="Calibri"/>
                <a:cs typeface="Calibri"/>
              </a:rPr>
              <a:pPr marL="0" indent="0"/>
              <a:t>7.16%</a:t>
            </a:fld>
            <a:endParaRPr lang="en-IN" sz="1100" b="0" i="0" u="none" strike="noStrike">
              <a:solidFill>
                <a:schemeClr val="bg1"/>
              </a:solidFill>
              <a:latin typeface="Calibri"/>
              <a:ea typeface="Calibri"/>
              <a:cs typeface="Calibri"/>
            </a:endParaRPr>
          </a:p>
        </xdr:txBody>
      </xdr:sp>
    </xdr:grpSp>
    <xdr:clientData/>
  </xdr:twoCellAnchor>
  <xdr:twoCellAnchor>
    <xdr:from>
      <xdr:col>0</xdr:col>
      <xdr:colOff>205740</xdr:colOff>
      <xdr:row>22</xdr:row>
      <xdr:rowOff>7620</xdr:rowOff>
    </xdr:from>
    <xdr:to>
      <xdr:col>0</xdr:col>
      <xdr:colOff>381000</xdr:colOff>
      <xdr:row>23</xdr:row>
      <xdr:rowOff>22860</xdr:rowOff>
    </xdr:to>
    <xdr:sp macro="" textlink="">
      <xdr:nvSpPr>
        <xdr:cNvPr id="44" name="TextBox 43">
          <a:extLst>
            <a:ext uri="{FF2B5EF4-FFF2-40B4-BE49-F238E27FC236}">
              <a16:creationId xmlns:a16="http://schemas.microsoft.com/office/drawing/2014/main" id="{BC956A3A-6B37-0024-E237-0D2C511CFB71}"/>
            </a:ext>
          </a:extLst>
        </xdr:cNvPr>
        <xdr:cNvSpPr txBox="1"/>
      </xdr:nvSpPr>
      <xdr:spPr>
        <a:xfrm>
          <a:off x="205740" y="4030980"/>
          <a:ext cx="1752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rgbClr val="C00000"/>
              </a:solidFill>
            </a:rPr>
            <a:t>⃝</a:t>
          </a:r>
        </a:p>
      </xdr:txBody>
    </xdr:sp>
    <xdr:clientData/>
  </xdr:twoCellAnchor>
  <xdr:twoCellAnchor>
    <xdr:from>
      <xdr:col>0</xdr:col>
      <xdr:colOff>205740</xdr:colOff>
      <xdr:row>25</xdr:row>
      <xdr:rowOff>0</xdr:rowOff>
    </xdr:from>
    <xdr:to>
      <xdr:col>0</xdr:col>
      <xdr:colOff>381000</xdr:colOff>
      <xdr:row>26</xdr:row>
      <xdr:rowOff>15240</xdr:rowOff>
    </xdr:to>
    <xdr:sp macro="" textlink="">
      <xdr:nvSpPr>
        <xdr:cNvPr id="51" name="TextBox 50">
          <a:extLst>
            <a:ext uri="{FF2B5EF4-FFF2-40B4-BE49-F238E27FC236}">
              <a16:creationId xmlns:a16="http://schemas.microsoft.com/office/drawing/2014/main" id="{DD311092-3311-4C98-98A9-E4198B5C0BFF}"/>
            </a:ext>
          </a:extLst>
        </xdr:cNvPr>
        <xdr:cNvSpPr txBox="1"/>
      </xdr:nvSpPr>
      <xdr:spPr>
        <a:xfrm>
          <a:off x="205740" y="4572000"/>
          <a:ext cx="1752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rgbClr val="C00000"/>
              </a:solidFill>
            </a:rPr>
            <a:t>⃝</a:t>
          </a:r>
        </a:p>
      </xdr:txBody>
    </xdr:sp>
    <xdr:clientData/>
  </xdr:twoCellAnchor>
  <xdr:twoCellAnchor>
    <xdr:from>
      <xdr:col>0</xdr:col>
      <xdr:colOff>205740</xdr:colOff>
      <xdr:row>26</xdr:row>
      <xdr:rowOff>68580</xdr:rowOff>
    </xdr:from>
    <xdr:to>
      <xdr:col>0</xdr:col>
      <xdr:colOff>381000</xdr:colOff>
      <xdr:row>27</xdr:row>
      <xdr:rowOff>83820</xdr:rowOff>
    </xdr:to>
    <xdr:sp macro="" textlink="">
      <xdr:nvSpPr>
        <xdr:cNvPr id="52" name="TextBox 51">
          <a:extLst>
            <a:ext uri="{FF2B5EF4-FFF2-40B4-BE49-F238E27FC236}">
              <a16:creationId xmlns:a16="http://schemas.microsoft.com/office/drawing/2014/main" id="{98E30F46-DC47-414F-B966-750BA0C1C3F8}"/>
            </a:ext>
          </a:extLst>
        </xdr:cNvPr>
        <xdr:cNvSpPr txBox="1"/>
      </xdr:nvSpPr>
      <xdr:spPr>
        <a:xfrm>
          <a:off x="205740" y="4823460"/>
          <a:ext cx="1752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rgbClr val="C00000"/>
              </a:solidFill>
            </a:rPr>
            <a:t>⃝</a:t>
          </a:r>
        </a:p>
      </xdr:txBody>
    </xdr:sp>
    <xdr:clientData/>
  </xdr:twoCellAnchor>
  <xdr:twoCellAnchor>
    <xdr:from>
      <xdr:col>0</xdr:col>
      <xdr:colOff>205740</xdr:colOff>
      <xdr:row>27</xdr:row>
      <xdr:rowOff>167640</xdr:rowOff>
    </xdr:from>
    <xdr:to>
      <xdr:col>0</xdr:col>
      <xdr:colOff>381000</xdr:colOff>
      <xdr:row>29</xdr:row>
      <xdr:rowOff>0</xdr:rowOff>
    </xdr:to>
    <xdr:sp macro="" textlink="">
      <xdr:nvSpPr>
        <xdr:cNvPr id="53" name="TextBox 52">
          <a:extLst>
            <a:ext uri="{FF2B5EF4-FFF2-40B4-BE49-F238E27FC236}">
              <a16:creationId xmlns:a16="http://schemas.microsoft.com/office/drawing/2014/main" id="{205FAD99-4910-428C-A134-5A7B97089E9F}"/>
            </a:ext>
          </a:extLst>
        </xdr:cNvPr>
        <xdr:cNvSpPr txBox="1"/>
      </xdr:nvSpPr>
      <xdr:spPr>
        <a:xfrm>
          <a:off x="205740" y="5105400"/>
          <a:ext cx="1752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rgbClr val="C00000"/>
              </a:solidFill>
            </a:rPr>
            <a:t>⃝</a:t>
          </a:r>
        </a:p>
      </xdr:txBody>
    </xdr:sp>
    <xdr:clientData/>
  </xdr:twoCellAnchor>
  <xdr:twoCellAnchor>
    <xdr:from>
      <xdr:col>0</xdr:col>
      <xdr:colOff>205740</xdr:colOff>
      <xdr:row>29</xdr:row>
      <xdr:rowOff>68580</xdr:rowOff>
    </xdr:from>
    <xdr:to>
      <xdr:col>0</xdr:col>
      <xdr:colOff>381000</xdr:colOff>
      <xdr:row>30</xdr:row>
      <xdr:rowOff>83820</xdr:rowOff>
    </xdr:to>
    <xdr:sp macro="" textlink="">
      <xdr:nvSpPr>
        <xdr:cNvPr id="54" name="TextBox 53">
          <a:extLst>
            <a:ext uri="{FF2B5EF4-FFF2-40B4-BE49-F238E27FC236}">
              <a16:creationId xmlns:a16="http://schemas.microsoft.com/office/drawing/2014/main" id="{74066DC9-5AFD-4B2B-AF3C-17D5E2CBAC92}"/>
            </a:ext>
          </a:extLst>
        </xdr:cNvPr>
        <xdr:cNvSpPr txBox="1"/>
      </xdr:nvSpPr>
      <xdr:spPr>
        <a:xfrm>
          <a:off x="205740" y="5372100"/>
          <a:ext cx="1752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rgbClr val="C00000"/>
              </a:solidFill>
            </a:rPr>
            <a:t>⃝</a:t>
          </a:r>
        </a:p>
      </xdr:txBody>
    </xdr:sp>
    <xdr:clientData/>
  </xdr:twoCellAnchor>
  <xdr:twoCellAnchor>
    <xdr:from>
      <xdr:col>0</xdr:col>
      <xdr:colOff>198120</xdr:colOff>
      <xdr:row>30</xdr:row>
      <xdr:rowOff>144780</xdr:rowOff>
    </xdr:from>
    <xdr:to>
      <xdr:col>0</xdr:col>
      <xdr:colOff>373380</xdr:colOff>
      <xdr:row>31</xdr:row>
      <xdr:rowOff>160020</xdr:rowOff>
    </xdr:to>
    <xdr:sp macro="" textlink="">
      <xdr:nvSpPr>
        <xdr:cNvPr id="55" name="TextBox 54">
          <a:extLst>
            <a:ext uri="{FF2B5EF4-FFF2-40B4-BE49-F238E27FC236}">
              <a16:creationId xmlns:a16="http://schemas.microsoft.com/office/drawing/2014/main" id="{B0DEEDC4-D75D-4C23-B424-123267AECA23}"/>
            </a:ext>
          </a:extLst>
        </xdr:cNvPr>
        <xdr:cNvSpPr txBox="1"/>
      </xdr:nvSpPr>
      <xdr:spPr>
        <a:xfrm>
          <a:off x="198120" y="5631180"/>
          <a:ext cx="1752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rgbClr val="C00000"/>
              </a:solidFill>
            </a:rPr>
            <a:t>⃝</a:t>
          </a:r>
        </a:p>
      </xdr:txBody>
    </xdr:sp>
    <xdr:clientData/>
  </xdr:twoCellAnchor>
  <xdr:twoCellAnchor>
    <xdr:from>
      <xdr:col>0</xdr:col>
      <xdr:colOff>213360</xdr:colOff>
      <xdr:row>23</xdr:row>
      <xdr:rowOff>99060</xdr:rowOff>
    </xdr:from>
    <xdr:to>
      <xdr:col>0</xdr:col>
      <xdr:colOff>388620</xdr:colOff>
      <xdr:row>24</xdr:row>
      <xdr:rowOff>114300</xdr:rowOff>
    </xdr:to>
    <xdr:sp macro="" textlink="">
      <xdr:nvSpPr>
        <xdr:cNvPr id="56" name="TextBox 55">
          <a:extLst>
            <a:ext uri="{FF2B5EF4-FFF2-40B4-BE49-F238E27FC236}">
              <a16:creationId xmlns:a16="http://schemas.microsoft.com/office/drawing/2014/main" id="{7E0DDA61-CDD8-489A-A984-0E0C79A258A8}"/>
            </a:ext>
          </a:extLst>
        </xdr:cNvPr>
        <xdr:cNvSpPr txBox="1"/>
      </xdr:nvSpPr>
      <xdr:spPr>
        <a:xfrm>
          <a:off x="213360" y="4305300"/>
          <a:ext cx="1752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rgbClr val="C00000"/>
              </a:solidFill>
            </a:rPr>
            <a:t>⃝</a:t>
          </a:r>
        </a:p>
      </xdr:txBody>
    </xdr:sp>
    <xdr:clientData/>
  </xdr:twoCellAnchor>
  <xdr:twoCellAnchor>
    <xdr:from>
      <xdr:col>5</xdr:col>
      <xdr:colOff>99060</xdr:colOff>
      <xdr:row>7</xdr:row>
      <xdr:rowOff>91440</xdr:rowOff>
    </xdr:from>
    <xdr:to>
      <xdr:col>18</xdr:col>
      <xdr:colOff>419100</xdr:colOff>
      <xdr:row>32</xdr:row>
      <xdr:rowOff>91440</xdr:rowOff>
    </xdr:to>
    <xdr:graphicFrame macro="">
      <xdr:nvGraphicFramePr>
        <xdr:cNvPr id="57" name="Chart 56">
          <a:extLst>
            <a:ext uri="{FF2B5EF4-FFF2-40B4-BE49-F238E27FC236}">
              <a16:creationId xmlns:a16="http://schemas.microsoft.com/office/drawing/2014/main" id="{C5333066-9A1A-4F3B-83AF-307171D48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53340</xdr:colOff>
      <xdr:row>18</xdr:row>
      <xdr:rowOff>121920</xdr:rowOff>
    </xdr:from>
    <xdr:to>
      <xdr:col>13</xdr:col>
      <xdr:colOff>297180</xdr:colOff>
      <xdr:row>20</xdr:row>
      <xdr:rowOff>106680</xdr:rowOff>
    </xdr:to>
    <xdr:sp macro="" textlink="KPI!C5">
      <xdr:nvSpPr>
        <xdr:cNvPr id="58" name="TextBox 57">
          <a:extLst>
            <a:ext uri="{FF2B5EF4-FFF2-40B4-BE49-F238E27FC236}">
              <a16:creationId xmlns:a16="http://schemas.microsoft.com/office/drawing/2014/main" id="{05204994-2E9C-46F6-AA1C-8FEA5884A65A}"/>
            </a:ext>
          </a:extLst>
        </xdr:cNvPr>
        <xdr:cNvSpPr txBox="1"/>
      </xdr:nvSpPr>
      <xdr:spPr>
        <a:xfrm>
          <a:off x="7368540" y="3413760"/>
          <a:ext cx="8534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6C186A-A3A2-4A4D-9261-308427DC9D4F}" type="TxLink">
            <a:rPr lang="en-US" sz="2400" b="1" i="0" u="none" strike="noStrike">
              <a:solidFill>
                <a:schemeClr val="bg1"/>
              </a:solidFill>
              <a:latin typeface="Calibri"/>
              <a:ea typeface="Calibri"/>
              <a:cs typeface="Calibri"/>
            </a:rPr>
            <a:pPr algn="ctr"/>
            <a:t>135K</a:t>
          </a:fld>
          <a:endParaRPr lang="en-IN" sz="6000" b="1">
            <a:solidFill>
              <a:schemeClr val="bg1"/>
            </a:solidFill>
          </a:endParaRPr>
        </a:p>
      </xdr:txBody>
    </xdr:sp>
    <xdr:clientData/>
  </xdr:twoCellAnchor>
  <xdr:twoCellAnchor>
    <xdr:from>
      <xdr:col>12</xdr:col>
      <xdr:colOff>15240</xdr:colOff>
      <xdr:row>20</xdr:row>
      <xdr:rowOff>45720</xdr:rowOff>
    </xdr:from>
    <xdr:to>
      <xdr:col>13</xdr:col>
      <xdr:colOff>381000</xdr:colOff>
      <xdr:row>21</xdr:row>
      <xdr:rowOff>129540</xdr:rowOff>
    </xdr:to>
    <xdr:sp macro="" textlink="KPI!B5">
      <xdr:nvSpPr>
        <xdr:cNvPr id="59" name="TextBox 58">
          <a:extLst>
            <a:ext uri="{FF2B5EF4-FFF2-40B4-BE49-F238E27FC236}">
              <a16:creationId xmlns:a16="http://schemas.microsoft.com/office/drawing/2014/main" id="{76D0E7F7-6CB4-4FCC-9D1E-8473F3BBA4FD}"/>
            </a:ext>
          </a:extLst>
        </xdr:cNvPr>
        <xdr:cNvSpPr txBox="1"/>
      </xdr:nvSpPr>
      <xdr:spPr>
        <a:xfrm>
          <a:off x="7330440" y="3703320"/>
          <a:ext cx="9753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chemeClr val="bg1"/>
              </a:solidFill>
            </a:rPr>
            <a:t>Total</a:t>
          </a:r>
          <a:r>
            <a:rPr lang="en-IN" sz="1100" b="0" baseline="0">
              <a:solidFill>
                <a:schemeClr val="bg1"/>
              </a:solidFill>
            </a:rPr>
            <a:t> booking</a:t>
          </a:r>
          <a:endParaRPr lang="en-IN" sz="1100" b="0">
            <a:solidFill>
              <a:schemeClr val="bg1"/>
            </a:solidFill>
          </a:endParaRPr>
        </a:p>
      </xdr:txBody>
    </xdr:sp>
    <xdr:clientData/>
  </xdr:twoCellAnchor>
  <xdr:twoCellAnchor>
    <xdr:from>
      <xdr:col>20</xdr:col>
      <xdr:colOff>434340</xdr:colOff>
      <xdr:row>6</xdr:row>
      <xdr:rowOff>60960</xdr:rowOff>
    </xdr:from>
    <xdr:to>
      <xdr:col>22</xdr:col>
      <xdr:colOff>586740</xdr:colOff>
      <xdr:row>18</xdr:row>
      <xdr:rowOff>175260</xdr:rowOff>
    </xdr:to>
    <xdr:sp macro="" textlink="">
      <xdr:nvSpPr>
        <xdr:cNvPr id="60" name="Rectangle: Rounded Corners 59">
          <a:extLst>
            <a:ext uri="{FF2B5EF4-FFF2-40B4-BE49-F238E27FC236}">
              <a16:creationId xmlns:a16="http://schemas.microsoft.com/office/drawing/2014/main" id="{E14724DA-420E-894A-AD2B-202C694B925C}"/>
            </a:ext>
          </a:extLst>
        </xdr:cNvPr>
        <xdr:cNvSpPr/>
      </xdr:nvSpPr>
      <xdr:spPr>
        <a:xfrm>
          <a:off x="12626340" y="1158240"/>
          <a:ext cx="1371600" cy="2308860"/>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434340</xdr:colOff>
      <xdr:row>19</xdr:row>
      <xdr:rowOff>121920</xdr:rowOff>
    </xdr:from>
    <xdr:to>
      <xdr:col>22</xdr:col>
      <xdr:colOff>586740</xdr:colOff>
      <xdr:row>31</xdr:row>
      <xdr:rowOff>167640</xdr:rowOff>
    </xdr:to>
    <xdr:sp macro="" textlink="">
      <xdr:nvSpPr>
        <xdr:cNvPr id="61" name="Rectangle: Rounded Corners 60">
          <a:extLst>
            <a:ext uri="{FF2B5EF4-FFF2-40B4-BE49-F238E27FC236}">
              <a16:creationId xmlns:a16="http://schemas.microsoft.com/office/drawing/2014/main" id="{FFE09505-2B5A-4B39-A928-A33D173B6698}"/>
            </a:ext>
          </a:extLst>
        </xdr:cNvPr>
        <xdr:cNvSpPr/>
      </xdr:nvSpPr>
      <xdr:spPr>
        <a:xfrm>
          <a:off x="12626340" y="3596640"/>
          <a:ext cx="1371600" cy="2240280"/>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449580</xdr:colOff>
      <xdr:row>6</xdr:row>
      <xdr:rowOff>68580</xdr:rowOff>
    </xdr:from>
    <xdr:to>
      <xdr:col>22</xdr:col>
      <xdr:colOff>594360</xdr:colOff>
      <xdr:row>8</xdr:row>
      <xdr:rowOff>144780</xdr:rowOff>
    </xdr:to>
    <xdr:sp macro="" textlink="KPI!B5">
      <xdr:nvSpPr>
        <xdr:cNvPr id="62" name="TextBox 61">
          <a:extLst>
            <a:ext uri="{FF2B5EF4-FFF2-40B4-BE49-F238E27FC236}">
              <a16:creationId xmlns:a16="http://schemas.microsoft.com/office/drawing/2014/main" id="{830632CE-71F7-4443-818B-233A365976A2}"/>
            </a:ext>
          </a:extLst>
        </xdr:cNvPr>
        <xdr:cNvSpPr txBox="1"/>
      </xdr:nvSpPr>
      <xdr:spPr>
        <a:xfrm>
          <a:off x="12641580" y="1165860"/>
          <a:ext cx="136398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chemeClr val="bg1"/>
              </a:solidFill>
            </a:rPr>
            <a:t>Average</a:t>
          </a:r>
          <a:r>
            <a:rPr lang="en-IN" sz="1000" b="1" baseline="0">
              <a:solidFill>
                <a:schemeClr val="bg1"/>
              </a:solidFill>
            </a:rPr>
            <a:t> revenue: Weekday /Weekend</a:t>
          </a:r>
          <a:endParaRPr lang="en-IN" sz="1000" b="1">
            <a:solidFill>
              <a:schemeClr val="bg1"/>
            </a:solidFill>
          </a:endParaRPr>
        </a:p>
      </xdr:txBody>
    </xdr:sp>
    <xdr:clientData/>
  </xdr:twoCellAnchor>
  <xdr:twoCellAnchor>
    <xdr:from>
      <xdr:col>20</xdr:col>
      <xdr:colOff>426720</xdr:colOff>
      <xdr:row>19</xdr:row>
      <xdr:rowOff>129540</xdr:rowOff>
    </xdr:from>
    <xdr:to>
      <xdr:col>22</xdr:col>
      <xdr:colOff>571500</xdr:colOff>
      <xdr:row>22</xdr:row>
      <xdr:rowOff>22860</xdr:rowOff>
    </xdr:to>
    <xdr:sp macro="" textlink="KPI!B5">
      <xdr:nvSpPr>
        <xdr:cNvPr id="63" name="TextBox 62">
          <a:extLst>
            <a:ext uri="{FF2B5EF4-FFF2-40B4-BE49-F238E27FC236}">
              <a16:creationId xmlns:a16="http://schemas.microsoft.com/office/drawing/2014/main" id="{D8290A20-877E-44B1-B783-CDC77E50BF1E}"/>
            </a:ext>
          </a:extLst>
        </xdr:cNvPr>
        <xdr:cNvSpPr txBox="1"/>
      </xdr:nvSpPr>
      <xdr:spPr>
        <a:xfrm>
          <a:off x="12618720" y="3604260"/>
          <a:ext cx="136398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chemeClr val="bg1"/>
              </a:solidFill>
            </a:rPr>
            <a:t>Successful</a:t>
          </a:r>
          <a:r>
            <a:rPr lang="en-IN" sz="1000" b="1" baseline="0">
              <a:solidFill>
                <a:schemeClr val="bg1"/>
              </a:solidFill>
            </a:rPr>
            <a:t> seat bookings</a:t>
          </a:r>
          <a:endParaRPr lang="en-IN" sz="1000" b="1">
            <a:solidFill>
              <a:schemeClr val="bg1"/>
            </a:solidFill>
          </a:endParaRPr>
        </a:p>
      </xdr:txBody>
    </xdr:sp>
    <xdr:clientData/>
  </xdr:twoCellAnchor>
  <xdr:twoCellAnchor>
    <xdr:from>
      <xdr:col>20</xdr:col>
      <xdr:colOff>510540</xdr:colOff>
      <xdr:row>8</xdr:row>
      <xdr:rowOff>45720</xdr:rowOff>
    </xdr:from>
    <xdr:to>
      <xdr:col>22</xdr:col>
      <xdr:colOff>571500</xdr:colOff>
      <xdr:row>18</xdr:row>
      <xdr:rowOff>45720</xdr:rowOff>
    </xdr:to>
    <xdr:graphicFrame macro="">
      <xdr:nvGraphicFramePr>
        <xdr:cNvPr id="64" name="Chart 63">
          <a:extLst>
            <a:ext uri="{FF2B5EF4-FFF2-40B4-BE49-F238E27FC236}">
              <a16:creationId xmlns:a16="http://schemas.microsoft.com/office/drawing/2014/main" id="{8033BB3D-B1C6-4052-BDDB-977D4E970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495300</xdr:colOff>
      <xdr:row>21</xdr:row>
      <xdr:rowOff>167640</xdr:rowOff>
    </xdr:from>
    <xdr:to>
      <xdr:col>22</xdr:col>
      <xdr:colOff>557700</xdr:colOff>
      <xdr:row>31</xdr:row>
      <xdr:rowOff>167640</xdr:rowOff>
    </xdr:to>
    <xdr:graphicFrame macro="">
      <xdr:nvGraphicFramePr>
        <xdr:cNvPr id="65" name="Chart 64">
          <a:extLst>
            <a:ext uri="{FF2B5EF4-FFF2-40B4-BE49-F238E27FC236}">
              <a16:creationId xmlns:a16="http://schemas.microsoft.com/office/drawing/2014/main" id="{FDE4EC3E-8B91-40EB-BA21-C36F3343B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160020</xdr:colOff>
      <xdr:row>14</xdr:row>
      <xdr:rowOff>144780</xdr:rowOff>
    </xdr:from>
    <xdr:to>
      <xdr:col>13</xdr:col>
      <xdr:colOff>190500</xdr:colOff>
      <xdr:row>16</xdr:row>
      <xdr:rowOff>22860</xdr:rowOff>
    </xdr:to>
    <xdr:sp macro="" textlink="">
      <xdr:nvSpPr>
        <xdr:cNvPr id="3" name="TextBox 2">
          <a:extLst>
            <a:ext uri="{FF2B5EF4-FFF2-40B4-BE49-F238E27FC236}">
              <a16:creationId xmlns:a16="http://schemas.microsoft.com/office/drawing/2014/main" id="{F8327943-E342-5FDB-6AB6-3ED3B2374AC3}"/>
            </a:ext>
          </a:extLst>
        </xdr:cNvPr>
        <xdr:cNvSpPr txBox="1"/>
      </xdr:nvSpPr>
      <xdr:spPr>
        <a:xfrm>
          <a:off x="7475220" y="2705100"/>
          <a:ext cx="6400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others</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0.31115</cdr:x>
      <cdr:y>0.23444</cdr:y>
    </cdr:from>
    <cdr:to>
      <cdr:x>0.38879</cdr:x>
      <cdr:y>0.28778</cdr:y>
    </cdr:to>
    <cdr:sp macro="" textlink="">
      <cdr:nvSpPr>
        <cdr:cNvPr id="2" name="TextBox 2">
          <a:extLst xmlns:a="http://schemas.openxmlformats.org/drawingml/2006/main">
            <a:ext uri="{FF2B5EF4-FFF2-40B4-BE49-F238E27FC236}">
              <a16:creationId xmlns:a16="http://schemas.microsoft.com/office/drawing/2014/main" id="{F8327943-E342-5FDB-6AB6-3ED3B2374AC3}"/>
            </a:ext>
          </a:extLst>
        </cdr:cNvPr>
        <cdr:cNvSpPr txBox="1"/>
      </cdr:nvSpPr>
      <cdr:spPr>
        <a:xfrm xmlns:a="http://schemas.openxmlformats.org/drawingml/2006/main">
          <a:off x="2565400" y="1071880"/>
          <a:ext cx="640080" cy="24384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100">
              <a:solidFill>
                <a:schemeClr val="bg1"/>
              </a:solidFill>
            </a:rPr>
            <a:t>logtrip</a:t>
          </a:r>
        </a:p>
      </cdr:txBody>
    </cdr:sp>
  </cdr:relSizeAnchor>
  <cdr:relSizeAnchor xmlns:cdr="http://schemas.openxmlformats.org/drawingml/2006/chartDrawing">
    <cdr:from>
      <cdr:x>0.70302</cdr:x>
      <cdr:y>0.43944</cdr:y>
    </cdr:from>
    <cdr:to>
      <cdr:x>0.82717</cdr:x>
      <cdr:y>0.49333</cdr:y>
    </cdr:to>
    <cdr:sp macro="" textlink="">
      <cdr:nvSpPr>
        <cdr:cNvPr id="3" name="TextBox 2">
          <a:extLst xmlns:a="http://schemas.openxmlformats.org/drawingml/2006/main">
            <a:ext uri="{FF2B5EF4-FFF2-40B4-BE49-F238E27FC236}">
              <a16:creationId xmlns:a16="http://schemas.microsoft.com/office/drawing/2014/main" id="{F8327943-E342-5FDB-6AB6-3ED3B2374AC3}"/>
            </a:ext>
          </a:extLst>
        </cdr:cNvPr>
        <cdr:cNvSpPr txBox="1"/>
      </cdr:nvSpPr>
      <cdr:spPr>
        <a:xfrm xmlns:a="http://schemas.openxmlformats.org/drawingml/2006/main">
          <a:off x="5796280" y="2009140"/>
          <a:ext cx="1023620" cy="24638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100">
              <a:solidFill>
                <a:schemeClr val="bg1"/>
              </a:solidFill>
            </a:rPr>
            <a:t>makeyourtrip</a:t>
          </a:r>
        </a:p>
      </cdr:txBody>
    </cdr:sp>
  </cdr:relSizeAnchor>
  <cdr:relSizeAnchor xmlns:cdr="http://schemas.openxmlformats.org/drawingml/2006/chartDrawing">
    <cdr:from>
      <cdr:x>0.29452</cdr:x>
      <cdr:y>0.70278</cdr:y>
    </cdr:from>
    <cdr:to>
      <cdr:x>0.40943</cdr:x>
      <cdr:y>0.76</cdr:y>
    </cdr:to>
    <cdr:sp macro="" textlink="">
      <cdr:nvSpPr>
        <cdr:cNvPr id="4" name="TextBox 2">
          <a:extLst xmlns:a="http://schemas.openxmlformats.org/drawingml/2006/main">
            <a:ext uri="{FF2B5EF4-FFF2-40B4-BE49-F238E27FC236}">
              <a16:creationId xmlns:a16="http://schemas.microsoft.com/office/drawing/2014/main" id="{F8327943-E342-5FDB-6AB6-3ED3B2374AC3}"/>
            </a:ext>
          </a:extLst>
        </cdr:cNvPr>
        <cdr:cNvSpPr txBox="1"/>
      </cdr:nvSpPr>
      <cdr:spPr>
        <a:xfrm xmlns:a="http://schemas.openxmlformats.org/drawingml/2006/main">
          <a:off x="2428240" y="3213100"/>
          <a:ext cx="947420" cy="26162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100">
              <a:solidFill>
                <a:schemeClr val="bg1"/>
              </a:solidFill>
            </a:rPr>
            <a:t>direct</a:t>
          </a:r>
          <a:r>
            <a:rPr lang="en-IN" sz="1100" baseline="0">
              <a:solidFill>
                <a:schemeClr val="bg1"/>
              </a:solidFill>
            </a:rPr>
            <a:t> offline</a:t>
          </a:r>
          <a:endParaRPr lang="en-IN" sz="1100">
            <a:solidFill>
              <a:schemeClr val="bg1"/>
            </a:solidFill>
          </a:endParaRPr>
        </a:p>
      </cdr:txBody>
    </cdr:sp>
  </cdr:relSizeAnchor>
  <cdr:relSizeAnchor xmlns:cdr="http://schemas.openxmlformats.org/drawingml/2006/chartDrawing">
    <cdr:from>
      <cdr:x>0.71134</cdr:x>
      <cdr:y>0.80444</cdr:y>
    </cdr:from>
    <cdr:to>
      <cdr:x>0.82625</cdr:x>
      <cdr:y>0.86167</cdr:y>
    </cdr:to>
    <cdr:sp macro="" textlink="">
      <cdr:nvSpPr>
        <cdr:cNvPr id="5" name="TextBox 2">
          <a:extLst xmlns:a="http://schemas.openxmlformats.org/drawingml/2006/main">
            <a:ext uri="{FF2B5EF4-FFF2-40B4-BE49-F238E27FC236}">
              <a16:creationId xmlns:a16="http://schemas.microsoft.com/office/drawing/2014/main" id="{A8AC9EBC-A32E-1D78-3FD7-62A07CFB270D}"/>
            </a:ext>
          </a:extLst>
        </cdr:cNvPr>
        <cdr:cNvSpPr txBox="1"/>
      </cdr:nvSpPr>
      <cdr:spPr>
        <a:xfrm xmlns:a="http://schemas.openxmlformats.org/drawingml/2006/main">
          <a:off x="5864860" y="3677920"/>
          <a:ext cx="947420" cy="26162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100">
              <a:solidFill>
                <a:schemeClr val="bg1"/>
              </a:solidFill>
            </a:rPr>
            <a:t>direct</a:t>
          </a:r>
          <a:r>
            <a:rPr lang="en-IN" sz="1100" baseline="0">
              <a:solidFill>
                <a:schemeClr val="bg1"/>
              </a:solidFill>
            </a:rPr>
            <a:t> online</a:t>
          </a:r>
          <a:endParaRPr lang="en-IN" sz="1100">
            <a:solidFill>
              <a:schemeClr val="bg1"/>
            </a:solidFill>
          </a:endParaRPr>
        </a:p>
      </cdr:txBody>
    </cdr:sp>
  </cdr:relSizeAnchor>
  <cdr:relSizeAnchor xmlns:cdr="http://schemas.openxmlformats.org/drawingml/2006/chartDrawing">
    <cdr:from>
      <cdr:x>0.83611</cdr:x>
      <cdr:y>0.61111</cdr:y>
    </cdr:from>
    <cdr:to>
      <cdr:x>0.91374</cdr:x>
      <cdr:y>0.66444</cdr:y>
    </cdr:to>
    <cdr:sp macro="" textlink="">
      <cdr:nvSpPr>
        <cdr:cNvPr id="6" name="TextBox 2">
          <a:extLst xmlns:a="http://schemas.openxmlformats.org/drawingml/2006/main">
            <a:ext uri="{FF2B5EF4-FFF2-40B4-BE49-F238E27FC236}">
              <a16:creationId xmlns:a16="http://schemas.microsoft.com/office/drawing/2014/main" id="{B2AD4945-9356-8FBD-006F-DD1B70C22DA0}"/>
            </a:ext>
          </a:extLst>
        </cdr:cNvPr>
        <cdr:cNvSpPr txBox="1"/>
      </cdr:nvSpPr>
      <cdr:spPr>
        <a:xfrm xmlns:a="http://schemas.openxmlformats.org/drawingml/2006/main">
          <a:off x="6893560" y="2794000"/>
          <a:ext cx="640080" cy="24384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100">
              <a:solidFill>
                <a:schemeClr val="bg1"/>
              </a:solidFill>
            </a:rPr>
            <a:t>tripster</a:t>
          </a:r>
        </a:p>
      </cdr:txBody>
    </cdr:sp>
  </cdr:relSizeAnchor>
  <cdr:relSizeAnchor xmlns:cdr="http://schemas.openxmlformats.org/drawingml/2006/chartDrawing">
    <cdr:from>
      <cdr:x>0.46642</cdr:x>
      <cdr:y>0.89944</cdr:y>
    </cdr:from>
    <cdr:to>
      <cdr:x>0.54405</cdr:x>
      <cdr:y>0.95278</cdr:y>
    </cdr:to>
    <cdr:sp macro="" textlink="">
      <cdr:nvSpPr>
        <cdr:cNvPr id="7" name="TextBox 2">
          <a:extLst xmlns:a="http://schemas.openxmlformats.org/drawingml/2006/main">
            <a:ext uri="{FF2B5EF4-FFF2-40B4-BE49-F238E27FC236}">
              <a16:creationId xmlns:a16="http://schemas.microsoft.com/office/drawing/2014/main" id="{B2AD4945-9356-8FBD-006F-DD1B70C22DA0}"/>
            </a:ext>
          </a:extLst>
        </cdr:cNvPr>
        <cdr:cNvSpPr txBox="1"/>
      </cdr:nvSpPr>
      <cdr:spPr>
        <a:xfrm xmlns:a="http://schemas.openxmlformats.org/drawingml/2006/main">
          <a:off x="3845560" y="4112260"/>
          <a:ext cx="640080" cy="24384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100">
              <a:solidFill>
                <a:schemeClr val="bg1"/>
              </a:solidFill>
            </a:rPr>
            <a:t>journey</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15240</xdr:rowOff>
    </xdr:from>
    <xdr:to>
      <xdr:col>28</xdr:col>
      <xdr:colOff>195072</xdr:colOff>
      <xdr:row>2</xdr:row>
      <xdr:rowOff>42672</xdr:rowOff>
    </xdr:to>
    <xdr:sp macro="" textlink="">
      <xdr:nvSpPr>
        <xdr:cNvPr id="2" name="Rectangle 1">
          <a:extLst>
            <a:ext uri="{FF2B5EF4-FFF2-40B4-BE49-F238E27FC236}">
              <a16:creationId xmlns:a16="http://schemas.microsoft.com/office/drawing/2014/main" id="{E3E10CAB-E3A7-420D-8E29-B9DDBBE8C9FF}"/>
            </a:ext>
          </a:extLst>
        </xdr:cNvPr>
        <xdr:cNvSpPr/>
      </xdr:nvSpPr>
      <xdr:spPr>
        <a:xfrm>
          <a:off x="0" y="15240"/>
          <a:ext cx="17263872"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0</xdr:rowOff>
    </xdr:from>
    <xdr:to>
      <xdr:col>1</xdr:col>
      <xdr:colOff>68580</xdr:colOff>
      <xdr:row>2</xdr:row>
      <xdr:rowOff>26640</xdr:rowOff>
    </xdr:to>
    <xdr:pic>
      <xdr:nvPicPr>
        <xdr:cNvPr id="3" name="Picture 2">
          <a:extLst>
            <a:ext uri="{FF2B5EF4-FFF2-40B4-BE49-F238E27FC236}">
              <a16:creationId xmlns:a16="http://schemas.microsoft.com/office/drawing/2014/main" id="{10F3B597-73C5-4E70-B4C3-9DDE7AE01A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78180" cy="392400"/>
        </a:xfrm>
        <a:prstGeom prst="rect">
          <a:avLst/>
        </a:prstGeom>
      </xdr:spPr>
    </xdr:pic>
    <xdr:clientData/>
  </xdr:twoCellAnchor>
  <xdr:twoCellAnchor>
    <xdr:from>
      <xdr:col>15</xdr:col>
      <xdr:colOff>457200</xdr:colOff>
      <xdr:row>0</xdr:row>
      <xdr:rowOff>15240</xdr:rowOff>
    </xdr:from>
    <xdr:to>
      <xdr:col>18</xdr:col>
      <xdr:colOff>358140</xdr:colOff>
      <xdr:row>2</xdr:row>
      <xdr:rowOff>38100</xdr:rowOff>
    </xdr:to>
    <xdr:sp macro="" textlink="">
      <xdr:nvSpPr>
        <xdr:cNvPr id="4" name="TextBox 3">
          <a:hlinkClick xmlns:r="http://schemas.openxmlformats.org/officeDocument/2006/relationships" r:id="rId2" tooltip="Completed bookings page"/>
          <a:extLst>
            <a:ext uri="{FF2B5EF4-FFF2-40B4-BE49-F238E27FC236}">
              <a16:creationId xmlns:a16="http://schemas.microsoft.com/office/drawing/2014/main" id="{2F27E29B-2153-477E-99E1-7B6CAFF77094}"/>
            </a:ext>
          </a:extLst>
        </xdr:cNvPr>
        <xdr:cNvSpPr txBox="1"/>
      </xdr:nvSpPr>
      <xdr:spPr>
        <a:xfrm>
          <a:off x="9601200" y="15240"/>
          <a:ext cx="172974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Completed bookings</a:t>
          </a:r>
        </a:p>
      </xdr:txBody>
    </xdr:sp>
    <xdr:clientData/>
  </xdr:twoCellAnchor>
  <xdr:twoCellAnchor>
    <xdr:from>
      <xdr:col>19</xdr:col>
      <xdr:colOff>365760</xdr:colOff>
      <xdr:row>0</xdr:row>
      <xdr:rowOff>15240</xdr:rowOff>
    </xdr:from>
    <xdr:to>
      <xdr:col>22</xdr:col>
      <xdr:colOff>266700</xdr:colOff>
      <xdr:row>2</xdr:row>
      <xdr:rowOff>38100</xdr:rowOff>
    </xdr:to>
    <xdr:sp macro="" textlink="">
      <xdr:nvSpPr>
        <xdr:cNvPr id="5" name="TextBox 4">
          <a:extLst>
            <a:ext uri="{FF2B5EF4-FFF2-40B4-BE49-F238E27FC236}">
              <a16:creationId xmlns:a16="http://schemas.microsoft.com/office/drawing/2014/main" id="{30956119-6AA0-4064-84DF-0B688594260D}"/>
            </a:ext>
          </a:extLst>
        </xdr:cNvPr>
        <xdr:cNvSpPr txBox="1"/>
      </xdr:nvSpPr>
      <xdr:spPr>
        <a:xfrm>
          <a:off x="11948160" y="15240"/>
          <a:ext cx="172974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Cancelled bookings</a:t>
          </a:r>
        </a:p>
      </xdr:txBody>
    </xdr:sp>
    <xdr:clientData/>
  </xdr:twoCellAnchor>
  <xdr:twoCellAnchor>
    <xdr:from>
      <xdr:col>19</xdr:col>
      <xdr:colOff>548640</xdr:colOff>
      <xdr:row>1</xdr:row>
      <xdr:rowOff>152400</xdr:rowOff>
    </xdr:from>
    <xdr:to>
      <xdr:col>20</xdr:col>
      <xdr:colOff>479040</xdr:colOff>
      <xdr:row>2</xdr:row>
      <xdr:rowOff>12720</xdr:rowOff>
    </xdr:to>
    <xdr:sp macro="" textlink="">
      <xdr:nvSpPr>
        <xdr:cNvPr id="6" name="Rectangle: Rounded Corners 5">
          <a:extLst>
            <a:ext uri="{FF2B5EF4-FFF2-40B4-BE49-F238E27FC236}">
              <a16:creationId xmlns:a16="http://schemas.microsoft.com/office/drawing/2014/main" id="{7B8C8CE6-DBC8-4C92-941D-7B1E35CE3B9C}"/>
            </a:ext>
          </a:extLst>
        </xdr:cNvPr>
        <xdr:cNvSpPr/>
      </xdr:nvSpPr>
      <xdr:spPr>
        <a:xfrm>
          <a:off x="12131040" y="335280"/>
          <a:ext cx="540000" cy="4320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83820</xdr:colOff>
      <xdr:row>0</xdr:row>
      <xdr:rowOff>38100</xdr:rowOff>
    </xdr:from>
    <xdr:to>
      <xdr:col>8</xdr:col>
      <xdr:colOff>541020</xdr:colOff>
      <xdr:row>2</xdr:row>
      <xdr:rowOff>30480</xdr:rowOff>
    </xdr:to>
    <xdr:sp macro="" textlink="">
      <xdr:nvSpPr>
        <xdr:cNvPr id="8" name="Rectangle: Rounded Corners 7">
          <a:extLst>
            <a:ext uri="{FF2B5EF4-FFF2-40B4-BE49-F238E27FC236}">
              <a16:creationId xmlns:a16="http://schemas.microsoft.com/office/drawing/2014/main" id="{51EE7518-B966-41C8-B0A6-40295C9E71C2}"/>
            </a:ext>
          </a:extLst>
        </xdr:cNvPr>
        <xdr:cNvSpPr/>
      </xdr:nvSpPr>
      <xdr:spPr>
        <a:xfrm>
          <a:off x="693420" y="38100"/>
          <a:ext cx="4724400" cy="3581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IN" sz="1800">
              <a:solidFill>
                <a:schemeClr val="lt1"/>
              </a:solidFill>
              <a:latin typeface="+mn-lt"/>
              <a:ea typeface="+mn-ea"/>
              <a:cs typeface="+mn-cs"/>
            </a:rPr>
            <a:t>Utopia</a:t>
          </a:r>
          <a:r>
            <a:rPr lang="en-IN" sz="2000">
              <a:solidFill>
                <a:schemeClr val="lt1"/>
              </a:solidFill>
              <a:latin typeface="+mn-lt"/>
              <a:ea typeface="+mn-ea"/>
              <a:cs typeface="+mn-cs"/>
            </a:rPr>
            <a:t>, </a:t>
          </a:r>
          <a:r>
            <a:rPr lang="en-IN" sz="1800">
              <a:solidFill>
                <a:schemeClr val="lt1"/>
              </a:solidFill>
              <a:latin typeface="+mn-lt"/>
              <a:ea typeface="+mn-ea"/>
              <a:cs typeface="+mn-cs"/>
            </a:rPr>
            <a:t>Hotels</a:t>
          </a:r>
          <a:r>
            <a:rPr lang="en-IN" sz="1800" baseline="0">
              <a:solidFill>
                <a:schemeClr val="lt1"/>
              </a:solidFill>
              <a:latin typeface="+mn-lt"/>
              <a:ea typeface="+mn-ea"/>
              <a:cs typeface="+mn-cs"/>
            </a:rPr>
            <a:t> and </a:t>
          </a:r>
          <a:r>
            <a:rPr lang="en-IN" sz="2000" baseline="0">
              <a:solidFill>
                <a:schemeClr val="lt1"/>
              </a:solidFill>
              <a:latin typeface="+mn-lt"/>
              <a:ea typeface="+mn-ea"/>
              <a:cs typeface="+mn-cs"/>
            </a:rPr>
            <a:t>Resorts</a:t>
          </a:r>
          <a:endParaRPr lang="en-IN" sz="1600">
            <a:solidFill>
              <a:schemeClr val="lt1"/>
            </a:solidFill>
            <a:latin typeface="+mn-lt"/>
            <a:ea typeface="+mn-ea"/>
            <a:cs typeface="+mn-cs"/>
          </a:endParaRPr>
        </a:p>
      </xdr:txBody>
    </xdr:sp>
    <xdr:clientData/>
  </xdr:twoCellAnchor>
  <xdr:twoCellAnchor>
    <xdr:from>
      <xdr:col>0</xdr:col>
      <xdr:colOff>53340</xdr:colOff>
      <xdr:row>2</xdr:row>
      <xdr:rowOff>137160</xdr:rowOff>
    </xdr:from>
    <xdr:to>
      <xdr:col>4</xdr:col>
      <xdr:colOff>281940</xdr:colOff>
      <xdr:row>7</xdr:row>
      <xdr:rowOff>114300</xdr:rowOff>
    </xdr:to>
    <xdr:sp macro="" textlink="">
      <xdr:nvSpPr>
        <xdr:cNvPr id="9" name="Rectangle: Rounded Corners 8">
          <a:extLst>
            <a:ext uri="{FF2B5EF4-FFF2-40B4-BE49-F238E27FC236}">
              <a16:creationId xmlns:a16="http://schemas.microsoft.com/office/drawing/2014/main" id="{619744F8-5512-49E5-B33D-8BB999B652B2}"/>
            </a:ext>
          </a:extLst>
        </xdr:cNvPr>
        <xdr:cNvSpPr/>
      </xdr:nvSpPr>
      <xdr:spPr>
        <a:xfrm>
          <a:off x="53340" y="502920"/>
          <a:ext cx="2667000" cy="8915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a:solidFill>
                <a:schemeClr val="lt1"/>
              </a:solidFill>
              <a:effectLst/>
              <a:latin typeface="+mn-lt"/>
              <a:ea typeface="+mn-ea"/>
              <a:cs typeface="+mn-cs"/>
            </a:rPr>
            <a:t>Revenue loss due to cancellations and</a:t>
          </a:r>
        </a:p>
        <a:p>
          <a:pPr marL="0" marR="0" lvl="0" indent="0" algn="l" defTabSz="914400" eaLnBrk="1" fontAlgn="auto" latinLnBrk="0" hangingPunct="1">
            <a:lnSpc>
              <a:spcPct val="100000"/>
            </a:lnSpc>
            <a:spcBef>
              <a:spcPts val="0"/>
            </a:spcBef>
            <a:spcAft>
              <a:spcPts val="0"/>
            </a:spcAft>
            <a:buClrTx/>
            <a:buSzTx/>
            <a:buFontTx/>
            <a:buNone/>
            <a:tabLst/>
            <a:defRPr/>
          </a:pPr>
          <a:r>
            <a:rPr lang="en-IN" sz="1100">
              <a:solidFill>
                <a:schemeClr val="lt1"/>
              </a:solidFill>
              <a:effectLst/>
              <a:latin typeface="+mn-lt"/>
              <a:ea typeface="+mn-ea"/>
              <a:cs typeface="+mn-cs"/>
            </a:rPr>
            <a:t>analysis of the booking</a:t>
          </a:r>
          <a:r>
            <a:rPr lang="en-IN" sz="1100" baseline="0">
              <a:solidFill>
                <a:schemeClr val="lt1"/>
              </a:solidFill>
              <a:effectLst/>
              <a:latin typeface="+mn-lt"/>
              <a:ea typeface="+mn-ea"/>
              <a:cs typeface="+mn-cs"/>
            </a:rPr>
            <a:t> platforms and property types  involved </a:t>
          </a:r>
        </a:p>
        <a:p>
          <a:pPr marL="0" marR="0" lvl="0" indent="0" algn="l" defTabSz="914400" eaLnBrk="1" fontAlgn="auto" latinLnBrk="0" hangingPunct="1">
            <a:lnSpc>
              <a:spcPct val="100000"/>
            </a:lnSpc>
            <a:spcBef>
              <a:spcPts val="0"/>
            </a:spcBef>
            <a:spcAft>
              <a:spcPts val="0"/>
            </a:spcAft>
            <a:buClrTx/>
            <a:buSzTx/>
            <a:buFontTx/>
            <a:buNone/>
            <a:tabLst/>
            <a:defRPr/>
          </a:pPr>
          <a:r>
            <a:rPr lang="en-IN" sz="1100" baseline="0">
              <a:solidFill>
                <a:schemeClr val="lt1"/>
              </a:solidFill>
              <a:effectLst/>
              <a:latin typeface="+mn-lt"/>
              <a:ea typeface="+mn-ea"/>
              <a:cs typeface="+mn-cs"/>
            </a:rPr>
            <a:t>in cancellations.</a:t>
          </a:r>
          <a:endParaRPr lang="en-IN" sz="1100">
            <a:solidFill>
              <a:schemeClr val="lt1"/>
            </a:solidFill>
            <a:effectLst/>
            <a:latin typeface="+mn-lt"/>
            <a:ea typeface="+mn-ea"/>
            <a:cs typeface="+mn-cs"/>
          </a:endParaRPr>
        </a:p>
        <a:p>
          <a:pPr marL="0" indent="0" algn="l"/>
          <a:endParaRPr lang="en-IN" sz="1600">
            <a:solidFill>
              <a:schemeClr val="lt1"/>
            </a:solidFill>
            <a:latin typeface="+mn-lt"/>
            <a:ea typeface="+mn-ea"/>
            <a:cs typeface="+mn-cs"/>
          </a:endParaRPr>
        </a:p>
        <a:p>
          <a:pPr marL="0" indent="0" algn="l"/>
          <a:endParaRPr lang="en-IN" sz="1600">
            <a:solidFill>
              <a:schemeClr val="lt1"/>
            </a:solidFill>
            <a:latin typeface="+mn-lt"/>
            <a:ea typeface="+mn-ea"/>
            <a:cs typeface="+mn-cs"/>
          </a:endParaRPr>
        </a:p>
      </xdr:txBody>
    </xdr:sp>
    <xdr:clientData/>
  </xdr:twoCellAnchor>
  <xdr:twoCellAnchor editAs="oneCell">
    <xdr:from>
      <xdr:col>4</xdr:col>
      <xdr:colOff>228600</xdr:colOff>
      <xdr:row>2</xdr:row>
      <xdr:rowOff>152400</xdr:rowOff>
    </xdr:from>
    <xdr:to>
      <xdr:col>22</xdr:col>
      <xdr:colOff>434340</xdr:colOff>
      <xdr:row>6</xdr:row>
      <xdr:rowOff>91439</xdr:rowOff>
    </xdr:to>
    <mc:AlternateContent xmlns:mc="http://schemas.openxmlformats.org/markup-compatibility/2006" xmlns:a14="http://schemas.microsoft.com/office/drawing/2010/main">
      <mc:Choice Requires="a14">
        <xdr:graphicFrame macro="">
          <xdr:nvGraphicFramePr>
            <xdr:cNvPr id="10" name="city 2">
              <a:extLst>
                <a:ext uri="{FF2B5EF4-FFF2-40B4-BE49-F238E27FC236}">
                  <a16:creationId xmlns:a16="http://schemas.microsoft.com/office/drawing/2014/main" id="{29182482-BDF4-41DF-8E6A-B7806C540993}"/>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2667000" y="518160"/>
              <a:ext cx="11178540" cy="670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213360</xdr:colOff>
      <xdr:row>9</xdr:row>
      <xdr:rowOff>60960</xdr:rowOff>
    </xdr:from>
    <xdr:to>
      <xdr:col>3</xdr:col>
      <xdr:colOff>137160</xdr:colOff>
      <xdr:row>11</xdr:row>
      <xdr:rowOff>53340</xdr:rowOff>
    </xdr:to>
    <xdr:sp macro="" textlink="">
      <xdr:nvSpPr>
        <xdr:cNvPr id="11" name="Rectangle: Rounded Corners 10">
          <a:extLst>
            <a:ext uri="{FF2B5EF4-FFF2-40B4-BE49-F238E27FC236}">
              <a16:creationId xmlns:a16="http://schemas.microsoft.com/office/drawing/2014/main" id="{9F3581BD-16DA-47AE-B370-8E2F641A2386}"/>
            </a:ext>
          </a:extLst>
        </xdr:cNvPr>
        <xdr:cNvSpPr/>
      </xdr:nvSpPr>
      <xdr:spPr>
        <a:xfrm>
          <a:off x="213360" y="1706880"/>
          <a:ext cx="1752600" cy="3581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800">
              <a:solidFill>
                <a:schemeClr val="lt1"/>
              </a:solidFill>
              <a:latin typeface="+mn-lt"/>
              <a:ea typeface="+mn-ea"/>
              <a:cs typeface="+mn-cs"/>
            </a:rPr>
            <a:t>Revenue loss</a:t>
          </a:r>
          <a:endParaRPr lang="en-IN" sz="1600">
            <a:solidFill>
              <a:schemeClr val="lt1"/>
            </a:solidFill>
            <a:latin typeface="+mn-lt"/>
            <a:ea typeface="+mn-ea"/>
            <a:cs typeface="+mn-cs"/>
          </a:endParaRPr>
        </a:p>
      </xdr:txBody>
    </xdr:sp>
    <xdr:clientData/>
  </xdr:twoCellAnchor>
  <xdr:twoCellAnchor>
    <xdr:from>
      <xdr:col>0</xdr:col>
      <xdr:colOff>335280</xdr:colOff>
      <xdr:row>11</xdr:row>
      <xdr:rowOff>83820</xdr:rowOff>
    </xdr:from>
    <xdr:to>
      <xdr:col>3</xdr:col>
      <xdr:colOff>0</xdr:colOff>
      <xdr:row>14</xdr:row>
      <xdr:rowOff>137160</xdr:rowOff>
    </xdr:to>
    <xdr:sp macro="" textlink="KPI!A7">
      <xdr:nvSpPr>
        <xdr:cNvPr id="12" name="TextBox 11">
          <a:extLst>
            <a:ext uri="{FF2B5EF4-FFF2-40B4-BE49-F238E27FC236}">
              <a16:creationId xmlns:a16="http://schemas.microsoft.com/office/drawing/2014/main" id="{947F2362-125D-4B5D-8C3C-96B2B4588390}"/>
            </a:ext>
          </a:extLst>
        </xdr:cNvPr>
        <xdr:cNvSpPr txBox="1"/>
      </xdr:nvSpPr>
      <xdr:spPr>
        <a:xfrm>
          <a:off x="335280" y="2095500"/>
          <a:ext cx="14935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0CB6E7-7E1D-4B86-B135-76923EAC651D}" type="TxLink">
            <a:rPr lang="en-US" sz="3200" b="1" i="0" u="none" strike="noStrike">
              <a:solidFill>
                <a:schemeClr val="bg1"/>
              </a:solidFill>
              <a:latin typeface="Calibri"/>
              <a:ea typeface="Calibri"/>
              <a:cs typeface="Calibri"/>
            </a:rPr>
            <a:pPr algn="ctr"/>
            <a:t>$299M</a:t>
          </a:fld>
          <a:endParaRPr lang="en-IN" sz="7200" b="1">
            <a:solidFill>
              <a:schemeClr val="bg1"/>
            </a:solidFill>
          </a:endParaRPr>
        </a:p>
      </xdr:txBody>
    </xdr:sp>
    <xdr:clientData/>
  </xdr:twoCellAnchor>
  <xdr:twoCellAnchor>
    <xdr:from>
      <xdr:col>0</xdr:col>
      <xdr:colOff>198120</xdr:colOff>
      <xdr:row>18</xdr:row>
      <xdr:rowOff>60960</xdr:rowOff>
    </xdr:from>
    <xdr:to>
      <xdr:col>3</xdr:col>
      <xdr:colOff>160020</xdr:colOff>
      <xdr:row>20</xdr:row>
      <xdr:rowOff>53340</xdr:rowOff>
    </xdr:to>
    <xdr:sp macro="" textlink="">
      <xdr:nvSpPr>
        <xdr:cNvPr id="13" name="Rectangle: Rounded Corners 12">
          <a:extLst>
            <a:ext uri="{FF2B5EF4-FFF2-40B4-BE49-F238E27FC236}">
              <a16:creationId xmlns:a16="http://schemas.microsoft.com/office/drawing/2014/main" id="{016725C5-EFAE-49B2-B83A-C86B57DB86C2}"/>
            </a:ext>
          </a:extLst>
        </xdr:cNvPr>
        <xdr:cNvSpPr/>
      </xdr:nvSpPr>
      <xdr:spPr>
        <a:xfrm>
          <a:off x="198120" y="3352800"/>
          <a:ext cx="1790700" cy="3581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a:solidFill>
                <a:schemeClr val="lt1"/>
              </a:solidFill>
              <a:latin typeface="+mn-lt"/>
              <a:ea typeface="+mn-ea"/>
              <a:cs typeface="+mn-cs"/>
            </a:rPr>
            <a:t>Total cancellations</a:t>
          </a:r>
        </a:p>
      </xdr:txBody>
    </xdr:sp>
    <xdr:clientData/>
  </xdr:twoCellAnchor>
  <xdr:twoCellAnchor>
    <xdr:from>
      <xdr:col>0</xdr:col>
      <xdr:colOff>320040</xdr:colOff>
      <xdr:row>20</xdr:row>
      <xdr:rowOff>83820</xdr:rowOff>
    </xdr:from>
    <xdr:to>
      <xdr:col>2</xdr:col>
      <xdr:colOff>594360</xdr:colOff>
      <xdr:row>23</xdr:row>
      <xdr:rowOff>137160</xdr:rowOff>
    </xdr:to>
    <xdr:sp macro="" textlink="KPI!C83">
      <xdr:nvSpPr>
        <xdr:cNvPr id="14" name="TextBox 13">
          <a:extLst>
            <a:ext uri="{FF2B5EF4-FFF2-40B4-BE49-F238E27FC236}">
              <a16:creationId xmlns:a16="http://schemas.microsoft.com/office/drawing/2014/main" id="{712D487D-C86B-43DF-BDDF-5A0F87B4B070}"/>
            </a:ext>
          </a:extLst>
        </xdr:cNvPr>
        <xdr:cNvSpPr txBox="1"/>
      </xdr:nvSpPr>
      <xdr:spPr>
        <a:xfrm>
          <a:off x="320040" y="3741420"/>
          <a:ext cx="14935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C6A5DC9-A6E8-424C-88D2-82BBA01E8563}" type="TxLink">
            <a:rPr lang="en-US" sz="3200" b="1" i="0" u="none" strike="noStrike">
              <a:solidFill>
                <a:schemeClr val="bg1"/>
              </a:solidFill>
              <a:latin typeface="Calibri"/>
              <a:ea typeface="Calibri"/>
              <a:cs typeface="Calibri"/>
            </a:rPr>
            <a:pPr marL="0" indent="0" algn="ctr"/>
            <a:t>33K</a:t>
          </a:fld>
          <a:endParaRPr lang="en-IN" sz="3200" b="1" i="0" u="none" strike="noStrike">
            <a:solidFill>
              <a:schemeClr val="bg1"/>
            </a:solidFill>
            <a:latin typeface="Calibri"/>
            <a:ea typeface="Calibri"/>
            <a:cs typeface="Calibri"/>
          </a:endParaRPr>
        </a:p>
      </xdr:txBody>
    </xdr:sp>
    <xdr:clientData/>
  </xdr:twoCellAnchor>
  <xdr:twoCellAnchor>
    <xdr:from>
      <xdr:col>4</xdr:col>
      <xdr:colOff>220980</xdr:colOff>
      <xdr:row>19</xdr:row>
      <xdr:rowOff>99060</xdr:rowOff>
    </xdr:from>
    <xdr:to>
      <xdr:col>12</xdr:col>
      <xdr:colOff>129540</xdr:colOff>
      <xdr:row>32</xdr:row>
      <xdr:rowOff>53340</xdr:rowOff>
    </xdr:to>
    <xdr:grpSp>
      <xdr:nvGrpSpPr>
        <xdr:cNvPr id="49" name="Group 48">
          <a:extLst>
            <a:ext uri="{FF2B5EF4-FFF2-40B4-BE49-F238E27FC236}">
              <a16:creationId xmlns:a16="http://schemas.microsoft.com/office/drawing/2014/main" id="{EE79556B-0B0F-3EDC-CA3A-62855B4D31AB}"/>
            </a:ext>
          </a:extLst>
        </xdr:cNvPr>
        <xdr:cNvGrpSpPr/>
      </xdr:nvGrpSpPr>
      <xdr:grpSpPr>
        <a:xfrm>
          <a:off x="2659380" y="3573780"/>
          <a:ext cx="4785360" cy="2331720"/>
          <a:chOff x="2659380" y="3573780"/>
          <a:chExt cx="4785360" cy="2331720"/>
        </a:xfrm>
      </xdr:grpSpPr>
      <xdr:sp macro="" textlink="">
        <xdr:nvSpPr>
          <xdr:cNvPr id="15" name="Rectangle: Rounded Corners 14">
            <a:extLst>
              <a:ext uri="{FF2B5EF4-FFF2-40B4-BE49-F238E27FC236}">
                <a16:creationId xmlns:a16="http://schemas.microsoft.com/office/drawing/2014/main" id="{D3738B3F-D5B3-401D-BFD0-0EC971DB7C02}"/>
              </a:ext>
            </a:extLst>
          </xdr:cNvPr>
          <xdr:cNvSpPr/>
        </xdr:nvSpPr>
        <xdr:spPr>
          <a:xfrm>
            <a:off x="2705100" y="3573780"/>
            <a:ext cx="4739640" cy="2308860"/>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KPI!Q29">
        <xdr:nvSpPr>
          <xdr:cNvPr id="17" name="TextBox 16">
            <a:extLst>
              <a:ext uri="{FF2B5EF4-FFF2-40B4-BE49-F238E27FC236}">
                <a16:creationId xmlns:a16="http://schemas.microsoft.com/office/drawing/2014/main" id="{8FECA914-C3F5-4504-ADB0-FE4A1DE0793B}"/>
              </a:ext>
            </a:extLst>
          </xdr:cNvPr>
          <xdr:cNvSpPr txBox="1"/>
        </xdr:nvSpPr>
        <xdr:spPr>
          <a:xfrm>
            <a:off x="2659380" y="3627120"/>
            <a:ext cx="275082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chemeClr val="bg1"/>
                </a:solidFill>
              </a:rPr>
              <a:t>Total</a:t>
            </a:r>
            <a:r>
              <a:rPr lang="en-IN" sz="1000" b="1" baseline="0">
                <a:solidFill>
                  <a:schemeClr val="bg1"/>
                </a:solidFill>
              </a:rPr>
              <a:t> cancellations by booking platform</a:t>
            </a:r>
            <a:endParaRPr lang="en-IN" sz="1000" b="1">
              <a:solidFill>
                <a:schemeClr val="bg1"/>
              </a:solidFill>
            </a:endParaRPr>
          </a:p>
        </xdr:txBody>
      </xdr:sp>
      <xdr:graphicFrame macro="">
        <xdr:nvGraphicFramePr>
          <xdr:cNvPr id="18" name="Chart 17">
            <a:extLst>
              <a:ext uri="{FF2B5EF4-FFF2-40B4-BE49-F238E27FC236}">
                <a16:creationId xmlns:a16="http://schemas.microsoft.com/office/drawing/2014/main" id="{2014C5E6-8F72-4E8A-8B72-C18207B95F59}"/>
              </a:ext>
            </a:extLst>
          </xdr:cNvPr>
          <xdr:cNvGraphicFramePr>
            <a:graphicFrameLocks/>
          </xdr:cNvGraphicFramePr>
        </xdr:nvGraphicFramePr>
        <xdr:xfrm>
          <a:off x="2941320" y="3939540"/>
          <a:ext cx="4152900" cy="196596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12</xdr:col>
      <xdr:colOff>213360</xdr:colOff>
      <xdr:row>6</xdr:row>
      <xdr:rowOff>99060</xdr:rowOff>
    </xdr:from>
    <xdr:to>
      <xdr:col>16</xdr:col>
      <xdr:colOff>182880</xdr:colOff>
      <xdr:row>19</xdr:row>
      <xdr:rowOff>30480</xdr:rowOff>
    </xdr:to>
    <xdr:grpSp>
      <xdr:nvGrpSpPr>
        <xdr:cNvPr id="48" name="Group 47">
          <a:extLst>
            <a:ext uri="{FF2B5EF4-FFF2-40B4-BE49-F238E27FC236}">
              <a16:creationId xmlns:a16="http://schemas.microsoft.com/office/drawing/2014/main" id="{BC034CF0-7F2E-66CB-4BD3-568A7152B9C4}"/>
            </a:ext>
          </a:extLst>
        </xdr:cNvPr>
        <xdr:cNvGrpSpPr/>
      </xdr:nvGrpSpPr>
      <xdr:grpSpPr>
        <a:xfrm>
          <a:off x="7528560" y="1196340"/>
          <a:ext cx="2407920" cy="2308860"/>
          <a:chOff x="7528560" y="1203960"/>
          <a:chExt cx="2407920" cy="2308860"/>
        </a:xfrm>
      </xdr:grpSpPr>
      <xdr:sp macro="" textlink="">
        <xdr:nvSpPr>
          <xdr:cNvPr id="20" name="Rectangle: Rounded Corners 19">
            <a:extLst>
              <a:ext uri="{FF2B5EF4-FFF2-40B4-BE49-F238E27FC236}">
                <a16:creationId xmlns:a16="http://schemas.microsoft.com/office/drawing/2014/main" id="{4A8A6192-7BE0-4659-8F42-89C27D63ACF9}"/>
              </a:ext>
            </a:extLst>
          </xdr:cNvPr>
          <xdr:cNvSpPr/>
        </xdr:nvSpPr>
        <xdr:spPr>
          <a:xfrm>
            <a:off x="7528560" y="1203960"/>
            <a:ext cx="1973580" cy="2308860"/>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KPI!B5">
        <xdr:nvSpPr>
          <xdr:cNvPr id="21" name="TextBox 20">
            <a:extLst>
              <a:ext uri="{FF2B5EF4-FFF2-40B4-BE49-F238E27FC236}">
                <a16:creationId xmlns:a16="http://schemas.microsoft.com/office/drawing/2014/main" id="{A3056C8D-B7AC-4229-8205-3FAF649D1540}"/>
              </a:ext>
            </a:extLst>
          </xdr:cNvPr>
          <xdr:cNvSpPr txBox="1"/>
        </xdr:nvSpPr>
        <xdr:spPr>
          <a:xfrm>
            <a:off x="7658100" y="1257300"/>
            <a:ext cx="227838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b="1">
                <a:solidFill>
                  <a:schemeClr val="bg1"/>
                </a:solidFill>
              </a:rPr>
              <a:t>Revenue lost to cancellation</a:t>
            </a:r>
          </a:p>
        </xdr:txBody>
      </xdr:sp>
      <xdr:grpSp>
        <xdr:nvGrpSpPr>
          <xdr:cNvPr id="38" name="Group 37">
            <a:extLst>
              <a:ext uri="{FF2B5EF4-FFF2-40B4-BE49-F238E27FC236}">
                <a16:creationId xmlns:a16="http://schemas.microsoft.com/office/drawing/2014/main" id="{34DE42C1-054E-A13D-5EE7-EF32E0CAA8A6}"/>
              </a:ext>
            </a:extLst>
          </xdr:cNvPr>
          <xdr:cNvGrpSpPr/>
        </xdr:nvGrpSpPr>
        <xdr:grpSpPr>
          <a:xfrm>
            <a:off x="7757160" y="1607820"/>
            <a:ext cx="1066800" cy="1864760"/>
            <a:chOff x="7757160" y="1607820"/>
            <a:chExt cx="1066800" cy="1864760"/>
          </a:xfrm>
        </xdr:grpSpPr>
        <xdr:sp macro="" textlink="KPI!D121">
          <xdr:nvSpPr>
            <xdr:cNvPr id="23" name="TextBox 22">
              <a:extLst>
                <a:ext uri="{FF2B5EF4-FFF2-40B4-BE49-F238E27FC236}">
                  <a16:creationId xmlns:a16="http://schemas.microsoft.com/office/drawing/2014/main" id="{09B7BE5A-9B9D-1C06-5375-B0A0F4CC310A}"/>
                </a:ext>
              </a:extLst>
            </xdr:cNvPr>
            <xdr:cNvSpPr txBox="1"/>
          </xdr:nvSpPr>
          <xdr:spPr>
            <a:xfrm>
              <a:off x="7757160" y="160782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0627CAF-7193-4AAF-8C96-1F3EB2E9F66E}" type="TxLink">
                <a:rPr lang="en-US" sz="1100" b="0" i="0" u="none" strike="noStrike">
                  <a:solidFill>
                    <a:schemeClr val="bg1"/>
                  </a:solidFill>
                  <a:latin typeface="Calibri"/>
                  <a:ea typeface="Calibri"/>
                  <a:cs typeface="Calibri"/>
                </a:rPr>
                <a:pPr/>
                <a:t>Utopia Bay</a:t>
              </a:fld>
              <a:endParaRPr lang="en-IN" sz="1100">
                <a:solidFill>
                  <a:schemeClr val="bg1"/>
                </a:solidFill>
              </a:endParaRPr>
            </a:p>
          </xdr:txBody>
        </xdr:sp>
        <xdr:sp macro="" textlink="KPI!D122">
          <xdr:nvSpPr>
            <xdr:cNvPr id="24" name="TextBox 23">
              <a:extLst>
                <a:ext uri="{FF2B5EF4-FFF2-40B4-BE49-F238E27FC236}">
                  <a16:creationId xmlns:a16="http://schemas.microsoft.com/office/drawing/2014/main" id="{24CAF3AE-BF24-E00F-9EBB-E658E14D3354}"/>
                </a:ext>
              </a:extLst>
            </xdr:cNvPr>
            <xdr:cNvSpPr txBox="1"/>
          </xdr:nvSpPr>
          <xdr:spPr>
            <a:xfrm>
              <a:off x="7757160" y="187452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35F979EC-CA7B-4472-AE65-C80069F34063}" type="TxLink">
                <a:rPr lang="en-US" sz="1100" b="0" i="0" u="none" strike="noStrike">
                  <a:solidFill>
                    <a:schemeClr val="bg1"/>
                  </a:solidFill>
                  <a:latin typeface="Calibri"/>
                  <a:ea typeface="Calibri"/>
                  <a:cs typeface="Calibri"/>
                </a:rPr>
                <a:pPr marL="0" indent="0"/>
                <a:t>Utopia Blu</a:t>
              </a:fld>
              <a:endParaRPr lang="en-IN" sz="1100" b="0" i="0" u="none" strike="noStrike">
                <a:solidFill>
                  <a:schemeClr val="bg1"/>
                </a:solidFill>
                <a:latin typeface="Calibri"/>
                <a:ea typeface="Calibri"/>
                <a:cs typeface="Calibri"/>
              </a:endParaRPr>
            </a:p>
          </xdr:txBody>
        </xdr:sp>
        <xdr:sp macro="" textlink="KPI!D123">
          <xdr:nvSpPr>
            <xdr:cNvPr id="25" name="TextBox 24">
              <a:extLst>
                <a:ext uri="{FF2B5EF4-FFF2-40B4-BE49-F238E27FC236}">
                  <a16:creationId xmlns:a16="http://schemas.microsoft.com/office/drawing/2014/main" id="{8071D670-9023-6D27-871F-B9269A697719}"/>
                </a:ext>
              </a:extLst>
            </xdr:cNvPr>
            <xdr:cNvSpPr txBox="1"/>
          </xdr:nvSpPr>
          <xdr:spPr>
            <a:xfrm>
              <a:off x="7757160" y="214122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B43A8F48-7C44-4D7E-A9C8-F17AFE08165E}" type="TxLink">
                <a:rPr lang="en-US" sz="1100" b="0" i="0" u="none" strike="noStrike">
                  <a:solidFill>
                    <a:schemeClr val="bg1"/>
                  </a:solidFill>
                  <a:latin typeface="Calibri"/>
                  <a:ea typeface="Calibri"/>
                  <a:cs typeface="Calibri"/>
                </a:rPr>
                <a:pPr marL="0" indent="0"/>
                <a:t>Utopia City</a:t>
              </a:fld>
              <a:endParaRPr lang="en-IN" sz="1100" b="0" i="0" u="none" strike="noStrike">
                <a:solidFill>
                  <a:schemeClr val="bg1"/>
                </a:solidFill>
                <a:latin typeface="Calibri"/>
                <a:ea typeface="Calibri"/>
                <a:cs typeface="Calibri"/>
              </a:endParaRPr>
            </a:p>
          </xdr:txBody>
        </xdr:sp>
        <xdr:sp macro="" textlink="KPI!D125">
          <xdr:nvSpPr>
            <xdr:cNvPr id="26" name="TextBox 25">
              <a:extLst>
                <a:ext uri="{FF2B5EF4-FFF2-40B4-BE49-F238E27FC236}">
                  <a16:creationId xmlns:a16="http://schemas.microsoft.com/office/drawing/2014/main" id="{8E2123AC-2517-544A-9BC5-860438D70B1A}"/>
                </a:ext>
              </a:extLst>
            </xdr:cNvPr>
            <xdr:cNvSpPr txBox="1"/>
          </xdr:nvSpPr>
          <xdr:spPr>
            <a:xfrm>
              <a:off x="7757160" y="2674620"/>
              <a:ext cx="10363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D69B035F-00C4-469F-A0E1-6504F7D9E19D}" type="TxLink">
                <a:rPr lang="en-US" sz="1100" b="0" i="0" u="none" strike="noStrike">
                  <a:solidFill>
                    <a:schemeClr val="bg1"/>
                  </a:solidFill>
                  <a:latin typeface="Calibri"/>
                  <a:ea typeface="Calibri"/>
                  <a:cs typeface="Calibri"/>
                </a:rPr>
                <a:pPr marL="0" indent="0"/>
                <a:t>Utopia Grands</a:t>
              </a:fld>
              <a:endParaRPr lang="en-IN" sz="1100" b="0" i="0" u="none" strike="noStrike">
                <a:solidFill>
                  <a:schemeClr val="bg1"/>
                </a:solidFill>
                <a:latin typeface="Calibri"/>
                <a:ea typeface="Calibri"/>
                <a:cs typeface="Calibri"/>
              </a:endParaRPr>
            </a:p>
          </xdr:txBody>
        </xdr:sp>
        <xdr:sp macro="" textlink="KPI!D124">
          <xdr:nvSpPr>
            <xdr:cNvPr id="27" name="TextBox 26">
              <a:extLst>
                <a:ext uri="{FF2B5EF4-FFF2-40B4-BE49-F238E27FC236}">
                  <a16:creationId xmlns:a16="http://schemas.microsoft.com/office/drawing/2014/main" id="{1F8EF9BB-9967-58EF-0B42-2D68D2BE93A9}"/>
                </a:ext>
              </a:extLst>
            </xdr:cNvPr>
            <xdr:cNvSpPr txBox="1"/>
          </xdr:nvSpPr>
          <xdr:spPr>
            <a:xfrm>
              <a:off x="7757160" y="2407920"/>
              <a:ext cx="10668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9E3F8602-EC92-4A42-93F8-59D6A72B9A4A}" type="TxLink">
                <a:rPr lang="en-US" sz="1100" b="0" i="0" u="none" strike="noStrike">
                  <a:solidFill>
                    <a:schemeClr val="bg1"/>
                  </a:solidFill>
                  <a:latin typeface="Calibri"/>
                  <a:ea typeface="Calibri"/>
                  <a:cs typeface="Calibri"/>
                </a:rPr>
                <a:pPr marL="0" indent="0"/>
                <a:t>Utopia Exotica</a:t>
              </a:fld>
              <a:endParaRPr lang="en-IN" sz="1100" b="0" i="0" u="none" strike="noStrike">
                <a:solidFill>
                  <a:schemeClr val="bg1"/>
                </a:solidFill>
                <a:latin typeface="Calibri"/>
                <a:ea typeface="Calibri"/>
                <a:cs typeface="Calibri"/>
              </a:endParaRPr>
            </a:p>
          </xdr:txBody>
        </xdr:sp>
        <xdr:sp macro="" textlink="KPI!D126">
          <xdr:nvSpPr>
            <xdr:cNvPr id="28" name="TextBox 27">
              <a:extLst>
                <a:ext uri="{FF2B5EF4-FFF2-40B4-BE49-F238E27FC236}">
                  <a16:creationId xmlns:a16="http://schemas.microsoft.com/office/drawing/2014/main" id="{6C5C0900-E0BD-798E-54CD-0C931F901522}"/>
                </a:ext>
              </a:extLst>
            </xdr:cNvPr>
            <xdr:cNvSpPr txBox="1"/>
          </xdr:nvSpPr>
          <xdr:spPr>
            <a:xfrm>
              <a:off x="7757160" y="2941320"/>
              <a:ext cx="9677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90260CB0-F652-4F35-B10C-83EA2EE554E1}" type="TxLink">
                <a:rPr lang="en-US" sz="1100" b="0" i="0" u="none" strike="noStrike">
                  <a:solidFill>
                    <a:schemeClr val="bg1"/>
                  </a:solidFill>
                  <a:latin typeface="Calibri"/>
                  <a:ea typeface="Calibri"/>
                  <a:cs typeface="Calibri"/>
                </a:rPr>
                <a:pPr marL="0" indent="0"/>
                <a:t>Utopia Palace</a:t>
              </a:fld>
              <a:endParaRPr lang="en-IN" sz="1100" b="0" i="0" u="none" strike="noStrike">
                <a:solidFill>
                  <a:schemeClr val="bg1"/>
                </a:solidFill>
                <a:latin typeface="Calibri"/>
                <a:ea typeface="Calibri"/>
                <a:cs typeface="Calibri"/>
              </a:endParaRPr>
            </a:p>
          </xdr:txBody>
        </xdr:sp>
        <xdr:sp macro="" textlink="KPI!D127">
          <xdr:nvSpPr>
            <xdr:cNvPr id="29" name="TextBox 28">
              <a:extLst>
                <a:ext uri="{FF2B5EF4-FFF2-40B4-BE49-F238E27FC236}">
                  <a16:creationId xmlns:a16="http://schemas.microsoft.com/office/drawing/2014/main" id="{E8982215-6669-B691-0897-D1D939FB403E}"/>
                </a:ext>
              </a:extLst>
            </xdr:cNvPr>
            <xdr:cNvSpPr txBox="1"/>
          </xdr:nvSpPr>
          <xdr:spPr>
            <a:xfrm>
              <a:off x="7757160" y="3208020"/>
              <a:ext cx="10668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8FB2F13D-8651-4E6A-92D8-D83DC717D641}" type="TxLink">
                <a:rPr lang="en-US" sz="1100" b="0" i="0" u="none" strike="noStrike">
                  <a:solidFill>
                    <a:schemeClr val="bg1"/>
                  </a:solidFill>
                  <a:latin typeface="Calibri"/>
                  <a:ea typeface="Calibri"/>
                  <a:cs typeface="Calibri"/>
                </a:rPr>
                <a:pPr marL="0" indent="0"/>
                <a:t>Utopia Seasons</a:t>
              </a:fld>
              <a:endParaRPr lang="en-IN" sz="1100" b="0" i="0" u="none" strike="noStrike">
                <a:solidFill>
                  <a:schemeClr val="bg1"/>
                </a:solidFill>
                <a:latin typeface="Calibri"/>
                <a:ea typeface="Calibri"/>
                <a:cs typeface="Calibri"/>
              </a:endParaRPr>
            </a:p>
          </xdr:txBody>
        </xdr:sp>
      </xdr:grpSp>
      <xdr:sp macro="" textlink="KPI!G121">
        <xdr:nvSpPr>
          <xdr:cNvPr id="31" name="TextBox 30">
            <a:extLst>
              <a:ext uri="{FF2B5EF4-FFF2-40B4-BE49-F238E27FC236}">
                <a16:creationId xmlns:a16="http://schemas.microsoft.com/office/drawing/2014/main" id="{210A38CE-7179-C728-F804-3856BF26B83C}"/>
              </a:ext>
            </a:extLst>
          </xdr:cNvPr>
          <xdr:cNvSpPr txBox="1"/>
        </xdr:nvSpPr>
        <xdr:spPr>
          <a:xfrm>
            <a:off x="8724900" y="1623060"/>
            <a:ext cx="7779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4A57194-BABA-4A82-99F4-975B176EDF13}" type="TxLink">
              <a:rPr lang="en-US" sz="1100" b="0" i="0" u="none" strike="noStrike">
                <a:solidFill>
                  <a:schemeClr val="bg1"/>
                </a:solidFill>
                <a:latin typeface="Calibri"/>
                <a:ea typeface="Calibri"/>
                <a:cs typeface="Calibri"/>
              </a:rPr>
              <a:pPr/>
              <a:t>$45.2M</a:t>
            </a:fld>
            <a:endParaRPr lang="en-IN" sz="1100">
              <a:solidFill>
                <a:schemeClr val="bg1"/>
              </a:solidFill>
            </a:endParaRPr>
          </a:p>
        </xdr:txBody>
      </xdr:sp>
      <xdr:sp macro="" textlink="KPI!G122">
        <xdr:nvSpPr>
          <xdr:cNvPr id="32" name="TextBox 31">
            <a:extLst>
              <a:ext uri="{FF2B5EF4-FFF2-40B4-BE49-F238E27FC236}">
                <a16:creationId xmlns:a16="http://schemas.microsoft.com/office/drawing/2014/main" id="{4BEA1745-D4FA-AF93-D6B6-DA72770C9B48}"/>
              </a:ext>
            </a:extLst>
          </xdr:cNvPr>
          <xdr:cNvSpPr txBox="1"/>
        </xdr:nvSpPr>
        <xdr:spPr>
          <a:xfrm>
            <a:off x="8724900" y="1889760"/>
            <a:ext cx="7779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2238ACD7-95FE-45EF-AB0E-149480BFFDCD}" type="TxLink">
              <a:rPr lang="en-US" sz="1100" b="0" i="0" u="none" strike="noStrike">
                <a:solidFill>
                  <a:schemeClr val="bg1"/>
                </a:solidFill>
                <a:latin typeface="Calibri"/>
                <a:ea typeface="Calibri"/>
                <a:cs typeface="Calibri"/>
              </a:rPr>
              <a:pPr marL="0" indent="0"/>
              <a:t>$45.8M</a:t>
            </a:fld>
            <a:endParaRPr lang="en-IN" sz="1100" b="0" i="0" u="none" strike="noStrike">
              <a:solidFill>
                <a:schemeClr val="bg1"/>
              </a:solidFill>
              <a:latin typeface="Calibri"/>
              <a:ea typeface="Calibri"/>
              <a:cs typeface="Calibri"/>
            </a:endParaRPr>
          </a:p>
        </xdr:txBody>
      </xdr:sp>
      <xdr:sp macro="" textlink="KPI!G123">
        <xdr:nvSpPr>
          <xdr:cNvPr id="33" name="TextBox 32">
            <a:extLst>
              <a:ext uri="{FF2B5EF4-FFF2-40B4-BE49-F238E27FC236}">
                <a16:creationId xmlns:a16="http://schemas.microsoft.com/office/drawing/2014/main" id="{5A1A0044-A91B-816E-B060-DD2863817584}"/>
              </a:ext>
            </a:extLst>
          </xdr:cNvPr>
          <xdr:cNvSpPr txBox="1"/>
        </xdr:nvSpPr>
        <xdr:spPr>
          <a:xfrm>
            <a:off x="8724900" y="2156460"/>
            <a:ext cx="7779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0274EF61-E47A-40B6-9347-6DAE97EFE430}" type="TxLink">
              <a:rPr lang="en-US" sz="1100" b="0" i="0" u="none" strike="noStrike">
                <a:solidFill>
                  <a:schemeClr val="bg1"/>
                </a:solidFill>
                <a:latin typeface="Calibri"/>
                <a:ea typeface="Calibri"/>
                <a:cs typeface="Calibri"/>
              </a:rPr>
              <a:pPr marL="0" indent="0"/>
              <a:t>$50.8M</a:t>
            </a:fld>
            <a:endParaRPr lang="en-IN" sz="1100" b="0" i="0" u="none" strike="noStrike">
              <a:solidFill>
                <a:schemeClr val="bg1"/>
              </a:solidFill>
              <a:latin typeface="Calibri"/>
              <a:ea typeface="Calibri"/>
              <a:cs typeface="Calibri"/>
            </a:endParaRPr>
          </a:p>
        </xdr:txBody>
      </xdr:sp>
      <xdr:sp macro="" textlink="KPI!G125">
        <xdr:nvSpPr>
          <xdr:cNvPr id="34" name="TextBox 33">
            <a:extLst>
              <a:ext uri="{FF2B5EF4-FFF2-40B4-BE49-F238E27FC236}">
                <a16:creationId xmlns:a16="http://schemas.microsoft.com/office/drawing/2014/main" id="{5493F334-B6A4-0D07-C75E-755DFE143EB4}"/>
              </a:ext>
            </a:extLst>
          </xdr:cNvPr>
          <xdr:cNvSpPr txBox="1"/>
        </xdr:nvSpPr>
        <xdr:spPr>
          <a:xfrm>
            <a:off x="8724900" y="2689860"/>
            <a:ext cx="8153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7DAC25F8-29F4-4DA3-8ACA-6A1C895D52B9}" type="TxLink">
              <a:rPr lang="en-US" sz="1100" b="0" i="0" u="none" strike="noStrike">
                <a:solidFill>
                  <a:schemeClr val="bg1"/>
                </a:solidFill>
                <a:latin typeface="Calibri"/>
                <a:ea typeface="Calibri"/>
                <a:cs typeface="Calibri"/>
              </a:rPr>
              <a:pPr marL="0" indent="0"/>
              <a:t>$37.2M</a:t>
            </a:fld>
            <a:endParaRPr lang="en-IN" sz="1100" b="0" i="0" u="none" strike="noStrike">
              <a:solidFill>
                <a:schemeClr val="bg1"/>
              </a:solidFill>
              <a:latin typeface="Calibri"/>
              <a:ea typeface="Calibri"/>
              <a:cs typeface="Calibri"/>
            </a:endParaRPr>
          </a:p>
        </xdr:txBody>
      </xdr:sp>
      <xdr:sp macro="" textlink="KPI!G124">
        <xdr:nvSpPr>
          <xdr:cNvPr id="35" name="TextBox 34">
            <a:extLst>
              <a:ext uri="{FF2B5EF4-FFF2-40B4-BE49-F238E27FC236}">
                <a16:creationId xmlns:a16="http://schemas.microsoft.com/office/drawing/2014/main" id="{F0716708-E6EA-26CF-9F30-11A4339EB505}"/>
              </a:ext>
            </a:extLst>
          </xdr:cNvPr>
          <xdr:cNvSpPr txBox="1"/>
        </xdr:nvSpPr>
        <xdr:spPr>
          <a:xfrm>
            <a:off x="8724900" y="2423160"/>
            <a:ext cx="7779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9A2AC9BB-EB71-4191-BCC1-A708AF0EED75}" type="TxLink">
              <a:rPr lang="en-US" sz="1100" b="0" i="0" u="none" strike="noStrike">
                <a:solidFill>
                  <a:schemeClr val="bg1"/>
                </a:solidFill>
                <a:latin typeface="Calibri"/>
                <a:ea typeface="Calibri"/>
                <a:cs typeface="Calibri"/>
              </a:rPr>
              <a:pPr marL="0" indent="0"/>
              <a:t>$54.4M</a:t>
            </a:fld>
            <a:endParaRPr lang="en-IN" sz="1100" b="0" i="0" u="none" strike="noStrike">
              <a:solidFill>
                <a:schemeClr val="bg1"/>
              </a:solidFill>
              <a:latin typeface="Calibri"/>
              <a:ea typeface="Calibri"/>
              <a:cs typeface="Calibri"/>
            </a:endParaRPr>
          </a:p>
        </xdr:txBody>
      </xdr:sp>
      <xdr:sp macro="" textlink="KPI!G126">
        <xdr:nvSpPr>
          <xdr:cNvPr id="36" name="TextBox 35">
            <a:extLst>
              <a:ext uri="{FF2B5EF4-FFF2-40B4-BE49-F238E27FC236}">
                <a16:creationId xmlns:a16="http://schemas.microsoft.com/office/drawing/2014/main" id="{C7FC04C6-8BB8-D761-FE87-B110E99FC538}"/>
              </a:ext>
            </a:extLst>
          </xdr:cNvPr>
          <xdr:cNvSpPr txBox="1"/>
        </xdr:nvSpPr>
        <xdr:spPr>
          <a:xfrm>
            <a:off x="8724900" y="2956560"/>
            <a:ext cx="7779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58423BD2-D5D7-43CE-A7CC-5CF0E298DF4A}" type="TxLink">
              <a:rPr lang="en-US" sz="1100" b="0" i="0" u="none" strike="noStrike">
                <a:solidFill>
                  <a:schemeClr val="bg1"/>
                </a:solidFill>
                <a:latin typeface="Calibri"/>
                <a:ea typeface="Calibri"/>
                <a:cs typeface="Calibri"/>
              </a:rPr>
              <a:pPr marL="0" indent="0"/>
              <a:t>$53.8M</a:t>
            </a:fld>
            <a:endParaRPr lang="en-IN" sz="1100" b="0" i="0" u="none" strike="noStrike">
              <a:solidFill>
                <a:schemeClr val="bg1"/>
              </a:solidFill>
              <a:latin typeface="Calibri"/>
              <a:ea typeface="Calibri"/>
              <a:cs typeface="Calibri"/>
            </a:endParaRPr>
          </a:p>
        </xdr:txBody>
      </xdr:sp>
      <xdr:sp macro="" textlink="KPI!G127">
        <xdr:nvSpPr>
          <xdr:cNvPr id="37" name="TextBox 36">
            <a:extLst>
              <a:ext uri="{FF2B5EF4-FFF2-40B4-BE49-F238E27FC236}">
                <a16:creationId xmlns:a16="http://schemas.microsoft.com/office/drawing/2014/main" id="{57CB5F88-E30D-9494-19AF-879192F62AE2}"/>
              </a:ext>
            </a:extLst>
          </xdr:cNvPr>
          <xdr:cNvSpPr txBox="1"/>
        </xdr:nvSpPr>
        <xdr:spPr>
          <a:xfrm>
            <a:off x="8724900" y="3223260"/>
            <a:ext cx="7779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6B856298-9A80-4234-A81C-4C6A76C33F48}" type="TxLink">
              <a:rPr lang="en-US" sz="1100" b="0" i="0" u="none" strike="noStrike">
                <a:solidFill>
                  <a:schemeClr val="bg1"/>
                </a:solidFill>
                <a:latin typeface="Calibri"/>
                <a:ea typeface="Calibri"/>
                <a:cs typeface="Calibri"/>
              </a:rPr>
              <a:pPr marL="0" indent="0"/>
              <a:t>$11.5M</a:t>
            </a:fld>
            <a:endParaRPr lang="en-IN" sz="1100" b="0" i="0" u="none" strike="noStrike">
              <a:solidFill>
                <a:schemeClr val="bg1"/>
              </a:solidFill>
              <a:latin typeface="Calibri"/>
              <a:ea typeface="Calibri"/>
              <a:cs typeface="Calibri"/>
            </a:endParaRPr>
          </a:p>
        </xdr:txBody>
      </xdr:sp>
    </xdr:grpSp>
    <xdr:clientData/>
  </xdr:twoCellAnchor>
  <xdr:twoCellAnchor>
    <xdr:from>
      <xdr:col>12</xdr:col>
      <xdr:colOff>365760</xdr:colOff>
      <xdr:row>8</xdr:row>
      <xdr:rowOff>175260</xdr:rowOff>
    </xdr:from>
    <xdr:to>
      <xdr:col>12</xdr:col>
      <xdr:colOff>541020</xdr:colOff>
      <xdr:row>10</xdr:row>
      <xdr:rowOff>7620</xdr:rowOff>
    </xdr:to>
    <xdr:sp macro="" textlink="">
      <xdr:nvSpPr>
        <xdr:cNvPr id="39" name="TextBox 38">
          <a:extLst>
            <a:ext uri="{FF2B5EF4-FFF2-40B4-BE49-F238E27FC236}">
              <a16:creationId xmlns:a16="http://schemas.microsoft.com/office/drawing/2014/main" id="{12511AFC-257C-4528-8328-7939262C5DB4}"/>
            </a:ext>
          </a:extLst>
        </xdr:cNvPr>
        <xdr:cNvSpPr txBox="1"/>
      </xdr:nvSpPr>
      <xdr:spPr>
        <a:xfrm>
          <a:off x="7680960" y="1638300"/>
          <a:ext cx="1752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rgbClr val="C00000"/>
              </a:solidFill>
            </a:rPr>
            <a:t>⃝</a:t>
          </a:r>
        </a:p>
      </xdr:txBody>
    </xdr:sp>
    <xdr:clientData/>
  </xdr:twoCellAnchor>
  <xdr:twoCellAnchor>
    <xdr:from>
      <xdr:col>12</xdr:col>
      <xdr:colOff>365760</xdr:colOff>
      <xdr:row>10</xdr:row>
      <xdr:rowOff>83820</xdr:rowOff>
    </xdr:from>
    <xdr:to>
      <xdr:col>12</xdr:col>
      <xdr:colOff>541020</xdr:colOff>
      <xdr:row>11</xdr:row>
      <xdr:rowOff>99060</xdr:rowOff>
    </xdr:to>
    <xdr:sp macro="" textlink="">
      <xdr:nvSpPr>
        <xdr:cNvPr id="40" name="TextBox 39">
          <a:extLst>
            <a:ext uri="{FF2B5EF4-FFF2-40B4-BE49-F238E27FC236}">
              <a16:creationId xmlns:a16="http://schemas.microsoft.com/office/drawing/2014/main" id="{BC38751F-A0A4-4913-ABC7-97E81A747722}"/>
            </a:ext>
          </a:extLst>
        </xdr:cNvPr>
        <xdr:cNvSpPr txBox="1"/>
      </xdr:nvSpPr>
      <xdr:spPr>
        <a:xfrm>
          <a:off x="7680960" y="1912620"/>
          <a:ext cx="1752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rgbClr val="C00000"/>
              </a:solidFill>
            </a:rPr>
            <a:t>⃝</a:t>
          </a:r>
        </a:p>
      </xdr:txBody>
    </xdr:sp>
    <xdr:clientData/>
  </xdr:twoCellAnchor>
  <xdr:twoCellAnchor>
    <xdr:from>
      <xdr:col>12</xdr:col>
      <xdr:colOff>365760</xdr:colOff>
      <xdr:row>11</xdr:row>
      <xdr:rowOff>167640</xdr:rowOff>
    </xdr:from>
    <xdr:to>
      <xdr:col>12</xdr:col>
      <xdr:colOff>541020</xdr:colOff>
      <xdr:row>13</xdr:row>
      <xdr:rowOff>0</xdr:rowOff>
    </xdr:to>
    <xdr:sp macro="" textlink="">
      <xdr:nvSpPr>
        <xdr:cNvPr id="41" name="TextBox 40">
          <a:extLst>
            <a:ext uri="{FF2B5EF4-FFF2-40B4-BE49-F238E27FC236}">
              <a16:creationId xmlns:a16="http://schemas.microsoft.com/office/drawing/2014/main" id="{465EBD64-A1C4-49BE-A6A4-8B59DC262AC2}"/>
            </a:ext>
          </a:extLst>
        </xdr:cNvPr>
        <xdr:cNvSpPr txBox="1"/>
      </xdr:nvSpPr>
      <xdr:spPr>
        <a:xfrm>
          <a:off x="7680960" y="2179320"/>
          <a:ext cx="1752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rgbClr val="C00000"/>
              </a:solidFill>
            </a:rPr>
            <a:t>⃝</a:t>
          </a:r>
        </a:p>
      </xdr:txBody>
    </xdr:sp>
    <xdr:clientData/>
  </xdr:twoCellAnchor>
  <xdr:twoCellAnchor>
    <xdr:from>
      <xdr:col>12</xdr:col>
      <xdr:colOff>373380</xdr:colOff>
      <xdr:row>13</xdr:row>
      <xdr:rowOff>68580</xdr:rowOff>
    </xdr:from>
    <xdr:to>
      <xdr:col>12</xdr:col>
      <xdr:colOff>548640</xdr:colOff>
      <xdr:row>14</xdr:row>
      <xdr:rowOff>83820</xdr:rowOff>
    </xdr:to>
    <xdr:sp macro="" textlink="">
      <xdr:nvSpPr>
        <xdr:cNvPr id="42" name="TextBox 41">
          <a:extLst>
            <a:ext uri="{FF2B5EF4-FFF2-40B4-BE49-F238E27FC236}">
              <a16:creationId xmlns:a16="http://schemas.microsoft.com/office/drawing/2014/main" id="{74519410-2441-42C1-BE74-B0BF0CF6D095}"/>
            </a:ext>
          </a:extLst>
        </xdr:cNvPr>
        <xdr:cNvSpPr txBox="1"/>
      </xdr:nvSpPr>
      <xdr:spPr>
        <a:xfrm>
          <a:off x="7688580" y="2446020"/>
          <a:ext cx="1752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rgbClr val="C00000"/>
              </a:solidFill>
            </a:rPr>
            <a:t>⃝</a:t>
          </a:r>
        </a:p>
      </xdr:txBody>
    </xdr:sp>
    <xdr:clientData/>
  </xdr:twoCellAnchor>
  <xdr:twoCellAnchor>
    <xdr:from>
      <xdr:col>12</xdr:col>
      <xdr:colOff>373380</xdr:colOff>
      <xdr:row>14</xdr:row>
      <xdr:rowOff>152400</xdr:rowOff>
    </xdr:from>
    <xdr:to>
      <xdr:col>12</xdr:col>
      <xdr:colOff>548640</xdr:colOff>
      <xdr:row>15</xdr:row>
      <xdr:rowOff>167640</xdr:rowOff>
    </xdr:to>
    <xdr:sp macro="" textlink="">
      <xdr:nvSpPr>
        <xdr:cNvPr id="43" name="TextBox 42">
          <a:extLst>
            <a:ext uri="{FF2B5EF4-FFF2-40B4-BE49-F238E27FC236}">
              <a16:creationId xmlns:a16="http://schemas.microsoft.com/office/drawing/2014/main" id="{6ECBD8E4-AB3B-435D-802F-E09EEDF4737A}"/>
            </a:ext>
          </a:extLst>
        </xdr:cNvPr>
        <xdr:cNvSpPr txBox="1"/>
      </xdr:nvSpPr>
      <xdr:spPr>
        <a:xfrm>
          <a:off x="7688580" y="2712720"/>
          <a:ext cx="1752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rgbClr val="C00000"/>
              </a:solidFill>
            </a:rPr>
            <a:t>⃝</a:t>
          </a:r>
        </a:p>
      </xdr:txBody>
    </xdr:sp>
    <xdr:clientData/>
  </xdr:twoCellAnchor>
  <xdr:twoCellAnchor>
    <xdr:from>
      <xdr:col>12</xdr:col>
      <xdr:colOff>373380</xdr:colOff>
      <xdr:row>16</xdr:row>
      <xdr:rowOff>45720</xdr:rowOff>
    </xdr:from>
    <xdr:to>
      <xdr:col>12</xdr:col>
      <xdr:colOff>548640</xdr:colOff>
      <xdr:row>17</xdr:row>
      <xdr:rowOff>60960</xdr:rowOff>
    </xdr:to>
    <xdr:sp macro="" textlink="">
      <xdr:nvSpPr>
        <xdr:cNvPr id="44" name="TextBox 43">
          <a:extLst>
            <a:ext uri="{FF2B5EF4-FFF2-40B4-BE49-F238E27FC236}">
              <a16:creationId xmlns:a16="http://schemas.microsoft.com/office/drawing/2014/main" id="{5447D48C-116D-4284-A992-9276DF7269C3}"/>
            </a:ext>
          </a:extLst>
        </xdr:cNvPr>
        <xdr:cNvSpPr txBox="1"/>
      </xdr:nvSpPr>
      <xdr:spPr>
        <a:xfrm>
          <a:off x="7688580" y="2971800"/>
          <a:ext cx="1752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rgbClr val="C00000"/>
              </a:solidFill>
            </a:rPr>
            <a:t>⃝</a:t>
          </a:r>
        </a:p>
      </xdr:txBody>
    </xdr:sp>
    <xdr:clientData/>
  </xdr:twoCellAnchor>
  <xdr:twoCellAnchor>
    <xdr:from>
      <xdr:col>12</xdr:col>
      <xdr:colOff>381000</xdr:colOff>
      <xdr:row>17</xdr:row>
      <xdr:rowOff>129540</xdr:rowOff>
    </xdr:from>
    <xdr:to>
      <xdr:col>12</xdr:col>
      <xdr:colOff>556260</xdr:colOff>
      <xdr:row>18</xdr:row>
      <xdr:rowOff>144780</xdr:rowOff>
    </xdr:to>
    <xdr:sp macro="" textlink="">
      <xdr:nvSpPr>
        <xdr:cNvPr id="45" name="TextBox 44">
          <a:extLst>
            <a:ext uri="{FF2B5EF4-FFF2-40B4-BE49-F238E27FC236}">
              <a16:creationId xmlns:a16="http://schemas.microsoft.com/office/drawing/2014/main" id="{EF197BAC-B406-4D22-A08F-8DB304A663EB}"/>
            </a:ext>
          </a:extLst>
        </xdr:cNvPr>
        <xdr:cNvSpPr txBox="1"/>
      </xdr:nvSpPr>
      <xdr:spPr>
        <a:xfrm>
          <a:off x="7696200" y="3238500"/>
          <a:ext cx="1752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rgbClr val="C00000"/>
              </a:solidFill>
            </a:rPr>
            <a:t>⃝</a:t>
          </a:r>
        </a:p>
      </xdr:txBody>
    </xdr:sp>
    <xdr:clientData/>
  </xdr:twoCellAnchor>
  <xdr:twoCellAnchor>
    <xdr:from>
      <xdr:col>4</xdr:col>
      <xdr:colOff>251460</xdr:colOff>
      <xdr:row>6</xdr:row>
      <xdr:rowOff>106680</xdr:rowOff>
    </xdr:from>
    <xdr:to>
      <xdr:col>12</xdr:col>
      <xdr:colOff>99060</xdr:colOff>
      <xdr:row>19</xdr:row>
      <xdr:rowOff>38100</xdr:rowOff>
    </xdr:to>
    <xdr:sp macro="" textlink="">
      <xdr:nvSpPr>
        <xdr:cNvPr id="47" name="Rectangle: Rounded Corners 46">
          <a:extLst>
            <a:ext uri="{FF2B5EF4-FFF2-40B4-BE49-F238E27FC236}">
              <a16:creationId xmlns:a16="http://schemas.microsoft.com/office/drawing/2014/main" id="{5515DACA-4F47-4956-ACCD-C218012D7C68}"/>
            </a:ext>
          </a:extLst>
        </xdr:cNvPr>
        <xdr:cNvSpPr/>
      </xdr:nvSpPr>
      <xdr:spPr>
        <a:xfrm>
          <a:off x="2689860" y="1203960"/>
          <a:ext cx="4724400" cy="2308860"/>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563880</xdr:colOff>
      <xdr:row>8</xdr:row>
      <xdr:rowOff>129540</xdr:rowOff>
    </xdr:from>
    <xdr:to>
      <xdr:col>11</xdr:col>
      <xdr:colOff>243840</xdr:colOff>
      <xdr:row>18</xdr:row>
      <xdr:rowOff>175260</xdr:rowOff>
    </xdr:to>
    <xdr:graphicFrame macro="">
      <xdr:nvGraphicFramePr>
        <xdr:cNvPr id="7" name="Chart 6">
          <a:extLst>
            <a:ext uri="{FF2B5EF4-FFF2-40B4-BE49-F238E27FC236}">
              <a16:creationId xmlns:a16="http://schemas.microsoft.com/office/drawing/2014/main" id="{AE3932B9-9307-4BE6-8820-46BDFA13B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320040</xdr:colOff>
      <xdr:row>6</xdr:row>
      <xdr:rowOff>114300</xdr:rowOff>
    </xdr:from>
    <xdr:to>
      <xdr:col>9</xdr:col>
      <xdr:colOff>22860</xdr:colOff>
      <xdr:row>9</xdr:row>
      <xdr:rowOff>7620</xdr:rowOff>
    </xdr:to>
    <xdr:sp macro="" textlink="KPI!Q29">
      <xdr:nvSpPr>
        <xdr:cNvPr id="16" name="TextBox 15">
          <a:extLst>
            <a:ext uri="{FF2B5EF4-FFF2-40B4-BE49-F238E27FC236}">
              <a16:creationId xmlns:a16="http://schemas.microsoft.com/office/drawing/2014/main" id="{1CDC42A6-FAC2-4AF9-A7F9-5F2753ED067A}"/>
            </a:ext>
          </a:extLst>
        </xdr:cNvPr>
        <xdr:cNvSpPr txBox="1"/>
      </xdr:nvSpPr>
      <xdr:spPr>
        <a:xfrm>
          <a:off x="2758440" y="1211580"/>
          <a:ext cx="275082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chemeClr val="bg1"/>
              </a:solidFill>
            </a:rPr>
            <a:t>Total</a:t>
          </a:r>
          <a:r>
            <a:rPr lang="en-IN" sz="1000" b="1" baseline="0">
              <a:solidFill>
                <a:schemeClr val="bg1"/>
              </a:solidFill>
            </a:rPr>
            <a:t> cancellations by booking platform</a:t>
          </a:r>
          <a:endParaRPr lang="en-IN" sz="1000" b="1">
            <a:solidFill>
              <a:schemeClr val="bg1"/>
            </a:solidFill>
          </a:endParaRPr>
        </a:p>
      </xdr:txBody>
    </xdr:sp>
    <xdr:clientData/>
  </xdr:twoCellAnchor>
  <xdr:twoCellAnchor>
    <xdr:from>
      <xdr:col>12</xdr:col>
      <xdr:colOff>259080</xdr:colOff>
      <xdr:row>19</xdr:row>
      <xdr:rowOff>99060</xdr:rowOff>
    </xdr:from>
    <xdr:to>
      <xdr:col>16</xdr:col>
      <xdr:colOff>228600</xdr:colOff>
      <xdr:row>32</xdr:row>
      <xdr:rowOff>30480</xdr:rowOff>
    </xdr:to>
    <xdr:grpSp>
      <xdr:nvGrpSpPr>
        <xdr:cNvPr id="19" name="Group 18">
          <a:extLst>
            <a:ext uri="{FF2B5EF4-FFF2-40B4-BE49-F238E27FC236}">
              <a16:creationId xmlns:a16="http://schemas.microsoft.com/office/drawing/2014/main" id="{2D7BEFCE-9540-44FE-AE89-2D751443BFFB}"/>
            </a:ext>
          </a:extLst>
        </xdr:cNvPr>
        <xdr:cNvGrpSpPr/>
      </xdr:nvGrpSpPr>
      <xdr:grpSpPr>
        <a:xfrm>
          <a:off x="7574280" y="3573780"/>
          <a:ext cx="2407920" cy="2308860"/>
          <a:chOff x="7528560" y="1203960"/>
          <a:chExt cx="2407920" cy="2308860"/>
        </a:xfrm>
      </xdr:grpSpPr>
      <xdr:sp macro="" textlink="">
        <xdr:nvSpPr>
          <xdr:cNvPr id="22" name="Rectangle: Rounded Corners 21">
            <a:extLst>
              <a:ext uri="{FF2B5EF4-FFF2-40B4-BE49-F238E27FC236}">
                <a16:creationId xmlns:a16="http://schemas.microsoft.com/office/drawing/2014/main" id="{DACF968E-7A5D-A05C-09BE-C408DC7DF776}"/>
              </a:ext>
            </a:extLst>
          </xdr:cNvPr>
          <xdr:cNvSpPr/>
        </xdr:nvSpPr>
        <xdr:spPr>
          <a:xfrm>
            <a:off x="7528560" y="1203960"/>
            <a:ext cx="1973580" cy="2308860"/>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KPI!B5">
        <xdr:nvSpPr>
          <xdr:cNvPr id="30" name="TextBox 29">
            <a:extLst>
              <a:ext uri="{FF2B5EF4-FFF2-40B4-BE49-F238E27FC236}">
                <a16:creationId xmlns:a16="http://schemas.microsoft.com/office/drawing/2014/main" id="{AB9B1A37-8E31-692F-C73B-0C28F2234FEC}"/>
              </a:ext>
            </a:extLst>
          </xdr:cNvPr>
          <xdr:cNvSpPr txBox="1"/>
        </xdr:nvSpPr>
        <xdr:spPr>
          <a:xfrm>
            <a:off x="7658100" y="1257300"/>
            <a:ext cx="227838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b="1">
                <a:solidFill>
                  <a:schemeClr val="bg1"/>
                </a:solidFill>
              </a:rPr>
              <a:t>Revenue lost to cancellation</a:t>
            </a:r>
          </a:p>
        </xdr:txBody>
      </xdr:sp>
      <xdr:grpSp>
        <xdr:nvGrpSpPr>
          <xdr:cNvPr id="46" name="Group 45">
            <a:extLst>
              <a:ext uri="{FF2B5EF4-FFF2-40B4-BE49-F238E27FC236}">
                <a16:creationId xmlns:a16="http://schemas.microsoft.com/office/drawing/2014/main" id="{91DA22E8-8958-A71D-79FA-9D7C90242586}"/>
              </a:ext>
            </a:extLst>
          </xdr:cNvPr>
          <xdr:cNvGrpSpPr/>
        </xdr:nvGrpSpPr>
        <xdr:grpSpPr>
          <a:xfrm>
            <a:off x="7757160" y="1607820"/>
            <a:ext cx="1066800" cy="1864760"/>
            <a:chOff x="7757160" y="1607820"/>
            <a:chExt cx="1066800" cy="1864760"/>
          </a:xfrm>
        </xdr:grpSpPr>
        <xdr:sp macro="" textlink="KPI!D175">
          <xdr:nvSpPr>
            <xdr:cNvPr id="57" name="TextBox 56">
              <a:extLst>
                <a:ext uri="{FF2B5EF4-FFF2-40B4-BE49-F238E27FC236}">
                  <a16:creationId xmlns:a16="http://schemas.microsoft.com/office/drawing/2014/main" id="{D4EC3F90-F008-65DA-3478-7086D4A52CF2}"/>
                </a:ext>
              </a:extLst>
            </xdr:cNvPr>
            <xdr:cNvSpPr txBox="1"/>
          </xdr:nvSpPr>
          <xdr:spPr>
            <a:xfrm>
              <a:off x="7757160" y="160782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E28D9EA-7A04-4BA4-9AF8-9AE5F445CDE5}" type="TxLink">
                <a:rPr lang="en-US" sz="1100" b="0" i="0" u="none" strike="noStrike">
                  <a:solidFill>
                    <a:schemeClr val="bg1"/>
                  </a:solidFill>
                  <a:latin typeface="Calibri"/>
                  <a:ea typeface="Calibri"/>
                  <a:cs typeface="Calibri"/>
                </a:rPr>
                <a:pPr/>
                <a:t>direct offline</a:t>
              </a:fld>
              <a:endParaRPr lang="en-IN" sz="1100">
                <a:solidFill>
                  <a:schemeClr val="bg1"/>
                </a:solidFill>
              </a:endParaRPr>
            </a:p>
          </xdr:txBody>
        </xdr:sp>
        <xdr:sp macro="" textlink="KPI!D176">
          <xdr:nvSpPr>
            <xdr:cNvPr id="58" name="TextBox 57">
              <a:extLst>
                <a:ext uri="{FF2B5EF4-FFF2-40B4-BE49-F238E27FC236}">
                  <a16:creationId xmlns:a16="http://schemas.microsoft.com/office/drawing/2014/main" id="{8A5886C8-63AE-E8E6-FA8C-CDCC0A630E65}"/>
                </a:ext>
              </a:extLst>
            </xdr:cNvPr>
            <xdr:cNvSpPr txBox="1"/>
          </xdr:nvSpPr>
          <xdr:spPr>
            <a:xfrm>
              <a:off x="7757160" y="187452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82270309-FE05-4FF4-A350-8229F3568DDA}" type="TxLink">
                <a:rPr lang="en-US" sz="1100" b="0" i="0" u="none" strike="noStrike">
                  <a:solidFill>
                    <a:schemeClr val="bg1"/>
                  </a:solidFill>
                  <a:latin typeface="Calibri"/>
                  <a:ea typeface="Calibri"/>
                  <a:cs typeface="Calibri"/>
                </a:rPr>
                <a:pPr marL="0" indent="0"/>
                <a:t>direct online</a:t>
              </a:fld>
              <a:endParaRPr lang="en-IN" sz="1100" b="0" i="0" u="none" strike="noStrike">
                <a:solidFill>
                  <a:schemeClr val="bg1"/>
                </a:solidFill>
                <a:latin typeface="Calibri"/>
                <a:ea typeface="Calibri"/>
                <a:cs typeface="Calibri"/>
              </a:endParaRPr>
            </a:p>
          </xdr:txBody>
        </xdr:sp>
        <xdr:sp macro="" textlink="KPI!D177">
          <xdr:nvSpPr>
            <xdr:cNvPr id="59" name="TextBox 58">
              <a:extLst>
                <a:ext uri="{FF2B5EF4-FFF2-40B4-BE49-F238E27FC236}">
                  <a16:creationId xmlns:a16="http://schemas.microsoft.com/office/drawing/2014/main" id="{010D433F-AB5C-01D5-B2E1-1EF564272281}"/>
                </a:ext>
              </a:extLst>
            </xdr:cNvPr>
            <xdr:cNvSpPr txBox="1"/>
          </xdr:nvSpPr>
          <xdr:spPr>
            <a:xfrm>
              <a:off x="7757160" y="2141220"/>
              <a:ext cx="952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BE56AB69-BC2C-4C42-811B-535B2F573D87}" type="TxLink">
                <a:rPr lang="en-US" sz="1100" b="0" i="0" u="none" strike="noStrike">
                  <a:solidFill>
                    <a:schemeClr val="bg1"/>
                  </a:solidFill>
                  <a:latin typeface="Calibri"/>
                  <a:ea typeface="Calibri"/>
                  <a:cs typeface="Calibri"/>
                </a:rPr>
                <a:pPr marL="0" indent="0"/>
                <a:t>journey</a:t>
              </a:fld>
              <a:endParaRPr lang="en-IN" sz="1100" b="0" i="0" u="none" strike="noStrike">
                <a:solidFill>
                  <a:schemeClr val="bg1"/>
                </a:solidFill>
                <a:latin typeface="Calibri"/>
                <a:ea typeface="Calibri"/>
                <a:cs typeface="Calibri"/>
              </a:endParaRPr>
            </a:p>
          </xdr:txBody>
        </xdr:sp>
        <xdr:sp macro="" textlink="KPI!D179">
          <xdr:nvSpPr>
            <xdr:cNvPr id="60" name="TextBox 59">
              <a:extLst>
                <a:ext uri="{FF2B5EF4-FFF2-40B4-BE49-F238E27FC236}">
                  <a16:creationId xmlns:a16="http://schemas.microsoft.com/office/drawing/2014/main" id="{690E06CD-C44E-60FD-C086-FC7B5BDA545C}"/>
                </a:ext>
              </a:extLst>
            </xdr:cNvPr>
            <xdr:cNvSpPr txBox="1"/>
          </xdr:nvSpPr>
          <xdr:spPr>
            <a:xfrm>
              <a:off x="7757160" y="2674620"/>
              <a:ext cx="10363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EB43A311-D559-4419-A428-A4A848C668E8}" type="TxLink">
                <a:rPr lang="en-US" sz="1100" b="0" i="0" u="none" strike="noStrike">
                  <a:solidFill>
                    <a:schemeClr val="bg1"/>
                  </a:solidFill>
                  <a:latin typeface="Calibri"/>
                  <a:ea typeface="Calibri"/>
                  <a:cs typeface="Calibri"/>
                </a:rPr>
                <a:pPr marL="0" indent="0"/>
                <a:t>makeyourtrip</a:t>
              </a:fld>
              <a:endParaRPr lang="en-IN" sz="1100" b="0" i="0" u="none" strike="noStrike">
                <a:solidFill>
                  <a:schemeClr val="bg1"/>
                </a:solidFill>
                <a:latin typeface="Calibri"/>
                <a:ea typeface="Calibri"/>
                <a:cs typeface="Calibri"/>
              </a:endParaRPr>
            </a:p>
          </xdr:txBody>
        </xdr:sp>
        <xdr:sp macro="" textlink="KPI!D178">
          <xdr:nvSpPr>
            <xdr:cNvPr id="61" name="TextBox 60">
              <a:extLst>
                <a:ext uri="{FF2B5EF4-FFF2-40B4-BE49-F238E27FC236}">
                  <a16:creationId xmlns:a16="http://schemas.microsoft.com/office/drawing/2014/main" id="{3089C02E-B931-253D-C8EA-87BA07E444BA}"/>
                </a:ext>
              </a:extLst>
            </xdr:cNvPr>
            <xdr:cNvSpPr txBox="1"/>
          </xdr:nvSpPr>
          <xdr:spPr>
            <a:xfrm>
              <a:off x="7757160" y="2407920"/>
              <a:ext cx="10668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76D3BE6C-DB4D-4736-B3F5-7E1C4E9985A9}" type="TxLink">
                <a:rPr lang="en-US" sz="1100" b="0" i="0" u="none" strike="noStrike">
                  <a:solidFill>
                    <a:schemeClr val="bg1"/>
                  </a:solidFill>
                  <a:latin typeface="Calibri"/>
                  <a:ea typeface="Calibri"/>
                  <a:cs typeface="Calibri"/>
                </a:rPr>
                <a:pPr marL="0" indent="0"/>
                <a:t>logtrip</a:t>
              </a:fld>
              <a:endParaRPr lang="en-IN" sz="1100" b="0" i="0" u="none" strike="noStrike">
                <a:solidFill>
                  <a:schemeClr val="bg1"/>
                </a:solidFill>
                <a:latin typeface="Calibri"/>
                <a:ea typeface="Calibri"/>
                <a:cs typeface="Calibri"/>
              </a:endParaRPr>
            </a:p>
          </xdr:txBody>
        </xdr:sp>
        <xdr:sp macro="" textlink="KPI!D180">
          <xdr:nvSpPr>
            <xdr:cNvPr id="62" name="TextBox 61">
              <a:extLst>
                <a:ext uri="{FF2B5EF4-FFF2-40B4-BE49-F238E27FC236}">
                  <a16:creationId xmlns:a16="http://schemas.microsoft.com/office/drawing/2014/main" id="{422BB089-F369-D821-3E89-9D19F0916859}"/>
                </a:ext>
              </a:extLst>
            </xdr:cNvPr>
            <xdr:cNvSpPr txBox="1"/>
          </xdr:nvSpPr>
          <xdr:spPr>
            <a:xfrm>
              <a:off x="7757160" y="2941320"/>
              <a:ext cx="9677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95C32367-8A68-4510-9F0D-59D7746FADB6}" type="TxLink">
                <a:rPr lang="en-US" sz="1100" b="0" i="0" u="none" strike="noStrike">
                  <a:solidFill>
                    <a:schemeClr val="bg1"/>
                  </a:solidFill>
                  <a:latin typeface="Calibri"/>
                  <a:ea typeface="Calibri"/>
                  <a:cs typeface="Calibri"/>
                </a:rPr>
                <a:pPr marL="0" indent="0"/>
                <a:t>others</a:t>
              </a:fld>
              <a:endParaRPr lang="en-IN" sz="1100" b="0" i="0" u="none" strike="noStrike">
                <a:solidFill>
                  <a:schemeClr val="bg1"/>
                </a:solidFill>
                <a:latin typeface="Calibri"/>
                <a:ea typeface="Calibri"/>
                <a:cs typeface="Calibri"/>
              </a:endParaRPr>
            </a:p>
          </xdr:txBody>
        </xdr:sp>
        <xdr:sp macro="" textlink="KPI!D181">
          <xdr:nvSpPr>
            <xdr:cNvPr id="63" name="TextBox 62">
              <a:extLst>
                <a:ext uri="{FF2B5EF4-FFF2-40B4-BE49-F238E27FC236}">
                  <a16:creationId xmlns:a16="http://schemas.microsoft.com/office/drawing/2014/main" id="{2E1D2B4F-6EAA-906D-742C-1F4BE9A23EE2}"/>
                </a:ext>
              </a:extLst>
            </xdr:cNvPr>
            <xdr:cNvSpPr txBox="1"/>
          </xdr:nvSpPr>
          <xdr:spPr>
            <a:xfrm>
              <a:off x="7757160" y="3208020"/>
              <a:ext cx="10668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ABC1194D-AD47-4892-8A60-B84F51FF4644}" type="TxLink">
                <a:rPr lang="en-US" sz="1100" b="0" i="0" u="none" strike="noStrike">
                  <a:solidFill>
                    <a:schemeClr val="bg1"/>
                  </a:solidFill>
                  <a:latin typeface="Calibri"/>
                  <a:ea typeface="Calibri"/>
                  <a:cs typeface="Calibri"/>
                </a:rPr>
                <a:pPr marL="0" indent="0"/>
                <a:t>tripster</a:t>
              </a:fld>
              <a:endParaRPr lang="en-IN" sz="1100" b="0" i="0" u="none" strike="noStrike">
                <a:solidFill>
                  <a:schemeClr val="bg1"/>
                </a:solidFill>
                <a:latin typeface="Calibri"/>
                <a:ea typeface="Calibri"/>
                <a:cs typeface="Calibri"/>
              </a:endParaRPr>
            </a:p>
          </xdr:txBody>
        </xdr:sp>
      </xdr:grpSp>
      <xdr:sp macro="" textlink="KPI!E175">
        <xdr:nvSpPr>
          <xdr:cNvPr id="50" name="TextBox 49">
            <a:extLst>
              <a:ext uri="{FF2B5EF4-FFF2-40B4-BE49-F238E27FC236}">
                <a16:creationId xmlns:a16="http://schemas.microsoft.com/office/drawing/2014/main" id="{50AD6F36-FCAD-F251-617E-FB671E43A863}"/>
              </a:ext>
            </a:extLst>
          </xdr:cNvPr>
          <xdr:cNvSpPr txBox="1"/>
        </xdr:nvSpPr>
        <xdr:spPr>
          <a:xfrm>
            <a:off x="8724900" y="1623060"/>
            <a:ext cx="7779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59F087C-B333-4057-8B2F-E3A15718AEF3}" type="TxLink">
              <a:rPr lang="en-US" sz="1100" b="0" i="0" u="none" strike="noStrike">
                <a:solidFill>
                  <a:schemeClr val="bg1"/>
                </a:solidFill>
                <a:latin typeface="Calibri"/>
                <a:ea typeface="Calibri"/>
                <a:cs typeface="Calibri"/>
              </a:rPr>
              <a:pPr/>
              <a:t>$15.0M</a:t>
            </a:fld>
            <a:endParaRPr lang="en-IN" sz="1100">
              <a:solidFill>
                <a:schemeClr val="bg1"/>
              </a:solidFill>
            </a:endParaRPr>
          </a:p>
        </xdr:txBody>
      </xdr:sp>
      <xdr:sp macro="" textlink="KPI!E176">
        <xdr:nvSpPr>
          <xdr:cNvPr id="51" name="TextBox 50">
            <a:extLst>
              <a:ext uri="{FF2B5EF4-FFF2-40B4-BE49-F238E27FC236}">
                <a16:creationId xmlns:a16="http://schemas.microsoft.com/office/drawing/2014/main" id="{BD104924-80B7-3AB8-7080-E5D40EF3203C}"/>
              </a:ext>
            </a:extLst>
          </xdr:cNvPr>
          <xdr:cNvSpPr txBox="1"/>
        </xdr:nvSpPr>
        <xdr:spPr>
          <a:xfrm>
            <a:off x="8724900" y="1889760"/>
            <a:ext cx="7779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74F1C520-6E92-4AF9-BEC5-F1BC986C0C30}" type="TxLink">
              <a:rPr lang="en-US" sz="1100" b="0" i="0" u="none" strike="noStrike">
                <a:solidFill>
                  <a:schemeClr val="bg1"/>
                </a:solidFill>
                <a:latin typeface="Calibri"/>
                <a:ea typeface="Calibri"/>
                <a:cs typeface="Calibri"/>
              </a:rPr>
              <a:pPr marL="0" indent="0"/>
              <a:t>$29.7M</a:t>
            </a:fld>
            <a:endParaRPr lang="en-IN" sz="1100" b="0" i="0" u="none" strike="noStrike">
              <a:solidFill>
                <a:schemeClr val="bg1"/>
              </a:solidFill>
              <a:latin typeface="Calibri"/>
              <a:ea typeface="Calibri"/>
              <a:cs typeface="Calibri"/>
            </a:endParaRPr>
          </a:p>
        </xdr:txBody>
      </xdr:sp>
      <xdr:sp macro="" textlink="KPI!E177">
        <xdr:nvSpPr>
          <xdr:cNvPr id="52" name="TextBox 51">
            <a:extLst>
              <a:ext uri="{FF2B5EF4-FFF2-40B4-BE49-F238E27FC236}">
                <a16:creationId xmlns:a16="http://schemas.microsoft.com/office/drawing/2014/main" id="{E3DE676D-857D-0F0E-163D-BEB564E879F2}"/>
              </a:ext>
            </a:extLst>
          </xdr:cNvPr>
          <xdr:cNvSpPr txBox="1"/>
        </xdr:nvSpPr>
        <xdr:spPr>
          <a:xfrm>
            <a:off x="8724900" y="2156460"/>
            <a:ext cx="7779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CA491535-413F-4332-9B7F-2549E9B9F245}" type="TxLink">
              <a:rPr lang="en-US" sz="1100" b="0" i="0" u="none" strike="noStrike">
                <a:solidFill>
                  <a:schemeClr val="bg1"/>
                </a:solidFill>
                <a:latin typeface="Calibri"/>
                <a:ea typeface="Calibri"/>
                <a:cs typeface="Calibri"/>
              </a:rPr>
              <a:pPr marL="0" indent="0"/>
              <a:t>$18.1M</a:t>
            </a:fld>
            <a:endParaRPr lang="en-IN" sz="1100" b="0" i="0" u="none" strike="noStrike">
              <a:solidFill>
                <a:schemeClr val="bg1"/>
              </a:solidFill>
              <a:latin typeface="Calibri"/>
              <a:ea typeface="Calibri"/>
              <a:cs typeface="Calibri"/>
            </a:endParaRPr>
          </a:p>
        </xdr:txBody>
      </xdr:sp>
      <xdr:sp macro="" textlink="KPI!E179">
        <xdr:nvSpPr>
          <xdr:cNvPr id="53" name="TextBox 52">
            <a:extLst>
              <a:ext uri="{FF2B5EF4-FFF2-40B4-BE49-F238E27FC236}">
                <a16:creationId xmlns:a16="http://schemas.microsoft.com/office/drawing/2014/main" id="{D5D5694F-08A8-83CC-A00A-98B50C5A21AA}"/>
              </a:ext>
            </a:extLst>
          </xdr:cNvPr>
          <xdr:cNvSpPr txBox="1"/>
        </xdr:nvSpPr>
        <xdr:spPr>
          <a:xfrm>
            <a:off x="8724900" y="2689860"/>
            <a:ext cx="8153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8F4A1221-4E94-44D6-88FF-B2CF46600E34}" type="TxLink">
              <a:rPr lang="en-US" sz="1100" b="0" i="0" u="none" strike="noStrike">
                <a:solidFill>
                  <a:schemeClr val="bg1"/>
                </a:solidFill>
                <a:latin typeface="Calibri"/>
                <a:ea typeface="Calibri"/>
                <a:cs typeface="Calibri"/>
              </a:rPr>
              <a:pPr marL="0" indent="0"/>
              <a:t>$60.7M</a:t>
            </a:fld>
            <a:endParaRPr lang="en-IN" sz="1100" b="0" i="0" u="none" strike="noStrike">
              <a:solidFill>
                <a:schemeClr val="bg1"/>
              </a:solidFill>
              <a:latin typeface="Calibri"/>
              <a:ea typeface="Calibri"/>
              <a:cs typeface="Calibri"/>
            </a:endParaRPr>
          </a:p>
        </xdr:txBody>
      </xdr:sp>
      <xdr:sp macro="" textlink="KPI!E178">
        <xdr:nvSpPr>
          <xdr:cNvPr id="54" name="TextBox 53">
            <a:extLst>
              <a:ext uri="{FF2B5EF4-FFF2-40B4-BE49-F238E27FC236}">
                <a16:creationId xmlns:a16="http://schemas.microsoft.com/office/drawing/2014/main" id="{27FF71BC-05C9-83BC-40AE-93D56DE385D6}"/>
              </a:ext>
            </a:extLst>
          </xdr:cNvPr>
          <xdr:cNvSpPr txBox="1"/>
        </xdr:nvSpPr>
        <xdr:spPr>
          <a:xfrm>
            <a:off x="8724900" y="2423160"/>
            <a:ext cx="7779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7DA4A4C0-3E97-450F-A9CB-8736EDEF710F}" type="TxLink">
              <a:rPr lang="en-US" sz="1100" b="0" i="0" u="none" strike="noStrike">
                <a:solidFill>
                  <a:schemeClr val="bg1"/>
                </a:solidFill>
                <a:latin typeface="Calibri"/>
                <a:ea typeface="Calibri"/>
                <a:cs typeface="Calibri"/>
              </a:rPr>
              <a:pPr marL="0" indent="0"/>
              <a:t>$31.9M</a:t>
            </a:fld>
            <a:endParaRPr lang="en-IN" sz="1100" b="0" i="0" u="none" strike="noStrike">
              <a:solidFill>
                <a:schemeClr val="bg1"/>
              </a:solidFill>
              <a:latin typeface="Calibri"/>
              <a:ea typeface="Calibri"/>
              <a:cs typeface="Calibri"/>
            </a:endParaRPr>
          </a:p>
        </xdr:txBody>
      </xdr:sp>
      <xdr:sp macro="" textlink="KPI!E180">
        <xdr:nvSpPr>
          <xdr:cNvPr id="55" name="TextBox 54">
            <a:extLst>
              <a:ext uri="{FF2B5EF4-FFF2-40B4-BE49-F238E27FC236}">
                <a16:creationId xmlns:a16="http://schemas.microsoft.com/office/drawing/2014/main" id="{6819435A-7996-19BF-CB52-6A375A33DA6A}"/>
              </a:ext>
            </a:extLst>
          </xdr:cNvPr>
          <xdr:cNvSpPr txBox="1"/>
        </xdr:nvSpPr>
        <xdr:spPr>
          <a:xfrm>
            <a:off x="8724900" y="2956560"/>
            <a:ext cx="7779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591B493C-FE76-4BA1-93A6-9F03406A87EF}" type="TxLink">
              <a:rPr lang="en-US" sz="1100" b="0" i="0" u="none" strike="noStrike">
                <a:solidFill>
                  <a:schemeClr val="bg1"/>
                </a:solidFill>
                <a:latin typeface="Calibri"/>
                <a:ea typeface="Calibri"/>
                <a:cs typeface="Calibri"/>
              </a:rPr>
              <a:pPr marL="0" indent="0"/>
              <a:t>$121.7M</a:t>
            </a:fld>
            <a:endParaRPr lang="en-IN" sz="1100" b="0" i="0" u="none" strike="noStrike">
              <a:solidFill>
                <a:schemeClr val="bg1"/>
              </a:solidFill>
              <a:latin typeface="Calibri"/>
              <a:ea typeface="Calibri"/>
              <a:cs typeface="Calibri"/>
            </a:endParaRPr>
          </a:p>
        </xdr:txBody>
      </xdr:sp>
      <xdr:sp macro="" textlink="KPI!E181">
        <xdr:nvSpPr>
          <xdr:cNvPr id="56" name="TextBox 55">
            <a:extLst>
              <a:ext uri="{FF2B5EF4-FFF2-40B4-BE49-F238E27FC236}">
                <a16:creationId xmlns:a16="http://schemas.microsoft.com/office/drawing/2014/main" id="{78EEAB1E-C08B-C85B-EE0C-ED93B0F8B5FC}"/>
              </a:ext>
            </a:extLst>
          </xdr:cNvPr>
          <xdr:cNvSpPr txBox="1"/>
        </xdr:nvSpPr>
        <xdr:spPr>
          <a:xfrm>
            <a:off x="8724900" y="3223260"/>
            <a:ext cx="7779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56539108-1CDA-426A-9BFC-380679BF3A43}" type="TxLink">
              <a:rPr lang="en-US" sz="1100" b="0" i="0" u="none" strike="noStrike">
                <a:solidFill>
                  <a:schemeClr val="bg1"/>
                </a:solidFill>
                <a:latin typeface="Calibri"/>
                <a:ea typeface="Calibri"/>
                <a:cs typeface="Calibri"/>
              </a:rPr>
              <a:pPr marL="0" indent="0"/>
              <a:t>$21.6M</a:t>
            </a:fld>
            <a:endParaRPr lang="en-IN" sz="1100" b="0" i="0" u="none" strike="noStrike">
              <a:solidFill>
                <a:schemeClr val="bg1"/>
              </a:solidFill>
              <a:latin typeface="Calibri"/>
              <a:ea typeface="Calibri"/>
              <a:cs typeface="Calibri"/>
            </a:endParaRPr>
          </a:p>
        </xdr:txBody>
      </xdr:sp>
    </xdr:grpSp>
    <xdr:clientData/>
  </xdr:twoCellAnchor>
  <xdr:twoCellAnchor>
    <xdr:from>
      <xdr:col>12</xdr:col>
      <xdr:colOff>403860</xdr:colOff>
      <xdr:row>21</xdr:row>
      <xdr:rowOff>175260</xdr:rowOff>
    </xdr:from>
    <xdr:to>
      <xdr:col>12</xdr:col>
      <xdr:colOff>579120</xdr:colOff>
      <xdr:row>23</xdr:row>
      <xdr:rowOff>7620</xdr:rowOff>
    </xdr:to>
    <xdr:sp macro="" textlink="">
      <xdr:nvSpPr>
        <xdr:cNvPr id="64" name="TextBox 63">
          <a:extLst>
            <a:ext uri="{FF2B5EF4-FFF2-40B4-BE49-F238E27FC236}">
              <a16:creationId xmlns:a16="http://schemas.microsoft.com/office/drawing/2014/main" id="{3A59BCD1-B590-482A-9A4E-A03E3308BAF2}"/>
            </a:ext>
          </a:extLst>
        </xdr:cNvPr>
        <xdr:cNvSpPr txBox="1"/>
      </xdr:nvSpPr>
      <xdr:spPr>
        <a:xfrm>
          <a:off x="7719060" y="4015740"/>
          <a:ext cx="1752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rgbClr val="C00000"/>
              </a:solidFill>
            </a:rPr>
            <a:t>⃝</a:t>
          </a:r>
        </a:p>
      </xdr:txBody>
    </xdr:sp>
    <xdr:clientData/>
  </xdr:twoCellAnchor>
  <xdr:twoCellAnchor>
    <xdr:from>
      <xdr:col>12</xdr:col>
      <xdr:colOff>411480</xdr:colOff>
      <xdr:row>23</xdr:row>
      <xdr:rowOff>76200</xdr:rowOff>
    </xdr:from>
    <xdr:to>
      <xdr:col>12</xdr:col>
      <xdr:colOff>586740</xdr:colOff>
      <xdr:row>24</xdr:row>
      <xdr:rowOff>91440</xdr:rowOff>
    </xdr:to>
    <xdr:sp macro="" textlink="">
      <xdr:nvSpPr>
        <xdr:cNvPr id="65" name="TextBox 64">
          <a:extLst>
            <a:ext uri="{FF2B5EF4-FFF2-40B4-BE49-F238E27FC236}">
              <a16:creationId xmlns:a16="http://schemas.microsoft.com/office/drawing/2014/main" id="{F267F3C8-83BE-468E-AAFF-AFCC93DED66E}"/>
            </a:ext>
          </a:extLst>
        </xdr:cNvPr>
        <xdr:cNvSpPr txBox="1"/>
      </xdr:nvSpPr>
      <xdr:spPr>
        <a:xfrm>
          <a:off x="7726680" y="4282440"/>
          <a:ext cx="1752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rgbClr val="C00000"/>
              </a:solidFill>
            </a:rPr>
            <a:t>⃝</a:t>
          </a:r>
        </a:p>
      </xdr:txBody>
    </xdr:sp>
    <xdr:clientData/>
  </xdr:twoCellAnchor>
  <xdr:twoCellAnchor>
    <xdr:from>
      <xdr:col>12</xdr:col>
      <xdr:colOff>403860</xdr:colOff>
      <xdr:row>24</xdr:row>
      <xdr:rowOff>167640</xdr:rowOff>
    </xdr:from>
    <xdr:to>
      <xdr:col>12</xdr:col>
      <xdr:colOff>579120</xdr:colOff>
      <xdr:row>26</xdr:row>
      <xdr:rowOff>0</xdr:rowOff>
    </xdr:to>
    <xdr:sp macro="" textlink="">
      <xdr:nvSpPr>
        <xdr:cNvPr id="66" name="TextBox 65">
          <a:extLst>
            <a:ext uri="{FF2B5EF4-FFF2-40B4-BE49-F238E27FC236}">
              <a16:creationId xmlns:a16="http://schemas.microsoft.com/office/drawing/2014/main" id="{50F8C584-D89D-4DB9-8924-5D43423990C5}"/>
            </a:ext>
          </a:extLst>
        </xdr:cNvPr>
        <xdr:cNvSpPr txBox="1"/>
      </xdr:nvSpPr>
      <xdr:spPr>
        <a:xfrm>
          <a:off x="7719060" y="4556760"/>
          <a:ext cx="1752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rgbClr val="C00000"/>
              </a:solidFill>
            </a:rPr>
            <a:t>⃝</a:t>
          </a:r>
        </a:p>
      </xdr:txBody>
    </xdr:sp>
    <xdr:clientData/>
  </xdr:twoCellAnchor>
  <xdr:twoCellAnchor>
    <xdr:from>
      <xdr:col>12</xdr:col>
      <xdr:colOff>396240</xdr:colOff>
      <xdr:row>27</xdr:row>
      <xdr:rowOff>152400</xdr:rowOff>
    </xdr:from>
    <xdr:to>
      <xdr:col>12</xdr:col>
      <xdr:colOff>571500</xdr:colOff>
      <xdr:row>28</xdr:row>
      <xdr:rowOff>167640</xdr:rowOff>
    </xdr:to>
    <xdr:sp macro="" textlink="">
      <xdr:nvSpPr>
        <xdr:cNvPr id="67" name="TextBox 66">
          <a:extLst>
            <a:ext uri="{FF2B5EF4-FFF2-40B4-BE49-F238E27FC236}">
              <a16:creationId xmlns:a16="http://schemas.microsoft.com/office/drawing/2014/main" id="{8AD3DD95-7B7D-4900-AFBA-E51BF3771DD9}"/>
            </a:ext>
          </a:extLst>
        </xdr:cNvPr>
        <xdr:cNvSpPr txBox="1"/>
      </xdr:nvSpPr>
      <xdr:spPr>
        <a:xfrm>
          <a:off x="7711440" y="5090160"/>
          <a:ext cx="1752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rgbClr val="C00000"/>
              </a:solidFill>
            </a:rPr>
            <a:t>⃝</a:t>
          </a:r>
        </a:p>
      </xdr:txBody>
    </xdr:sp>
    <xdr:clientData/>
  </xdr:twoCellAnchor>
  <xdr:twoCellAnchor>
    <xdr:from>
      <xdr:col>12</xdr:col>
      <xdr:colOff>411480</xdr:colOff>
      <xdr:row>26</xdr:row>
      <xdr:rowOff>68580</xdr:rowOff>
    </xdr:from>
    <xdr:to>
      <xdr:col>12</xdr:col>
      <xdr:colOff>586740</xdr:colOff>
      <xdr:row>27</xdr:row>
      <xdr:rowOff>83820</xdr:rowOff>
    </xdr:to>
    <xdr:sp macro="" textlink="">
      <xdr:nvSpPr>
        <xdr:cNvPr id="68" name="TextBox 67">
          <a:extLst>
            <a:ext uri="{FF2B5EF4-FFF2-40B4-BE49-F238E27FC236}">
              <a16:creationId xmlns:a16="http://schemas.microsoft.com/office/drawing/2014/main" id="{ECDCAB30-CAF4-4C15-9D46-873F3892E4A6}"/>
            </a:ext>
          </a:extLst>
        </xdr:cNvPr>
        <xdr:cNvSpPr txBox="1"/>
      </xdr:nvSpPr>
      <xdr:spPr>
        <a:xfrm>
          <a:off x="7726680" y="4823460"/>
          <a:ext cx="1752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rgbClr val="C00000"/>
              </a:solidFill>
            </a:rPr>
            <a:t>⃝</a:t>
          </a:r>
        </a:p>
      </xdr:txBody>
    </xdr:sp>
    <xdr:clientData/>
  </xdr:twoCellAnchor>
  <xdr:twoCellAnchor>
    <xdr:from>
      <xdr:col>12</xdr:col>
      <xdr:colOff>411480</xdr:colOff>
      <xdr:row>29</xdr:row>
      <xdr:rowOff>53340</xdr:rowOff>
    </xdr:from>
    <xdr:to>
      <xdr:col>12</xdr:col>
      <xdr:colOff>586740</xdr:colOff>
      <xdr:row>30</xdr:row>
      <xdr:rowOff>68580</xdr:rowOff>
    </xdr:to>
    <xdr:sp macro="" textlink="">
      <xdr:nvSpPr>
        <xdr:cNvPr id="69" name="TextBox 68">
          <a:extLst>
            <a:ext uri="{FF2B5EF4-FFF2-40B4-BE49-F238E27FC236}">
              <a16:creationId xmlns:a16="http://schemas.microsoft.com/office/drawing/2014/main" id="{5D3DCCE6-292C-411D-8951-096CE8BB9D9A}"/>
            </a:ext>
          </a:extLst>
        </xdr:cNvPr>
        <xdr:cNvSpPr txBox="1"/>
      </xdr:nvSpPr>
      <xdr:spPr>
        <a:xfrm>
          <a:off x="7726680" y="5356860"/>
          <a:ext cx="1752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rgbClr val="C00000"/>
              </a:solidFill>
            </a:rPr>
            <a:t>⃝</a:t>
          </a:r>
        </a:p>
      </xdr:txBody>
    </xdr:sp>
    <xdr:clientData/>
  </xdr:twoCellAnchor>
  <xdr:twoCellAnchor>
    <xdr:from>
      <xdr:col>12</xdr:col>
      <xdr:colOff>403860</xdr:colOff>
      <xdr:row>30</xdr:row>
      <xdr:rowOff>121920</xdr:rowOff>
    </xdr:from>
    <xdr:to>
      <xdr:col>12</xdr:col>
      <xdr:colOff>579120</xdr:colOff>
      <xdr:row>31</xdr:row>
      <xdr:rowOff>137160</xdr:rowOff>
    </xdr:to>
    <xdr:sp macro="" textlink="">
      <xdr:nvSpPr>
        <xdr:cNvPr id="70" name="TextBox 69">
          <a:extLst>
            <a:ext uri="{FF2B5EF4-FFF2-40B4-BE49-F238E27FC236}">
              <a16:creationId xmlns:a16="http://schemas.microsoft.com/office/drawing/2014/main" id="{62BA973E-1CF7-431B-BA36-ECFAE605F328}"/>
            </a:ext>
          </a:extLst>
        </xdr:cNvPr>
        <xdr:cNvSpPr txBox="1"/>
      </xdr:nvSpPr>
      <xdr:spPr>
        <a:xfrm>
          <a:off x="7719060" y="5608320"/>
          <a:ext cx="1752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00">
              <a:solidFill>
                <a:srgbClr val="C00000"/>
              </a:solidFill>
            </a:rPr>
            <a:t>⃝</a:t>
          </a:r>
        </a:p>
      </xdr:txBody>
    </xdr:sp>
    <xdr:clientData/>
  </xdr:twoCellAnchor>
  <xdr:twoCellAnchor>
    <xdr:from>
      <xdr:col>16</xdr:col>
      <xdr:colOff>30480</xdr:colOff>
      <xdr:row>6</xdr:row>
      <xdr:rowOff>106680</xdr:rowOff>
    </xdr:from>
    <xdr:to>
      <xdr:col>22</xdr:col>
      <xdr:colOff>403860</xdr:colOff>
      <xdr:row>19</xdr:row>
      <xdr:rowOff>53340</xdr:rowOff>
    </xdr:to>
    <xdr:sp macro="" textlink="">
      <xdr:nvSpPr>
        <xdr:cNvPr id="71" name="Rectangle: Rounded Corners 70">
          <a:extLst>
            <a:ext uri="{FF2B5EF4-FFF2-40B4-BE49-F238E27FC236}">
              <a16:creationId xmlns:a16="http://schemas.microsoft.com/office/drawing/2014/main" id="{B159C878-E651-472C-B7CE-56F25EE60C45}"/>
            </a:ext>
          </a:extLst>
        </xdr:cNvPr>
        <xdr:cNvSpPr/>
      </xdr:nvSpPr>
      <xdr:spPr>
        <a:xfrm>
          <a:off x="9784080" y="1203960"/>
          <a:ext cx="4030980" cy="2324100"/>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190500</xdr:colOff>
      <xdr:row>6</xdr:row>
      <xdr:rowOff>152400</xdr:rowOff>
    </xdr:from>
    <xdr:to>
      <xdr:col>19</xdr:col>
      <xdr:colOff>480060</xdr:colOff>
      <xdr:row>9</xdr:row>
      <xdr:rowOff>45720</xdr:rowOff>
    </xdr:to>
    <xdr:sp macro="" textlink="KPI!Q29">
      <xdr:nvSpPr>
        <xdr:cNvPr id="72" name="TextBox 71">
          <a:extLst>
            <a:ext uri="{FF2B5EF4-FFF2-40B4-BE49-F238E27FC236}">
              <a16:creationId xmlns:a16="http://schemas.microsoft.com/office/drawing/2014/main" id="{A92B6A74-D792-4627-855F-B93B0D57EC74}"/>
            </a:ext>
          </a:extLst>
        </xdr:cNvPr>
        <xdr:cNvSpPr txBox="1"/>
      </xdr:nvSpPr>
      <xdr:spPr>
        <a:xfrm>
          <a:off x="9944100" y="1249680"/>
          <a:ext cx="211836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b="1">
              <a:solidFill>
                <a:schemeClr val="bg1"/>
              </a:solidFill>
            </a:rPr>
            <a:t>Total</a:t>
          </a:r>
          <a:r>
            <a:rPr lang="en-IN" sz="1000" b="1" baseline="0">
              <a:solidFill>
                <a:schemeClr val="bg1"/>
              </a:solidFill>
            </a:rPr>
            <a:t> cancellations by room type</a:t>
          </a:r>
          <a:endParaRPr lang="en-IN" sz="1000" b="1">
            <a:solidFill>
              <a:schemeClr val="bg1"/>
            </a:solidFill>
          </a:endParaRPr>
        </a:p>
      </xdr:txBody>
    </xdr:sp>
    <xdr:clientData/>
  </xdr:twoCellAnchor>
  <xdr:twoCellAnchor>
    <xdr:from>
      <xdr:col>16</xdr:col>
      <xdr:colOff>53340</xdr:colOff>
      <xdr:row>19</xdr:row>
      <xdr:rowOff>121920</xdr:rowOff>
    </xdr:from>
    <xdr:to>
      <xdr:col>22</xdr:col>
      <xdr:colOff>426720</xdr:colOff>
      <xdr:row>32</xdr:row>
      <xdr:rowOff>68580</xdr:rowOff>
    </xdr:to>
    <xdr:sp macro="" textlink="">
      <xdr:nvSpPr>
        <xdr:cNvPr id="73" name="Rectangle: Rounded Corners 72">
          <a:extLst>
            <a:ext uri="{FF2B5EF4-FFF2-40B4-BE49-F238E27FC236}">
              <a16:creationId xmlns:a16="http://schemas.microsoft.com/office/drawing/2014/main" id="{BDD1F30D-D530-4AC5-A5BC-F755B807C26D}"/>
            </a:ext>
          </a:extLst>
        </xdr:cNvPr>
        <xdr:cNvSpPr/>
      </xdr:nvSpPr>
      <xdr:spPr>
        <a:xfrm>
          <a:off x="9806940" y="3596640"/>
          <a:ext cx="4030980" cy="2324100"/>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213360</xdr:colOff>
      <xdr:row>19</xdr:row>
      <xdr:rowOff>167640</xdr:rowOff>
    </xdr:from>
    <xdr:to>
      <xdr:col>20</xdr:col>
      <xdr:colOff>205740</xdr:colOff>
      <xdr:row>22</xdr:row>
      <xdr:rowOff>60960</xdr:rowOff>
    </xdr:to>
    <xdr:sp macro="" textlink="KPI!Q29">
      <xdr:nvSpPr>
        <xdr:cNvPr id="74" name="TextBox 73">
          <a:extLst>
            <a:ext uri="{FF2B5EF4-FFF2-40B4-BE49-F238E27FC236}">
              <a16:creationId xmlns:a16="http://schemas.microsoft.com/office/drawing/2014/main" id="{CEC94D53-E100-4CB8-B41A-6ADDF8AD8E30}"/>
            </a:ext>
          </a:extLst>
        </xdr:cNvPr>
        <xdr:cNvSpPr txBox="1"/>
      </xdr:nvSpPr>
      <xdr:spPr>
        <a:xfrm>
          <a:off x="9966960" y="3642360"/>
          <a:ext cx="243078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b="1">
              <a:solidFill>
                <a:schemeClr val="bg1"/>
              </a:solidFill>
            </a:rPr>
            <a:t>Total</a:t>
          </a:r>
          <a:r>
            <a:rPr lang="en-IN" sz="1000" b="1" baseline="0">
              <a:solidFill>
                <a:schemeClr val="bg1"/>
              </a:solidFill>
            </a:rPr>
            <a:t> cancellations: weekend vs. weekday</a:t>
          </a:r>
          <a:endParaRPr lang="en-IN" sz="1000" b="1">
            <a:solidFill>
              <a:schemeClr val="bg1"/>
            </a:solidFill>
          </a:endParaRPr>
        </a:p>
      </xdr:txBody>
    </xdr:sp>
    <xdr:clientData/>
  </xdr:twoCellAnchor>
  <xdr:twoCellAnchor>
    <xdr:from>
      <xdr:col>16</xdr:col>
      <xdr:colOff>320040</xdr:colOff>
      <xdr:row>21</xdr:row>
      <xdr:rowOff>167640</xdr:rowOff>
    </xdr:from>
    <xdr:to>
      <xdr:col>22</xdr:col>
      <xdr:colOff>124759</xdr:colOff>
      <xdr:row>31</xdr:row>
      <xdr:rowOff>83820</xdr:rowOff>
    </xdr:to>
    <xdr:graphicFrame macro="">
      <xdr:nvGraphicFramePr>
        <xdr:cNvPr id="75" name="Chart 74">
          <a:extLst>
            <a:ext uri="{FF2B5EF4-FFF2-40B4-BE49-F238E27FC236}">
              <a16:creationId xmlns:a16="http://schemas.microsoft.com/office/drawing/2014/main" id="{B736B216-7978-49FC-9222-E5DEC2CBA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213360</xdr:colOff>
      <xdr:row>9</xdr:row>
      <xdr:rowOff>0</xdr:rowOff>
    </xdr:from>
    <xdr:to>
      <xdr:col>22</xdr:col>
      <xdr:colOff>137160</xdr:colOff>
      <xdr:row>18</xdr:row>
      <xdr:rowOff>45720</xdr:rowOff>
    </xdr:to>
    <xdr:graphicFrame macro="">
      <xdr:nvGraphicFramePr>
        <xdr:cNvPr id="76" name="Chart 75">
          <a:extLst>
            <a:ext uri="{FF2B5EF4-FFF2-40B4-BE49-F238E27FC236}">
              <a16:creationId xmlns:a16="http://schemas.microsoft.com/office/drawing/2014/main" id="{530AC7DE-30FA-4B2E-8C83-B12056347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hirai hp" refreshedDate="45960.78998090278" backgroundQuery="1" createdVersion="8" refreshedVersion="8" minRefreshableVersion="3" recordCount="0" supportSubquery="1" supportAdvancedDrill="1" xr:uid="{5C390013-BDBF-492F-B92A-26CC233EE9E3}">
  <cacheSource type="external" connectionId="8"/>
  <cacheFields count="4">
    <cacheField name="[Measures].[Sum of revenue_generated]" caption="Sum of revenue_generated" numFmtId="0" hierarchy="36" level="32767"/>
    <cacheField name="[Measures].[Count of booking_id]" caption="Count of booking_id" numFmtId="0" hierarchy="40" level="32767"/>
    <cacheField name="[Measures].[Sum of revenue_realized]" caption="Sum of revenue_realized" numFmtId="0" hierarchy="42" level="32767"/>
    <cacheField name="[dim_hotels].[city].[city]" caption="city" numFmtId="0" hierarchy="8" level="1">
      <sharedItems containsSemiMixedTypes="0" containsNonDate="0" containsString="0"/>
    </cacheField>
  </cacheFields>
  <cacheHierarchies count="44">
    <cacheHierarchy uniqueName="[dim_date].[date_main]" caption="date_main" attribute="1" time="1" defaultMemberUniqueName="[dim_date].[date_main].[All]" allUniqueName="[dim_date].[date_main].[All]" dimensionUniqueName="[dim_date]" displayFolder="" count="0" memberValueDatatype="7" unbalanced="0"/>
    <cacheHierarchy uniqueName="[dim_date].[mmm_yy]" caption="mmm_yy" attribute="1" time="1" defaultMemberUniqueName="[dim_date].[mmm_yy].[All]" allUniqueName="[dim_date].[mmm_yy].[All]" dimensionUniqueName="[dim_date]" displayFolder="" count="0" memberValueDatatype="7" unbalanced="0"/>
    <cacheHierarchy uniqueName="[dim_date].[week_no]" caption="week_no" attribute="1" defaultMemberUniqueName="[dim_date].[week_no].[All]" allUniqueName="[dim_date].[week_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mmm_yy (Month)]" caption="mmm_yy (Month)" attribute="1" defaultMemberUniqueName="[dim_date].[mmm_yy (Month)].[All]" allUniqueName="[dim_date].[mmm_yy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3"/>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Occupancy_percentage]" caption="Occupancy_percentage" attribute="1" defaultMemberUniqueName="[fact_aggregated_bookings].[Occupancy_percentage].[All]" allUniqueName="[fact_aggregated_bookings].[Occupancy_percentage].[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mmm_yy (Month Index)]" caption="mmm_yy (Month Index)" attribute="1" defaultMemberUniqueName="[dim_date].[mmm_yy (Month Index)].[All]" allUniqueName="[dim_date].[mmm_yy (Month Index)].[All]" dimensionUniqueName="[dim_date]" displayFolder="" count="0" memberValueDatatype="20" unbalanced="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oneField="1" hidden="1">
      <fieldsUsage count="1">
        <fieldUsage x="0"/>
      </fieldsUsage>
      <extLst>
        <ext xmlns:x15="http://schemas.microsoft.com/office/spreadsheetml/2010/11/main" uri="{B97F6D7D-B522-45F9-BDA1-12C45D357490}">
          <x15:cacheHierarchy aggregatedColumn="27"/>
        </ext>
      </extLst>
    </cacheHierarchy>
    <cacheHierarchy uniqueName="[Measures].[Count of room_category]" caption="Count of room_category" measure="1" displayFolder="" measureGroup="fact_bookings" count="0" hidden="1">
      <extLst>
        <ext xmlns:x15="http://schemas.microsoft.com/office/spreadsheetml/2010/11/main" uri="{B97F6D7D-B522-45F9-BDA1-12C45D357490}">
          <x15:cacheHierarchy aggregatedColumn="23"/>
        </ext>
      </extLst>
    </cacheHierarchy>
    <cacheHierarchy uniqueName="[Measures].[Sum of Occupancy_percentage]" caption="Sum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Average of Occupancy_percentage]" caption="Average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Count of booking_id]" caption="Count of booking_id" measure="1" displayFolder="" measureGroup="fact_booking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booking_date]" caption="Count of booking_date" measure="1" displayFolder="" measureGroup="fact_bookings" count="0" hidden="1">
      <extLst>
        <ext xmlns:x15="http://schemas.microsoft.com/office/spreadsheetml/2010/11/main" uri="{B97F6D7D-B522-45F9-BDA1-12C45D357490}">
          <x15:cacheHierarchy aggregatedColumn="19"/>
        </ext>
      </extLst>
    </cacheHierarchy>
    <cacheHierarchy uniqueName="[Measures].[Sum of revenue_realized]" caption="Sum of revenue_realized" measure="1" displayFolder="" measureGroup="fact_bookings" count="0" oneField="1" hidden="1">
      <fieldsUsage count="1">
        <fieldUsage x="2"/>
      </fieldsUsage>
      <extLst>
        <ext xmlns:x15="http://schemas.microsoft.com/office/spreadsheetml/2010/11/main" uri="{B97F6D7D-B522-45F9-BDA1-12C45D357490}">
          <x15:cacheHierarchy aggregatedColumn="28"/>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8"/>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hirai hp" refreshedDate="45960.789997569445" backgroundQuery="1" createdVersion="8" refreshedVersion="8" minRefreshableVersion="3" recordCount="0" supportSubquery="1" supportAdvancedDrill="1" xr:uid="{1D908317-EDC5-49A6-94D5-8E0B21893582}">
  <cacheSource type="external" connectionId="8"/>
  <cacheFields count="5">
    <cacheField name="[Measures].[Sum of revenue_generated]" caption="Sum of revenue_generated" numFmtId="0" hierarchy="36" level="32767"/>
    <cacheField name="[Measures].[Sum of revenue_realized]" caption="Sum of revenue_realized" numFmtId="0" hierarchy="42" level="32767"/>
    <cacheField name="[fact_bookings].[booking_status].[booking_status]" caption="booking_status" numFmtId="0" hierarchy="26" level="1">
      <sharedItems count="3">
        <s v="Cancelled"/>
        <s v="Checked Out"/>
        <s v="No Show"/>
      </sharedItems>
    </cacheField>
    <cacheField name="[dim_hotels].[property_name].[property_name]" caption="property_name" numFmtId="0" hierarchy="6" level="1">
      <sharedItems count="7">
        <s v="Utopia Bay"/>
        <s v="Utopia Blu"/>
        <s v="Utopia City"/>
        <s v="Utopia Exotica"/>
        <s v="Utopia Grands"/>
        <s v="Utopia Palace"/>
        <s v="Utopia Seasons"/>
      </sharedItems>
    </cacheField>
    <cacheField name="[dim_hotels].[city].[city]" caption="city" numFmtId="0" hierarchy="8" level="1">
      <sharedItems containsSemiMixedTypes="0" containsNonDate="0" containsString="0"/>
    </cacheField>
  </cacheFields>
  <cacheHierarchies count="44">
    <cacheHierarchy uniqueName="[dim_date].[date_main]" caption="date_main" attribute="1" time="1" defaultMemberUniqueName="[dim_date].[date_main].[All]" allUniqueName="[dim_date].[date_main].[All]" dimensionUniqueName="[dim_date]" displayFolder="" count="0" memberValueDatatype="7" unbalanced="0"/>
    <cacheHierarchy uniqueName="[dim_date].[mmm_yy]" caption="mmm_yy" attribute="1" time="1" defaultMemberUniqueName="[dim_date].[mmm_yy].[All]" allUniqueName="[dim_date].[mmm_yy].[All]" dimensionUniqueName="[dim_date]" displayFolder="" count="0" memberValueDatatype="7" unbalanced="0"/>
    <cacheHierarchy uniqueName="[dim_date].[week_no]" caption="week_no" attribute="1" defaultMemberUniqueName="[dim_date].[week_no].[All]" allUniqueName="[dim_date].[week_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mmm_yy (Month)]" caption="mmm_yy (Month)" attribute="1" defaultMemberUniqueName="[dim_date].[mmm_yy (Month)].[All]" allUniqueName="[dim_date].[mmm_yy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3"/>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4"/>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Occupancy_percentage]" caption="Occupancy_percentage" attribute="1" defaultMemberUniqueName="[fact_aggregated_bookings].[Occupancy_percentage].[All]" allUniqueName="[fact_aggregated_bookings].[Occupancy_percentage].[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2"/>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mmm_yy (Month Index)]" caption="mmm_yy (Month Index)" attribute="1" defaultMemberUniqueName="[dim_date].[mmm_yy (Month Index)].[All]" allUniqueName="[dim_date].[mmm_yy (Month Index)].[All]" dimensionUniqueName="[dim_date]" displayFolder="" count="0" memberValueDatatype="20" unbalanced="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oneField="1" hidden="1">
      <fieldsUsage count="1">
        <fieldUsage x="0"/>
      </fieldsUsage>
      <extLst>
        <ext xmlns:x15="http://schemas.microsoft.com/office/spreadsheetml/2010/11/main" uri="{B97F6D7D-B522-45F9-BDA1-12C45D357490}">
          <x15:cacheHierarchy aggregatedColumn="27"/>
        </ext>
      </extLst>
    </cacheHierarchy>
    <cacheHierarchy uniqueName="[Measures].[Count of room_category]" caption="Count of room_category" measure="1" displayFolder="" measureGroup="fact_bookings" count="0" hidden="1">
      <extLst>
        <ext xmlns:x15="http://schemas.microsoft.com/office/spreadsheetml/2010/11/main" uri="{B97F6D7D-B522-45F9-BDA1-12C45D357490}">
          <x15:cacheHierarchy aggregatedColumn="23"/>
        </ext>
      </extLst>
    </cacheHierarchy>
    <cacheHierarchy uniqueName="[Measures].[Sum of Occupancy_percentage]" caption="Sum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Average of Occupancy_percentage]" caption="Average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7"/>
        </ext>
      </extLst>
    </cacheHierarchy>
    <cacheHierarchy uniqueName="[Measures].[Count of booking_date]" caption="Count of booking_date" measure="1" displayFolder="" measureGroup="fact_bookings" count="0" hidden="1">
      <extLst>
        <ext xmlns:x15="http://schemas.microsoft.com/office/spreadsheetml/2010/11/main" uri="{B97F6D7D-B522-45F9-BDA1-12C45D357490}">
          <x15:cacheHierarchy aggregatedColumn="19"/>
        </ext>
      </extLst>
    </cacheHierarchy>
    <cacheHierarchy uniqueName="[Measures].[Sum of revenue_realized]" caption="Sum of revenue_realized" measure="1" displayFolder="" measureGroup="fact_bookings"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8"/>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hirai hp" refreshedDate="45960.789999537039" backgroundQuery="1" createdVersion="8" refreshedVersion="8" minRefreshableVersion="3" recordCount="0" supportSubquery="1" supportAdvancedDrill="1" xr:uid="{44A6C72A-77CF-4DC6-A7EF-BB36FD7C0960}">
  <cacheSource type="external" connectionId="8"/>
  <cacheFields count="4">
    <cacheField name="[fact_bookings].[booking_status].[booking_status]" caption="booking_status" numFmtId="0" hierarchy="26" level="1">
      <sharedItems count="3">
        <s v="Cancelled"/>
        <s v="Checked Out"/>
        <s v="No Show"/>
      </sharedItems>
    </cacheField>
    <cacheField name="[Measures].[Count of booking_id]" caption="Count of booking_id" numFmtId="0" hierarchy="40" level="32767"/>
    <cacheField name="[dim_hotels].[property_name].[property_name]" caption="property_name" numFmtId="0" hierarchy="6" level="1">
      <sharedItems count="7">
        <s v="Utopia Bay"/>
        <s v="Utopia Blu"/>
        <s v="Utopia City"/>
        <s v="Utopia Exotica"/>
        <s v="Utopia Grands"/>
        <s v="Utopia Palace"/>
        <s v="Utopia Seasons"/>
      </sharedItems>
    </cacheField>
    <cacheField name="[dim_hotels].[city].[city]" caption="city" numFmtId="0" hierarchy="8" level="1">
      <sharedItems containsSemiMixedTypes="0" containsNonDate="0" containsString="0"/>
    </cacheField>
  </cacheFields>
  <cacheHierarchies count="44">
    <cacheHierarchy uniqueName="[dim_date].[date_main]" caption="date_main" attribute="1" time="1" defaultMemberUniqueName="[dim_date].[date_main].[All]" allUniqueName="[dim_date].[date_main].[All]" dimensionUniqueName="[dim_date]" displayFolder="" count="0" memberValueDatatype="7" unbalanced="0"/>
    <cacheHierarchy uniqueName="[dim_date].[mmm_yy]" caption="mmm_yy" attribute="1" time="1" defaultMemberUniqueName="[dim_date].[mmm_yy].[All]" allUniqueName="[dim_date].[mmm_yy].[All]" dimensionUniqueName="[dim_date]" displayFolder="" count="0" memberValueDatatype="7" unbalanced="0"/>
    <cacheHierarchy uniqueName="[dim_date].[week_no]" caption="week_no" attribute="1" defaultMemberUniqueName="[dim_date].[week_no].[All]" allUniqueName="[dim_date].[week_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mmm_yy (Month)]" caption="mmm_yy (Month)" attribute="1" defaultMemberUniqueName="[dim_date].[mmm_yy (Month)].[All]" allUniqueName="[dim_date].[mmm_yy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2"/>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3"/>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Occupancy_percentage]" caption="Occupancy_percentage" attribute="1" defaultMemberUniqueName="[fact_aggregated_bookings].[Occupancy_percentage].[All]" allUniqueName="[fact_aggregated_bookings].[Occupancy_percentage].[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0"/>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mmm_yy (Month Index)]" caption="mmm_yy (Month Index)" attribute="1" defaultMemberUniqueName="[dim_date].[mmm_yy (Month Index)].[All]" allUniqueName="[dim_date].[mmm_yy (Month Index)].[All]" dimensionUniqueName="[dim_date]" displayFolder="" count="0" memberValueDatatype="20" unbalanced="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7"/>
        </ext>
      </extLst>
    </cacheHierarchy>
    <cacheHierarchy uniqueName="[Measures].[Count of room_category]" caption="Count of room_category" measure="1" displayFolder="" measureGroup="fact_bookings" count="0" hidden="1">
      <extLst>
        <ext xmlns:x15="http://schemas.microsoft.com/office/spreadsheetml/2010/11/main" uri="{B97F6D7D-B522-45F9-BDA1-12C45D357490}">
          <x15:cacheHierarchy aggregatedColumn="23"/>
        </ext>
      </extLst>
    </cacheHierarchy>
    <cacheHierarchy uniqueName="[Measures].[Sum of Occupancy_percentage]" caption="Sum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Average of Occupancy_percentage]" caption="Average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Count of booking_id]" caption="Count of booking_id" measure="1" displayFolder="" measureGroup="fact_booking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booking_date]" caption="Count of booking_date" measure="1" displayFolder="" measureGroup="fact_bookings" count="0" hidden="1">
      <extLst>
        <ext xmlns:x15="http://schemas.microsoft.com/office/spreadsheetml/2010/11/main" uri="{B97F6D7D-B522-45F9-BDA1-12C45D357490}">
          <x15:cacheHierarchy aggregatedColumn="19"/>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8"/>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8"/>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hirai hp" refreshedDate="45960.790001504633" backgroundQuery="1" createdVersion="8" refreshedVersion="8" minRefreshableVersion="3" recordCount="0" supportSubquery="1" supportAdvancedDrill="1" xr:uid="{C138DEDE-73A5-4CE3-BA9C-AE33E8E6579F}">
  <cacheSource type="external" connectionId="8"/>
  <cacheFields count="5">
    <cacheField name="[fact_bookings].[booking_status].[booking_status]" caption="booking_status" numFmtId="0" hierarchy="26" level="1">
      <sharedItems count="3">
        <s v="Cancelled"/>
        <s v="Checked Out"/>
        <s v="No Show"/>
      </sharedItems>
    </cacheField>
    <cacheField name="[Measures].[Sum of revenue_generated]" caption="Sum of revenue_generated" numFmtId="0" hierarchy="36" level="32767"/>
    <cacheField name="[Measures].[Sum of revenue_realized]" caption="Sum of revenue_realized" numFmtId="0" hierarchy="42" level="32767"/>
    <cacheField name="[fact_bookings].[booking_platform].[booking_platform]" caption="booking_platform" numFmtId="0" hierarchy="24" level="1">
      <sharedItems count="7">
        <s v="direct offline"/>
        <s v="direct online"/>
        <s v="journey"/>
        <s v="logtrip"/>
        <s v="makeyourtrip"/>
        <s v="others"/>
        <s v="tripster"/>
      </sharedItems>
    </cacheField>
    <cacheField name="[dim_hotels].[city].[city]" caption="city" numFmtId="0" hierarchy="8" level="1">
      <sharedItems containsSemiMixedTypes="0" containsNonDate="0" containsString="0"/>
    </cacheField>
  </cacheFields>
  <cacheHierarchies count="44">
    <cacheHierarchy uniqueName="[dim_date].[date_main]" caption="date_main" attribute="1" time="1" defaultMemberUniqueName="[dim_date].[date_main].[All]" allUniqueName="[dim_date].[date_main].[All]" dimensionUniqueName="[dim_date]" displayFolder="" count="0" memberValueDatatype="7" unbalanced="0"/>
    <cacheHierarchy uniqueName="[dim_date].[mmm_yy]" caption="mmm_yy" attribute="1" time="1" defaultMemberUniqueName="[dim_date].[mmm_yy].[All]" allUniqueName="[dim_date].[mmm_yy].[All]" dimensionUniqueName="[dim_date]" displayFolder="" count="0" memberValueDatatype="7" unbalanced="0"/>
    <cacheHierarchy uniqueName="[dim_date].[week_no]" caption="week_no" attribute="1" defaultMemberUniqueName="[dim_date].[week_no].[All]" allUniqueName="[dim_date].[week_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mmm_yy (Month)]" caption="mmm_yy (Month)" attribute="1" defaultMemberUniqueName="[dim_date].[mmm_yy (Month)].[All]" allUniqueName="[dim_date].[mmm_yy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4"/>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Occupancy_percentage]" caption="Occupancy_percentage" attribute="1" defaultMemberUniqueName="[fact_aggregated_bookings].[Occupancy_percentage].[All]" allUniqueName="[fact_aggregated_bookings].[Occupancy_percentage].[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fieldsUsage count="2">
        <fieldUsage x="-1"/>
        <fieldUsage x="3"/>
      </fieldsUsage>
    </cacheHierarchy>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0"/>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mmm_yy (Month Index)]" caption="mmm_yy (Month Index)" attribute="1" defaultMemberUniqueName="[dim_date].[mmm_yy (Month Index)].[All]" allUniqueName="[dim_date].[mmm_yy (Month Index)].[All]" dimensionUniqueName="[dim_date]" displayFolder="" count="0" memberValueDatatype="20" unbalanced="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room_category]" caption="Count of room_category" measure="1" displayFolder="" measureGroup="fact_bookings" count="0" hidden="1">
      <extLst>
        <ext xmlns:x15="http://schemas.microsoft.com/office/spreadsheetml/2010/11/main" uri="{B97F6D7D-B522-45F9-BDA1-12C45D357490}">
          <x15:cacheHierarchy aggregatedColumn="23"/>
        </ext>
      </extLst>
    </cacheHierarchy>
    <cacheHierarchy uniqueName="[Measures].[Sum of Occupancy_percentage]" caption="Sum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Average of Occupancy_percentage]" caption="Average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7"/>
        </ext>
      </extLst>
    </cacheHierarchy>
    <cacheHierarchy uniqueName="[Measures].[Count of booking_date]" caption="Count of booking_date" measure="1" displayFolder="" measureGroup="fact_bookings" count="0" hidden="1">
      <extLst>
        <ext xmlns:x15="http://schemas.microsoft.com/office/spreadsheetml/2010/11/main" uri="{B97F6D7D-B522-45F9-BDA1-12C45D357490}">
          <x15:cacheHierarchy aggregatedColumn="19"/>
        </ext>
      </extLst>
    </cacheHierarchy>
    <cacheHierarchy uniqueName="[Measures].[Sum of revenue_realized]" caption="Sum of revenue_realized" measure="1" displayFolder="" measureGroup="fact_bookings" count="0" oneField="1" hidden="1">
      <fieldsUsage count="1">
        <fieldUsage x="2"/>
      </fieldsUsage>
      <extLst>
        <ext xmlns:x15="http://schemas.microsoft.com/office/spreadsheetml/2010/11/main" uri="{B97F6D7D-B522-45F9-BDA1-12C45D357490}">
          <x15:cacheHierarchy aggregatedColumn="28"/>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8"/>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hirai hp" refreshedDate="45960.790003587965" backgroundQuery="1" createdVersion="8" refreshedVersion="8" minRefreshableVersion="3" recordCount="0" supportSubquery="1" supportAdvancedDrill="1" xr:uid="{CCEDDEFB-49B5-49C9-BC70-F2A15CB7E349}">
  <cacheSource type="external" connectionId="8"/>
  <cacheFields count="4">
    <cacheField name="[fact_bookings].[booking_status].[booking_status]" caption="booking_status" numFmtId="0" hierarchy="26" level="1">
      <sharedItems count="3">
        <s v="Cancelled"/>
        <s v="Checked Out"/>
        <s v="No Show"/>
      </sharedItems>
    </cacheField>
    <cacheField name="[Measures].[Count of booking_id]" caption="Count of booking_id" numFmtId="0" hierarchy="40" level="32767"/>
    <cacheField name="[dim_date].[day_type].[day_type]" caption="day_type" numFmtId="0" hierarchy="3" level="1">
      <sharedItems count="2">
        <s v="weekday"/>
        <s v="weekend"/>
      </sharedItems>
    </cacheField>
    <cacheField name="[dim_hotels].[city].[city]" caption="city" numFmtId="0" hierarchy="8" level="1">
      <sharedItems containsSemiMixedTypes="0" containsNonDate="0" containsString="0"/>
    </cacheField>
  </cacheFields>
  <cacheHierarchies count="44">
    <cacheHierarchy uniqueName="[dim_date].[date_main]" caption="date_main" attribute="1" time="1" defaultMemberUniqueName="[dim_date].[date_main].[All]" allUniqueName="[dim_date].[date_main].[All]" dimensionUniqueName="[dim_date]" displayFolder="" count="0" memberValueDatatype="7" unbalanced="0"/>
    <cacheHierarchy uniqueName="[dim_date].[mmm_yy]" caption="mmm_yy" attribute="1" time="1" defaultMemberUniqueName="[dim_date].[mmm_yy].[All]" allUniqueName="[dim_date].[mmm_yy].[All]" dimensionUniqueName="[dim_date]" displayFolder="" count="0" memberValueDatatype="7" unbalanced="0"/>
    <cacheHierarchy uniqueName="[dim_date].[week_no]" caption="week_no" attribute="1" defaultMemberUniqueName="[dim_date].[week_no].[All]" allUniqueName="[dim_date].[week_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2"/>
      </fieldsUsage>
    </cacheHierarchy>
    <cacheHierarchy uniqueName="[dim_date].[mmm_yy (Month)]" caption="mmm_yy (Month)" attribute="1" defaultMemberUniqueName="[dim_date].[mmm_yy (Month)].[All]" allUniqueName="[dim_date].[mmm_yy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3"/>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Occupancy_percentage]" caption="Occupancy_percentage" attribute="1" defaultMemberUniqueName="[fact_aggregated_bookings].[Occupancy_percentage].[All]" allUniqueName="[fact_aggregated_bookings].[Occupancy_percentage].[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0"/>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mmm_yy (Month Index)]" caption="mmm_yy (Month Index)" attribute="1" defaultMemberUniqueName="[dim_date].[mmm_yy (Month Index)].[All]" allUniqueName="[dim_date].[mmm_yy (Month Index)].[All]" dimensionUniqueName="[dim_date]" displayFolder="" count="0" memberValueDatatype="20" unbalanced="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7"/>
        </ext>
      </extLst>
    </cacheHierarchy>
    <cacheHierarchy uniqueName="[Measures].[Count of room_category]" caption="Count of room_category" measure="1" displayFolder="" measureGroup="fact_bookings" count="0" hidden="1">
      <extLst>
        <ext xmlns:x15="http://schemas.microsoft.com/office/spreadsheetml/2010/11/main" uri="{B97F6D7D-B522-45F9-BDA1-12C45D357490}">
          <x15:cacheHierarchy aggregatedColumn="23"/>
        </ext>
      </extLst>
    </cacheHierarchy>
    <cacheHierarchy uniqueName="[Measures].[Sum of Occupancy_percentage]" caption="Sum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Average of Occupancy_percentage]" caption="Average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Count of booking_id]" caption="Count of booking_id" measure="1" displayFolder="" measureGroup="fact_booking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booking_date]" caption="Count of booking_date" measure="1" displayFolder="" measureGroup="fact_bookings" count="0" hidden="1">
      <extLst>
        <ext xmlns:x15="http://schemas.microsoft.com/office/spreadsheetml/2010/11/main" uri="{B97F6D7D-B522-45F9-BDA1-12C45D357490}">
          <x15:cacheHierarchy aggregatedColumn="19"/>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8"/>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8"/>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hirai hp" refreshedDate="45960.790005439812" backgroundQuery="1" createdVersion="8" refreshedVersion="8" minRefreshableVersion="3" recordCount="0" supportSubquery="1" supportAdvancedDrill="1" xr:uid="{A9ECF4CE-BD06-4B7B-815A-CCBC8D2232F2}">
  <cacheSource type="external" connectionId="8"/>
  <cacheFields count="4">
    <cacheField name="[fact_bookings].[booking_status].[booking_status]" caption="booking_status" numFmtId="0" hierarchy="26" level="1">
      <sharedItems count="3">
        <s v="Cancelled"/>
        <s v="Checked Out"/>
        <s v="No Show"/>
      </sharedItems>
    </cacheField>
    <cacheField name="[Measures].[Count of booking_id]" caption="Count of booking_id" numFmtId="0" hierarchy="40" level="32767"/>
    <cacheField name="[dim_rooms].[room_class].[room_class]" caption="room_class" numFmtId="0" hierarchy="10" level="1">
      <sharedItems count="4">
        <s v="Elite"/>
        <s v="Premium"/>
        <s v="Presidential"/>
        <s v="Standard"/>
      </sharedItems>
    </cacheField>
    <cacheField name="[dim_hotels].[city].[city]" caption="city" numFmtId="0" hierarchy="8" level="1">
      <sharedItems containsSemiMixedTypes="0" containsNonDate="0" containsString="0"/>
    </cacheField>
  </cacheFields>
  <cacheHierarchies count="44">
    <cacheHierarchy uniqueName="[dim_date].[date_main]" caption="date_main" attribute="1" time="1" defaultMemberUniqueName="[dim_date].[date_main].[All]" allUniqueName="[dim_date].[date_main].[All]" dimensionUniqueName="[dim_date]" displayFolder="" count="0" memberValueDatatype="7" unbalanced="0"/>
    <cacheHierarchy uniqueName="[dim_date].[mmm_yy]" caption="mmm_yy" attribute="1" time="1" defaultMemberUniqueName="[dim_date].[mmm_yy].[All]" allUniqueName="[dim_date].[mmm_yy].[All]" dimensionUniqueName="[dim_date]" displayFolder="" count="0" memberValueDatatype="7" unbalanced="0"/>
    <cacheHierarchy uniqueName="[dim_date].[week_no]" caption="week_no" attribute="1" defaultMemberUniqueName="[dim_date].[week_no].[All]" allUniqueName="[dim_date].[week_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mmm_yy (Month)]" caption="mmm_yy (Month)" attribute="1" defaultMemberUniqueName="[dim_date].[mmm_yy (Month)].[All]" allUniqueName="[dim_date].[mmm_yy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3"/>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2"/>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Occupancy_percentage]" caption="Occupancy_percentage" attribute="1" defaultMemberUniqueName="[fact_aggregated_bookings].[Occupancy_percentage].[All]" allUniqueName="[fact_aggregated_bookings].[Occupancy_percentage].[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0"/>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mmm_yy (Month Index)]" caption="mmm_yy (Month Index)" attribute="1" defaultMemberUniqueName="[dim_date].[mmm_yy (Month Index)].[All]" allUniqueName="[dim_date].[mmm_yy (Month Index)].[All]" dimensionUniqueName="[dim_date]" displayFolder="" count="0" memberValueDatatype="20" unbalanced="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7"/>
        </ext>
      </extLst>
    </cacheHierarchy>
    <cacheHierarchy uniqueName="[Measures].[Count of room_category]" caption="Count of room_category" measure="1" displayFolder="" measureGroup="fact_bookings" count="0" hidden="1">
      <extLst>
        <ext xmlns:x15="http://schemas.microsoft.com/office/spreadsheetml/2010/11/main" uri="{B97F6D7D-B522-45F9-BDA1-12C45D357490}">
          <x15:cacheHierarchy aggregatedColumn="23"/>
        </ext>
      </extLst>
    </cacheHierarchy>
    <cacheHierarchy uniqueName="[Measures].[Sum of Occupancy_percentage]" caption="Sum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Average of Occupancy_percentage]" caption="Average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Count of booking_id]" caption="Count of booking_id" measure="1" displayFolder="" measureGroup="fact_booking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booking_date]" caption="Count of booking_date" measure="1" displayFolder="" measureGroup="fact_bookings" count="0" hidden="1">
      <extLst>
        <ext xmlns:x15="http://schemas.microsoft.com/office/spreadsheetml/2010/11/main" uri="{B97F6D7D-B522-45F9-BDA1-12C45D357490}">
          <x15:cacheHierarchy aggregatedColumn="19"/>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8"/>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8"/>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hirai hp" refreshedDate="45960.790007638891" backgroundQuery="1" createdVersion="8" refreshedVersion="8" minRefreshableVersion="3" recordCount="0" supportSubquery="1" supportAdvancedDrill="1" xr:uid="{F0244473-B7D4-4468-B42D-96169B8F4EE3}">
  <cacheSource type="external" connectionId="8"/>
  <cacheFields count="3">
    <cacheField name="[dim_rooms].[room_class].[room_class]" caption="room_class" numFmtId="0" hierarchy="10" level="1">
      <sharedItems count="4">
        <s v="Elite"/>
        <s v="Premium"/>
        <s v="Presidential"/>
        <s v="Standard"/>
      </sharedItems>
    </cacheField>
    <cacheField name="[Measures].[Count of booking_id]" caption="Count of booking_id" numFmtId="0" hierarchy="40" level="32767"/>
    <cacheField name="[dim_hotels].[city].[city]" caption="city" numFmtId="0" hierarchy="8" level="1">
      <sharedItems containsSemiMixedTypes="0" containsNonDate="0" containsString="0"/>
    </cacheField>
  </cacheFields>
  <cacheHierarchies count="44">
    <cacheHierarchy uniqueName="[dim_date].[date_main]" caption="date_main" attribute="1" time="1" defaultMemberUniqueName="[dim_date].[date_main].[All]" allUniqueName="[dim_date].[date_main].[All]" dimensionUniqueName="[dim_date]" displayFolder="" count="0" memberValueDatatype="7" unbalanced="0"/>
    <cacheHierarchy uniqueName="[dim_date].[mmm_yy]" caption="mmm_yy" attribute="1" time="1" defaultMemberUniqueName="[dim_date].[mmm_yy].[All]" allUniqueName="[dim_date].[mmm_yy].[All]" dimensionUniqueName="[dim_date]" displayFolder="" count="0" memberValueDatatype="7" unbalanced="0"/>
    <cacheHierarchy uniqueName="[dim_date].[week_no]" caption="week_no" attribute="1" defaultMemberUniqueName="[dim_date].[week_no].[All]" allUniqueName="[dim_date].[week_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mmm_yy (Month)]" caption="mmm_yy (Month)" attribute="1" defaultMemberUniqueName="[dim_date].[mmm_yy (Month)].[All]" allUniqueName="[dim_date].[mmm_yy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2"/>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0"/>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Occupancy_percentage]" caption="Occupancy_percentage" attribute="1" defaultMemberUniqueName="[fact_aggregated_bookings].[Occupancy_percentage].[All]" allUniqueName="[fact_aggregated_bookings].[Occupancy_percentage].[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mmm_yy (Month Index)]" caption="mmm_yy (Month Index)" attribute="1" defaultMemberUniqueName="[dim_date].[mmm_yy (Month Index)].[All]" allUniqueName="[dim_date].[mmm_yy (Month Index)].[All]" dimensionUniqueName="[dim_date]" displayFolder="" count="0" memberValueDatatype="20" unbalanced="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7"/>
        </ext>
      </extLst>
    </cacheHierarchy>
    <cacheHierarchy uniqueName="[Measures].[Count of room_category]" caption="Count of room_category" measure="1" displayFolder="" measureGroup="fact_bookings" count="0" hidden="1">
      <extLst>
        <ext xmlns:x15="http://schemas.microsoft.com/office/spreadsheetml/2010/11/main" uri="{B97F6D7D-B522-45F9-BDA1-12C45D357490}">
          <x15:cacheHierarchy aggregatedColumn="23"/>
        </ext>
      </extLst>
    </cacheHierarchy>
    <cacheHierarchy uniqueName="[Measures].[Sum of Occupancy_percentage]" caption="Sum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Average of Occupancy_percentage]" caption="Average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Count of booking_id]" caption="Count of booking_id" measure="1" displayFolder="" measureGroup="fact_booking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booking_date]" caption="Count of booking_date" measure="1" displayFolder="" measureGroup="fact_bookings" count="0" hidden="1">
      <extLst>
        <ext xmlns:x15="http://schemas.microsoft.com/office/spreadsheetml/2010/11/main" uri="{B97F6D7D-B522-45F9-BDA1-12C45D357490}">
          <x15:cacheHierarchy aggregatedColumn="19"/>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8"/>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8"/>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hirai hp" refreshedDate="45960.790011574078" backgroundQuery="1" createdVersion="8" refreshedVersion="8" minRefreshableVersion="3" recordCount="0" supportSubquery="1" supportAdvancedDrill="1" xr:uid="{21633F49-3E8C-4F47-9F14-3D3D243ADED4}">
  <cacheSource type="external" connectionId="8"/>
  <cacheFields count="6">
    <cacheField name="[Measures].[Sum of revenue_realized]" caption="Sum of revenue_realized" numFmtId="0" hierarchy="42" level="32767"/>
    <cacheField name="[fact_bookings].[booking_platform].[booking_platform]" caption="booking_platform" numFmtId="0" hierarchy="24" level="1">
      <sharedItems count="7">
        <s v="direct offline"/>
        <s v="direct online"/>
        <s v="journey"/>
        <s v="logtrip"/>
        <s v="makeyourtrip"/>
        <s v="others"/>
        <s v="tripster"/>
      </sharedItems>
    </cacheField>
    <cacheField name="[dim_date].[mmm_yy].[mmm_yy]" caption="mmm_yy" numFmtId="0" hierarchy="1" level="1">
      <sharedItems containsSemiMixedTypes="0" containsNonDate="0" containsString="0"/>
    </cacheField>
    <cacheField name="[dim_date].[week_no].[week_no]" caption="week_no" numFmtId="0" hierarchy="2" level="1">
      <sharedItems containsSemiMixedTypes="0" containsNonDate="0" containsString="0"/>
    </cacheField>
    <cacheField name="[dim_hotels].[city].[city]" caption="city" numFmtId="0" hierarchy="8" level="1">
      <sharedItems containsSemiMixedTypes="0" containsNonDate="0" containsString="0"/>
    </cacheField>
    <cacheField name="Unsupported0" numFmtId="0" hierarchy="44" level="32767">
      <extLst>
        <ext xmlns:x14="http://schemas.microsoft.com/office/spreadsheetml/2009/9/main" uri="{63CAB8AC-B538-458d-9737-405883B0398D}">
          <x14:cacheField ignore="1"/>
        </ext>
      </extLst>
    </cacheField>
  </cacheFields>
  <cacheHierarchies count="45">
    <cacheHierarchy uniqueName="[dim_date].[date_main]" caption="date_main" attribute="1" time="1" defaultMemberUniqueName="[dim_date].[date_main].[All]" allUniqueName="[dim_date].[date_main].[All]" dimensionUniqueName="[dim_date]" displayFolder="" count="0" memberValueDatatype="7" unbalanced="0"/>
    <cacheHierarchy uniqueName="[dim_date].[mmm_yy]" caption="mmm_yy" attribute="1" time="1" defaultMemberUniqueName="[dim_date].[mmm_yy].[All]" allUniqueName="[dim_date].[mmm_yy].[All]" dimensionUniqueName="[dim_date]" displayFolder="" count="2" memberValueDatatype="7" unbalanced="0">
      <fieldsUsage count="2">
        <fieldUsage x="-1"/>
        <fieldUsage x="2"/>
      </fieldsUsage>
    </cacheHierarchy>
    <cacheHierarchy uniqueName="[dim_date].[week_no]" caption="week_no" attribute="1" defaultMemberUniqueName="[dim_date].[week_no].[All]" allUniqueName="[dim_date].[week_no].[All]" dimensionUniqueName="[dim_date]" displayFolder="" count="2" memberValueDatatype="130" unbalanced="0">
      <fieldsUsage count="2">
        <fieldUsage x="-1"/>
        <fieldUsage x="3"/>
      </fieldsUsage>
    </cacheHierarchy>
    <cacheHierarchy uniqueName="[dim_date].[day_type]" caption="day_type" attribute="1" defaultMemberUniqueName="[dim_date].[day_type].[All]" allUniqueName="[dim_date].[day_type].[All]" dimensionUniqueName="[dim_date]" displayFolder="" count="0" memberValueDatatype="130" unbalanced="0"/>
    <cacheHierarchy uniqueName="[dim_date].[mmm_yy (Month)]" caption="mmm_yy (Month)" attribute="1" defaultMemberUniqueName="[dim_date].[mmm_yy (Month)].[All]" allUniqueName="[dim_date].[mmm_yy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4"/>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Occupancy_percentage]" caption="Occupancy_percentage" attribute="1" defaultMemberUniqueName="[fact_aggregated_bookings].[Occupancy_percentage].[All]" allUniqueName="[fact_aggregated_bookings].[Occupancy_percentage].[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fieldsUsage count="2">
        <fieldUsage x="-1"/>
        <fieldUsage x="1"/>
      </fieldsUsage>
    </cacheHierarchy>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mmm_yy (Month Index)]" caption="mmm_yy (Month Index)" attribute="1" defaultMemberUniqueName="[dim_date].[mmm_yy (Month Index)].[All]" allUniqueName="[dim_date].[mmm_yy (Month Index)].[All]" dimensionUniqueName="[dim_date]" displayFolder="" count="0" memberValueDatatype="20" unbalanced="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7"/>
        </ext>
      </extLst>
    </cacheHierarchy>
    <cacheHierarchy uniqueName="[Measures].[Count of room_category]" caption="Count of room_category" measure="1" displayFolder="" measureGroup="fact_bookings" count="0" hidden="1">
      <extLst>
        <ext xmlns:x15="http://schemas.microsoft.com/office/spreadsheetml/2010/11/main" uri="{B97F6D7D-B522-45F9-BDA1-12C45D357490}">
          <x15:cacheHierarchy aggregatedColumn="23"/>
        </ext>
      </extLst>
    </cacheHierarchy>
    <cacheHierarchy uniqueName="[Measures].[Sum of Occupancy_percentage]" caption="Sum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Average of Occupancy_percentage]" caption="Average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7"/>
        </ext>
      </extLst>
    </cacheHierarchy>
    <cacheHierarchy uniqueName="[Measures].[Count of booking_date]" caption="Count of booking_date" measure="1" displayFolder="" measureGroup="fact_bookings" count="0" hidden="1">
      <extLst>
        <ext xmlns:x15="http://schemas.microsoft.com/office/spreadsheetml/2010/11/main" uri="{B97F6D7D-B522-45F9-BDA1-12C45D357490}">
          <x15:cacheHierarchy aggregatedColumn="19"/>
        </ext>
      </extLst>
    </cacheHierarchy>
    <cacheHierarchy uniqueName="[Measures].[Sum of revenue_realized]" caption="Sum of revenue_realized" measure="1" displayFolder="" measureGroup="fact_bookings" count="0" oneField="1" hidden="1">
      <fieldsUsage count="1">
        <fieldUsage x="0"/>
      </fieldsUsage>
      <extLst>
        <ext xmlns:x15="http://schemas.microsoft.com/office/spreadsheetml/2010/11/main" uri="{B97F6D7D-B522-45F9-BDA1-12C45D357490}">
          <x15:cacheHierarchy aggregatedColumn="28"/>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8"/>
        </ext>
      </extLst>
    </cacheHierarchy>
    <cacheHierarchy uniqueName="Unsupported0" caption="date_main" measure="1" count="0">
      <extLst>
        <ext xmlns:x14="http://schemas.microsoft.com/office/spreadsheetml/2009/9/main" uri="{8CF416AD-EC4C-4aba-99F5-12A058AE0983}">
          <x14:cacheHierarchy ignore="1"/>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hirai hp" refreshedDate="45960.790534953703" backgroundQuery="1" createdVersion="8" refreshedVersion="8" minRefreshableVersion="3" recordCount="0" supportSubquery="1" supportAdvancedDrill="1" xr:uid="{34C5C7B0-2F99-4788-A49D-3A8BF0EC8E67}">
  <cacheSource type="external" connectionId="8"/>
  <cacheFields count="2">
    <cacheField name="[Measures].[Average of Occupancy_percentage]" caption="Average of Occupancy_percentage" numFmtId="0" hierarchy="39" level="32767"/>
    <cacheField name="[dim_date].[week_no].[week_no]" caption="week_no" numFmtId="0" hierarchy="2" level="1">
      <sharedItems count="14">
        <s v="W 19"/>
        <s v="W 20"/>
        <s v="W 21"/>
        <s v="W 22"/>
        <s v="W 23"/>
        <s v="W 24"/>
        <s v="W 25"/>
        <s v="W 26"/>
        <s v="W 27"/>
        <s v="W 28"/>
        <s v="W 29"/>
        <s v="W 30"/>
        <s v="W 31"/>
        <s v="W 32"/>
      </sharedItems>
    </cacheField>
  </cacheFields>
  <cacheHierarchies count="44">
    <cacheHierarchy uniqueName="[dim_date].[date_main]" caption="date_main" attribute="1" time="1" defaultMemberUniqueName="[dim_date].[date_main].[All]" allUniqueName="[dim_date].[date_main].[All]" dimensionUniqueName="[dim_date]" displayFolder="" count="0" memberValueDatatype="7" unbalanced="0"/>
    <cacheHierarchy uniqueName="[dim_date].[mmm_yy]" caption="mmm_yy" attribute="1" time="1" defaultMemberUniqueName="[dim_date].[mmm_yy].[All]" allUniqueName="[dim_date].[mmm_yy].[All]" dimensionUniqueName="[dim_date]" displayFolder="" count="2" memberValueDatatype="7" unbalanced="0"/>
    <cacheHierarchy uniqueName="[dim_date].[week_no]" caption="week_no" attribute="1" defaultMemberUniqueName="[dim_date].[week_no].[All]" allUniqueName="[dim_date].[week_no].[All]" dimensionUniqueName="[dim_date]" displayFolder="" count="2" memberValueDatatype="130" unbalanced="0">
      <fieldsUsage count="2">
        <fieldUsage x="-1"/>
        <fieldUsage x="1"/>
      </fieldsUsage>
    </cacheHierarchy>
    <cacheHierarchy uniqueName="[dim_date].[day_type]" caption="day_type" attribute="1" defaultMemberUniqueName="[dim_date].[day_type].[All]" allUniqueName="[dim_date].[day_type].[All]" dimensionUniqueName="[dim_date]" displayFolder="" count="0" memberValueDatatype="130" unbalanced="0"/>
    <cacheHierarchy uniqueName="[dim_date].[mmm_yy (Month)]" caption="mmm_yy (Month)" attribute="1" defaultMemberUniqueName="[dim_date].[mmm_yy (Month)].[All]" allUniqueName="[dim_date].[mmm_yy (Month)].[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Occupancy_percentage]" caption="Occupancy_percentage" attribute="1" defaultMemberUniqueName="[fact_aggregated_bookings].[Occupancy_percentage].[All]" allUniqueName="[fact_aggregated_bookings].[Occupancy_percentage].[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mmm_yy (Month Index)]" caption="mmm_yy (Month Index)" attribute="1" defaultMemberUniqueName="[dim_date].[mmm_yy (Month Index)].[All]" allUniqueName="[dim_date].[mmm_yy (Month Index)].[All]" dimensionUniqueName="[dim_date]" displayFolder="" count="0" memberValueDatatype="20" unbalanced="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7"/>
        </ext>
      </extLst>
    </cacheHierarchy>
    <cacheHierarchy uniqueName="[Measures].[Count of room_category]" caption="Count of room_category" measure="1" displayFolder="" measureGroup="fact_bookings" count="0" hidden="1">
      <extLst>
        <ext xmlns:x15="http://schemas.microsoft.com/office/spreadsheetml/2010/11/main" uri="{B97F6D7D-B522-45F9-BDA1-12C45D357490}">
          <x15:cacheHierarchy aggregatedColumn="23"/>
        </ext>
      </extLst>
    </cacheHierarchy>
    <cacheHierarchy uniqueName="[Measures].[Sum of Occupancy_percentage]" caption="Sum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Average of Occupancy_percentage]" caption="Average of Occupancy_percentage" measure="1" displayFolder="" measureGroup="fact_aggregated_booking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7"/>
        </ext>
      </extLst>
    </cacheHierarchy>
    <cacheHierarchy uniqueName="[Measures].[Count of booking_date]" caption="Count of booking_date" measure="1" displayFolder="" measureGroup="fact_bookings" count="0" hidden="1">
      <extLst>
        <ext xmlns:x15="http://schemas.microsoft.com/office/spreadsheetml/2010/11/main" uri="{B97F6D7D-B522-45F9-BDA1-12C45D357490}">
          <x15:cacheHierarchy aggregatedColumn="19"/>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8"/>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8"/>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hirai hp" refreshedDate="45960.78997928241" backgroundQuery="1" createdVersion="3" refreshedVersion="8" minRefreshableVersion="3" recordCount="0" supportSubquery="1" supportAdvancedDrill="1" xr:uid="{EF196F96-A76B-4982-93FA-E95A99C53477}">
  <cacheSource type="external" connectionId="8">
    <extLst>
      <ext xmlns:x14="http://schemas.microsoft.com/office/spreadsheetml/2009/9/main" uri="{F057638F-6D5F-4e77-A914-E7F072B9BCA8}">
        <x14:sourceConnection name="ThisWorkbookDataModel"/>
      </ext>
    </extLst>
  </cacheSource>
  <cacheFields count="0"/>
  <cacheHierarchies count="44">
    <cacheHierarchy uniqueName="[dim_date].[date_main]" caption="date_main" attribute="1" time="1" defaultMemberUniqueName="[dim_date].[date_main].[All]" allUniqueName="[dim_date].[date_main].[All]" dimensionUniqueName="[dim_date]" displayFolder="" count="0" memberValueDatatype="7" unbalanced="0"/>
    <cacheHierarchy uniqueName="[dim_date].[mmm_yy]" caption="mmm_yy" attribute="1" time="1" defaultMemberUniqueName="[dim_date].[mmm_yy].[All]" allUniqueName="[dim_date].[mmm_yy].[All]" dimensionUniqueName="[dim_date]" displayFolder="" count="0" memberValueDatatype="7" unbalanced="0"/>
    <cacheHierarchy uniqueName="[dim_date].[week_no]" caption="week_no" attribute="1" defaultMemberUniqueName="[dim_date].[week_no].[All]" allUniqueName="[dim_date].[week_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mmm_yy (Month)]" caption="mmm_yy (Month)" attribute="1" defaultMemberUniqueName="[dim_date].[mmm_yy (Month)].[All]" allUniqueName="[dim_date].[mmm_yy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Occupancy_percentage]" caption="Occupancy_percentage" attribute="1" defaultMemberUniqueName="[fact_aggregated_bookings].[Occupancy_percentage].[All]" allUniqueName="[fact_aggregated_bookings].[Occupancy_percentage].[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mmm_yy (Month Index)]" caption="mmm_yy (Month Index)" attribute="1" defaultMemberUniqueName="[dim_date].[mmm_yy (Month Index)].[All]" allUniqueName="[dim_date].[mmm_yy (Month Index)].[All]" dimensionUniqueName="[dim_date]" displayFolder="" count="0" memberValueDatatype="20" unbalanced="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7"/>
        </ext>
      </extLst>
    </cacheHierarchy>
    <cacheHierarchy uniqueName="[Measures].[Count of room_category]" caption="Count of room_category" measure="1" displayFolder="" measureGroup="fact_bookings" count="0" hidden="1">
      <extLst>
        <ext xmlns:x15="http://schemas.microsoft.com/office/spreadsheetml/2010/11/main" uri="{B97F6D7D-B522-45F9-BDA1-12C45D357490}">
          <x15:cacheHierarchy aggregatedColumn="23"/>
        </ext>
      </extLst>
    </cacheHierarchy>
    <cacheHierarchy uniqueName="[Measures].[Sum of Occupancy_percentage]" caption="Sum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Average of Occupancy_percentage]" caption="Average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7"/>
        </ext>
      </extLst>
    </cacheHierarchy>
    <cacheHierarchy uniqueName="[Measures].[Count of booking_date]" caption="Count of booking_date" measure="1" displayFolder="" measureGroup="fact_bookings" count="0" hidden="1">
      <extLst>
        <ext xmlns:x15="http://schemas.microsoft.com/office/spreadsheetml/2010/11/main" uri="{B97F6D7D-B522-45F9-BDA1-12C45D357490}">
          <x15:cacheHierarchy aggregatedColumn="19"/>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8"/>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66266914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hirai hp" refreshedDate="45960.789982638889" backgroundQuery="1" createdVersion="8" refreshedVersion="8" minRefreshableVersion="3" recordCount="0" supportSubquery="1" supportAdvancedDrill="1" xr:uid="{55884234-35DA-4C53-BCA7-32333FBBB531}">
  <cacheSource type="external" connectionId="8"/>
  <cacheFields count="3">
    <cacheField name="[Measures].[Average of Occupancy_percentage]" caption="Average of Occupancy_percentage" numFmtId="0" hierarchy="39" level="32767"/>
    <cacheField name="[dim_rooms].[room_class].[room_class]" caption="room_class" numFmtId="0" hierarchy="10" level="1">
      <sharedItems count="4">
        <s v="Elite"/>
        <s v="Premium"/>
        <s v="Presidential"/>
        <s v="Standard"/>
      </sharedItems>
    </cacheField>
    <cacheField name="[dim_hotels].[city].[city]" caption="city" numFmtId="0" hierarchy="8" level="1">
      <sharedItems containsSemiMixedTypes="0" containsNonDate="0" containsString="0"/>
    </cacheField>
  </cacheFields>
  <cacheHierarchies count="44">
    <cacheHierarchy uniqueName="[dim_date].[date_main]" caption="date_main" attribute="1" time="1" defaultMemberUniqueName="[dim_date].[date_main].[All]" allUniqueName="[dim_date].[date_main].[All]" dimensionUniqueName="[dim_date]" displayFolder="" count="0" memberValueDatatype="7" unbalanced="0"/>
    <cacheHierarchy uniqueName="[dim_date].[mmm_yy]" caption="mmm_yy" attribute="1" time="1" defaultMemberUniqueName="[dim_date].[mmm_yy].[All]" allUniqueName="[dim_date].[mmm_yy].[All]" dimensionUniqueName="[dim_date]" displayFolder="" count="0" memberValueDatatype="7" unbalanced="0"/>
    <cacheHierarchy uniqueName="[dim_date].[week_no]" caption="week_no" attribute="1" defaultMemberUniqueName="[dim_date].[week_no].[All]" allUniqueName="[dim_date].[week_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mmm_yy (Month)]" caption="mmm_yy (Month)" attribute="1" defaultMemberUniqueName="[dim_date].[mmm_yy (Month)].[All]" allUniqueName="[dim_date].[mmm_yy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2"/>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1"/>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Occupancy_percentage]" caption="Occupancy_percentage" attribute="1" defaultMemberUniqueName="[fact_aggregated_bookings].[Occupancy_percentage].[All]" allUniqueName="[fact_aggregated_bookings].[Occupancy_percentage].[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mmm_yy (Month Index)]" caption="mmm_yy (Month Index)" attribute="1" defaultMemberUniqueName="[dim_date].[mmm_yy (Month Index)].[All]" allUniqueName="[dim_date].[mmm_yy (Month Index)].[All]" dimensionUniqueName="[dim_date]" displayFolder="" count="0" memberValueDatatype="20" unbalanced="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7"/>
        </ext>
      </extLst>
    </cacheHierarchy>
    <cacheHierarchy uniqueName="[Measures].[Count of room_category]" caption="Count of room_category" measure="1" displayFolder="" measureGroup="fact_bookings" count="0" hidden="1">
      <extLst>
        <ext xmlns:x15="http://schemas.microsoft.com/office/spreadsheetml/2010/11/main" uri="{B97F6D7D-B522-45F9-BDA1-12C45D357490}">
          <x15:cacheHierarchy aggregatedColumn="23"/>
        </ext>
      </extLst>
    </cacheHierarchy>
    <cacheHierarchy uniqueName="[Measures].[Sum of Occupancy_percentage]" caption="Sum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Average of Occupancy_percentage]" caption="Average of Occupancy_percentage" measure="1" displayFolder="" measureGroup="fact_aggregated_booking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7"/>
        </ext>
      </extLst>
    </cacheHierarchy>
    <cacheHierarchy uniqueName="[Measures].[Count of booking_date]" caption="Count of booking_date" measure="1" displayFolder="" measureGroup="fact_bookings" count="0" hidden="1">
      <extLst>
        <ext xmlns:x15="http://schemas.microsoft.com/office/spreadsheetml/2010/11/main" uri="{B97F6D7D-B522-45F9-BDA1-12C45D357490}">
          <x15:cacheHierarchy aggregatedColumn="19"/>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8"/>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8"/>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hirai hp" refreshedDate="45960.789984374998" backgroundQuery="1" createdVersion="8" refreshedVersion="8" minRefreshableVersion="3" recordCount="0" supportSubquery="1" supportAdvancedDrill="1" xr:uid="{1F13069F-86F3-4E25-AAA0-6E0669D32F1F}">
  <cacheSource type="external" connectionId="8"/>
  <cacheFields count="2">
    <cacheField name="[Measures].[Average of Occupancy_percentage]" caption="Average of Occupancy_percentage" numFmtId="0" hierarchy="39" level="32767"/>
    <cacheField name="[dim_hotels].[city].[city]" caption="city" numFmtId="0" hierarchy="8" level="1">
      <sharedItems count="4">
        <s v="Bangalore"/>
        <s v="Delhi"/>
        <s v="Hyderabad"/>
        <s v="Mumbai"/>
      </sharedItems>
    </cacheField>
  </cacheFields>
  <cacheHierarchies count="44">
    <cacheHierarchy uniqueName="[dim_date].[date_main]" caption="date_main" attribute="1" time="1" defaultMemberUniqueName="[dim_date].[date_main].[All]" allUniqueName="[dim_date].[date_main].[All]" dimensionUniqueName="[dim_date]" displayFolder="" count="0" memberValueDatatype="7" unbalanced="0"/>
    <cacheHierarchy uniqueName="[dim_date].[mmm_yy]" caption="mmm_yy" attribute="1" time="1" defaultMemberUniqueName="[dim_date].[mmm_yy].[All]" allUniqueName="[dim_date].[mmm_yy].[All]" dimensionUniqueName="[dim_date]" displayFolder="" count="0" memberValueDatatype="7" unbalanced="0"/>
    <cacheHierarchy uniqueName="[dim_date].[week_no]" caption="week_no" attribute="1" defaultMemberUniqueName="[dim_date].[week_no].[All]" allUniqueName="[dim_date].[week_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mmm_yy (Month)]" caption="mmm_yy (Month)" attribute="1" defaultMemberUniqueName="[dim_date].[mmm_yy (Month)].[All]" allUniqueName="[dim_date].[mmm_yy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Occupancy_percentage]" caption="Occupancy_percentage" attribute="1" defaultMemberUniqueName="[fact_aggregated_bookings].[Occupancy_percentage].[All]" allUniqueName="[fact_aggregated_bookings].[Occupancy_percentage].[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mmm_yy (Month Index)]" caption="mmm_yy (Month Index)" attribute="1" defaultMemberUniqueName="[dim_date].[mmm_yy (Month Index)].[All]" allUniqueName="[dim_date].[mmm_yy (Month Index)].[All]" dimensionUniqueName="[dim_date]" displayFolder="" count="0" memberValueDatatype="20" unbalanced="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7"/>
        </ext>
      </extLst>
    </cacheHierarchy>
    <cacheHierarchy uniqueName="[Measures].[Count of room_category]" caption="Count of room_category" measure="1" displayFolder="" measureGroup="fact_bookings" count="0" hidden="1">
      <extLst>
        <ext xmlns:x15="http://schemas.microsoft.com/office/spreadsheetml/2010/11/main" uri="{B97F6D7D-B522-45F9-BDA1-12C45D357490}">
          <x15:cacheHierarchy aggregatedColumn="23"/>
        </ext>
      </extLst>
    </cacheHierarchy>
    <cacheHierarchy uniqueName="[Measures].[Sum of Occupancy_percentage]" caption="Sum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Average of Occupancy_percentage]" caption="Average of Occupancy_percentage" measure="1" displayFolder="" measureGroup="fact_aggregated_booking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7"/>
        </ext>
      </extLst>
    </cacheHierarchy>
    <cacheHierarchy uniqueName="[Measures].[Count of booking_date]" caption="Count of booking_date" measure="1" displayFolder="" measureGroup="fact_bookings" count="0" hidden="1">
      <extLst>
        <ext xmlns:x15="http://schemas.microsoft.com/office/spreadsheetml/2010/11/main" uri="{B97F6D7D-B522-45F9-BDA1-12C45D357490}">
          <x15:cacheHierarchy aggregatedColumn="19"/>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8"/>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8"/>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hirai hp" refreshedDate="45960.789986226853" backgroundQuery="1" createdVersion="8" refreshedVersion="8" minRefreshableVersion="3" recordCount="0" supportSubquery="1" supportAdvancedDrill="1" xr:uid="{F228CF34-D1CA-421B-B3A0-1FA2443D904D}">
  <cacheSource type="external" connectionId="8"/>
  <cacheFields count="4">
    <cacheField name="[Measures].[Average of Occupancy_percentage]" caption="Average of Occupancy_percentage" numFmtId="0" hierarchy="39" level="32767"/>
    <cacheField name="[dim_date].[day_type].[day_type]" caption="day_type" numFmtId="0" hierarchy="3" level="1">
      <sharedItems count="2">
        <s v="weekday"/>
        <s v="weekend"/>
      </sharedItems>
    </cacheField>
    <cacheField name="[Measures].[Count of booking_date]" caption="Count of booking_date" numFmtId="0" hierarchy="41" level="32767"/>
    <cacheField name="[dim_hotels].[city].[city]" caption="city" numFmtId="0" hierarchy="8" level="1">
      <sharedItems containsSemiMixedTypes="0" containsNonDate="0" containsString="0"/>
    </cacheField>
  </cacheFields>
  <cacheHierarchies count="44">
    <cacheHierarchy uniqueName="[dim_date].[date_main]" caption="date_main" attribute="1" time="1" defaultMemberUniqueName="[dim_date].[date_main].[All]" allUniqueName="[dim_date].[date_main].[All]" dimensionUniqueName="[dim_date]" displayFolder="" count="0" memberValueDatatype="7" unbalanced="0"/>
    <cacheHierarchy uniqueName="[dim_date].[mmm_yy]" caption="mmm_yy" attribute="1" time="1" defaultMemberUniqueName="[dim_date].[mmm_yy].[All]" allUniqueName="[dim_date].[mmm_yy].[All]" dimensionUniqueName="[dim_date]" displayFolder="" count="0" memberValueDatatype="7" unbalanced="0"/>
    <cacheHierarchy uniqueName="[dim_date].[week_no]" caption="week_no" attribute="1" defaultMemberUniqueName="[dim_date].[week_no].[All]" allUniqueName="[dim_date].[week_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1"/>
      </fieldsUsage>
    </cacheHierarchy>
    <cacheHierarchy uniqueName="[dim_date].[mmm_yy (Month)]" caption="mmm_yy (Month)" attribute="1" defaultMemberUniqueName="[dim_date].[mmm_yy (Month)].[All]" allUniqueName="[dim_date].[mmm_yy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3"/>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Occupancy_percentage]" caption="Occupancy_percentage" attribute="1" defaultMemberUniqueName="[fact_aggregated_bookings].[Occupancy_percentage].[All]" allUniqueName="[fact_aggregated_bookings].[Occupancy_percentage].[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mmm_yy (Month Index)]" caption="mmm_yy (Month Index)" attribute="1" defaultMemberUniqueName="[dim_date].[mmm_yy (Month Index)].[All]" allUniqueName="[dim_date].[mmm_yy (Month Index)].[All]" dimensionUniqueName="[dim_date]" displayFolder="" count="0" memberValueDatatype="20" unbalanced="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7"/>
        </ext>
      </extLst>
    </cacheHierarchy>
    <cacheHierarchy uniqueName="[Measures].[Count of room_category]" caption="Count of room_category" measure="1" displayFolder="" measureGroup="fact_bookings" count="0" hidden="1">
      <extLst>
        <ext xmlns:x15="http://schemas.microsoft.com/office/spreadsheetml/2010/11/main" uri="{B97F6D7D-B522-45F9-BDA1-12C45D357490}">
          <x15:cacheHierarchy aggregatedColumn="23"/>
        </ext>
      </extLst>
    </cacheHierarchy>
    <cacheHierarchy uniqueName="[Measures].[Sum of Occupancy_percentage]" caption="Sum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Average of Occupancy_percentage]" caption="Average of Occupancy_percentage" measure="1" displayFolder="" measureGroup="fact_aggregated_booking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7"/>
        </ext>
      </extLst>
    </cacheHierarchy>
    <cacheHierarchy uniqueName="[Measures].[Count of booking_date]" caption="Count of booking_date" measure="1" displayFolder="" measureGroup="fact_bookings"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8"/>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8"/>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hirai hp" refreshedDate="45960.789988194447" backgroundQuery="1" createdVersion="8" refreshedVersion="8" minRefreshableVersion="3" recordCount="0" supportSubquery="1" supportAdvancedDrill="1" xr:uid="{5812B8ED-3FB4-4F62-A399-D8680E42F6D7}">
  <cacheSource type="external" connectionId="8"/>
  <cacheFields count="4">
    <cacheField name="[fact_bookings].[booking_platform].[booking_platform]" caption="booking_platform" numFmtId="0" hierarchy="24" level="1">
      <sharedItems count="7">
        <s v="direct offline"/>
        <s v="direct online"/>
        <s v="journey"/>
        <s v="logtrip"/>
        <s v="makeyourtrip"/>
        <s v="others"/>
        <s v="tripster"/>
      </sharedItems>
    </cacheField>
    <cacheField name="[Measures].[Count of booking_id]" caption="Count of booking_id" numFmtId="0" hierarchy="40" level="32767"/>
    <cacheField name="[dim_hotels].[city].[city]" caption="city" numFmtId="0" hierarchy="8" level="1">
      <sharedItems containsSemiMixedTypes="0" containsNonDate="0" containsString="0"/>
    </cacheField>
    <cacheField name="Unsupported0" numFmtId="0" hierarchy="44" level="32767">
      <extLst>
        <ext xmlns:x14="http://schemas.microsoft.com/office/spreadsheetml/2009/9/main" uri="{63CAB8AC-B538-458d-9737-405883B0398D}">
          <x14:cacheField ignore="1"/>
        </ext>
      </extLst>
    </cacheField>
  </cacheFields>
  <cacheHierarchies count="45">
    <cacheHierarchy uniqueName="[dim_date].[date_main]" caption="date_main" attribute="1" time="1" defaultMemberUniqueName="[dim_date].[date_main].[All]" allUniqueName="[dim_date].[date_main].[All]" dimensionUniqueName="[dim_date]" displayFolder="" count="0" memberValueDatatype="7" unbalanced="0"/>
    <cacheHierarchy uniqueName="[dim_date].[mmm_yy]" caption="mmm_yy" attribute="1" time="1" defaultMemberUniqueName="[dim_date].[mmm_yy].[All]" allUniqueName="[dim_date].[mmm_yy].[All]" dimensionUniqueName="[dim_date]" displayFolder="" count="0" memberValueDatatype="7" unbalanced="0"/>
    <cacheHierarchy uniqueName="[dim_date].[week_no]" caption="week_no" attribute="1" defaultMemberUniqueName="[dim_date].[week_no].[All]" allUniqueName="[dim_date].[week_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mmm_yy (Month)]" caption="mmm_yy (Month)" attribute="1" defaultMemberUniqueName="[dim_date].[mmm_yy (Month)].[All]" allUniqueName="[dim_date].[mmm_yy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2"/>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Occupancy_percentage]" caption="Occupancy_percentage" attribute="1" defaultMemberUniqueName="[fact_aggregated_bookings].[Occupancy_percentage].[All]" allUniqueName="[fact_aggregated_bookings].[Occupancy_percentage].[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fieldsUsage count="2">
        <fieldUsage x="-1"/>
        <fieldUsage x="0"/>
      </fieldsUsage>
    </cacheHierarchy>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mmm_yy (Month Index)]" caption="mmm_yy (Month Index)" attribute="1" defaultMemberUniqueName="[dim_date].[mmm_yy (Month Index)].[All]" allUniqueName="[dim_date].[mmm_yy (Month Index)].[All]" dimensionUniqueName="[dim_date]" displayFolder="" count="0" memberValueDatatype="20" unbalanced="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7"/>
        </ext>
      </extLst>
    </cacheHierarchy>
    <cacheHierarchy uniqueName="[Measures].[Count of room_category]" caption="Count of room_category" measure="1" displayFolder="" measureGroup="fact_bookings" count="0" hidden="1">
      <extLst>
        <ext xmlns:x15="http://schemas.microsoft.com/office/spreadsheetml/2010/11/main" uri="{B97F6D7D-B522-45F9-BDA1-12C45D357490}">
          <x15:cacheHierarchy aggregatedColumn="23"/>
        </ext>
      </extLst>
    </cacheHierarchy>
    <cacheHierarchy uniqueName="[Measures].[Sum of Occupancy_percentage]" caption="Sum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Average of Occupancy_percentage]" caption="Average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Count of booking_id]" caption="Count of booking_id" measure="1" displayFolder="" measureGroup="fact_booking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booking_date]" caption="Count of booking_date" measure="1" displayFolder="" measureGroup="fact_bookings" count="0" hidden="1">
      <extLst>
        <ext xmlns:x15="http://schemas.microsoft.com/office/spreadsheetml/2010/11/main" uri="{B97F6D7D-B522-45F9-BDA1-12C45D357490}">
          <x15:cacheHierarchy aggregatedColumn="19"/>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8"/>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8"/>
        </ext>
      </extLst>
    </cacheHierarchy>
    <cacheHierarchy uniqueName="Unsupported0" caption="date_main" measure="1" count="0">
      <extLst>
        <ext xmlns:x14="http://schemas.microsoft.com/office/spreadsheetml/2009/9/main" uri="{8CF416AD-EC4C-4aba-99F5-12A058AE0983}">
          <x14:cacheHierarchy ignore="1"/>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hirai hp" refreshedDate="45960.789990046294" backgroundQuery="1" createdVersion="8" refreshedVersion="8" minRefreshableVersion="3" recordCount="0" supportSubquery="1" supportAdvancedDrill="1" xr:uid="{B7D7CFF1-CD9C-4B02-9C1E-BF44465BC1B9}">
  <cacheSource type="external" connectionId="8"/>
  <cacheFields count="4">
    <cacheField name="[dim_date].[week_no].[week_no]" caption="week_no" numFmtId="0" hierarchy="2" level="1">
      <sharedItems count="14">
        <s v="W 19"/>
        <s v="W 20"/>
        <s v="W 21"/>
        <s v="W 22"/>
        <s v="W 23"/>
        <s v="W 24"/>
        <s v="W 25"/>
        <s v="W 26"/>
        <s v="W 27"/>
        <s v="W 28"/>
        <s v="W 29"/>
        <s v="W 30"/>
        <s v="W 31"/>
        <s v="W 32"/>
      </sharedItems>
    </cacheField>
    <cacheField name="[Measures].[Sum of revenue_realized]" caption="Sum of revenue_realized" numFmtId="0" hierarchy="42" level="32767"/>
    <cacheField name="[dim_hotels].[city].[city]" caption="city" numFmtId="0" hierarchy="8" level="1">
      <sharedItems containsSemiMixedTypes="0" containsNonDate="0" containsString="0"/>
    </cacheField>
    <cacheField name="Unsupported0" numFmtId="0" hierarchy="44" level="32767">
      <extLst>
        <ext xmlns:x14="http://schemas.microsoft.com/office/spreadsheetml/2009/9/main" uri="{63CAB8AC-B538-458d-9737-405883B0398D}">
          <x14:cacheField ignore="1"/>
        </ext>
      </extLst>
    </cacheField>
  </cacheFields>
  <cacheHierarchies count="45">
    <cacheHierarchy uniqueName="[dim_date].[date_main]" caption="date_main" attribute="1" time="1" defaultMemberUniqueName="[dim_date].[date_main].[All]" allUniqueName="[dim_date].[date_main].[All]" dimensionUniqueName="[dim_date]" displayFolder="" count="0" memberValueDatatype="7" unbalanced="0"/>
    <cacheHierarchy uniqueName="[dim_date].[mmm_yy]" caption="mmm_yy" attribute="1" time="1" defaultMemberUniqueName="[dim_date].[mmm_yy].[All]" allUniqueName="[dim_date].[mmm_yy].[All]" dimensionUniqueName="[dim_date]" displayFolder="" count="0" memberValueDatatype="7" unbalanced="0"/>
    <cacheHierarchy uniqueName="[dim_date].[week_no]" caption="week_no" attribute="1" defaultMemberUniqueName="[dim_date].[week_no].[All]" allUniqueName="[dim_date].[week_no].[All]" dimensionUniqueName="[dim_date]" displayFolder="" count="2" memberValueDatatype="130" unbalanced="0">
      <fieldsUsage count="2">
        <fieldUsage x="-1"/>
        <fieldUsage x="0"/>
      </fieldsUsage>
    </cacheHierarchy>
    <cacheHierarchy uniqueName="[dim_date].[day_type]" caption="day_type" attribute="1" defaultMemberUniqueName="[dim_date].[day_type].[All]" allUniqueName="[dim_date].[day_type].[All]" dimensionUniqueName="[dim_date]" displayFolder="" count="0" memberValueDatatype="130" unbalanced="0"/>
    <cacheHierarchy uniqueName="[dim_date].[mmm_yy (Month)]" caption="mmm_yy (Month)" attribute="1" defaultMemberUniqueName="[dim_date].[mmm_yy (Month)].[All]" allUniqueName="[dim_date].[mmm_yy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2"/>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Occupancy_percentage]" caption="Occupancy_percentage" attribute="1" defaultMemberUniqueName="[fact_aggregated_bookings].[Occupancy_percentage].[All]" allUniqueName="[fact_aggregated_bookings].[Occupancy_percentage].[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mmm_yy (Month Index)]" caption="mmm_yy (Month Index)" attribute="1" defaultMemberUniqueName="[dim_date].[mmm_yy (Month Index)].[All]" allUniqueName="[dim_date].[mmm_yy (Month Index)].[All]" dimensionUniqueName="[dim_date]" displayFolder="" count="0" memberValueDatatype="20" unbalanced="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7"/>
        </ext>
      </extLst>
    </cacheHierarchy>
    <cacheHierarchy uniqueName="[Measures].[Count of room_category]" caption="Count of room_category" measure="1" displayFolder="" measureGroup="fact_bookings" count="0" hidden="1">
      <extLst>
        <ext xmlns:x15="http://schemas.microsoft.com/office/spreadsheetml/2010/11/main" uri="{B97F6D7D-B522-45F9-BDA1-12C45D357490}">
          <x15:cacheHierarchy aggregatedColumn="23"/>
        </ext>
      </extLst>
    </cacheHierarchy>
    <cacheHierarchy uniqueName="[Measures].[Sum of Occupancy_percentage]" caption="Sum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Average of Occupancy_percentage]" caption="Average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7"/>
        </ext>
      </extLst>
    </cacheHierarchy>
    <cacheHierarchy uniqueName="[Measures].[Count of booking_date]" caption="Count of booking_date" measure="1" displayFolder="" measureGroup="fact_bookings" count="0" hidden="1">
      <extLst>
        <ext xmlns:x15="http://schemas.microsoft.com/office/spreadsheetml/2010/11/main" uri="{B97F6D7D-B522-45F9-BDA1-12C45D357490}">
          <x15:cacheHierarchy aggregatedColumn="19"/>
        </ext>
      </extLst>
    </cacheHierarchy>
    <cacheHierarchy uniqueName="[Measures].[Sum of revenue_realized]" caption="Sum of revenue_realized" measure="1" displayFolder="" measureGroup="fact_bookings"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8"/>
        </ext>
      </extLst>
    </cacheHierarchy>
    <cacheHierarchy uniqueName="Unsupported0" caption="date_main" measure="1" count="0">
      <extLst>
        <ext xmlns:x14="http://schemas.microsoft.com/office/spreadsheetml/2009/9/main" uri="{8CF416AD-EC4C-4aba-99F5-12A058AE0983}">
          <x14:cacheHierarchy ignore="1"/>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hirai hp" refreshedDate="45960.789991898149" backgroundQuery="1" createdVersion="8" refreshedVersion="8" minRefreshableVersion="3" recordCount="0" supportSubquery="1" supportAdvancedDrill="1" xr:uid="{950944E7-FD5C-4F4F-B062-3F270A586375}">
  <cacheSource type="external" connectionId="8"/>
  <cacheFields count="3">
    <cacheField name="[dim_date].[day_type].[day_type]" caption="day_type" numFmtId="0" hierarchy="3" level="1">
      <sharedItems count="2">
        <s v="weekday"/>
        <s v="weekend"/>
      </sharedItems>
    </cacheField>
    <cacheField name="[Measures].[Average of revenue_realized]" caption="Average of revenue_realized" numFmtId="0" hierarchy="43" level="32767"/>
    <cacheField name="[dim_hotels].[city].[city]" caption="city" numFmtId="0" hierarchy="8" level="1">
      <sharedItems containsSemiMixedTypes="0" containsNonDate="0" containsString="0"/>
    </cacheField>
  </cacheFields>
  <cacheHierarchies count="44">
    <cacheHierarchy uniqueName="[dim_date].[date_main]" caption="date_main" attribute="1" time="1" defaultMemberUniqueName="[dim_date].[date_main].[All]" allUniqueName="[dim_date].[date_main].[All]" dimensionUniqueName="[dim_date]" displayFolder="" count="0" memberValueDatatype="7" unbalanced="0"/>
    <cacheHierarchy uniqueName="[dim_date].[mmm_yy]" caption="mmm_yy" attribute="1" time="1" defaultMemberUniqueName="[dim_date].[mmm_yy].[All]" allUniqueName="[dim_date].[mmm_yy].[All]" dimensionUniqueName="[dim_date]" displayFolder="" count="0" memberValueDatatype="7" unbalanced="0"/>
    <cacheHierarchy uniqueName="[dim_date].[week_no]" caption="week_no" attribute="1" defaultMemberUniqueName="[dim_date].[week_no].[All]" allUniqueName="[dim_date].[week_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0"/>
      </fieldsUsage>
    </cacheHierarchy>
    <cacheHierarchy uniqueName="[dim_date].[mmm_yy (Month)]" caption="mmm_yy (Month)" attribute="1" defaultMemberUniqueName="[dim_date].[mmm_yy (Month)].[All]" allUniqueName="[dim_date].[mmm_yy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2"/>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Occupancy_percentage]" caption="Occupancy_percentage" attribute="1" defaultMemberUniqueName="[fact_aggregated_bookings].[Occupancy_percentage].[All]" allUniqueName="[fact_aggregated_bookings].[Occupancy_percentage].[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mmm_yy (Month Index)]" caption="mmm_yy (Month Index)" attribute="1" defaultMemberUniqueName="[dim_date].[mmm_yy (Month Index)].[All]" allUniqueName="[dim_date].[mmm_yy (Month Index)].[All]" dimensionUniqueName="[dim_date]" displayFolder="" count="0" memberValueDatatype="20" unbalanced="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7"/>
        </ext>
      </extLst>
    </cacheHierarchy>
    <cacheHierarchy uniqueName="[Measures].[Count of room_category]" caption="Count of room_category" measure="1" displayFolder="" measureGroup="fact_bookings" count="0" hidden="1">
      <extLst>
        <ext xmlns:x15="http://schemas.microsoft.com/office/spreadsheetml/2010/11/main" uri="{B97F6D7D-B522-45F9-BDA1-12C45D357490}">
          <x15:cacheHierarchy aggregatedColumn="23"/>
        </ext>
      </extLst>
    </cacheHierarchy>
    <cacheHierarchy uniqueName="[Measures].[Sum of Occupancy_percentage]" caption="Sum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Average of Occupancy_percentage]" caption="Average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7"/>
        </ext>
      </extLst>
    </cacheHierarchy>
    <cacheHierarchy uniqueName="[Measures].[Count of booking_date]" caption="Count of booking_date" measure="1" displayFolder="" measureGroup="fact_bookings" count="0" hidden="1">
      <extLst>
        <ext xmlns:x15="http://schemas.microsoft.com/office/spreadsheetml/2010/11/main" uri="{B97F6D7D-B522-45F9-BDA1-12C45D357490}">
          <x15:cacheHierarchy aggregatedColumn="19"/>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8"/>
        </ext>
      </extLst>
    </cacheHierarchy>
    <cacheHierarchy uniqueName="[Measures].[Average of revenue_realized]" caption="Average of revenue_realized" measure="1" displayFolder="" measureGroup="fact_bookings" count="0" oneField="1" hidden="1">
      <fieldsUsage count="1">
        <fieldUsage x="1"/>
      </fieldsUsage>
      <extLst>
        <ext xmlns:x15="http://schemas.microsoft.com/office/spreadsheetml/2010/11/main" uri="{B97F6D7D-B522-45F9-BDA1-12C45D357490}">
          <x15:cacheHierarchy aggregatedColumn="28"/>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hirai hp" refreshedDate="45960.789993749997" backgroundQuery="1" createdVersion="8" refreshedVersion="8" minRefreshableVersion="3" recordCount="0" supportSubquery="1" supportAdvancedDrill="1" xr:uid="{B1D84B3B-18DE-45D3-93E3-B1080A0C0B0D}">
  <cacheSource type="external" connectionId="8"/>
  <cacheFields count="3">
    <cacheField name="[fact_bookings].[booking_status].[booking_status]" caption="booking_status" numFmtId="0" hierarchy="26" level="1">
      <sharedItems count="3">
        <s v="Cancelled"/>
        <s v="Checked Out"/>
        <s v="No Show"/>
      </sharedItems>
    </cacheField>
    <cacheField name="[Measures].[Count of booking_id]" caption="Count of booking_id" numFmtId="0" hierarchy="40" level="32767"/>
    <cacheField name="[dim_hotels].[city].[city]" caption="city" numFmtId="0" hierarchy="8" level="1">
      <sharedItems containsSemiMixedTypes="0" containsNonDate="0" containsString="0"/>
    </cacheField>
  </cacheFields>
  <cacheHierarchies count="44">
    <cacheHierarchy uniqueName="[dim_date].[date_main]" caption="date_main" attribute="1" time="1" defaultMemberUniqueName="[dim_date].[date_main].[All]" allUniqueName="[dim_date].[date_main].[All]" dimensionUniqueName="[dim_date]" displayFolder="" count="0" memberValueDatatype="7" unbalanced="0"/>
    <cacheHierarchy uniqueName="[dim_date].[mmm_yy]" caption="mmm_yy" attribute="1" time="1" defaultMemberUniqueName="[dim_date].[mmm_yy].[All]" allUniqueName="[dim_date].[mmm_yy].[All]" dimensionUniqueName="[dim_date]" displayFolder="" count="0" memberValueDatatype="7" unbalanced="0"/>
    <cacheHierarchy uniqueName="[dim_date].[week_no]" caption="week_no" attribute="1" defaultMemberUniqueName="[dim_date].[week_no].[All]" allUniqueName="[dim_date].[week_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mmm_yy (Month)]" caption="mmm_yy (Month)" attribute="1" defaultMemberUniqueName="[dim_date].[mmm_yy (Month)].[All]" allUniqueName="[dim_date].[mmm_yy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2"/>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Occupancy_percentage]" caption="Occupancy_percentage" attribute="1" defaultMemberUniqueName="[fact_aggregated_bookings].[Occupancy_percentage].[All]" allUniqueName="[fact_aggregated_bookings].[Occupancy_percentage].[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0"/>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mmm_yy (Month Index)]" caption="mmm_yy (Month Index)" attribute="1" defaultMemberUniqueName="[dim_date].[mmm_yy (Month Index)].[All]" allUniqueName="[dim_date].[mmm_yy (Month Index)].[All]" dimensionUniqueName="[dim_date]" displayFolder="" count="0" memberValueDatatype="20" unbalanced="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7"/>
        </ext>
      </extLst>
    </cacheHierarchy>
    <cacheHierarchy uniqueName="[Measures].[Count of room_category]" caption="Count of room_category" measure="1" displayFolder="" measureGroup="fact_bookings" count="0" hidden="1">
      <extLst>
        <ext xmlns:x15="http://schemas.microsoft.com/office/spreadsheetml/2010/11/main" uri="{B97F6D7D-B522-45F9-BDA1-12C45D357490}">
          <x15:cacheHierarchy aggregatedColumn="23"/>
        </ext>
      </extLst>
    </cacheHierarchy>
    <cacheHierarchy uniqueName="[Measures].[Sum of Occupancy_percentage]" caption="Sum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Average of Occupancy_percentage]" caption="Average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Count of booking_id]" caption="Count of booking_id" measure="1" displayFolder="" measureGroup="fact_booking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booking_date]" caption="Count of booking_date" measure="1" displayFolder="" measureGroup="fact_bookings" count="0" hidden="1">
      <extLst>
        <ext xmlns:x15="http://schemas.microsoft.com/office/spreadsheetml/2010/11/main" uri="{B97F6D7D-B522-45F9-BDA1-12C45D357490}">
          <x15:cacheHierarchy aggregatedColumn="19"/>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8"/>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8"/>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hirai hp" refreshedDate="45960.789995601852" backgroundQuery="1" createdVersion="8" refreshedVersion="8" minRefreshableVersion="3" recordCount="0" supportSubquery="1" supportAdvancedDrill="1" xr:uid="{39C670D1-EE0D-45FE-ACB3-113DC3359AE0}">
  <cacheSource type="external" connectionId="8"/>
  <cacheFields count="4">
    <cacheField name="[fact_bookings].[booking_status].[booking_status]" caption="booking_status" numFmtId="0" hierarchy="26" level="1">
      <sharedItems count="3">
        <s v="Cancelled"/>
        <s v="Checked Out"/>
        <s v="No Show"/>
      </sharedItems>
    </cacheField>
    <cacheField name="[Measures].[Count of booking_id]" caption="Count of booking_id" numFmtId="0" hierarchy="40" level="32767"/>
    <cacheField name="[fact_bookings].[booking_platform].[booking_platform]" caption="booking_platform" numFmtId="0" hierarchy="24" level="1">
      <sharedItems count="7">
        <s v="direct offline"/>
        <s v="direct online"/>
        <s v="journey"/>
        <s v="logtrip"/>
        <s v="makeyourtrip"/>
        <s v="others"/>
        <s v="tripster"/>
      </sharedItems>
    </cacheField>
    <cacheField name="[dim_hotels].[city].[city]" caption="city" numFmtId="0" hierarchy="8" level="1">
      <sharedItems containsSemiMixedTypes="0" containsNonDate="0" containsString="0"/>
    </cacheField>
  </cacheFields>
  <cacheHierarchies count="44">
    <cacheHierarchy uniqueName="[dim_date].[date_main]" caption="date_main" attribute="1" time="1" defaultMemberUniqueName="[dim_date].[date_main].[All]" allUniqueName="[dim_date].[date_main].[All]" dimensionUniqueName="[dim_date]" displayFolder="" count="0" memberValueDatatype="7" unbalanced="0"/>
    <cacheHierarchy uniqueName="[dim_date].[mmm_yy]" caption="mmm_yy" attribute="1" time="1" defaultMemberUniqueName="[dim_date].[mmm_yy].[All]" allUniqueName="[dim_date].[mmm_yy].[All]" dimensionUniqueName="[dim_date]" displayFolder="" count="0" memberValueDatatype="7" unbalanced="0"/>
    <cacheHierarchy uniqueName="[dim_date].[week_no]" caption="week_no" attribute="1" defaultMemberUniqueName="[dim_date].[week_no].[All]" allUniqueName="[dim_date].[week_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mmm_yy (Month)]" caption="mmm_yy (Month)" attribute="1" defaultMemberUniqueName="[dim_date].[mmm_yy (Month)].[All]" allUniqueName="[dim_date].[mmm_yy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3"/>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aggregated_bookings].[Occupancy_percentage]" caption="Occupancy_percentage" attribute="1" defaultMemberUniqueName="[fact_aggregated_bookings].[Occupancy_percentage].[All]" allUniqueName="[fact_aggregated_bookings].[Occupancy_percentage].[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fieldsUsage count="2">
        <fieldUsage x="-1"/>
        <fieldUsage x="2"/>
      </fieldsUsage>
    </cacheHierarchy>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0"/>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mmm_yy (Month Index)]" caption="mmm_yy (Month Index)" attribute="1" defaultMemberUniqueName="[dim_date].[mmm_yy (Month Index)].[All]" allUniqueName="[dim_date].[mmm_yy (Month Index)].[All]" dimensionUniqueName="[dim_date]" displayFolder="" count="0" memberValueDatatype="20" unbalanced="0" hidden="1"/>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7"/>
        </ext>
      </extLst>
    </cacheHierarchy>
    <cacheHierarchy uniqueName="[Measures].[Count of room_category]" caption="Count of room_category" measure="1" displayFolder="" measureGroup="fact_bookings" count="0" hidden="1">
      <extLst>
        <ext xmlns:x15="http://schemas.microsoft.com/office/spreadsheetml/2010/11/main" uri="{B97F6D7D-B522-45F9-BDA1-12C45D357490}">
          <x15:cacheHierarchy aggregatedColumn="23"/>
        </ext>
      </extLst>
    </cacheHierarchy>
    <cacheHierarchy uniqueName="[Measures].[Sum of Occupancy_percentage]" caption="Sum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Average of Occupancy_percentage]" caption="Average of Occupancy_percentage" measure="1" displayFolder="" measureGroup="fact_aggregated_bookings" count="0" hidden="1">
      <extLst>
        <ext xmlns:x15="http://schemas.microsoft.com/office/spreadsheetml/2010/11/main" uri="{B97F6D7D-B522-45F9-BDA1-12C45D357490}">
          <x15:cacheHierarchy aggregatedColumn="16"/>
        </ext>
      </extLst>
    </cacheHierarchy>
    <cacheHierarchy uniqueName="[Measures].[Count of booking_id]" caption="Count of booking_id" measure="1" displayFolder="" measureGroup="fact_booking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booking_date]" caption="Count of booking_date" measure="1" displayFolder="" measureGroup="fact_bookings" count="0" hidden="1">
      <extLst>
        <ext xmlns:x15="http://schemas.microsoft.com/office/spreadsheetml/2010/11/main" uri="{B97F6D7D-B522-45F9-BDA1-12C45D357490}">
          <x15:cacheHierarchy aggregatedColumn="19"/>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8"/>
        </ext>
      </extLst>
    </cacheHierarchy>
    <cacheHierarchy uniqueName="[Measures].[Average of revenue_realized]" caption="Average of revenue_realized" measure="1" displayFolder="" measureGroup="fact_bookings" count="0" hidden="1">
      <extLst>
        <ext xmlns:x15="http://schemas.microsoft.com/office/spreadsheetml/2010/11/main" uri="{B97F6D7D-B522-45F9-BDA1-12C45D357490}">
          <x15:cacheHierarchy aggregatedColumn="28"/>
        </ext>
      </extLst>
    </cacheHierarchy>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46B9F5-7C2D-4F52-8560-AE25FCD6754F}" name="PivotTable9" cacheId="10" applyNumberFormats="0" applyBorderFormats="0" applyFontFormats="0" applyPatternFormats="0" applyAlignmentFormats="0" applyWidthHeightFormats="1" dataCaption="Values" tag="4892313f-389a-434e-8fbe-3f175e686aa4" updatedVersion="8" minRefreshableVersion="3" useAutoFormatting="1" rowGrandTotals="0" itemPrintTitles="1" createdVersion="8" indent="0" outline="1" outlineData="1" multipleFieldFilters="0">
  <location ref="A146:B170"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2">
    <field x="0"/>
    <field x="2"/>
  </rowFields>
  <rowItems count="24">
    <i>
      <x/>
    </i>
    <i r="1">
      <x/>
    </i>
    <i r="1">
      <x v="1"/>
    </i>
    <i r="1">
      <x v="2"/>
    </i>
    <i r="1">
      <x v="3"/>
    </i>
    <i r="1">
      <x v="4"/>
    </i>
    <i r="1">
      <x v="5"/>
    </i>
    <i r="1">
      <x v="6"/>
    </i>
    <i>
      <x v="1"/>
    </i>
    <i r="1">
      <x/>
    </i>
    <i r="1">
      <x v="1"/>
    </i>
    <i r="1">
      <x v="2"/>
    </i>
    <i r="1">
      <x v="3"/>
    </i>
    <i r="1">
      <x v="4"/>
    </i>
    <i r="1">
      <x v="5"/>
    </i>
    <i r="1">
      <x v="6"/>
    </i>
    <i>
      <x v="2"/>
    </i>
    <i r="1">
      <x/>
    </i>
    <i r="1">
      <x v="1"/>
    </i>
    <i r="1">
      <x v="2"/>
    </i>
    <i r="1">
      <x v="3"/>
    </i>
    <i r="1">
      <x v="4"/>
    </i>
    <i r="1">
      <x v="5"/>
    </i>
    <i r="1">
      <x v="6"/>
    </i>
  </rowItems>
  <colItems count="1">
    <i/>
  </colItems>
  <dataFields count="1">
    <dataField name="Count of booking_id" fld="1" subtotal="count" baseField="0" baseItem="0"/>
  </dataFields>
  <formats count="4">
    <format dxfId="3">
      <pivotArea collapsedLevelsAreSubtotals="1" fieldPosition="0">
        <references count="1">
          <reference field="0" count="1">
            <x v="0"/>
          </reference>
        </references>
      </pivotArea>
    </format>
    <format dxfId="2">
      <pivotArea collapsedLevelsAreSubtotals="1" fieldPosition="0">
        <references count="1">
          <reference field="0" count="1">
            <x v="1"/>
          </reference>
        </references>
      </pivotArea>
    </format>
    <format dxfId="1">
      <pivotArea collapsedLevelsAreSubtotals="1" fieldPosition="0">
        <references count="1">
          <reference field="0" count="1">
            <x v="2"/>
          </reference>
        </references>
      </pivotArea>
    </format>
    <format dxfId="0">
      <pivotArea collapsedLevelsAreSubtotals="1" fieldPosition="0">
        <references count="2">
          <reference field="0" count="1" selected="0">
            <x v="0"/>
          </reference>
          <reference field="2" count="0"/>
        </references>
      </pivotArea>
    </format>
  </format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Occupancy_percentage"/>
    <pivotHierarchy dragToData="1"/>
    <pivotHierarchy dragToData="1"/>
    <pivotHierarchy dragToData="1"/>
    <pivotHierarchy dragToData="1" caption="Average of revenue_realized2"/>
  </pivotHierarchies>
  <pivotTableStyleInfo name="PivotStyleLight16" showRowHeaders="1" showColHeaders="1" showRowStripes="0" showColStripes="0" showLastColumn="1"/>
  <rowHierarchiesUsage count="2">
    <rowHierarchyUsage hierarchyUsage="26"/>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act_aggregated_bookings]"/>
        <x15:activeTabTopLevelEntity name="[dim_rooms]"/>
        <x15:activeTabTopLevelEntity name="[dim_hotel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3A5DE1A-1982-4727-9F4E-BBE8508ADC65}" name="PivotTable12" cacheId="9" applyNumberFormats="0" applyBorderFormats="0" applyFontFormats="0" applyPatternFormats="0" applyAlignmentFormats="0" applyWidthHeightFormats="1" dataCaption="Values" tag="f7d8e937-49e8-4aeb-8225-4fd820aec9f4" updatedVersion="8" minRefreshableVersion="3" useAutoFormatting="1" rowGrandTotals="0" itemPrintTitles="1" createdVersion="8" indent="0" outline="1" outlineData="1" multipleFieldFilters="0">
  <location ref="A119:C143"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2">
    <field x="2"/>
    <field x="3"/>
  </rowFields>
  <rowItems count="24">
    <i>
      <x/>
    </i>
    <i r="1">
      <x/>
    </i>
    <i r="1">
      <x v="1"/>
    </i>
    <i r="1">
      <x v="2"/>
    </i>
    <i r="1">
      <x v="3"/>
    </i>
    <i r="1">
      <x v="4"/>
    </i>
    <i r="1">
      <x v="5"/>
    </i>
    <i r="1">
      <x v="6"/>
    </i>
    <i>
      <x v="1"/>
    </i>
    <i r="1">
      <x/>
    </i>
    <i r="1">
      <x v="1"/>
    </i>
    <i r="1">
      <x v="2"/>
    </i>
    <i r="1">
      <x v="3"/>
    </i>
    <i r="1">
      <x v="4"/>
    </i>
    <i r="1">
      <x v="5"/>
    </i>
    <i r="1">
      <x v="6"/>
    </i>
    <i>
      <x v="2"/>
    </i>
    <i r="1">
      <x/>
    </i>
    <i r="1">
      <x v="1"/>
    </i>
    <i r="1">
      <x v="2"/>
    </i>
    <i r="1">
      <x v="3"/>
    </i>
    <i r="1">
      <x v="4"/>
    </i>
    <i r="1">
      <x v="5"/>
    </i>
    <i r="1">
      <x v="6"/>
    </i>
  </rowItems>
  <colFields count="1">
    <field x="-2"/>
  </colFields>
  <colItems count="2">
    <i>
      <x/>
    </i>
    <i i="1">
      <x v="1"/>
    </i>
  </colItems>
  <dataFields count="2">
    <dataField name="Sum of revenue_generated" fld="0" baseField="0" baseItem="0"/>
    <dataField name="Sum of revenue_realized" fld="1"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Occupancy_percentage"/>
    <pivotHierarchy dragToData="1"/>
    <pivotHierarchy dragToData="1"/>
    <pivotHierarchy dragToData="1"/>
    <pivotHierarchy dragToData="1" caption="Average of revenue_realized2"/>
  </pivotHierarchies>
  <pivotTableStyleInfo name="PivotStyleLight16" showRowHeaders="1" showColHeaders="1" showRowStripes="0" showColStripes="0" showLastColumn="1"/>
  <rowHierarchiesUsage count="2">
    <rowHierarchyUsage hierarchyUsage="26"/>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act_aggregated_bookings]"/>
        <x15:activeTabTopLevelEntity name="[dim_rooms]"/>
        <x15:activeTabTopLevelEntity name="[dim_hotel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855CE0F-678B-46A2-973B-51FD17E2E7E0}" name="PivotTable8" cacheId="6" applyNumberFormats="0" applyBorderFormats="0" applyFontFormats="0" applyPatternFormats="0" applyAlignmentFormats="0" applyWidthHeightFormats="1" dataCaption="Values" tag="096cc4f3-6c17-469d-86ea-c31c03c67837" updatedVersion="8" minRefreshableVersion="3" useAutoFormatting="1" rowGrandTotals="0" itemPrintTitles="1" createdVersion="8" indent="0" outline="1" outlineData="1" multipleFieldFilters="0">
  <location ref="A74:B7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Average of revenue_realized" fld="1" subtotal="average" baseField="0" baseItem="0" numFmtId="168"/>
  </dataFields>
  <formats count="2">
    <format dxfId="15">
      <pivotArea collapsedLevelsAreSubtotals="1" fieldPosition="0">
        <references count="2">
          <reference field="4294967294" count="1" selected="0">
            <x v="0"/>
          </reference>
          <reference field="0" count="1">
            <x v="0"/>
          </reference>
        </references>
      </pivotArea>
    </format>
    <format dxfId="14">
      <pivotArea collapsedLevelsAreSubtotals="1" fieldPosition="0">
        <references count="2">
          <reference field="4294967294" count="1" selected="0">
            <x v="0"/>
          </reference>
          <reference field="0" count="1">
            <x v="1"/>
          </reference>
        </references>
      </pivotArea>
    </format>
  </format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Occupancy_percentage"/>
    <pivotHierarchy dragToData="1"/>
    <pivotHierarchy dragToData="1"/>
    <pivotHierarchy dragToData="1"/>
    <pivotHierarchy dragToData="1" caption="Average of revenue_realized2"/>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act_aggregated_bookings]"/>
        <x15:activeTabTopLevelEntity name="[dim_rooms]"/>
        <x15:activeTabTopLevelEntity name="[dim_hotel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AA38817-CACF-4D10-A8CC-56D8EAB84025}" name="PivotTable11" cacheId="8" applyNumberFormats="0" applyBorderFormats="0" applyFontFormats="0" applyPatternFormats="0" applyAlignmentFormats="0" applyWidthHeightFormats="1" dataCaption="Values" tag="d6ed9fde-2b59-4165-9f57-85cdf88901cf" updatedVersion="8" minRefreshableVersion="3" useAutoFormatting="1" rowGrandTotals="0" itemPrintTitles="1" createdVersion="8" indent="0" outline="1" outlineData="1" multipleFieldFilters="0">
  <location ref="A91:B115"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2">
    <field x="0"/>
    <field x="2"/>
  </rowFields>
  <rowItems count="24">
    <i>
      <x/>
    </i>
    <i r="1">
      <x/>
    </i>
    <i r="1">
      <x v="1"/>
    </i>
    <i r="1">
      <x v="2"/>
    </i>
    <i r="1">
      <x v="3"/>
    </i>
    <i r="1">
      <x v="4"/>
    </i>
    <i r="1">
      <x v="5"/>
    </i>
    <i r="1">
      <x v="6"/>
    </i>
    <i>
      <x v="1"/>
    </i>
    <i r="1">
      <x/>
    </i>
    <i r="1">
      <x v="1"/>
    </i>
    <i r="1">
      <x v="2"/>
    </i>
    <i r="1">
      <x v="3"/>
    </i>
    <i r="1">
      <x v="4"/>
    </i>
    <i r="1">
      <x v="5"/>
    </i>
    <i r="1">
      <x v="6"/>
    </i>
    <i>
      <x v="2"/>
    </i>
    <i r="1">
      <x/>
    </i>
    <i r="1">
      <x v="1"/>
    </i>
    <i r="1">
      <x v="2"/>
    </i>
    <i r="1">
      <x v="3"/>
    </i>
    <i r="1">
      <x v="4"/>
    </i>
    <i r="1">
      <x v="5"/>
    </i>
    <i r="1">
      <x v="6"/>
    </i>
  </rowItems>
  <colItems count="1">
    <i/>
  </colItems>
  <dataFields count="1">
    <dataField name="Count of booking_id" fld="1" subtotal="count" baseField="0" baseItem="0"/>
  </dataFields>
  <formats count="3">
    <format dxfId="18">
      <pivotArea collapsedLevelsAreSubtotals="1" fieldPosition="0">
        <references count="1">
          <reference field="0" count="1">
            <x v="0"/>
          </reference>
        </references>
      </pivotArea>
    </format>
    <format dxfId="17">
      <pivotArea collapsedLevelsAreSubtotals="1" fieldPosition="0">
        <references count="1">
          <reference field="0" count="1">
            <x v="1"/>
          </reference>
        </references>
      </pivotArea>
    </format>
    <format dxfId="16">
      <pivotArea collapsedLevelsAreSubtotals="1" fieldPosition="0">
        <references count="1">
          <reference field="0" count="1">
            <x v="2"/>
          </reference>
        </references>
      </pivotArea>
    </format>
  </format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Occupancy_percentage"/>
    <pivotHierarchy dragToData="1"/>
    <pivotHierarchy dragToData="1"/>
    <pivotHierarchy dragToData="1"/>
    <pivotHierarchy dragToData="1" caption="Average of revenue_realized2"/>
  </pivotHierarchies>
  <pivotTableStyleInfo name="PivotStyleLight16" showRowHeaders="1" showColHeaders="1" showRowStripes="0" showColStripes="0" showLastColumn="1"/>
  <rowHierarchiesUsage count="2">
    <rowHierarchyUsage hierarchyUsage="26"/>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act_aggregated_bookings]"/>
        <x15:activeTabTopLevelEntity name="[dim_rooms]"/>
        <x15:activeTabTopLevelEntity name="[dim_hotel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834D01A-EBD2-4473-B35F-EA7D880D8453}" name="PivotTable14" cacheId="12" applyNumberFormats="0" applyBorderFormats="0" applyFontFormats="0" applyPatternFormats="0" applyAlignmentFormats="0" applyWidthHeightFormats="1" dataCaption="Values" tag="4892313f-389a-434e-8fbe-3f175e686aa4" updatedVersion="8" minRefreshableVersion="3" useAutoFormatting="1" subtotalHiddenItems="1" rowGrandTotals="0" itemPrintTitles="1" createdVersion="8" indent="0" outline="1" outlineData="1" multipleFieldFilters="0">
  <location ref="A202:B211"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2"/>
  </rowFields>
  <rowItems count="9">
    <i>
      <x/>
    </i>
    <i r="1">
      <x/>
    </i>
    <i r="1">
      <x v="1"/>
    </i>
    <i>
      <x v="1"/>
    </i>
    <i r="1">
      <x/>
    </i>
    <i r="1">
      <x v="1"/>
    </i>
    <i>
      <x v="2"/>
    </i>
    <i r="1">
      <x/>
    </i>
    <i r="1">
      <x v="1"/>
    </i>
  </rowItems>
  <colItems count="1">
    <i/>
  </colItems>
  <dataFields count="1">
    <dataField name="Count of booking_id" fld="1" subtotal="count" baseField="0" baseItem="0"/>
  </dataFields>
  <formats count="3">
    <format dxfId="21">
      <pivotArea collapsedLevelsAreSubtotals="1" fieldPosition="0">
        <references count="1">
          <reference field="0" count="1">
            <x v="0"/>
          </reference>
        </references>
      </pivotArea>
    </format>
    <format dxfId="20">
      <pivotArea collapsedLevelsAreSubtotals="1" fieldPosition="0">
        <references count="1">
          <reference field="0" count="1">
            <x v="1"/>
          </reference>
        </references>
      </pivotArea>
    </format>
    <format dxfId="19">
      <pivotArea collapsedLevelsAreSubtotals="1" fieldPosition="0">
        <references count="1">
          <reference field="0" count="1">
            <x v="2"/>
          </reference>
        </references>
      </pivotArea>
    </format>
  </format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Occupancy_percentage"/>
    <pivotHierarchy dragToData="1"/>
    <pivotHierarchy dragToData="1"/>
    <pivotHierarchy dragToData="1"/>
    <pivotHierarchy dragToData="1" caption="Average of revenue_realized2"/>
  </pivotHierarchies>
  <pivotTableStyleInfo name="PivotStyleLight16" showRowHeaders="1" showColHeaders="1" showRowStripes="0" showColStripes="0" showLastColumn="1"/>
  <rowHierarchiesUsage count="2">
    <rowHierarchyUsage hierarchyUsage="26"/>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act_aggregated_bookings]"/>
        <x15:activeTabTopLevelEntity name="[dim_rooms]"/>
        <x15:activeTabTopLevelEntity name="[dim_hotel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3A1229F-328B-4BD7-8EB7-352D7D14CDEB}" name="PivotTable5" cacheId="15" applyNumberFormats="0" applyBorderFormats="0" applyFontFormats="0" applyPatternFormats="0" applyAlignmentFormats="0" applyWidthHeightFormats="1" dataCaption="Values" tag="e6f37cf8-5fe5-4614-8208-55d7aa73086a" updatedVersion="8" minRefreshableVersion="3" useAutoFormatting="1" itemPrintTitles="1" createdVersion="8" indent="0" outline="1" outlineData="1" multipleFieldFilters="0">
  <location ref="A33:C41" firstHeaderRow="0" firstDataRow="1" firstDataCol="1"/>
  <pivotFields count="6">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8">
    <i>
      <x/>
    </i>
    <i>
      <x v="1"/>
    </i>
    <i>
      <x v="2"/>
    </i>
    <i>
      <x v="3"/>
    </i>
    <i>
      <x v="4"/>
    </i>
    <i>
      <x v="5"/>
    </i>
    <i>
      <x v="6"/>
    </i>
    <i t="grand">
      <x/>
    </i>
  </rowItems>
  <colFields count="1">
    <field x="-2"/>
  </colFields>
  <colItems count="2">
    <i>
      <x/>
    </i>
    <i i="1">
      <x v="1"/>
    </i>
  </colItems>
  <dataFields count="2">
    <dataField name="Sum of revenue_realized" fld="0" baseField="0" baseItem="0"/>
    <dataField name="Sum of revenue_realized2" fld="5" showDataAs="percentOfTotal" baseField="0" baseItem="0" numFmtId="10">
      <extLst>
        <ext xmlns:x14="http://schemas.microsoft.com/office/spreadsheetml/2009/9/main" uri="{E15A36E0-9728-4e99-A89B-3F7291B0FE68}">
          <x14:dataField sourceField="0" uniqueName="[__Xl2].[Measures].[Sum of revenue_realized]"/>
        </ext>
      </extLst>
    </dataField>
  </dataFields>
  <pivotHierarchies count="45">
    <pivotHierarchy dragToData="1"/>
    <pivotHierarchy multipleItemSelectionAllowed="1" dragToData="1">
      <members count="1" level="1">
        <member name="[dim_date].[mmm_yy].&amp;[2022-05-01T00:00:00]"/>
      </members>
    </pivotHierarchy>
    <pivotHierarchy multipleItemSelectionAllowed="1" dragToData="1">
      <members count="1" level="1">
        <member name="[dim_date].[week_no].&amp;[W 25]"/>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date]"/>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E0D4AC8-39D8-4561-942F-35AC82FF701A}" name="PivotTable2" cacheId="1" applyNumberFormats="0" applyBorderFormats="0" applyFontFormats="0" applyPatternFormats="0" applyAlignmentFormats="0" applyWidthHeightFormats="1" dataCaption="Values" tag="d75cf676-dd4d-4287-b15e-13c33253c729" updatedVersion="8" minRefreshableVersion="3" useAutoFormatting="1" rowGrandTotals="0" itemPrintTitles="1" createdVersion="8" indent="0" outline="1" outlineData="1" multipleFieldFilters="0">
  <location ref="A13:B17"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name="Average of Occupancy_percentage" fld="0" subtotal="average" baseField="1" baseItem="0" numFmtId="10"/>
  </dataField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Occupancy_percent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act_aggregated_bookings]"/>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9602165-F159-4FB5-BC2F-A764596AA04D}" name="PivotTable13" cacheId="11" applyNumberFormats="0" applyBorderFormats="0" applyFontFormats="0" applyPatternFormats="0" applyAlignmentFormats="0" applyWidthHeightFormats="1" dataCaption="Values" tag="4892313f-389a-434e-8fbe-3f175e686aa4" updatedVersion="8" minRefreshableVersion="3" useAutoFormatting="1" rowGrandTotals="0" itemPrintTitles="1" createdVersion="8" indent="0" outline="1" outlineData="1" multipleFieldFilters="0">
  <location ref="A173:C197"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2">
    <field x="0"/>
    <field x="3"/>
  </rowFields>
  <rowItems count="24">
    <i>
      <x/>
    </i>
    <i r="1">
      <x/>
    </i>
    <i r="1">
      <x v="1"/>
    </i>
    <i r="1">
      <x v="2"/>
    </i>
    <i r="1">
      <x v="3"/>
    </i>
    <i r="1">
      <x v="4"/>
    </i>
    <i r="1">
      <x v="5"/>
    </i>
    <i r="1">
      <x v="6"/>
    </i>
    <i>
      <x v="1"/>
    </i>
    <i r="1">
      <x/>
    </i>
    <i r="1">
      <x v="1"/>
    </i>
    <i r="1">
      <x v="2"/>
    </i>
    <i r="1">
      <x v="3"/>
    </i>
    <i r="1">
      <x v="4"/>
    </i>
    <i r="1">
      <x v="5"/>
    </i>
    <i r="1">
      <x v="6"/>
    </i>
    <i>
      <x v="2"/>
    </i>
    <i r="1">
      <x/>
    </i>
    <i r="1">
      <x v="1"/>
    </i>
    <i r="1">
      <x v="2"/>
    </i>
    <i r="1">
      <x v="3"/>
    </i>
    <i r="1">
      <x v="4"/>
    </i>
    <i r="1">
      <x v="5"/>
    </i>
    <i r="1">
      <x v="6"/>
    </i>
  </rowItems>
  <colFields count="1">
    <field x="-2"/>
  </colFields>
  <colItems count="2">
    <i>
      <x/>
    </i>
    <i i="1">
      <x v="1"/>
    </i>
  </colItems>
  <dataFields count="2">
    <dataField name="Sum of revenue_generated" fld="1" baseField="0" baseItem="0"/>
    <dataField name="Sum of revenue_realized" fld="2" baseField="0" baseItem="0"/>
  </dataFields>
  <formats count="3">
    <format dxfId="24">
      <pivotArea collapsedLevelsAreSubtotals="1" fieldPosition="0">
        <references count="1">
          <reference field="0" count="1">
            <x v="0"/>
          </reference>
        </references>
      </pivotArea>
    </format>
    <format dxfId="23">
      <pivotArea collapsedLevelsAreSubtotals="1" fieldPosition="0">
        <references count="1">
          <reference field="0" count="1">
            <x v="1"/>
          </reference>
        </references>
      </pivotArea>
    </format>
    <format dxfId="22">
      <pivotArea collapsedLevelsAreSubtotals="1" fieldPosition="0">
        <references count="1">
          <reference field="0" count="1">
            <x v="2"/>
          </reference>
        </references>
      </pivotArea>
    </format>
  </format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Occupancy_percentage"/>
    <pivotHierarchy dragToData="1"/>
    <pivotHierarchy dragToData="1"/>
    <pivotHierarchy dragToData="1"/>
    <pivotHierarchy dragToData="1" caption="Average of revenue_realized2"/>
  </pivotHierarchies>
  <pivotTableStyleInfo name="PivotStyleLight16" showRowHeaders="1" showColHeaders="1" showRowStripes="0" showColStripes="0" showLastColumn="1"/>
  <rowHierarchiesUsage count="2">
    <rowHierarchyUsage hierarchyUsage="26"/>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act_aggregated_bookings]"/>
        <x15:activeTabTopLevelEntity name="[dim_rooms]"/>
        <x15:activeTabTopLevelEntity name="[dim_hotel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32F8ABD-233F-450D-AF57-37C61CDB1AC7}" name="PivotTable10" cacheId="7" applyNumberFormats="0" applyBorderFormats="0" applyFontFormats="0" applyPatternFormats="0" applyAlignmentFormats="0" applyWidthHeightFormats="1" dataCaption="Values" tag="4892313f-389a-434e-8fbe-3f175e686aa4" updatedVersion="8" minRefreshableVersion="3" useAutoFormatting="1" subtotalHiddenItems="1" rowGrandTotals="0" itemPrintTitles="1" createdVersion="8" indent="0" outline="1" outlineData="1" multipleFieldFilters="0">
  <location ref="A82:B8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Count of booking_id" fld="1" subtotal="count" baseField="0" baseItem="0"/>
  </dataFields>
  <formats count="3">
    <format dxfId="27">
      <pivotArea collapsedLevelsAreSubtotals="1" fieldPosition="0">
        <references count="1">
          <reference field="0" count="1">
            <x v="0"/>
          </reference>
        </references>
      </pivotArea>
    </format>
    <format dxfId="26">
      <pivotArea collapsedLevelsAreSubtotals="1" fieldPosition="0">
        <references count="1">
          <reference field="0" count="1">
            <x v="1"/>
          </reference>
        </references>
      </pivotArea>
    </format>
    <format dxfId="25">
      <pivotArea collapsedLevelsAreSubtotals="1" fieldPosition="0">
        <references count="1">
          <reference field="0" count="1">
            <x v="2"/>
          </reference>
        </references>
      </pivotArea>
    </format>
  </format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Occupancy_percentage"/>
    <pivotHierarchy dragToData="1"/>
    <pivotHierarchy dragToData="1"/>
    <pivotHierarchy dragToData="1"/>
    <pivotHierarchy dragToData="1" caption="Average of revenue_realized2"/>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act_aggregated_bookings]"/>
        <x15:activeTabTopLevelEntity name="[dim_rooms]"/>
        <x15:activeTabTopLevelEntity name="[dim_hotel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BB379B-7C90-4942-B740-2ED0D926AC6A}" name="PivotTable18" cacheId="16" applyNumberFormats="0" applyBorderFormats="0" applyFontFormats="0" applyPatternFormats="0" applyAlignmentFormats="0" applyWidthHeightFormats="1" dataCaption="Values" tag="d75cf676-dd4d-4287-b15e-13c33253c729" updatedVersion="8" minRefreshableVersion="3" useAutoFormatting="1" subtotalHiddenItems="1" rowGrandTotals="0" itemPrintTitles="1" createdVersion="8" indent="0" outline="1" outlineData="1" multipleFieldFilters="0">
  <location ref="A243:B257" firstHeaderRow="1" firstDataRow="1" firstDataCol="1"/>
  <pivotFields count="2">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s>
  <rowFields count="1">
    <field x="1"/>
  </rowFields>
  <rowItems count="14">
    <i>
      <x/>
    </i>
    <i>
      <x v="1"/>
    </i>
    <i>
      <x v="2"/>
    </i>
    <i>
      <x v="3"/>
    </i>
    <i>
      <x v="4"/>
    </i>
    <i>
      <x v="5"/>
    </i>
    <i>
      <x v="6"/>
    </i>
    <i>
      <x v="7"/>
    </i>
    <i>
      <x v="8"/>
    </i>
    <i>
      <x v="9"/>
    </i>
    <i>
      <x v="10"/>
    </i>
    <i>
      <x v="11"/>
    </i>
    <i>
      <x v="12"/>
    </i>
    <i>
      <x v="13"/>
    </i>
  </rowItems>
  <colItems count="1">
    <i/>
  </colItems>
  <dataFields count="1">
    <dataField name="Average of Occupancy_percentage" fld="0" subtotal="average" baseField="0" baseItem="0" numFmtId="10"/>
  </dataFields>
  <formats count="1">
    <format dxfId="4">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Occupancy_percent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act_aggregated_bookings]"/>
        <x15:activeTabTopLevelEntity name="[dim_rooms]"/>
        <x15:activeTabTopLevelEntity name="[dim_hotel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76CA93-F940-4D9F-9D7D-5FE78FB0D4F8}" name="PivotTable7" cacheId="5" applyNumberFormats="0" applyBorderFormats="0" applyFontFormats="0" applyPatternFormats="0" applyAlignmentFormats="0" applyWidthHeightFormats="1" dataCaption="Values" tag="776fcc49-2ba8-4a7f-8452-d156054cb358" updatedVersion="8" minRefreshableVersion="3" useAutoFormatting="1" rowGrandTotals="0" itemPrintTitles="1" createdVersion="8" indent="0" outline="1" outlineData="1" multipleFieldFilters="0" chartFormat="4">
  <location ref="A56:C70" firstHeaderRow="0" firstDataRow="1" firstDataCol="1"/>
  <pivotFields count="4">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4">
    <i>
      <x/>
    </i>
    <i>
      <x v="1"/>
    </i>
    <i>
      <x v="2"/>
    </i>
    <i>
      <x v="3"/>
    </i>
    <i>
      <x v="4"/>
    </i>
    <i>
      <x v="5"/>
    </i>
    <i>
      <x v="6"/>
    </i>
    <i>
      <x v="7"/>
    </i>
    <i>
      <x v="8"/>
    </i>
    <i>
      <x v="9"/>
    </i>
    <i>
      <x v="10"/>
    </i>
    <i>
      <x v="11"/>
    </i>
    <i>
      <x v="12"/>
    </i>
    <i>
      <x v="13"/>
    </i>
  </rowItems>
  <colFields count="1">
    <field x="-2"/>
  </colFields>
  <colItems count="2">
    <i>
      <x/>
    </i>
    <i i="1">
      <x v="1"/>
    </i>
  </colItems>
  <dataFields count="2">
    <dataField name="Sum of revenue_realized" fld="1" baseField="0" baseItem="0" numFmtId="164"/>
    <dataField name="Sum of revenue_realized2" fld="3" baseField="0" baseItem="0" numFmtId="164">
      <extLst>
        <ext xmlns:x14="http://schemas.microsoft.com/office/spreadsheetml/2009/9/main" uri="{E15A36E0-9728-4e99-A89B-3F7291B0FE68}">
          <x14:dataField sourceField="1" uniqueName="[__Xl2].[Measures].[Sum of revenue_realized]"/>
        </ext>
      </extLst>
    </dataField>
  </dataFields>
  <formats count="1">
    <format dxfId="5">
      <pivotArea outline="0" collapsedLevelsAreSubtotals="1" fieldPosition="0">
        <references count="1">
          <reference field="4294967294" count="1" selected="0">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Occupancy_percentag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act_aggregated_bookings]"/>
        <x15:activeTabTopLevelEntity name="[dim_room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1EAC3F-E438-4EC4-812E-8C996037BAAC}" name="PivotTable17" cacheId="14" applyNumberFormats="0" applyBorderFormats="0" applyFontFormats="0" applyPatternFormats="0" applyAlignmentFormats="0" applyWidthHeightFormats="1" dataCaption="Values" tag="d75cf676-dd4d-4287-b15e-13c33253c729" updatedVersion="8" minRefreshableVersion="3" useAutoFormatting="1" rowGrandTotals="0" itemPrintTitles="1" createdVersion="8" indent="0" outline="1" outlineData="1" multipleFieldFilters="0">
  <location ref="A235:B239"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booking_id" fld="1" subtotal="count" baseField="0" baseItem="0" numFmtId="170"/>
  </dataFields>
  <formats count="1">
    <format dxfId="6">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Occupancy_percent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act_aggregated_bookings]"/>
        <x15:activeTabTopLevelEntity name="[dim_room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099FFE-0746-48CC-A86F-8891793CAC71}" name="PivotTable1" cacheId="0" applyNumberFormats="0" applyBorderFormats="0" applyFontFormats="0" applyPatternFormats="0" applyAlignmentFormats="0" applyWidthHeightFormats="1" dataCaption="Values" tag="6286f4db-9a88-43bc-bec6-2a460668dfd4" updatedVersion="8" minRefreshableVersion="3" useAutoFormatting="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_generated" fld="0" baseField="0" baseItem="1" numFmtId="164"/>
    <dataField name="Sum of revenue_realized" fld="2" baseField="0" baseItem="0" numFmtId="164"/>
    <dataField name="Count of booking_id" fld="1" subtotal="count" baseField="0" baseItem="1" numFmtId="167"/>
  </dataFields>
  <formats count="3">
    <format dxfId="9">
      <pivotArea outline="0" collapsedLevelsAreSubtotals="1" fieldPosition="0">
        <references count="1">
          <reference field="4294967294" count="1" selected="0">
            <x v="1"/>
          </reference>
        </references>
      </pivotArea>
    </format>
    <format dxfId="8">
      <pivotArea outline="0" fieldPosition="0">
        <references count="1">
          <reference field="4294967294" count="1">
            <x v="2"/>
          </reference>
        </references>
      </pivotArea>
    </format>
    <format dxfId="7">
      <pivotArea outline="0" collapsedLevelsAreSubtotals="1" fieldPosition="0">
        <references count="1">
          <reference field="4294967294" count="1" selected="0">
            <x v="2"/>
          </reference>
        </references>
      </pivotArea>
    </format>
  </format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CD019F-9380-4648-BFB5-4083CED9248D}" name="PivotTable4" cacheId="3" applyNumberFormats="0" applyBorderFormats="0" applyFontFormats="0" applyPatternFormats="0" applyAlignmentFormats="0" applyWidthHeightFormats="1" dataCaption="Values" tag="ad9f4444-8132-4a06-9f5b-377e5faf785d" updatedVersion="8" minRefreshableVersion="3" useAutoFormatting="1" rowGrandTotals="0" itemPrintTitles="1" createdVersion="8" indent="0" outline="1" outlineData="1" multipleFieldFilters="0">
  <location ref="A28:C30"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2">
    <i>
      <x/>
    </i>
    <i>
      <x v="1"/>
    </i>
  </rowItems>
  <colFields count="1">
    <field x="-2"/>
  </colFields>
  <colItems count="2">
    <i>
      <x/>
    </i>
    <i i="1">
      <x v="1"/>
    </i>
  </colItems>
  <dataFields count="2">
    <dataField name="Average of Occupancy_percentage" fld="0" subtotal="average" baseField="0" baseItem="0" numFmtId="10"/>
    <dataField name="Count of booking_date" fld="2" subtotal="count" baseField="0" baseItem="0" numFmtId="167"/>
  </dataFields>
  <formats count="1">
    <format dxfId="10">
      <pivotArea outline="0" collapsedLevelsAreSubtotals="1" fieldPosition="0">
        <references count="1">
          <reference field="4294967294" count="1" selected="0">
            <x v="1"/>
          </reference>
        </references>
      </pivotArea>
    </format>
  </format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Occupancy_percent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act_aggregated_bookings]"/>
        <x15:activeTabTopLevelEntity name="[dim_rooms]"/>
        <x15:activeTabTopLevelEntity name="[dim_hotel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388535-BD44-4E8C-B048-A699FFECCB55}" name="PivotTable6" cacheId="4" applyNumberFormats="0" applyBorderFormats="0" applyFontFormats="0" applyPatternFormats="0" applyAlignmentFormats="0" applyWidthHeightFormats="1" dataCaption="Values" tag="39968171-3032-4785-a89c-e57a13729b16" updatedVersion="8" minRefreshableVersion="3" useAutoFormatting="1" rowGrandTotals="0" itemPrintTitles="1" createdVersion="8" indent="0" outline="1" outlineData="1" multipleFieldFilters="0">
  <location ref="A46:C53"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7">
    <i>
      <x/>
    </i>
    <i>
      <x v="1"/>
    </i>
    <i>
      <x v="2"/>
    </i>
    <i>
      <x v="3"/>
    </i>
    <i>
      <x v="4"/>
    </i>
    <i>
      <x v="5"/>
    </i>
    <i>
      <x v="6"/>
    </i>
  </rowItems>
  <colFields count="1">
    <field x="-2"/>
  </colFields>
  <colItems count="2">
    <i>
      <x/>
    </i>
    <i i="1">
      <x v="1"/>
    </i>
  </colItems>
  <dataFields count="2">
    <dataField name="Count of booking_id" fld="1" subtotal="count" baseField="0" baseItem="0"/>
    <dataField name="Count of booking_id2" fld="3" subtotal="count" showDataAs="percentOfCol" baseField="0" baseItem="0" numFmtId="10">
      <extLst>
        <ext xmlns:x14="http://schemas.microsoft.com/office/spreadsheetml/2009/9/main" uri="{E15A36E0-9728-4e99-A89B-3F7291B0FE68}">
          <x14:dataField sourceField="1" uniqueName="[__Xl2].[Measures].[Count of booking_id]"/>
        </ext>
      </extLst>
    </dataField>
  </dataFields>
  <pivotHierarchies count="4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Occupancy_percentag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act_aggregated_bookings]"/>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56965B-D645-4E56-B885-2FDDA96578C7}" name="PivotTable15" cacheId="13" applyNumberFormats="0" applyBorderFormats="0" applyFontFormats="0" applyPatternFormats="0" applyAlignmentFormats="0" applyWidthHeightFormats="1" dataCaption="Values" tag="4892313f-389a-434e-8fbe-3f175e686aa4" updatedVersion="8" minRefreshableVersion="3" useAutoFormatting="1" subtotalHiddenItems="1" rowGrandTotals="0" itemPrintTitles="1" createdVersion="8" indent="0" outline="1" outlineData="1" multipleFieldFilters="0">
  <location ref="A215:B230"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0"/>
    <field x="2"/>
  </rowFields>
  <rowItems count="15">
    <i>
      <x/>
    </i>
    <i r="1">
      <x/>
    </i>
    <i r="1">
      <x v="1"/>
    </i>
    <i r="1">
      <x v="2"/>
    </i>
    <i r="1">
      <x v="3"/>
    </i>
    <i>
      <x v="1"/>
    </i>
    <i r="1">
      <x/>
    </i>
    <i r="1">
      <x v="1"/>
    </i>
    <i r="1">
      <x v="2"/>
    </i>
    <i r="1">
      <x v="3"/>
    </i>
    <i>
      <x v="2"/>
    </i>
    <i r="1">
      <x/>
    </i>
    <i r="1">
      <x v="1"/>
    </i>
    <i r="1">
      <x v="2"/>
    </i>
    <i r="1">
      <x v="3"/>
    </i>
  </rowItems>
  <colItems count="1">
    <i/>
  </colItems>
  <dataFields count="1">
    <dataField name="Count of booking_id" fld="1" subtotal="count" baseField="0" baseItem="0"/>
  </dataFields>
  <formats count="3">
    <format dxfId="13">
      <pivotArea collapsedLevelsAreSubtotals="1" fieldPosition="0">
        <references count="1">
          <reference field="0" count="1">
            <x v="0"/>
          </reference>
        </references>
      </pivotArea>
    </format>
    <format dxfId="12">
      <pivotArea collapsedLevelsAreSubtotals="1" fieldPosition="0">
        <references count="1">
          <reference field="0" count="1">
            <x v="1"/>
          </reference>
        </references>
      </pivotArea>
    </format>
    <format dxfId="11">
      <pivotArea collapsedLevelsAreSubtotals="1" fieldPosition="0">
        <references count="1">
          <reference field="0" count="1">
            <x v="2"/>
          </reference>
        </references>
      </pivotArea>
    </format>
  </format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Occupancy_percentage"/>
    <pivotHierarchy dragToData="1"/>
    <pivotHierarchy dragToData="1"/>
    <pivotHierarchy dragToData="1"/>
    <pivotHierarchy dragToData="1" caption="Average of revenue_realized2"/>
  </pivotHierarchies>
  <pivotTableStyleInfo name="PivotStyleLight16" showRowHeaders="1" showColHeaders="1" showRowStripes="0" showColStripes="0" showLastColumn="1"/>
  <rowHierarchiesUsage count="2">
    <rowHierarchyUsage hierarchyUsage="26"/>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act_aggregated_bookings]"/>
        <x15:activeTabTopLevelEntity name="[dim_rooms]"/>
        <x15:activeTabTopLevelEntity name="[dim_hotel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BB9AC8-FE33-4A73-82C9-C723F8C4A825}" name="PivotTable3" cacheId="2" applyNumberFormats="0" applyBorderFormats="0" applyFontFormats="0" applyPatternFormats="0" applyAlignmentFormats="0" applyWidthHeightFormats="1" dataCaption="Values" tag="2ebf2828-f286-4eb4-b209-b603aecb24b8" updatedVersion="8" minRefreshableVersion="3" useAutoFormatting="1" rowGrandTotals="0" itemPrintTitles="1" createdVersion="8" indent="0" outline="1" outlineData="1" multipleFieldFilters="0">
  <location ref="A20:B24"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4">
    <i>
      <x/>
    </i>
    <i>
      <x v="1"/>
    </i>
    <i>
      <x v="2"/>
    </i>
    <i>
      <x v="3"/>
    </i>
  </rowItems>
  <colItems count="1">
    <i/>
  </colItems>
  <dataFields count="1">
    <dataField name="Average of Occupancy_percentage" fld="0" subtotal="average" baseField="0" baseItem="0" numFmtId="10"/>
  </dataField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Occupancy_percent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act_aggregated_bookings]"/>
        <x15:activeTabTopLevelEntity name="[dim_room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7" connectionId="7" xr16:uid="{A4E7FEA7-56A7-4474-A927-5A5689C6363C}" autoFormatId="16" applyNumberFormats="0" applyBorderFormats="0" applyFontFormats="0" applyPatternFormats="0" applyAlignmentFormats="0" applyWidthHeightFormats="0">
  <queryTableRefresh nextId="14">
    <queryTableFields count="13">
      <queryTableField id="1" name="property_id" tableColumnId="1"/>
      <queryTableField id="2" name="property_name" tableColumnId="2"/>
      <queryTableField id="3" name="category" tableColumnId="3"/>
      <queryTableField id="4" name="city" tableColumnId="4"/>
      <queryTableField id="5" name="room_category" tableColumnId="5"/>
      <queryTableField id="6" name="room_class" tableColumnId="6"/>
      <queryTableField id="7" name="check_in_date" tableColumnId="7"/>
      <queryTableField id="8" name="mmm yy" tableColumnId="8"/>
      <queryTableField id="9" name="week no" tableColumnId="9"/>
      <queryTableField id="10" name="day_type" tableColumnId="10"/>
      <queryTableField id="11" name="successful_bookings" tableColumnId="11"/>
      <queryTableField id="12" name="capacity" tableColumnId="12"/>
      <queryTableField id="13" name="occ%"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D532986-0589-4D5E-909F-641D779B9DAF}" sourceName="[dim_hotels].[city]">
  <pivotTables>
    <pivotTable tabId="1" name="PivotTable5"/>
    <pivotTable tabId="1" name="PivotTable1"/>
    <pivotTable tabId="1" name="PivotTable2"/>
    <pivotTable tabId="1" name="PivotTable3"/>
    <pivotTable tabId="1" name="PivotTable4"/>
    <pivotTable tabId="1" name="PivotTable6"/>
    <pivotTable tabId="1" name="PivotTable7"/>
    <pivotTable tabId="1" name="PivotTable8"/>
    <pivotTable tabId="1" name="PivotTable10"/>
    <pivotTable tabId="1" name="PivotTable11"/>
    <pivotTable tabId="1" name="PivotTable12"/>
    <pivotTable tabId="1" name="PivotTable9"/>
    <pivotTable tabId="1" name="PivotTable13"/>
    <pivotTable tabId="1" name="PivotTable14"/>
    <pivotTable tabId="1" name="PivotTable15"/>
    <pivotTable tabId="1" name="PivotTable17"/>
    <pivotTable tabId="1" name="PivotTable18"/>
  </pivotTables>
  <data>
    <olap pivotCacheId="662669145">
      <levels count="2">
        <level uniqueName="[dim_hotels].[city].[(All)]" sourceCaption="(All)" count="0"/>
        <level uniqueName="[dim_hotels].[city].[city]" sourceCaption="city" count="4">
          <ranges>
            <range startItem="0">
              <i n="[dim_hotels].[city].&amp;[Bangalore]" c="Bangalore"/>
              <i n="[dim_hotels].[city].&amp;[Delhi]" c="Delhi"/>
              <i n="[dim_hotels].[city].&amp;[Hyderabad]" c="Hyderabad"/>
              <i n="[dim_hotels].[city].&amp;[Mumbai]" c="Mumbai"/>
            </range>
          </ranges>
        </level>
      </levels>
      <selections count="1">
        <selection n="[dim_hotels].[city].[All]"/>
      </selections>
    </olap>
  </data>
  <extLst>
    <x:ext xmlns:x15="http://schemas.microsoft.com/office/spreadsheetml/2010/11/main" uri="{470722E0-AACD-4C17-9CDC-17EF765DBC7E}">
      <x15:slicerCacheHideItemsWithNoData count="1">
        <x15:slicerCacheOlapLevelName uniqueName="[dim_hotels].[city].[city]"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BBBEEF4-3F04-455C-AE63-1B0CC1F1B5FC}" cache="Slicer_city" caption="cit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E9515D8C-0F98-4602-876B-C7110DAFB41C}" cache="Slicer_city" columnCount="4" level="1" style="Slicer Style 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149B4760-8DCC-484E-BDF8-5A0B206EBA96}" cache="Slicer_city" columnCount="4" level="1" style="Slicer Style 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3728E81-FAF5-471D-B725-043818F74A8D}" name="new_data_august" displayName="new_data_august" ref="A1:M8" tableType="queryTable" totalsRowShown="0">
  <autoFilter ref="A1:M8" xr:uid="{F3728E81-FAF5-471D-B725-043818F74A8D}"/>
  <tableColumns count="13">
    <tableColumn id="1" xr3:uid="{3B0C1DE3-10BD-411A-9B75-8FD481B13250}" uniqueName="1" name="property_id" queryTableFieldId="1"/>
    <tableColumn id="2" xr3:uid="{0AAFB3FE-7983-487D-B594-FF96E6C4B86B}" uniqueName="2" name="property_name" queryTableFieldId="2" dataDxfId="36"/>
    <tableColumn id="3" xr3:uid="{31DDA29A-001B-445C-AD70-D8D802029D8C}" uniqueName="3" name="category" queryTableFieldId="3" dataDxfId="35"/>
    <tableColumn id="4" xr3:uid="{F1F80346-C3C4-4D3C-B393-57A72EB67224}" uniqueName="4" name="city" queryTableFieldId="4" dataDxfId="34"/>
    <tableColumn id="5" xr3:uid="{94FB7381-0E2A-4186-8406-9CFB889A453B}" uniqueName="5" name="room_category" queryTableFieldId="5" dataDxfId="33"/>
    <tableColumn id="6" xr3:uid="{FCB66183-9C48-4E6D-9366-4B8701CAAE0F}" uniqueName="6" name="room_class" queryTableFieldId="6" dataDxfId="32"/>
    <tableColumn id="7" xr3:uid="{8A44BF2A-CC2D-408B-920E-467D045480FE}" uniqueName="7" name="check_in_date" queryTableFieldId="7" dataDxfId="31"/>
    <tableColumn id="8" xr3:uid="{14C8BF89-89A3-4EC0-B156-B1B8B1BCA6F3}" uniqueName="8" name="mmm yy" queryTableFieldId="8" dataDxfId="30"/>
    <tableColumn id="9" xr3:uid="{4DEA0A51-8D7B-46A0-81FD-C2DC548B8C33}" uniqueName="9" name="week no" queryTableFieldId="9" dataDxfId="29"/>
    <tableColumn id="10" xr3:uid="{808B8B6A-8183-46E8-94E6-55637DC3D030}" uniqueName="10" name="day_type" queryTableFieldId="10" dataDxfId="28"/>
    <tableColumn id="11" xr3:uid="{65E9AC69-29C1-4119-B150-F5EB7AB2D7F7}" uniqueName="11" name="successful_bookings" queryTableFieldId="11"/>
    <tableColumn id="12" xr3:uid="{A81CEC5F-A6B8-4BF4-A03F-8BCB2A03452C}" uniqueName="12" name="capacity" queryTableFieldId="12"/>
    <tableColumn id="13" xr3:uid="{BF3C1DBF-550B-42BB-A041-14C73281DA72}" uniqueName="13" name="occ%"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74CEE-EA3B-4796-9B8D-E6D8383F24B7}">
  <dimension ref="A1:M8"/>
  <sheetViews>
    <sheetView workbookViewId="0">
      <selection sqref="A1:M8"/>
    </sheetView>
  </sheetViews>
  <sheetFormatPr defaultRowHeight="14.4" x14ac:dyDescent="0.3"/>
  <cols>
    <col min="1" max="1" width="13.109375" bestFit="1" customWidth="1"/>
    <col min="2" max="2" width="16.44140625" bestFit="1" customWidth="1"/>
    <col min="3" max="3" width="10.5546875" bestFit="1" customWidth="1"/>
    <col min="4" max="4" width="9.21875" bestFit="1" customWidth="1"/>
    <col min="5" max="5" width="16.21875" bestFit="1" customWidth="1"/>
    <col min="6" max="6" width="12.6640625" bestFit="1" customWidth="1"/>
    <col min="7" max="7" width="15.5546875" bestFit="1" customWidth="1"/>
    <col min="8" max="8" width="10.6640625" bestFit="1" customWidth="1"/>
    <col min="9" max="9" width="10.33203125" bestFit="1" customWidth="1"/>
    <col min="10" max="10" width="11.109375" bestFit="1" customWidth="1"/>
    <col min="11" max="11" width="20.5546875" bestFit="1" customWidth="1"/>
    <col min="12" max="12" width="10.21875" bestFit="1" customWidth="1"/>
    <col min="13" max="13" width="7.5546875" bestFit="1" customWidth="1"/>
  </cols>
  <sheetData>
    <row r="1" spans="1:13" x14ac:dyDescent="0.3">
      <c r="A1" t="s">
        <v>3</v>
      </c>
      <c r="B1" t="s">
        <v>4</v>
      </c>
      <c r="C1" t="s">
        <v>5</v>
      </c>
      <c r="D1" t="s">
        <v>6</v>
      </c>
      <c r="E1" t="s">
        <v>22</v>
      </c>
      <c r="F1" t="s">
        <v>18</v>
      </c>
      <c r="G1" t="s">
        <v>21</v>
      </c>
      <c r="H1" t="s">
        <v>25</v>
      </c>
      <c r="I1" t="s">
        <v>26</v>
      </c>
      <c r="J1" t="s">
        <v>0</v>
      </c>
      <c r="K1" t="s">
        <v>23</v>
      </c>
      <c r="L1" t="s">
        <v>24</v>
      </c>
      <c r="M1" t="s">
        <v>27</v>
      </c>
    </row>
    <row r="2" spans="1:13" x14ac:dyDescent="0.3">
      <c r="A2">
        <v>16559</v>
      </c>
      <c r="B2" t="s">
        <v>9</v>
      </c>
      <c r="C2" t="s">
        <v>8</v>
      </c>
      <c r="D2" t="s">
        <v>10</v>
      </c>
      <c r="E2" t="s">
        <v>19</v>
      </c>
      <c r="F2" t="s">
        <v>20</v>
      </c>
      <c r="G2" s="1">
        <v>44774</v>
      </c>
      <c r="H2" s="1">
        <v>44774</v>
      </c>
      <c r="I2" t="s">
        <v>2</v>
      </c>
      <c r="J2" t="s">
        <v>1</v>
      </c>
      <c r="K2">
        <v>30</v>
      </c>
      <c r="L2">
        <v>30</v>
      </c>
      <c r="M2">
        <v>100</v>
      </c>
    </row>
    <row r="3" spans="1:13" x14ac:dyDescent="0.3">
      <c r="A3">
        <v>19562</v>
      </c>
      <c r="B3" t="s">
        <v>14</v>
      </c>
      <c r="C3" t="s">
        <v>8</v>
      </c>
      <c r="D3" t="s">
        <v>16</v>
      </c>
      <c r="E3" t="s">
        <v>19</v>
      </c>
      <c r="F3" t="s">
        <v>20</v>
      </c>
      <c r="G3" s="1">
        <v>44774</v>
      </c>
      <c r="H3" s="1">
        <v>44774</v>
      </c>
      <c r="I3" t="s">
        <v>2</v>
      </c>
      <c r="J3" t="s">
        <v>1</v>
      </c>
      <c r="K3">
        <v>21</v>
      </c>
      <c r="L3">
        <v>30</v>
      </c>
      <c r="M3">
        <v>70</v>
      </c>
    </row>
    <row r="4" spans="1:13" x14ac:dyDescent="0.3">
      <c r="A4">
        <v>19563</v>
      </c>
      <c r="B4" t="s">
        <v>15</v>
      </c>
      <c r="C4" t="s">
        <v>12</v>
      </c>
      <c r="D4" t="s">
        <v>16</v>
      </c>
      <c r="E4" t="s">
        <v>19</v>
      </c>
      <c r="F4" t="s">
        <v>20</v>
      </c>
      <c r="G4" s="1">
        <v>44774</v>
      </c>
      <c r="H4" s="1">
        <v>44774</v>
      </c>
      <c r="I4" t="s">
        <v>2</v>
      </c>
      <c r="J4" t="s">
        <v>1</v>
      </c>
      <c r="K4">
        <v>23</v>
      </c>
      <c r="L4">
        <v>30</v>
      </c>
      <c r="M4">
        <v>76.67</v>
      </c>
    </row>
    <row r="5" spans="1:13" x14ac:dyDescent="0.3">
      <c r="A5">
        <v>19558</v>
      </c>
      <c r="B5" t="s">
        <v>7</v>
      </c>
      <c r="C5" t="s">
        <v>8</v>
      </c>
      <c r="D5" t="s">
        <v>16</v>
      </c>
      <c r="E5" t="s">
        <v>19</v>
      </c>
      <c r="F5" t="s">
        <v>20</v>
      </c>
      <c r="G5" s="1">
        <v>44774</v>
      </c>
      <c r="H5" s="1">
        <v>44774</v>
      </c>
      <c r="I5" t="s">
        <v>2</v>
      </c>
      <c r="J5" t="s">
        <v>1</v>
      </c>
      <c r="K5">
        <v>30</v>
      </c>
      <c r="L5">
        <v>40</v>
      </c>
      <c r="M5">
        <v>75</v>
      </c>
    </row>
    <row r="6" spans="1:13" x14ac:dyDescent="0.3">
      <c r="A6">
        <v>19560</v>
      </c>
      <c r="B6" t="s">
        <v>11</v>
      </c>
      <c r="C6" t="s">
        <v>12</v>
      </c>
      <c r="D6" t="s">
        <v>16</v>
      </c>
      <c r="E6" t="s">
        <v>19</v>
      </c>
      <c r="F6" t="s">
        <v>20</v>
      </c>
      <c r="G6" s="1">
        <v>44774</v>
      </c>
      <c r="H6" s="1">
        <v>44774</v>
      </c>
      <c r="I6" t="s">
        <v>2</v>
      </c>
      <c r="J6" t="s">
        <v>1</v>
      </c>
      <c r="K6">
        <v>20</v>
      </c>
      <c r="L6">
        <v>26</v>
      </c>
      <c r="M6">
        <v>76.92</v>
      </c>
    </row>
    <row r="7" spans="1:13" x14ac:dyDescent="0.3">
      <c r="A7">
        <v>17561</v>
      </c>
      <c r="B7" t="s">
        <v>13</v>
      </c>
      <c r="C7" t="s">
        <v>8</v>
      </c>
      <c r="D7" t="s">
        <v>10</v>
      </c>
      <c r="E7" t="s">
        <v>19</v>
      </c>
      <c r="F7" t="s">
        <v>20</v>
      </c>
      <c r="G7" s="1">
        <v>44774</v>
      </c>
      <c r="H7" s="1">
        <v>44774</v>
      </c>
      <c r="I7" t="s">
        <v>2</v>
      </c>
      <c r="J7" t="s">
        <v>1</v>
      </c>
      <c r="K7">
        <v>18</v>
      </c>
      <c r="L7">
        <v>26</v>
      </c>
      <c r="M7">
        <v>69.23</v>
      </c>
    </row>
    <row r="8" spans="1:13" x14ac:dyDescent="0.3">
      <c r="A8">
        <v>17564</v>
      </c>
      <c r="B8" t="s">
        <v>17</v>
      </c>
      <c r="C8" t="s">
        <v>12</v>
      </c>
      <c r="D8" t="s">
        <v>10</v>
      </c>
      <c r="E8" t="s">
        <v>19</v>
      </c>
      <c r="F8" t="s">
        <v>20</v>
      </c>
      <c r="G8" s="1">
        <v>44774</v>
      </c>
      <c r="H8" s="1">
        <v>44774</v>
      </c>
      <c r="I8" t="s">
        <v>2</v>
      </c>
      <c r="J8" t="s">
        <v>1</v>
      </c>
      <c r="K8">
        <v>10</v>
      </c>
      <c r="L8">
        <v>16</v>
      </c>
      <c r="M8">
        <v>62.5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55127-CFED-4EFB-93D0-353BF04719CE}">
  <dimension ref="J15:R18"/>
  <sheetViews>
    <sheetView showGridLines="0" tabSelected="1" workbookViewId="0"/>
  </sheetViews>
  <sheetFormatPr defaultRowHeight="14.4" x14ac:dyDescent="0.3"/>
  <cols>
    <col min="1" max="16384" width="8.88671875" style="6"/>
  </cols>
  <sheetData>
    <row r="15" spans="10:18" x14ac:dyDescent="0.3">
      <c r="J15" s="6" t="s">
        <v>80</v>
      </c>
      <c r="R15" s="6">
        <f>KPI!E175</f>
        <v>14954922</v>
      </c>
    </row>
    <row r="18" spans="17:17" x14ac:dyDescent="0.3">
      <c r="Q18" s="6">
        <f>KPI!G122</f>
        <v>45777123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67A49-61BD-41A0-88D4-A2FFED32D590}">
  <dimension ref="A1"/>
  <sheetViews>
    <sheetView workbookViewId="0">
      <selection activeCell="H14" sqref="H14"/>
    </sheetView>
  </sheetViews>
  <sheetFormatPr defaultRowHeight="14.4" x14ac:dyDescent="0.3"/>
  <cols>
    <col min="1" max="1" width="18.88671875" bestFit="1" customWidth="1"/>
    <col min="2" max="2" width="13.109375" bestFit="1" customWidth="1"/>
    <col min="3" max="3" width="14.88671875" bestFit="1" customWidth="1"/>
    <col min="4" max="4" width="15.5546875" bestFit="1" customWidth="1"/>
    <col min="5" max="5" width="15.88671875" bestFit="1" customWidth="1"/>
    <col min="6" max="6" width="11.77734375" bestFit="1" customWidth="1"/>
    <col min="7" max="7" width="16.21875" bestFit="1" customWidth="1"/>
    <col min="8" max="8" width="18.5546875" bestFit="1" customWidth="1"/>
    <col min="9" max="9" width="14.44140625" bestFit="1" customWidth="1"/>
    <col min="10" max="10" width="16.21875" bestFit="1" customWidth="1"/>
    <col min="11" max="11" width="19.88671875" bestFit="1" customWidth="1"/>
    <col min="12" max="12" width="17.6640625"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9FB6E-34FD-466F-BBB8-83DE96F99062}">
  <dimension ref="A1"/>
  <sheetViews>
    <sheetView workbookViewId="0">
      <selection sqref="A1:E9201"/>
    </sheetView>
  </sheetViews>
  <sheetFormatPr defaultRowHeight="14.4" x14ac:dyDescent="0.3"/>
  <cols>
    <col min="1" max="1" width="13.109375" bestFit="1" customWidth="1"/>
    <col min="2" max="2" width="15.5546875" bestFit="1" customWidth="1"/>
    <col min="3" max="3" width="16.21875" bestFit="1" customWidth="1"/>
    <col min="4" max="4" width="20.5546875" bestFit="1" customWidth="1"/>
    <col min="5" max="5" width="10.2187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6A4AC-9059-4DF8-8827-3344D8CD471D}">
  <dimension ref="A1"/>
  <sheetViews>
    <sheetView workbookViewId="0">
      <selection sqref="A1:B5"/>
    </sheetView>
  </sheetViews>
  <sheetFormatPr defaultRowHeight="14.4" x14ac:dyDescent="0.3"/>
  <cols>
    <col min="1" max="1" width="10.33203125" bestFit="1" customWidth="1"/>
    <col min="2" max="2" width="12.664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C7538-ABB3-4B18-A490-E90A565FA252}">
  <dimension ref="A1"/>
  <sheetViews>
    <sheetView workbookViewId="0">
      <selection sqref="A1:D26"/>
    </sheetView>
  </sheetViews>
  <sheetFormatPr defaultRowHeight="14.4" x14ac:dyDescent="0.3"/>
  <cols>
    <col min="1" max="1" width="13.109375" bestFit="1" customWidth="1"/>
    <col min="2" max="2" width="16.44140625" bestFit="1" customWidth="1"/>
    <col min="3" max="3" width="10.5546875" bestFit="1" customWidth="1"/>
    <col min="4" max="4" width="9.77734375" bestFit="1" customWidth="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BACE4-AEDA-4A31-B2A1-A10A904B51B2}">
  <dimension ref="A1"/>
  <sheetViews>
    <sheetView workbookViewId="0">
      <selection sqref="A1:D93"/>
    </sheetView>
  </sheetViews>
  <sheetFormatPr defaultRowHeight="14.4" x14ac:dyDescent="0.3"/>
  <cols>
    <col min="1" max="1" width="12.21875" bestFit="1" customWidth="1"/>
    <col min="2" max="2" width="11.21875" bestFit="1" customWidth="1"/>
    <col min="3" max="3" width="10.88671875" bestFit="1" customWidth="1"/>
    <col min="4" max="4" width="11.109375" bestFit="1"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B466C-13D4-490D-8646-62D504C5AB3D}">
  <dimension ref="A1"/>
  <sheetViews>
    <sheetView workbookViewId="0"/>
  </sheetViews>
  <sheetFormatPr defaultRowHeight="14.4" x14ac:dyDescent="0.3"/>
  <cols>
    <col min="1" max="1" width="26" bestFit="1" customWidth="1"/>
    <col min="2" max="2" width="11.33203125" bestFit="1" customWidth="1"/>
    <col min="3" max="5" width="15.44140625" bestFit="1" customWidth="1"/>
    <col min="6" max="6" width="80.88671875" bestFit="1"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CF2D7-8DDA-4C40-A17D-F5D2BD931952}">
  <dimension ref="A2:L257"/>
  <sheetViews>
    <sheetView topLeftCell="A237" zoomScale="102" zoomScaleNormal="102" workbookViewId="0">
      <selection activeCell="D250" sqref="D250"/>
    </sheetView>
  </sheetViews>
  <sheetFormatPr defaultRowHeight="14.4" x14ac:dyDescent="0.3"/>
  <cols>
    <col min="1" max="1" width="12.88671875" bestFit="1" customWidth="1"/>
    <col min="2" max="2" width="31.21875" bestFit="1" customWidth="1"/>
    <col min="3" max="3" width="23.88671875" bestFit="1" customWidth="1"/>
    <col min="4" max="4" width="22.6640625" bestFit="1" customWidth="1"/>
    <col min="5" max="6" width="12" bestFit="1" customWidth="1"/>
    <col min="7" max="7" width="11.5546875" bestFit="1" customWidth="1"/>
    <col min="8" max="9" width="10" bestFit="1" customWidth="1"/>
    <col min="10" max="10" width="11.6640625" bestFit="1" customWidth="1"/>
  </cols>
  <sheetData>
    <row r="2" spans="1:3" x14ac:dyDescent="0.3">
      <c r="A2" t="s">
        <v>45</v>
      </c>
      <c r="B2" t="s">
        <v>47</v>
      </c>
      <c r="C2" t="s">
        <v>43</v>
      </c>
    </row>
    <row r="3" spans="1:3" x14ac:dyDescent="0.3">
      <c r="A3" t="s">
        <v>28</v>
      </c>
      <c r="B3" t="s">
        <v>46</v>
      </c>
      <c r="C3" t="s">
        <v>42</v>
      </c>
    </row>
    <row r="4" spans="1:3" x14ac:dyDescent="0.3">
      <c r="A4" s="11">
        <v>2007285455</v>
      </c>
      <c r="B4" s="11">
        <v>1708536599</v>
      </c>
      <c r="C4" s="18">
        <v>134573</v>
      </c>
    </row>
    <row r="5" spans="1:3" x14ac:dyDescent="0.3">
      <c r="A5" s="11">
        <f>GETPIVOTDATA("[Measures].[Sum of revenue_generated]",$A$3)</f>
        <v>2007285455</v>
      </c>
      <c r="B5" s="12">
        <f>GETPIVOTDATA("[Measures].[Sum of revenue_realized]",$A$3)</f>
        <v>1708536599</v>
      </c>
      <c r="C5" s="18">
        <f>GETPIVOTDATA("[Measures].[Count of booking_id]",$A$3)</f>
        <v>134573</v>
      </c>
    </row>
    <row r="6" spans="1:3" x14ac:dyDescent="0.3">
      <c r="A6" t="s">
        <v>48</v>
      </c>
    </row>
    <row r="7" spans="1:3" x14ac:dyDescent="0.3">
      <c r="A7" s="12">
        <f>GETPIVOTDATA("[Measures].[Sum of revenue_generated]",$A$3)-GETPIVOTDATA("[Measures].[Sum of revenue_realized]",$A$3)</f>
        <v>298748856</v>
      </c>
    </row>
    <row r="12" spans="1:3" x14ac:dyDescent="0.3">
      <c r="A12" s="23" t="s">
        <v>38</v>
      </c>
      <c r="B12" s="23"/>
    </row>
    <row r="13" spans="1:3" x14ac:dyDescent="0.3">
      <c r="A13" s="2" t="s">
        <v>29</v>
      </c>
      <c r="B13" t="s">
        <v>31</v>
      </c>
    </row>
    <row r="14" spans="1:3" x14ac:dyDescent="0.3">
      <c r="A14" s="3" t="s">
        <v>32</v>
      </c>
      <c r="B14" s="5">
        <v>0.58040233660729224</v>
      </c>
    </row>
    <row r="15" spans="1:3" x14ac:dyDescent="0.3">
      <c r="A15" s="3" t="s">
        <v>33</v>
      </c>
      <c r="B15" s="5">
        <v>0.58028290831210483</v>
      </c>
    </row>
    <row r="16" spans="1:3" x14ac:dyDescent="0.3">
      <c r="A16" s="3" t="s">
        <v>34</v>
      </c>
      <c r="B16" s="5">
        <v>0.59300161116197925</v>
      </c>
    </row>
    <row r="17" spans="1:6" x14ac:dyDescent="0.3">
      <c r="A17" s="3" t="s">
        <v>20</v>
      </c>
      <c r="B17" s="5">
        <v>0.58224215635140242</v>
      </c>
    </row>
    <row r="19" spans="1:6" x14ac:dyDescent="0.3">
      <c r="A19" s="22" t="s">
        <v>37</v>
      </c>
      <c r="B19" s="22"/>
    </row>
    <row r="20" spans="1:6" x14ac:dyDescent="0.3">
      <c r="A20" s="2" t="s">
        <v>29</v>
      </c>
      <c r="B20" t="s">
        <v>31</v>
      </c>
    </row>
    <row r="21" spans="1:6" x14ac:dyDescent="0.3">
      <c r="A21" s="3" t="s">
        <v>16</v>
      </c>
      <c r="B21" s="5">
        <v>0.56594061192620682</v>
      </c>
    </row>
    <row r="22" spans="1:6" x14ac:dyDescent="0.3">
      <c r="A22" s="3" t="s">
        <v>35</v>
      </c>
      <c r="B22" s="5">
        <v>0.61606265220208978</v>
      </c>
    </row>
    <row r="23" spans="1:6" x14ac:dyDescent="0.3">
      <c r="A23" s="3" t="s">
        <v>36</v>
      </c>
      <c r="B23" s="5">
        <v>0.58144463921680489</v>
      </c>
    </row>
    <row r="24" spans="1:6" x14ac:dyDescent="0.3">
      <c r="A24" s="3" t="s">
        <v>10</v>
      </c>
      <c r="B24" s="5">
        <v>0.57936449004319013</v>
      </c>
    </row>
    <row r="25" spans="1:6" x14ac:dyDescent="0.3">
      <c r="E25" t="str">
        <f>A29</f>
        <v>weekday</v>
      </c>
      <c r="F25" s="18">
        <f>VLOOKUP(E25,$A$29:$C$30,3,0)</f>
        <v>84358</v>
      </c>
    </row>
    <row r="26" spans="1:6" x14ac:dyDescent="0.3">
      <c r="E26" t="str">
        <f>A30</f>
        <v>weekend</v>
      </c>
      <c r="F26" s="18">
        <f>VLOOKUP(E26,$A$29:$C$30,3,0)</f>
        <v>50215</v>
      </c>
    </row>
    <row r="27" spans="1:6" x14ac:dyDescent="0.3">
      <c r="A27" s="22" t="s">
        <v>40</v>
      </c>
      <c r="B27" s="22"/>
    </row>
    <row r="28" spans="1:6" x14ac:dyDescent="0.3">
      <c r="A28" s="2" t="s">
        <v>29</v>
      </c>
      <c r="B28" t="s">
        <v>31</v>
      </c>
      <c r="C28" t="s">
        <v>44</v>
      </c>
    </row>
    <row r="29" spans="1:6" x14ac:dyDescent="0.3">
      <c r="A29" s="3" t="s">
        <v>41</v>
      </c>
      <c r="B29" s="5">
        <v>0.51822307335493867</v>
      </c>
      <c r="C29" s="18">
        <v>84358</v>
      </c>
    </row>
    <row r="30" spans="1:6" x14ac:dyDescent="0.3">
      <c r="A30" s="3" t="s">
        <v>39</v>
      </c>
      <c r="B30" s="5">
        <v>0.74241003242237746</v>
      </c>
      <c r="C30" s="18">
        <v>50215</v>
      </c>
    </row>
    <row r="33" spans="1:12" x14ac:dyDescent="0.3">
      <c r="A33" s="2" t="s">
        <v>29</v>
      </c>
      <c r="B33" t="s">
        <v>46</v>
      </c>
      <c r="C33" t="s">
        <v>56</v>
      </c>
      <c r="F33" s="7" t="s">
        <v>57</v>
      </c>
      <c r="G33" s="7" t="s">
        <v>58</v>
      </c>
      <c r="H33" s="10" t="s">
        <v>59</v>
      </c>
      <c r="I33" s="10" t="s">
        <v>60</v>
      </c>
      <c r="J33" s="10" t="s">
        <v>61</v>
      </c>
    </row>
    <row r="34" spans="1:12" x14ac:dyDescent="0.3">
      <c r="A34" s="3" t="s">
        <v>49</v>
      </c>
      <c r="B34">
        <v>86374933</v>
      </c>
      <c r="C34" s="5">
        <v>5.0554921124051376E-2</v>
      </c>
      <c r="E34" s="3" t="s">
        <v>49</v>
      </c>
      <c r="F34">
        <v>3</v>
      </c>
      <c r="G34">
        <v>3</v>
      </c>
      <c r="H34" s="12">
        <f>VLOOKUP(E34,A34:C40,2,0)</f>
        <v>86374933</v>
      </c>
      <c r="I34" s="12" t="str">
        <f>IF(H34=MAX($H$34:$H$40),H34,"")</f>
        <v/>
      </c>
      <c r="J34" s="12">
        <f>IF(H34=MAX($H$34:$H$40),"",H34)</f>
        <v>86374933</v>
      </c>
    </row>
    <row r="35" spans="1:12" x14ac:dyDescent="0.3">
      <c r="A35" s="3" t="s">
        <v>50</v>
      </c>
      <c r="B35">
        <v>168948637</v>
      </c>
      <c r="C35" s="5">
        <v>9.888499731225249E-2</v>
      </c>
      <c r="E35" s="3" t="s">
        <v>50</v>
      </c>
      <c r="F35">
        <v>7</v>
      </c>
      <c r="G35">
        <v>2</v>
      </c>
      <c r="H35" s="12">
        <f t="shared" ref="H35:H40" si="0">VLOOKUP(E35,A35:C41,2,0)</f>
        <v>168948637</v>
      </c>
      <c r="I35" s="12" t="str">
        <f t="shared" ref="I35:I40" si="1">IF(H35=MAX($H$34:$H$40),H35,"")</f>
        <v/>
      </c>
      <c r="J35" s="12">
        <f t="shared" ref="J35:J40" si="2">IF(H35=MAX($H$34:$H$40),"",H35)</f>
        <v>168948637</v>
      </c>
    </row>
    <row r="36" spans="1:12" x14ac:dyDescent="0.3">
      <c r="A36" s="3" t="s">
        <v>51</v>
      </c>
      <c r="B36">
        <v>102531334</v>
      </c>
      <c r="C36" s="5">
        <v>6.0011201434029098E-2</v>
      </c>
      <c r="E36" s="3" t="s">
        <v>51</v>
      </c>
      <c r="F36">
        <v>4.5</v>
      </c>
      <c r="G36">
        <v>1</v>
      </c>
      <c r="H36" s="12">
        <f t="shared" si="0"/>
        <v>102531334</v>
      </c>
      <c r="I36" s="12" t="str">
        <f t="shared" si="1"/>
        <v/>
      </c>
      <c r="J36" s="12">
        <f t="shared" si="2"/>
        <v>102531334</v>
      </c>
    </row>
    <row r="37" spans="1:12" x14ac:dyDescent="0.3">
      <c r="A37" s="3" t="s">
        <v>52</v>
      </c>
      <c r="B37">
        <v>187494028</v>
      </c>
      <c r="C37" s="5">
        <v>0.10973954442049386</v>
      </c>
      <c r="E37" s="3" t="s">
        <v>52</v>
      </c>
      <c r="F37">
        <v>3</v>
      </c>
      <c r="G37">
        <v>8</v>
      </c>
      <c r="H37" s="12">
        <f t="shared" si="0"/>
        <v>187494028</v>
      </c>
      <c r="I37" s="12" t="str">
        <f t="shared" si="1"/>
        <v/>
      </c>
      <c r="J37" s="12">
        <f t="shared" si="2"/>
        <v>187494028</v>
      </c>
    </row>
    <row r="38" spans="1:12" x14ac:dyDescent="0.3">
      <c r="A38" s="3" t="s">
        <v>53</v>
      </c>
      <c r="B38">
        <v>340814104</v>
      </c>
      <c r="C38" s="5">
        <v>0.19947720417547812</v>
      </c>
      <c r="E38" s="3" t="s">
        <v>53</v>
      </c>
      <c r="F38">
        <v>7</v>
      </c>
      <c r="G38">
        <v>6</v>
      </c>
      <c r="H38" s="12">
        <f t="shared" si="0"/>
        <v>340814104</v>
      </c>
      <c r="I38" s="12" t="str">
        <f t="shared" si="1"/>
        <v/>
      </c>
      <c r="J38" s="12">
        <f t="shared" si="2"/>
        <v>340814104</v>
      </c>
    </row>
    <row r="39" spans="1:12" x14ac:dyDescent="0.3">
      <c r="A39" s="3" t="s">
        <v>54</v>
      </c>
      <c r="B39">
        <v>699306762</v>
      </c>
      <c r="C39" s="5">
        <v>0.40930159904640123</v>
      </c>
      <c r="E39" s="3" t="s">
        <v>54</v>
      </c>
      <c r="F39">
        <v>5</v>
      </c>
      <c r="G39">
        <v>8</v>
      </c>
      <c r="H39" s="12">
        <f t="shared" si="0"/>
        <v>699306762</v>
      </c>
      <c r="I39" s="12">
        <f t="shared" si="1"/>
        <v>699306762</v>
      </c>
      <c r="J39" s="12" t="str">
        <f t="shared" si="2"/>
        <v/>
      </c>
      <c r="L39" s="12"/>
    </row>
    <row r="40" spans="1:12" x14ac:dyDescent="0.3">
      <c r="A40" s="3" t="s">
        <v>55</v>
      </c>
      <c r="B40">
        <v>123066801</v>
      </c>
      <c r="C40" s="5">
        <v>7.2030532487293825E-2</v>
      </c>
      <c r="E40" s="8" t="s">
        <v>55</v>
      </c>
      <c r="F40" s="9">
        <v>8</v>
      </c>
      <c r="G40" s="9">
        <v>4</v>
      </c>
      <c r="H40" s="17">
        <f t="shared" si="0"/>
        <v>123066801</v>
      </c>
      <c r="I40" s="17" t="str">
        <f t="shared" si="1"/>
        <v/>
      </c>
      <c r="J40" s="17">
        <f t="shared" si="2"/>
        <v>123066801</v>
      </c>
    </row>
    <row r="41" spans="1:12" x14ac:dyDescent="0.3">
      <c r="A41" s="3" t="s">
        <v>30</v>
      </c>
      <c r="B41">
        <v>1708536599</v>
      </c>
      <c r="C41" s="5">
        <v>1</v>
      </c>
    </row>
    <row r="45" spans="1:12" x14ac:dyDescent="0.3">
      <c r="A45" s="22" t="s">
        <v>62</v>
      </c>
      <c r="B45" s="22"/>
    </row>
    <row r="46" spans="1:12" x14ac:dyDescent="0.3">
      <c r="A46" s="2" t="s">
        <v>29</v>
      </c>
      <c r="B46" t="s">
        <v>42</v>
      </c>
      <c r="C46" t="s">
        <v>77</v>
      </c>
      <c r="E46" s="3" t="s">
        <v>49</v>
      </c>
      <c r="F46" s="13">
        <f t="shared" ref="F46:F52" si="3">VLOOKUP(E46,$A$47:$C$53,2,0)</f>
        <v>6753</v>
      </c>
      <c r="G46" s="5">
        <f t="shared" ref="G46:G52" si="4">VLOOKUP(E46,$A$47:$C$53,3,0)</f>
        <v>5.0180942685382653E-2</v>
      </c>
    </row>
    <row r="47" spans="1:12" x14ac:dyDescent="0.3">
      <c r="A47" s="3" t="s">
        <v>49</v>
      </c>
      <c r="B47">
        <v>6753</v>
      </c>
      <c r="C47" s="5">
        <v>5.0180942685382653E-2</v>
      </c>
      <c r="E47" s="3" t="s">
        <v>50</v>
      </c>
      <c r="F47" s="13">
        <f t="shared" si="3"/>
        <v>13374</v>
      </c>
      <c r="G47" s="5">
        <f t="shared" si="4"/>
        <v>9.9381005105035933E-2</v>
      </c>
    </row>
    <row r="48" spans="1:12" x14ac:dyDescent="0.3">
      <c r="A48" s="3" t="s">
        <v>50</v>
      </c>
      <c r="B48">
        <v>13374</v>
      </c>
      <c r="C48" s="5">
        <v>9.9381005105035933E-2</v>
      </c>
      <c r="E48" s="3" t="s">
        <v>51</v>
      </c>
      <c r="F48" s="13">
        <f t="shared" si="3"/>
        <v>8106</v>
      </c>
      <c r="G48" s="5">
        <f t="shared" si="4"/>
        <v>6.0234965409108811E-2</v>
      </c>
    </row>
    <row r="49" spans="1:7" x14ac:dyDescent="0.3">
      <c r="A49" s="3" t="s">
        <v>51</v>
      </c>
      <c r="B49">
        <v>8106</v>
      </c>
      <c r="C49" s="5">
        <v>6.0234965409108811E-2</v>
      </c>
      <c r="E49" s="3" t="s">
        <v>52</v>
      </c>
      <c r="F49" s="13">
        <f t="shared" si="3"/>
        <v>14753</v>
      </c>
      <c r="G49" s="5">
        <f t="shared" si="4"/>
        <v>0.10962823151746635</v>
      </c>
    </row>
    <row r="50" spans="1:7" x14ac:dyDescent="0.3">
      <c r="A50" s="3" t="s">
        <v>52</v>
      </c>
      <c r="B50">
        <v>14753</v>
      </c>
      <c r="C50" s="5">
        <v>0.10962823151746635</v>
      </c>
      <c r="E50" s="3" t="s">
        <v>53</v>
      </c>
      <c r="F50" s="13">
        <f t="shared" si="3"/>
        <v>26896</v>
      </c>
      <c r="G50" s="5">
        <f t="shared" si="4"/>
        <v>0.19986178505346541</v>
      </c>
    </row>
    <row r="51" spans="1:7" x14ac:dyDescent="0.3">
      <c r="A51" s="3" t="s">
        <v>53</v>
      </c>
      <c r="B51">
        <v>26896</v>
      </c>
      <c r="C51" s="5">
        <v>0.19986178505346541</v>
      </c>
      <c r="E51" s="3" t="s">
        <v>54</v>
      </c>
      <c r="F51" s="13">
        <f t="shared" si="3"/>
        <v>55061</v>
      </c>
      <c r="G51" s="5">
        <f t="shared" si="4"/>
        <v>0.40915339629792008</v>
      </c>
    </row>
    <row r="52" spans="1:7" x14ac:dyDescent="0.3">
      <c r="A52" s="3" t="s">
        <v>54</v>
      </c>
      <c r="B52">
        <v>55061</v>
      </c>
      <c r="C52" s="5">
        <v>0.40915339629792008</v>
      </c>
      <c r="E52" s="3" t="s">
        <v>55</v>
      </c>
      <c r="F52" s="13">
        <f t="shared" si="3"/>
        <v>9630</v>
      </c>
      <c r="G52" s="5">
        <f t="shared" si="4"/>
        <v>7.1559673931620757E-2</v>
      </c>
    </row>
    <row r="53" spans="1:7" x14ac:dyDescent="0.3">
      <c r="A53" s="3" t="s">
        <v>55</v>
      </c>
      <c r="B53">
        <v>9630</v>
      </c>
      <c r="C53" s="5">
        <v>7.1559673931620757E-2</v>
      </c>
    </row>
    <row r="55" spans="1:7" x14ac:dyDescent="0.3">
      <c r="A55" s="22" t="s">
        <v>63</v>
      </c>
      <c r="B55" s="22"/>
    </row>
    <row r="56" spans="1:7" x14ac:dyDescent="0.3">
      <c r="A56" s="2" t="s">
        <v>29</v>
      </c>
      <c r="B56" t="s">
        <v>46</v>
      </c>
      <c r="C56" t="s">
        <v>56</v>
      </c>
    </row>
    <row r="57" spans="1:7" x14ac:dyDescent="0.3">
      <c r="A57" s="3" t="s">
        <v>64</v>
      </c>
      <c r="B57" s="11">
        <v>138065854</v>
      </c>
      <c r="C57" s="11">
        <v>138065854</v>
      </c>
    </row>
    <row r="58" spans="1:7" x14ac:dyDescent="0.3">
      <c r="A58" s="3" t="s">
        <v>65</v>
      </c>
      <c r="B58" s="11">
        <v>139388860</v>
      </c>
      <c r="C58" s="11">
        <v>139388860</v>
      </c>
    </row>
    <row r="59" spans="1:7" x14ac:dyDescent="0.3">
      <c r="A59" s="3" t="s">
        <v>66</v>
      </c>
      <c r="B59" s="11">
        <v>114922175</v>
      </c>
      <c r="C59" s="11">
        <v>114922175</v>
      </c>
    </row>
    <row r="60" spans="1:7" x14ac:dyDescent="0.3">
      <c r="A60" s="3" t="s">
        <v>67</v>
      </c>
      <c r="B60" s="11">
        <v>138720126</v>
      </c>
      <c r="C60" s="11">
        <v>138720126</v>
      </c>
    </row>
    <row r="61" spans="1:7" x14ac:dyDescent="0.3">
      <c r="A61" s="3" t="s">
        <v>68</v>
      </c>
      <c r="B61" s="11">
        <v>115568569</v>
      </c>
      <c r="C61" s="11">
        <v>115568569</v>
      </c>
    </row>
    <row r="62" spans="1:7" x14ac:dyDescent="0.3">
      <c r="A62" s="3" t="s">
        <v>69</v>
      </c>
      <c r="B62" s="11">
        <v>139575203</v>
      </c>
      <c r="C62" s="11">
        <v>139575203</v>
      </c>
    </row>
    <row r="63" spans="1:7" x14ac:dyDescent="0.3">
      <c r="A63" s="3" t="s">
        <v>70</v>
      </c>
      <c r="B63" s="11">
        <v>138674279</v>
      </c>
      <c r="C63" s="11">
        <v>138674279</v>
      </c>
    </row>
    <row r="64" spans="1:7" x14ac:dyDescent="0.3">
      <c r="A64" s="3" t="s">
        <v>71</v>
      </c>
      <c r="B64" s="11">
        <v>114152421</v>
      </c>
      <c r="C64" s="11">
        <v>114152421</v>
      </c>
      <c r="F64" s="11"/>
    </row>
    <row r="65" spans="1:5" x14ac:dyDescent="0.3">
      <c r="A65" s="3" t="s">
        <v>72</v>
      </c>
      <c r="B65" s="11">
        <v>139555632</v>
      </c>
      <c r="C65" s="11">
        <v>139555632</v>
      </c>
    </row>
    <row r="66" spans="1:5" x14ac:dyDescent="0.3">
      <c r="A66" s="3" t="s">
        <v>73</v>
      </c>
      <c r="B66" s="11">
        <v>139383916</v>
      </c>
      <c r="C66" s="11">
        <v>139383916</v>
      </c>
    </row>
    <row r="67" spans="1:5" x14ac:dyDescent="0.3">
      <c r="A67" s="3" t="s">
        <v>74</v>
      </c>
      <c r="B67" s="11">
        <v>139730590</v>
      </c>
      <c r="C67" s="11">
        <v>139730590</v>
      </c>
    </row>
    <row r="68" spans="1:5" x14ac:dyDescent="0.3">
      <c r="A68" s="3" t="s">
        <v>75</v>
      </c>
      <c r="B68" s="11">
        <v>114797648</v>
      </c>
      <c r="C68" s="11">
        <v>114797648</v>
      </c>
    </row>
    <row r="69" spans="1:5" x14ac:dyDescent="0.3">
      <c r="A69" s="3" t="s">
        <v>76</v>
      </c>
      <c r="B69" s="11">
        <v>115029725</v>
      </c>
      <c r="C69" s="11">
        <v>115029725</v>
      </c>
    </row>
    <row r="70" spans="1:5" x14ac:dyDescent="0.3">
      <c r="A70" s="3" t="s">
        <v>2</v>
      </c>
      <c r="B70" s="11">
        <v>20971601</v>
      </c>
      <c r="C70" s="11">
        <v>20971601</v>
      </c>
    </row>
    <row r="73" spans="1:5" x14ac:dyDescent="0.3">
      <c r="A73" s="22" t="s">
        <v>78</v>
      </c>
      <c r="B73" s="22"/>
    </row>
    <row r="74" spans="1:5" x14ac:dyDescent="0.3">
      <c r="A74" s="2" t="s">
        <v>29</v>
      </c>
      <c r="B74" t="s">
        <v>79</v>
      </c>
    </row>
    <row r="75" spans="1:5" x14ac:dyDescent="0.3">
      <c r="A75" s="3" t="s">
        <v>41</v>
      </c>
      <c r="B75" s="19">
        <v>12679.581331942436</v>
      </c>
      <c r="C75" t="str">
        <f>(A75)</f>
        <v>weekday</v>
      </c>
      <c r="D75" s="19">
        <f>VLOOKUP(C75,$A$75:$B$76,2,0)</f>
        <v>12679.581331942436</v>
      </c>
      <c r="E75" s="20">
        <f>(D75/(D75+D76))</f>
        <v>0.49913481112059338</v>
      </c>
    </row>
    <row r="76" spans="1:5" x14ac:dyDescent="0.3">
      <c r="A76" s="3" t="s">
        <v>39</v>
      </c>
      <c r="B76" s="19">
        <v>12723.538325201633</v>
      </c>
      <c r="C76" t="str">
        <f>(A76)</f>
        <v>weekend</v>
      </c>
      <c r="D76" s="19">
        <f>VLOOKUP(C76,$A$75:$B$76,2,0)</f>
        <v>12723.538325201633</v>
      </c>
      <c r="E76" s="20">
        <f>D76/(D75+D76)</f>
        <v>0.50086518887940668</v>
      </c>
    </row>
    <row r="82" spans="1:4" x14ac:dyDescent="0.3">
      <c r="A82" s="2" t="s">
        <v>29</v>
      </c>
      <c r="B82" t="s">
        <v>42</v>
      </c>
    </row>
    <row r="83" spans="1:4" x14ac:dyDescent="0.3">
      <c r="A83" s="3" t="s">
        <v>81</v>
      </c>
      <c r="B83" s="18">
        <v>33416</v>
      </c>
      <c r="C83" s="18">
        <f>GETPIVOTDATA("[Measures].[Count of booking_id]",$A$82,"[fact_bookings].[booking_status]","[fact_bookings].[booking_status].&amp;[Cancelled]")</f>
        <v>33416</v>
      </c>
    </row>
    <row r="84" spans="1:4" x14ac:dyDescent="0.3">
      <c r="A84" s="3" t="s">
        <v>82</v>
      </c>
      <c r="B84" s="18">
        <v>94399</v>
      </c>
    </row>
    <row r="85" spans="1:4" x14ac:dyDescent="0.3">
      <c r="A85" s="3" t="s">
        <v>83</v>
      </c>
      <c r="B85" s="18">
        <v>6758</v>
      </c>
    </row>
    <row r="91" spans="1:4" x14ac:dyDescent="0.3">
      <c r="A91" s="2" t="s">
        <v>29</v>
      </c>
      <c r="B91" t="s">
        <v>42</v>
      </c>
    </row>
    <row r="92" spans="1:4" x14ac:dyDescent="0.3">
      <c r="A92" s="3" t="s">
        <v>81</v>
      </c>
      <c r="C92" t="s">
        <v>84</v>
      </c>
    </row>
    <row r="93" spans="1:4" x14ac:dyDescent="0.3">
      <c r="A93" s="4" t="s">
        <v>49</v>
      </c>
      <c r="B93">
        <v>1654</v>
      </c>
      <c r="C93" s="4" t="s">
        <v>49</v>
      </c>
      <c r="D93" s="21">
        <f t="shared" ref="D93:D99" si="5">VLOOKUP(C93,$A$93:$B$99,2,0)</f>
        <v>1654</v>
      </c>
    </row>
    <row r="94" spans="1:4" x14ac:dyDescent="0.3">
      <c r="A94" s="4" t="s">
        <v>50</v>
      </c>
      <c r="B94">
        <v>3343</v>
      </c>
      <c r="C94" s="4" t="s">
        <v>51</v>
      </c>
      <c r="D94" s="21">
        <f t="shared" si="5"/>
        <v>2009</v>
      </c>
    </row>
    <row r="95" spans="1:4" x14ac:dyDescent="0.3">
      <c r="A95" s="4" t="s">
        <v>51</v>
      </c>
      <c r="B95">
        <v>2009</v>
      </c>
      <c r="C95" s="4" t="s">
        <v>55</v>
      </c>
      <c r="D95" s="21">
        <f t="shared" si="5"/>
        <v>2407</v>
      </c>
    </row>
    <row r="96" spans="1:4" x14ac:dyDescent="0.3">
      <c r="A96" s="4" t="s">
        <v>52</v>
      </c>
      <c r="B96">
        <v>3586</v>
      </c>
      <c r="C96" s="4" t="s">
        <v>50</v>
      </c>
      <c r="D96" s="21">
        <f t="shared" si="5"/>
        <v>3343</v>
      </c>
    </row>
    <row r="97" spans="1:4" x14ac:dyDescent="0.3">
      <c r="A97" s="4" t="s">
        <v>53</v>
      </c>
      <c r="B97">
        <v>6721</v>
      </c>
      <c r="C97" s="4" t="s">
        <v>52</v>
      </c>
      <c r="D97" s="21">
        <f t="shared" si="5"/>
        <v>3586</v>
      </c>
    </row>
    <row r="98" spans="1:4" x14ac:dyDescent="0.3">
      <c r="A98" s="4" t="s">
        <v>54</v>
      </c>
      <c r="B98">
        <v>13696</v>
      </c>
      <c r="C98" s="4" t="s">
        <v>53</v>
      </c>
      <c r="D98" s="21">
        <f t="shared" si="5"/>
        <v>6721</v>
      </c>
    </row>
    <row r="99" spans="1:4" x14ac:dyDescent="0.3">
      <c r="A99" s="4" t="s">
        <v>55</v>
      </c>
      <c r="B99">
        <v>2407</v>
      </c>
      <c r="C99" s="4" t="s">
        <v>54</v>
      </c>
      <c r="D99" s="21">
        <f t="shared" si="5"/>
        <v>13696</v>
      </c>
    </row>
    <row r="100" spans="1:4" x14ac:dyDescent="0.3">
      <c r="A100" s="3" t="s">
        <v>82</v>
      </c>
    </row>
    <row r="101" spans="1:4" x14ac:dyDescent="0.3">
      <c r="A101" s="4" t="s">
        <v>49</v>
      </c>
      <c r="B101">
        <v>4740</v>
      </c>
    </row>
    <row r="102" spans="1:4" x14ac:dyDescent="0.3">
      <c r="A102" s="4" t="s">
        <v>50</v>
      </c>
      <c r="B102">
        <v>9398</v>
      </c>
    </row>
    <row r="103" spans="1:4" x14ac:dyDescent="0.3">
      <c r="A103" s="4" t="s">
        <v>51</v>
      </c>
      <c r="B103">
        <v>5716</v>
      </c>
    </row>
    <row r="104" spans="1:4" x14ac:dyDescent="0.3">
      <c r="A104" s="4" t="s">
        <v>52</v>
      </c>
      <c r="B104">
        <v>10413</v>
      </c>
    </row>
    <row r="105" spans="1:4" x14ac:dyDescent="0.3">
      <c r="A105" s="4" t="s">
        <v>53</v>
      </c>
      <c r="B105">
        <v>18824</v>
      </c>
    </row>
    <row r="106" spans="1:4" x14ac:dyDescent="0.3">
      <c r="A106" s="4" t="s">
        <v>54</v>
      </c>
      <c r="B106">
        <v>38583</v>
      </c>
    </row>
    <row r="107" spans="1:4" x14ac:dyDescent="0.3">
      <c r="A107" s="4" t="s">
        <v>55</v>
      </c>
      <c r="B107">
        <v>6725</v>
      </c>
    </row>
    <row r="108" spans="1:4" x14ac:dyDescent="0.3">
      <c r="A108" s="3" t="s">
        <v>83</v>
      </c>
    </row>
    <row r="109" spans="1:4" x14ac:dyDescent="0.3">
      <c r="A109" s="4" t="s">
        <v>49</v>
      </c>
      <c r="B109">
        <v>359</v>
      </c>
    </row>
    <row r="110" spans="1:4" x14ac:dyDescent="0.3">
      <c r="A110" s="4" t="s">
        <v>50</v>
      </c>
      <c r="B110">
        <v>633</v>
      </c>
    </row>
    <row r="111" spans="1:4" x14ac:dyDescent="0.3">
      <c r="A111" s="4" t="s">
        <v>51</v>
      </c>
      <c r="B111">
        <v>381</v>
      </c>
    </row>
    <row r="112" spans="1:4" x14ac:dyDescent="0.3">
      <c r="A112" s="4" t="s">
        <v>52</v>
      </c>
      <c r="B112">
        <v>754</v>
      </c>
    </row>
    <row r="113" spans="1:9" x14ac:dyDescent="0.3">
      <c r="A113" s="4" t="s">
        <v>53</v>
      </c>
      <c r="B113">
        <v>1351</v>
      </c>
    </row>
    <row r="114" spans="1:9" x14ac:dyDescent="0.3">
      <c r="A114" s="4" t="s">
        <v>54</v>
      </c>
      <c r="B114">
        <v>2782</v>
      </c>
    </row>
    <row r="115" spans="1:9" x14ac:dyDescent="0.3">
      <c r="A115" s="4" t="s">
        <v>55</v>
      </c>
      <c r="B115">
        <v>498</v>
      </c>
    </row>
    <row r="119" spans="1:9" x14ac:dyDescent="0.3">
      <c r="A119" s="2" t="s">
        <v>29</v>
      </c>
      <c r="B119" t="s">
        <v>28</v>
      </c>
      <c r="C119" t="s">
        <v>46</v>
      </c>
    </row>
    <row r="120" spans="1:9" x14ac:dyDescent="0.3">
      <c r="A120" s="3" t="s">
        <v>81</v>
      </c>
      <c r="G120" t="s">
        <v>48</v>
      </c>
    </row>
    <row r="121" spans="1:9" x14ac:dyDescent="0.3">
      <c r="A121" s="4" t="s">
        <v>14</v>
      </c>
      <c r="B121">
        <v>75290645</v>
      </c>
      <c r="C121">
        <v>30116258</v>
      </c>
      <c r="D121" s="4" t="s">
        <v>14</v>
      </c>
      <c r="E121">
        <f>VLOOKUP(D121,$A$121:$C$127,2,0)</f>
        <v>75290645</v>
      </c>
      <c r="F121">
        <f>VLOOKUP(D121,$A$121:$C$127,3,0)</f>
        <v>30116258</v>
      </c>
      <c r="G121" s="11">
        <f>E121-F121</f>
        <v>45174387</v>
      </c>
    </row>
    <row r="122" spans="1:9" x14ac:dyDescent="0.3">
      <c r="A122" s="4" t="s">
        <v>13</v>
      </c>
      <c r="B122">
        <v>76295205</v>
      </c>
      <c r="C122">
        <v>30518082</v>
      </c>
      <c r="D122" s="4" t="s">
        <v>13</v>
      </c>
      <c r="E122">
        <f t="shared" ref="E122:E127" si="6">VLOOKUP(D122,$A$121:$C$127,2,0)</f>
        <v>76295205</v>
      </c>
      <c r="F122">
        <f t="shared" ref="F122:F127" si="7">VLOOKUP(D122,$A$121:$C$127,3,0)</f>
        <v>30518082</v>
      </c>
      <c r="G122" s="11">
        <f t="shared" ref="G122:G127" si="8">E122-F122</f>
        <v>45777123</v>
      </c>
    </row>
    <row r="123" spans="1:9" x14ac:dyDescent="0.3">
      <c r="A123" s="4" t="s">
        <v>11</v>
      </c>
      <c r="B123">
        <v>84725360</v>
      </c>
      <c r="C123">
        <v>33890144</v>
      </c>
      <c r="D123" s="4" t="s">
        <v>11</v>
      </c>
      <c r="E123">
        <f t="shared" si="6"/>
        <v>84725360</v>
      </c>
      <c r="F123">
        <f t="shared" si="7"/>
        <v>33890144</v>
      </c>
      <c r="G123" s="11">
        <f t="shared" si="8"/>
        <v>50835216</v>
      </c>
    </row>
    <row r="124" spans="1:9" x14ac:dyDescent="0.3">
      <c r="A124" s="4" t="s">
        <v>9</v>
      </c>
      <c r="B124">
        <v>90653545</v>
      </c>
      <c r="C124">
        <v>36261418</v>
      </c>
      <c r="D124" s="4" t="s">
        <v>9</v>
      </c>
      <c r="E124">
        <f t="shared" si="6"/>
        <v>90653545</v>
      </c>
      <c r="F124">
        <f t="shared" si="7"/>
        <v>36261418</v>
      </c>
      <c r="G124" s="11">
        <f t="shared" si="8"/>
        <v>54392127</v>
      </c>
      <c r="I124" s="11"/>
    </row>
    <row r="125" spans="1:9" x14ac:dyDescent="0.3">
      <c r="A125" s="4" t="s">
        <v>7</v>
      </c>
      <c r="B125">
        <v>62025985</v>
      </c>
      <c r="C125">
        <v>24810394</v>
      </c>
      <c r="D125" s="4" t="s">
        <v>7</v>
      </c>
      <c r="E125">
        <f t="shared" si="6"/>
        <v>62025985</v>
      </c>
      <c r="F125">
        <f t="shared" si="7"/>
        <v>24810394</v>
      </c>
      <c r="G125" s="11">
        <f t="shared" si="8"/>
        <v>37215591</v>
      </c>
    </row>
    <row r="126" spans="1:9" x14ac:dyDescent="0.3">
      <c r="A126" s="4" t="s">
        <v>15</v>
      </c>
      <c r="B126">
        <v>89691070</v>
      </c>
      <c r="C126">
        <v>35876428</v>
      </c>
      <c r="D126" s="4" t="s">
        <v>15</v>
      </c>
      <c r="E126">
        <f t="shared" si="6"/>
        <v>89691070</v>
      </c>
      <c r="F126">
        <f t="shared" si="7"/>
        <v>35876428</v>
      </c>
      <c r="G126" s="11">
        <f t="shared" si="8"/>
        <v>53814642</v>
      </c>
    </row>
    <row r="127" spans="1:9" x14ac:dyDescent="0.3">
      <c r="A127" s="4" t="s">
        <v>17</v>
      </c>
      <c r="B127">
        <v>19232950</v>
      </c>
      <c r="C127">
        <v>7693180</v>
      </c>
      <c r="D127" s="4" t="s">
        <v>17</v>
      </c>
      <c r="E127">
        <f t="shared" si="6"/>
        <v>19232950</v>
      </c>
      <c r="F127">
        <f t="shared" si="7"/>
        <v>7693180</v>
      </c>
      <c r="G127" s="11">
        <f t="shared" si="8"/>
        <v>11539770</v>
      </c>
    </row>
    <row r="128" spans="1:9" x14ac:dyDescent="0.3">
      <c r="A128" s="3" t="s">
        <v>82</v>
      </c>
      <c r="D128" s="4" t="s">
        <v>85</v>
      </c>
      <c r="E128">
        <f>SUM(E121:E127)</f>
        <v>497914760</v>
      </c>
      <c r="F128">
        <f t="shared" ref="F128:G128" si="9">SUM(F121:F127)</f>
        <v>199165904</v>
      </c>
      <c r="G128" s="11">
        <f t="shared" si="9"/>
        <v>298748856</v>
      </c>
    </row>
    <row r="129" spans="1:3" x14ac:dyDescent="0.3">
      <c r="A129" s="4" t="s">
        <v>14</v>
      </c>
      <c r="B129">
        <v>214220490</v>
      </c>
      <c r="C129">
        <v>214220490</v>
      </c>
    </row>
    <row r="130" spans="1:3" x14ac:dyDescent="0.3">
      <c r="A130" s="4" t="s">
        <v>13</v>
      </c>
      <c r="B130">
        <v>214307980</v>
      </c>
      <c r="C130">
        <v>214307980</v>
      </c>
    </row>
    <row r="131" spans="1:3" x14ac:dyDescent="0.3">
      <c r="A131" s="4" t="s">
        <v>11</v>
      </c>
      <c r="B131">
        <v>235419995</v>
      </c>
      <c r="C131">
        <v>235419995</v>
      </c>
    </row>
    <row r="132" spans="1:3" x14ac:dyDescent="0.3">
      <c r="A132" s="4" t="s">
        <v>9</v>
      </c>
      <c r="B132">
        <v>265111580</v>
      </c>
      <c r="C132">
        <v>265111580</v>
      </c>
    </row>
    <row r="133" spans="1:3" x14ac:dyDescent="0.3">
      <c r="A133" s="4" t="s">
        <v>7</v>
      </c>
      <c r="B133">
        <v>174254045</v>
      </c>
      <c r="C133">
        <v>174254045</v>
      </c>
    </row>
    <row r="134" spans="1:3" x14ac:dyDescent="0.3">
      <c r="A134" s="4" t="s">
        <v>15</v>
      </c>
      <c r="B134">
        <v>250774825</v>
      </c>
      <c r="C134">
        <v>250774825</v>
      </c>
    </row>
    <row r="135" spans="1:3" x14ac:dyDescent="0.3">
      <c r="A135" s="4" t="s">
        <v>17</v>
      </c>
      <c r="B135">
        <v>54828740</v>
      </c>
      <c r="C135">
        <v>54828740</v>
      </c>
    </row>
    <row r="136" spans="1:3" x14ac:dyDescent="0.3">
      <c r="A136" s="3" t="s">
        <v>83</v>
      </c>
    </row>
    <row r="137" spans="1:3" x14ac:dyDescent="0.3">
      <c r="A137" s="4" t="s">
        <v>14</v>
      </c>
      <c r="B137">
        <v>15660170</v>
      </c>
      <c r="C137">
        <v>15660170</v>
      </c>
    </row>
    <row r="138" spans="1:3" x14ac:dyDescent="0.3">
      <c r="A138" s="4" t="s">
        <v>13</v>
      </c>
      <c r="B138">
        <v>16025860</v>
      </c>
      <c r="C138">
        <v>16025860</v>
      </c>
    </row>
    <row r="139" spans="1:3" x14ac:dyDescent="0.3">
      <c r="A139" s="4" t="s">
        <v>11</v>
      </c>
      <c r="B139">
        <v>16488300</v>
      </c>
      <c r="C139">
        <v>16488300</v>
      </c>
    </row>
    <row r="140" spans="1:3" x14ac:dyDescent="0.3">
      <c r="A140" s="4" t="s">
        <v>9</v>
      </c>
      <c r="B140">
        <v>18885590</v>
      </c>
      <c r="C140">
        <v>18885590</v>
      </c>
    </row>
    <row r="141" spans="1:3" x14ac:dyDescent="0.3">
      <c r="A141" s="4" t="s">
        <v>7</v>
      </c>
      <c r="B141">
        <v>12397695</v>
      </c>
      <c r="C141">
        <v>12397695</v>
      </c>
    </row>
    <row r="142" spans="1:3" x14ac:dyDescent="0.3">
      <c r="A142" s="4" t="s">
        <v>15</v>
      </c>
      <c r="B142">
        <v>17430610</v>
      </c>
      <c r="C142">
        <v>17430610</v>
      </c>
    </row>
    <row r="143" spans="1:3" x14ac:dyDescent="0.3">
      <c r="A143" s="4" t="s">
        <v>17</v>
      </c>
      <c r="B143">
        <v>3564815</v>
      </c>
      <c r="C143">
        <v>3564815</v>
      </c>
    </row>
    <row r="146" spans="1:4" x14ac:dyDescent="0.3">
      <c r="A146" s="2" t="s">
        <v>29</v>
      </c>
      <c r="B146" t="s">
        <v>42</v>
      </c>
    </row>
    <row r="147" spans="1:4" x14ac:dyDescent="0.3">
      <c r="A147" s="3" t="s">
        <v>81</v>
      </c>
    </row>
    <row r="148" spans="1:4" x14ac:dyDescent="0.3">
      <c r="A148" s="4" t="s">
        <v>14</v>
      </c>
      <c r="B148" s="21">
        <v>5313</v>
      </c>
      <c r="C148" s="4" t="s">
        <v>17</v>
      </c>
      <c r="D148" s="21">
        <f t="shared" ref="D148:D154" si="10">VLOOKUP(C148,$A$148:$B$154,2,0)</f>
        <v>987</v>
      </c>
    </row>
    <row r="149" spans="1:4" x14ac:dyDescent="0.3">
      <c r="A149" s="4" t="s">
        <v>13</v>
      </c>
      <c r="B149" s="21">
        <v>5372</v>
      </c>
      <c r="C149" s="4" t="s">
        <v>7</v>
      </c>
      <c r="D149" s="21">
        <f t="shared" si="10"/>
        <v>4272</v>
      </c>
    </row>
    <row r="150" spans="1:4" x14ac:dyDescent="0.3">
      <c r="A150" s="4" t="s">
        <v>11</v>
      </c>
      <c r="B150" s="21">
        <v>5811</v>
      </c>
      <c r="C150" s="4" t="s">
        <v>14</v>
      </c>
      <c r="D150" s="21">
        <f t="shared" si="10"/>
        <v>5313</v>
      </c>
    </row>
    <row r="151" spans="1:4" x14ac:dyDescent="0.3">
      <c r="A151" s="4" t="s">
        <v>9</v>
      </c>
      <c r="B151" s="21">
        <v>5712</v>
      </c>
      <c r="C151" s="4" t="s">
        <v>13</v>
      </c>
      <c r="D151" s="21">
        <f t="shared" si="10"/>
        <v>5372</v>
      </c>
    </row>
    <row r="152" spans="1:4" x14ac:dyDescent="0.3">
      <c r="A152" s="4" t="s">
        <v>7</v>
      </c>
      <c r="B152" s="21">
        <v>4272</v>
      </c>
      <c r="C152" s="4" t="s">
        <v>9</v>
      </c>
      <c r="D152" s="21">
        <f t="shared" si="10"/>
        <v>5712</v>
      </c>
    </row>
    <row r="153" spans="1:4" x14ac:dyDescent="0.3">
      <c r="A153" s="4" t="s">
        <v>15</v>
      </c>
      <c r="B153" s="21">
        <v>5949</v>
      </c>
      <c r="C153" s="4" t="s">
        <v>11</v>
      </c>
      <c r="D153" s="21">
        <f t="shared" si="10"/>
        <v>5811</v>
      </c>
    </row>
    <row r="154" spans="1:4" x14ac:dyDescent="0.3">
      <c r="A154" s="4" t="s">
        <v>17</v>
      </c>
      <c r="B154" s="21">
        <v>987</v>
      </c>
      <c r="C154" s="4" t="s">
        <v>15</v>
      </c>
      <c r="D154" s="21">
        <f t="shared" si="10"/>
        <v>5949</v>
      </c>
    </row>
    <row r="155" spans="1:4" x14ac:dyDescent="0.3">
      <c r="A155" s="3" t="s">
        <v>82</v>
      </c>
    </row>
    <row r="156" spans="1:4" x14ac:dyDescent="0.3">
      <c r="A156" s="4" t="s">
        <v>14</v>
      </c>
      <c r="B156">
        <v>14961</v>
      </c>
    </row>
    <row r="157" spans="1:4" x14ac:dyDescent="0.3">
      <c r="A157" s="4" t="s">
        <v>13</v>
      </c>
      <c r="B157">
        <v>15267</v>
      </c>
    </row>
    <row r="158" spans="1:4" x14ac:dyDescent="0.3">
      <c r="A158" s="4" t="s">
        <v>11</v>
      </c>
      <c r="B158">
        <v>16364</v>
      </c>
    </row>
    <row r="159" spans="1:4" x14ac:dyDescent="0.3">
      <c r="A159" s="4" t="s">
        <v>9</v>
      </c>
      <c r="B159">
        <v>16556</v>
      </c>
    </row>
    <row r="160" spans="1:4" x14ac:dyDescent="0.3">
      <c r="A160" s="4" t="s">
        <v>7</v>
      </c>
      <c r="B160">
        <v>11909</v>
      </c>
    </row>
    <row r="161" spans="1:5" x14ac:dyDescent="0.3">
      <c r="A161" s="4" t="s">
        <v>15</v>
      </c>
      <c r="B161">
        <v>16532</v>
      </c>
    </row>
    <row r="162" spans="1:5" x14ac:dyDescent="0.3">
      <c r="A162" s="4" t="s">
        <v>17</v>
      </c>
      <c r="B162">
        <v>2810</v>
      </c>
    </row>
    <row r="163" spans="1:5" x14ac:dyDescent="0.3">
      <c r="A163" s="3" t="s">
        <v>83</v>
      </c>
    </row>
    <row r="164" spans="1:5" x14ac:dyDescent="0.3">
      <c r="A164" s="4" t="s">
        <v>14</v>
      </c>
      <c r="B164">
        <v>1110</v>
      </c>
    </row>
    <row r="165" spans="1:5" x14ac:dyDescent="0.3">
      <c r="A165" s="4" t="s">
        <v>13</v>
      </c>
      <c r="B165">
        <v>1155</v>
      </c>
    </row>
    <row r="166" spans="1:5" x14ac:dyDescent="0.3">
      <c r="A166" s="4" t="s">
        <v>11</v>
      </c>
      <c r="B166">
        <v>1147</v>
      </c>
    </row>
    <row r="167" spans="1:5" x14ac:dyDescent="0.3">
      <c r="A167" s="4" t="s">
        <v>9</v>
      </c>
      <c r="B167">
        <v>1170</v>
      </c>
    </row>
    <row r="168" spans="1:5" x14ac:dyDescent="0.3">
      <c r="A168" s="4" t="s">
        <v>7</v>
      </c>
      <c r="B168">
        <v>848</v>
      </c>
    </row>
    <row r="169" spans="1:5" x14ac:dyDescent="0.3">
      <c r="A169" s="4" t="s">
        <v>15</v>
      </c>
      <c r="B169">
        <v>1144</v>
      </c>
    </row>
    <row r="170" spans="1:5" x14ac:dyDescent="0.3">
      <c r="A170" s="4" t="s">
        <v>17</v>
      </c>
      <c r="B170">
        <v>184</v>
      </c>
    </row>
    <row r="173" spans="1:5" x14ac:dyDescent="0.3">
      <c r="A173" s="2" t="s">
        <v>29</v>
      </c>
      <c r="B173" t="s">
        <v>28</v>
      </c>
      <c r="C173" t="s">
        <v>46</v>
      </c>
    </row>
    <row r="174" spans="1:5" x14ac:dyDescent="0.3">
      <c r="A174" s="3" t="s">
        <v>81</v>
      </c>
    </row>
    <row r="175" spans="1:5" x14ac:dyDescent="0.3">
      <c r="A175" s="4" t="s">
        <v>49</v>
      </c>
      <c r="B175">
        <v>24924870</v>
      </c>
      <c r="C175">
        <v>9969948</v>
      </c>
      <c r="D175" s="4" t="s">
        <v>49</v>
      </c>
      <c r="E175" s="11">
        <f>GETPIVOTDATA("[Measures].[Sum of revenue_generated]",$A$173,"[fact_bookings].[booking_status]","[fact_bookings].[booking_status].&amp;[Cancelled]","[fact_bookings].[booking_platform]","[fact_bookings].[booking_platform].&amp;[direct offline]")-GETPIVOTDATA("[Measures].[Sum of revenue_realized]",$A$173,"[fact_bookings].[booking_status]","[fact_bookings].[booking_status].&amp;[Cancelled]","[fact_bookings].[booking_platform]","[fact_bookings].[booking_platform].&amp;[direct offline]")</f>
        <v>14954922</v>
      </c>
    </row>
    <row r="176" spans="1:5" x14ac:dyDescent="0.3">
      <c r="A176" s="4" t="s">
        <v>50</v>
      </c>
      <c r="B176">
        <v>49558205</v>
      </c>
      <c r="C176">
        <v>19823282</v>
      </c>
      <c r="D176" s="4" t="s">
        <v>50</v>
      </c>
      <c r="E176" s="11">
        <f>GETPIVOTDATA("[Measures].[Sum of revenue_generated]",$A$173,"[fact_bookings].[booking_status]","[fact_bookings].[booking_status].&amp;[Cancelled]","[fact_bookings].[booking_platform]","[fact_bookings].[booking_platform].&amp;[direct online]")-GETPIVOTDATA("[Measures].[Sum of revenue_realized]",$A$173,"[fact_bookings].[booking_status]","[fact_bookings].[booking_status].&amp;[Cancelled]","[fact_bookings].[booking_platform]","[fact_bookings].[booking_platform].&amp;[direct online]")</f>
        <v>29734923</v>
      </c>
    </row>
    <row r="177" spans="1:5" x14ac:dyDescent="0.3">
      <c r="A177" s="4" t="s">
        <v>51</v>
      </c>
      <c r="B177">
        <v>30205635</v>
      </c>
      <c r="C177">
        <v>12082254</v>
      </c>
      <c r="D177" s="4" t="s">
        <v>51</v>
      </c>
      <c r="E177" s="11">
        <f>GETPIVOTDATA("[Measures].[Sum of revenue_generated]",$A$173,"[fact_bookings].[booking_status]","[fact_bookings].[booking_status].&amp;[Cancelled]","[fact_bookings].[booking_platform]","[fact_bookings].[booking_platform].&amp;[journey]")-GETPIVOTDATA("[Measures].[Sum of revenue_realized]",$A$173,"[fact_bookings].[booking_status]","[fact_bookings].[booking_status].&amp;[Cancelled]","[fact_bookings].[booking_platform]","[fact_bookings].[booking_platform].&amp;[journey]")</f>
        <v>18123381</v>
      </c>
    </row>
    <row r="178" spans="1:5" x14ac:dyDescent="0.3">
      <c r="A178" s="4" t="s">
        <v>52</v>
      </c>
      <c r="B178">
        <v>53207445</v>
      </c>
      <c r="C178">
        <v>21282978</v>
      </c>
      <c r="D178" s="4" t="s">
        <v>52</v>
      </c>
      <c r="E178" s="11">
        <f>GETPIVOTDATA("[Measures].[Sum of revenue_generated]",$A$173,"[fact_bookings].[booking_status]","[fact_bookings].[booking_status].&amp;[Cancelled]","[fact_bookings].[booking_platform]","[fact_bookings].[booking_platform].&amp;[logtrip]")-GETPIVOTDATA("[Measures].[Sum of revenue_realized]",$A$173,"[fact_bookings].[booking_status]","[fact_bookings].[booking_status].&amp;[Cancelled]","[fact_bookings].[booking_platform]","[fact_bookings].[booking_platform].&amp;[logtrip]")</f>
        <v>31924467</v>
      </c>
    </row>
    <row r="179" spans="1:5" x14ac:dyDescent="0.3">
      <c r="A179" s="4" t="s">
        <v>53</v>
      </c>
      <c r="B179">
        <v>101103710</v>
      </c>
      <c r="C179">
        <v>40441484</v>
      </c>
      <c r="D179" s="4" t="s">
        <v>53</v>
      </c>
      <c r="E179" s="11">
        <f>GETPIVOTDATA("[Measures].[Sum of revenue_generated]",$A$173,"[fact_bookings].[booking_status]","[fact_bookings].[booking_status].&amp;[Cancelled]","[fact_bookings].[booking_platform]","[fact_bookings].[booking_platform].&amp;[makeyourtrip]")-GETPIVOTDATA("[Measures].[Sum of revenue_realized]",$A$173,"[fact_bookings].[booking_status]","[fact_bookings].[booking_status].&amp;[Cancelled]","[fact_bookings].[booking_platform]","[fact_bookings].[booking_platform].&amp;[makeyourtrip]")</f>
        <v>60662226</v>
      </c>
    </row>
    <row r="180" spans="1:5" x14ac:dyDescent="0.3">
      <c r="A180" s="4" t="s">
        <v>54</v>
      </c>
      <c r="B180">
        <v>202835380</v>
      </c>
      <c r="C180">
        <v>81134152</v>
      </c>
      <c r="D180" s="4" t="s">
        <v>54</v>
      </c>
      <c r="E180" s="11">
        <f>GETPIVOTDATA("[Measures].[Sum of revenue_generated]",$A$173,"[fact_bookings].[booking_status]","[fact_bookings].[booking_status].&amp;[Cancelled]","[fact_bookings].[booking_platform]","[fact_bookings].[booking_platform].&amp;[others]")-GETPIVOTDATA("[Measures].[Sum of revenue_realized]",$A$173,"[fact_bookings].[booking_status]","[fact_bookings].[booking_status].&amp;[Cancelled]","[fact_bookings].[booking_platform]","[fact_bookings].[booking_platform].&amp;[others]")</f>
        <v>121701228</v>
      </c>
    </row>
    <row r="181" spans="1:5" x14ac:dyDescent="0.3">
      <c r="A181" s="4" t="s">
        <v>55</v>
      </c>
      <c r="B181">
        <v>36079515</v>
      </c>
      <c r="C181">
        <v>14431806</v>
      </c>
      <c r="D181" s="4" t="s">
        <v>55</v>
      </c>
      <c r="E181" s="11">
        <f>GETPIVOTDATA("[Measures].[Sum of revenue_generated]",$A$173,"[fact_bookings].[booking_status]","[fact_bookings].[booking_status].&amp;[Cancelled]","[fact_bookings].[booking_platform]","[fact_bookings].[booking_platform].&amp;[tripster]")-GETPIVOTDATA("[Measures].[Sum of revenue_realized]",$A$173,"[fact_bookings].[booking_status]","[fact_bookings].[booking_status].&amp;[Cancelled]","[fact_bookings].[booking_platform]","[fact_bookings].[booking_platform].&amp;[tripster]")</f>
        <v>21647709</v>
      </c>
    </row>
    <row r="182" spans="1:5" x14ac:dyDescent="0.3">
      <c r="A182" s="3" t="s">
        <v>82</v>
      </c>
    </row>
    <row r="183" spans="1:5" x14ac:dyDescent="0.3">
      <c r="A183" s="4" t="s">
        <v>49</v>
      </c>
      <c r="B183">
        <v>70890545</v>
      </c>
      <c r="C183">
        <v>70890545</v>
      </c>
    </row>
    <row r="184" spans="1:5" x14ac:dyDescent="0.3">
      <c r="A184" s="4" t="s">
        <v>50</v>
      </c>
      <c r="B184">
        <v>139727545</v>
      </c>
      <c r="C184">
        <v>139727545</v>
      </c>
    </row>
    <row r="185" spans="1:5" x14ac:dyDescent="0.3">
      <c r="A185" s="4" t="s">
        <v>51</v>
      </c>
      <c r="B185">
        <v>84861235</v>
      </c>
      <c r="C185">
        <v>84861235</v>
      </c>
    </row>
    <row r="186" spans="1:5" x14ac:dyDescent="0.3">
      <c r="A186" s="4" t="s">
        <v>52</v>
      </c>
      <c r="B186">
        <v>155060985</v>
      </c>
      <c r="C186">
        <v>155060985</v>
      </c>
    </row>
    <row r="187" spans="1:5" x14ac:dyDescent="0.3">
      <c r="A187" s="4" t="s">
        <v>53</v>
      </c>
      <c r="B187">
        <v>280115970</v>
      </c>
      <c r="C187">
        <v>280115970</v>
      </c>
    </row>
    <row r="188" spans="1:5" x14ac:dyDescent="0.3">
      <c r="A188" s="4" t="s">
        <v>54</v>
      </c>
      <c r="B188">
        <v>577060185</v>
      </c>
      <c r="C188">
        <v>577060185</v>
      </c>
    </row>
    <row r="189" spans="1:5" x14ac:dyDescent="0.3">
      <c r="A189" s="4" t="s">
        <v>55</v>
      </c>
      <c r="B189">
        <v>101201190</v>
      </c>
      <c r="C189">
        <v>101201190</v>
      </c>
    </row>
    <row r="190" spans="1:5" x14ac:dyDescent="0.3">
      <c r="A190" s="3" t="s">
        <v>83</v>
      </c>
    </row>
    <row r="191" spans="1:5" x14ac:dyDescent="0.3">
      <c r="A191" s="4" t="s">
        <v>49</v>
      </c>
      <c r="B191">
        <v>5514440</v>
      </c>
      <c r="C191">
        <v>5514440</v>
      </c>
    </row>
    <row r="192" spans="1:5" x14ac:dyDescent="0.3">
      <c r="A192" s="4" t="s">
        <v>50</v>
      </c>
      <c r="B192">
        <v>9397810</v>
      </c>
      <c r="C192">
        <v>9397810</v>
      </c>
    </row>
    <row r="193" spans="1:6" x14ac:dyDescent="0.3">
      <c r="A193" s="4" t="s">
        <v>51</v>
      </c>
      <c r="B193">
        <v>5587845</v>
      </c>
      <c r="C193">
        <v>5587845</v>
      </c>
    </row>
    <row r="194" spans="1:6" x14ac:dyDescent="0.3">
      <c r="A194" s="4" t="s">
        <v>52</v>
      </c>
      <c r="B194">
        <v>11150065</v>
      </c>
      <c r="C194">
        <v>11150065</v>
      </c>
    </row>
    <row r="195" spans="1:6" x14ac:dyDescent="0.3">
      <c r="A195" s="4" t="s">
        <v>53</v>
      </c>
      <c r="B195">
        <v>20256650</v>
      </c>
      <c r="C195">
        <v>20256650</v>
      </c>
    </row>
    <row r="196" spans="1:6" x14ac:dyDescent="0.3">
      <c r="A196" s="4" t="s">
        <v>54</v>
      </c>
      <c r="B196">
        <v>41112425</v>
      </c>
      <c r="C196">
        <v>41112425</v>
      </c>
    </row>
    <row r="197" spans="1:6" x14ac:dyDescent="0.3">
      <c r="A197" s="4" t="s">
        <v>55</v>
      </c>
      <c r="B197">
        <v>7433805</v>
      </c>
      <c r="C197">
        <v>7433805</v>
      </c>
    </row>
    <row r="201" spans="1:6" x14ac:dyDescent="0.3">
      <c r="F201" s="21"/>
    </row>
    <row r="202" spans="1:6" x14ac:dyDescent="0.3">
      <c r="A202" s="2" t="s">
        <v>29</v>
      </c>
      <c r="B202" t="s">
        <v>42</v>
      </c>
    </row>
    <row r="203" spans="1:6" x14ac:dyDescent="0.3">
      <c r="A203" s="3" t="s">
        <v>81</v>
      </c>
    </row>
    <row r="204" spans="1:6" x14ac:dyDescent="0.3">
      <c r="A204" s="4" t="s">
        <v>41</v>
      </c>
      <c r="B204">
        <v>21121</v>
      </c>
      <c r="C204" s="4" t="s">
        <v>41</v>
      </c>
      <c r="D204" s="21">
        <f>VLOOKUP(C204,$A$204:$B$205,2,0)</f>
        <v>21121</v>
      </c>
    </row>
    <row r="205" spans="1:6" x14ac:dyDescent="0.3">
      <c r="A205" s="4" t="s">
        <v>39</v>
      </c>
      <c r="B205">
        <v>12295</v>
      </c>
      <c r="C205" s="4" t="s">
        <v>39</v>
      </c>
      <c r="D205" s="21">
        <f>VLOOKUP(C205,$A$204:$B$205,2,0)</f>
        <v>12295</v>
      </c>
    </row>
    <row r="206" spans="1:6" x14ac:dyDescent="0.3">
      <c r="A206" s="3" t="s">
        <v>82</v>
      </c>
    </row>
    <row r="207" spans="1:6" x14ac:dyDescent="0.3">
      <c r="A207" s="4" t="s">
        <v>41</v>
      </c>
      <c r="B207">
        <v>59016</v>
      </c>
    </row>
    <row r="208" spans="1:6" x14ac:dyDescent="0.3">
      <c r="A208" s="4" t="s">
        <v>39</v>
      </c>
      <c r="B208">
        <v>35383</v>
      </c>
    </row>
    <row r="209" spans="1:6" x14ac:dyDescent="0.3">
      <c r="A209" s="3" t="s">
        <v>83</v>
      </c>
    </row>
    <row r="210" spans="1:6" x14ac:dyDescent="0.3">
      <c r="A210" s="4" t="s">
        <v>41</v>
      </c>
      <c r="B210">
        <v>4221</v>
      </c>
    </row>
    <row r="211" spans="1:6" x14ac:dyDescent="0.3">
      <c r="A211" s="4" t="s">
        <v>39</v>
      </c>
      <c r="B211">
        <v>2537</v>
      </c>
    </row>
    <row r="215" spans="1:6" x14ac:dyDescent="0.3">
      <c r="A215" s="2" t="s">
        <v>29</v>
      </c>
      <c r="B215" t="s">
        <v>42</v>
      </c>
    </row>
    <row r="216" spans="1:6" x14ac:dyDescent="0.3">
      <c r="A216" s="3" t="s">
        <v>81</v>
      </c>
    </row>
    <row r="217" spans="1:6" x14ac:dyDescent="0.3">
      <c r="A217" s="4" t="s">
        <v>32</v>
      </c>
      <c r="B217">
        <v>12356</v>
      </c>
      <c r="C217" s="4" t="s">
        <v>32</v>
      </c>
      <c r="D217" s="21">
        <f>VLOOKUP(C217,$A$217:$B$220,2,0)</f>
        <v>12356</v>
      </c>
    </row>
    <row r="218" spans="1:6" x14ac:dyDescent="0.3">
      <c r="A218" s="4" t="s">
        <v>33</v>
      </c>
      <c r="B218">
        <v>7604</v>
      </c>
      <c r="C218" s="4" t="s">
        <v>33</v>
      </c>
      <c r="D218" s="21">
        <f t="shared" ref="D218:D220" si="11">VLOOKUP(C218,$A$217:$B$220,2,0)</f>
        <v>7604</v>
      </c>
    </row>
    <row r="219" spans="1:6" x14ac:dyDescent="0.3">
      <c r="A219" s="4" t="s">
        <v>34</v>
      </c>
      <c r="B219">
        <v>3928</v>
      </c>
      <c r="C219" s="4" t="s">
        <v>34</v>
      </c>
      <c r="D219" s="21">
        <f t="shared" si="11"/>
        <v>3928</v>
      </c>
      <c r="F219" s="21"/>
    </row>
    <row r="220" spans="1:6" x14ac:dyDescent="0.3">
      <c r="A220" s="4" t="s">
        <v>20</v>
      </c>
      <c r="B220">
        <v>9528</v>
      </c>
      <c r="C220" s="4" t="s">
        <v>20</v>
      </c>
      <c r="D220" s="21">
        <f t="shared" si="11"/>
        <v>9528</v>
      </c>
    </row>
    <row r="221" spans="1:6" x14ac:dyDescent="0.3">
      <c r="A221" s="3" t="s">
        <v>82</v>
      </c>
    </row>
    <row r="222" spans="1:6" x14ac:dyDescent="0.3">
      <c r="A222" s="4" t="s">
        <v>32</v>
      </c>
      <c r="B222">
        <v>34649</v>
      </c>
    </row>
    <row r="223" spans="1:6" x14ac:dyDescent="0.3">
      <c r="A223" s="4" t="s">
        <v>33</v>
      </c>
      <c r="B223">
        <v>21443</v>
      </c>
    </row>
    <row r="224" spans="1:6" x14ac:dyDescent="0.3">
      <c r="A224" s="4" t="s">
        <v>34</v>
      </c>
      <c r="B224">
        <v>11343</v>
      </c>
    </row>
    <row r="225" spans="1:6" x14ac:dyDescent="0.3">
      <c r="A225" s="4" t="s">
        <v>20</v>
      </c>
      <c r="B225">
        <v>26964</v>
      </c>
    </row>
    <row r="226" spans="1:6" x14ac:dyDescent="0.3">
      <c r="A226" s="3" t="s">
        <v>83</v>
      </c>
    </row>
    <row r="227" spans="1:6" x14ac:dyDescent="0.3">
      <c r="A227" s="4" t="s">
        <v>32</v>
      </c>
      <c r="B227">
        <v>2495</v>
      </c>
    </row>
    <row r="228" spans="1:6" x14ac:dyDescent="0.3">
      <c r="A228" s="4" t="s">
        <v>33</v>
      </c>
      <c r="B228">
        <v>1514</v>
      </c>
    </row>
    <row r="229" spans="1:6" x14ac:dyDescent="0.3">
      <c r="A229" s="4" t="s">
        <v>34</v>
      </c>
      <c r="B229">
        <v>800</v>
      </c>
    </row>
    <row r="230" spans="1:6" x14ac:dyDescent="0.3">
      <c r="A230" s="4" t="s">
        <v>20</v>
      </c>
      <c r="B230">
        <v>1949</v>
      </c>
    </row>
    <row r="235" spans="1:6" x14ac:dyDescent="0.3">
      <c r="A235" s="2" t="s">
        <v>29</v>
      </c>
      <c r="B235" t="s">
        <v>42</v>
      </c>
    </row>
    <row r="236" spans="1:6" x14ac:dyDescent="0.3">
      <c r="A236" s="3" t="s">
        <v>32</v>
      </c>
      <c r="B236" s="21">
        <v>49500</v>
      </c>
      <c r="C236" s="3" t="s">
        <v>32</v>
      </c>
      <c r="D236" s="21">
        <f>VLOOKUP(C236,$A$236:$B$239,2,0)</f>
        <v>49500</v>
      </c>
      <c r="F236" s="21"/>
    </row>
    <row r="237" spans="1:6" x14ac:dyDescent="0.3">
      <c r="A237" s="3" t="s">
        <v>33</v>
      </c>
      <c r="B237" s="21">
        <v>30561</v>
      </c>
      <c r="C237" s="3" t="s">
        <v>33</v>
      </c>
      <c r="D237" s="21">
        <f t="shared" ref="D237:D239" si="12">VLOOKUP(C237,$A$236:$B$239,2,0)</f>
        <v>30561</v>
      </c>
    </row>
    <row r="238" spans="1:6" x14ac:dyDescent="0.3">
      <c r="A238" s="3" t="s">
        <v>34</v>
      </c>
      <c r="B238" s="21">
        <v>16071</v>
      </c>
      <c r="C238" s="3" t="s">
        <v>34</v>
      </c>
      <c r="D238" s="21">
        <f t="shared" si="12"/>
        <v>16071</v>
      </c>
    </row>
    <row r="239" spans="1:6" x14ac:dyDescent="0.3">
      <c r="A239" s="3" t="s">
        <v>20</v>
      </c>
      <c r="B239" s="21">
        <v>38441</v>
      </c>
      <c r="C239" s="3" t="s">
        <v>20</v>
      </c>
      <c r="D239" s="21">
        <f t="shared" si="12"/>
        <v>38441</v>
      </c>
    </row>
    <row r="243" spans="1:2" x14ac:dyDescent="0.3">
      <c r="A243" s="2" t="s">
        <v>29</v>
      </c>
      <c r="B243" t="s">
        <v>31</v>
      </c>
    </row>
    <row r="244" spans="1:2" x14ac:dyDescent="0.3">
      <c r="A244" s="3" t="s">
        <v>64</v>
      </c>
      <c r="B244" s="5">
        <v>0.62599267704145267</v>
      </c>
    </row>
    <row r="245" spans="1:2" x14ac:dyDescent="0.3">
      <c r="A245" s="3" t="s">
        <v>65</v>
      </c>
      <c r="B245" s="5">
        <v>0.62221650911348292</v>
      </c>
    </row>
    <row r="246" spans="1:2" x14ac:dyDescent="0.3">
      <c r="A246" s="3" t="s">
        <v>66</v>
      </c>
      <c r="B246" s="5">
        <v>0.51424987367890451</v>
      </c>
    </row>
    <row r="247" spans="1:2" x14ac:dyDescent="0.3">
      <c r="A247" s="3" t="s">
        <v>67</v>
      </c>
      <c r="B247" s="5">
        <v>0.6243247640590166</v>
      </c>
    </row>
    <row r="248" spans="1:2" x14ac:dyDescent="0.3">
      <c r="A248" s="3" t="s">
        <v>68</v>
      </c>
      <c r="B248" s="5">
        <v>0.5167410165518499</v>
      </c>
    </row>
    <row r="249" spans="1:2" x14ac:dyDescent="0.3">
      <c r="A249" s="3" t="s">
        <v>69</v>
      </c>
      <c r="B249" s="5">
        <v>0.63134511965339479</v>
      </c>
    </row>
    <row r="250" spans="1:2" x14ac:dyDescent="0.3">
      <c r="A250" s="3" t="s">
        <v>70</v>
      </c>
      <c r="B250" s="5">
        <v>0.62169910772358894</v>
      </c>
    </row>
    <row r="251" spans="1:2" x14ac:dyDescent="0.3">
      <c r="A251" s="3" t="s">
        <v>71</v>
      </c>
      <c r="B251" s="5">
        <v>0.513142182048551</v>
      </c>
    </row>
    <row r="252" spans="1:2" x14ac:dyDescent="0.3">
      <c r="A252" s="3" t="s">
        <v>72</v>
      </c>
      <c r="B252" s="5">
        <v>0.6299482808310094</v>
      </c>
    </row>
    <row r="253" spans="1:2" x14ac:dyDescent="0.3">
      <c r="A253" s="3" t="s">
        <v>73</v>
      </c>
      <c r="B253" s="5">
        <v>0.62274585942357219</v>
      </c>
    </row>
    <row r="254" spans="1:2" x14ac:dyDescent="0.3">
      <c r="A254" s="3" t="s">
        <v>74</v>
      </c>
      <c r="B254" s="5">
        <v>0.62830767168386725</v>
      </c>
    </row>
    <row r="255" spans="1:2" x14ac:dyDescent="0.3">
      <c r="A255" s="3" t="s">
        <v>75</v>
      </c>
      <c r="B255" s="5">
        <v>0.51315824372267826</v>
      </c>
    </row>
    <row r="256" spans="1:2" x14ac:dyDescent="0.3">
      <c r="A256" s="3" t="s">
        <v>76</v>
      </c>
      <c r="B256" s="5">
        <v>0.51693428121822393</v>
      </c>
    </row>
    <row r="257" spans="1:2" x14ac:dyDescent="0.3">
      <c r="A257" s="3" t="s">
        <v>2</v>
      </c>
      <c r="B257" s="5">
        <v>0.66160318912044491</v>
      </c>
    </row>
  </sheetData>
  <sortState xmlns:xlrd2="http://schemas.microsoft.com/office/spreadsheetml/2017/richdata2" ref="C148:D154">
    <sortCondition ref="D148:D154"/>
  </sortState>
  <mergeCells count="6">
    <mergeCell ref="A73:B73"/>
    <mergeCell ref="A19:B19"/>
    <mergeCell ref="A12:B12"/>
    <mergeCell ref="A27:B27"/>
    <mergeCell ref="A45:B45"/>
    <mergeCell ref="A55:B55"/>
  </mergeCells>
  <pageMargins left="0.7" right="0.7" top="0.75" bottom="0.75" header="0.3" footer="0.3"/>
  <drawing r:id="rId18"/>
  <extLst>
    <ext xmlns:x14="http://schemas.microsoft.com/office/spreadsheetml/2009/9/main" uri="{A8765BA9-456A-4dab-B4F3-ACF838C121DE}">
      <x14:slicerList>
        <x14:slicer r:id="rId19"/>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6A559-0D9F-4A1F-8DCA-A8808FC24292}">
  <dimension ref="F16:J28"/>
  <sheetViews>
    <sheetView showGridLines="0" workbookViewId="0"/>
  </sheetViews>
  <sheetFormatPr defaultRowHeight="14.4" x14ac:dyDescent="0.3"/>
  <cols>
    <col min="1" max="16384" width="8.88671875" style="6"/>
  </cols>
  <sheetData>
    <row r="16" spans="7:7" x14ac:dyDescent="0.3">
      <c r="G16" s="15"/>
    </row>
    <row r="23" spans="6:10" x14ac:dyDescent="0.3">
      <c r="I23" s="14"/>
      <c r="J23" s="10"/>
    </row>
    <row r="26" spans="6:10" x14ac:dyDescent="0.3">
      <c r="G26" s="16"/>
    </row>
    <row r="28" spans="6:10" x14ac:dyDescent="0.3">
      <c r="F28"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 d i m _ h o t e l s 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 d i m _ h o t e l s 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 C o l u m n s \ p r o p e r t y _ i d < / K e y > < / D i a g r a m O b j e c t K e y > < D i a g r a m O b j e c t K e y > < K e y > C o l u m n s \ p r o p e r t y _ n a m e < / K e y > < / D i a g r a m O b j e c t K e y > < D i a g r a m O b j e c t K e y > < K e y > C o l u m n s \ c a t e g o r y < / 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 C o l u m n s \ p r o p e r t y _ i d < / K e y > < / a : K e y > < a : V a l u e   i : t y p e = " M e a s u r e G r i d N o d e V i e w S t a t e " > < L a y e d O u t > t r u e < / L a y e d O u t > < / a : V a l u e > < / a : K e y V a l u e O f D i a g r a m O b j e c t K e y a n y T y p e z b w N T n L X > < a : K e y V a l u e O f D i a g r a m O b j e c t K e y a n y T y p e z b w N T n L X > < a : K e y > < K e y > C o l u m n s \ p r o p e r t y _ n a m e 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V i e w S t a t e s > < / D i a g r a m M a n a g e r . S e r i a l i z a b l e D i a g r a m > < D i a g r a m M a n a g e r . S e r i a l i z a b l e D i a g r a m > < A d a p t e r   i : t y p e = " M e a s u r e D i a g r a m S a n d b o x A d a p t e r " > < T a b l e N a m e > d a t a s e t s 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 f a c t _ a g g r e g a t e d _ b o o k i n g s 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 f a c t _ a g g r e g a t e d _ b o o k i n g s 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 C o l u m n s \ p r o p e r t y _ i d < / K e y > < / D i a g r a m O b j e c t K e y > < D i a g r a m O b j e c t K e y > < K e y > C o l u m n s \ c h e c k _ i n _ d a t e < / K e y > < / D i a g r a m O b j e c t K e y > < D i a g r a m O b j e c t K e y > < K e y > C o l u m n s \ r o o m _ c a t e g o r y < / K e y > < / D i a g r a m O b j e c t K e y > < D i a g r a m O b j e c t K e y > < K e y > C o l u m n s \ s u c c e s s f u l _ b o o k i n g s < / K e y > < / D i a g r a m O b j e c t K e y > < D i a g r a m O b j e c t K e y > < K e y > C o l u m n s \ c a p a c i t y < / K e y > < / D i a g r a m O b j e c t K e y > < D i a g r a m O b j e c t K e y > < K e y > C o l u m n s \ O c c u p a n c y _ p e r c e n t a g e 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 C o l u m n s \ p r o p e r t y _ i d < / K e y > < / a : K e y > < a : V a l u e   i : t y p e = " M e a s u r e G r i d N o d e V i e w S t a t e " > < L a y e d O u t > t r u e < / L a y e d O u t > < / a : V a l u e > < / a : K e y V a l u e O f D i a g r a m O b j e c t K e y a n y T y p e z b w N T n L X > < a : K e y V a l u e O f D i a g r a m O b j e c t K e y a n y T y p e z b w N T n L X > < a : K e y > < K e y > C o l u m n s \ c h e c k _ i n _ d a t e < / K e y > < / a : K e y > < a : V a l u e   i : t y p e = " M e a s u r e G r i d N o d e V i e w S t a t e " > < C o l u m n > 1 < / C o l u m n > < L a y e d O u t > t r u e < / L a y e d O u t > < / a : V a l u e > < / a : K e y V a l u e O f D i a g r a m O b j e c t K e y a n y T y p e z b w N T n L X > < a : K e y V a l u e O f D i a g r a m O b j e c t K e y a n y T y p e z b w N T n L X > < a : K e y > < K e y > C o l u m n s \ r o o m _ c a t e g o r y < / K e y > < / a : K e y > < a : V a l u e   i : t y p e = " M e a s u r e G r i d N o d e V i e w S t a t e " > < C o l u m n > 2 < / C o l u m n > < L a y e d O u t > t r u e < / L a y e d O u t > < / a : V a l u e > < / a : K e y V a l u e O f D i a g r a m O b j e c t K e y a n y T y p e z b w N T n L X > < a : K e y V a l u e O f D i a g r a m O b j e c t K e y a n y T y p e z b w N T n L X > < a : K e y > < K e y > C o l u m n s \ s u c c e s s f u l _ b o o k i n g s < / K e y > < / a : K e y > < a : V a l u e   i : t y p e = " M e a s u r e G r i d N o d e V i e w S t a t e " > < C o l u m n > 3 < / C o l u m n > < L a y e d O u t > t r u e < / L a y e d O u t > < / a : V a l u e > < / a : K e y V a l u e O f D i a g r a m O b j e c t K e y a n y T y p e z b w N T n L X > < a : K e y V a l u e O f D i a g r a m O b j e c t K e y a n y T y p e z b w N T n L X > < a : K e y > < K e y > C o l u m n s \ c a p a c i t y < / K e y > < / a : K e y > < a : V a l u e   i : t y p e = " M e a s u r e G r i d N o d e V i e w S t a t e " > < C o l u m n > 4 < / C o l u m n > < L a y e d O u t > t r u e < / L a y e d O u t > < / a : V a l u e > < / a : K e y V a l u e O f D i a g r a m O b j e c t K e y a n y T y p e z b w N T n L X > < a : K e y V a l u e O f D i a g r a m O b j e c t K e y a n y T y p e z b w N T n L X > < a : K e y > < K e y > C o l u m n s \ O c c u p a n c y _ p e r c e n t a g e < / K e y > < / a : K e y > < a : V a l u e   i : t y p e = " M e a s u r e G r i d N o d e V i e w S t a t e " > < C o l u m n > 5 < / C o l u m n > < L a y e d O u t > t r u e < / L a y e d O u t > < / a : V a l u e > < / a : K e y V a l u e O f D i a g r a m O b j e c t K e y a n y T y p e z b w N T n L X > < / V i e w S t a t e s > < / D i a g r a m M a n a g e r . S e r i a l i z a b l e D i a g r a m > < D i a g r a m M a n a g e r . S e r i a l i z a b l e D i a g r a m > < A d a p t e r   i : t y p e = " M e a s u r e D i a g r a m S a n d b o x A d a p t e r " > < T a b l e N a m e > f a c t _ b o o k i n g s 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 f a c t _ b o o k i n g s 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 C o l u m n s \ b o o k i n g _ i d < / K e y > < / D i a g r a m O b j e c t K e y > < D i a g r a m O b j e c t K e y > < K e y > C o l u m n s \ p r o p e r t y _ i d < / K e y > < / D i a g r a m O b j e c t K e y > < D i a g r a m O b j e c t K e y > < K e y > C o l u m n s \ b o o k i n g _ d a t e < / K e y > < / D i a g r a m O b j e c t K e y > < D i a g r a m O b j e c t K e y > < K e y > C o l u m n s \ c h e c k _ i n _ d a t e < / K e y > < / D i a g r a m O b j e c t K e y > < D i a g r a m O b j e c t K e y > < K e y > C o l u m n s \ c h e c k o u t _ d a t e < / K e y > < / D i a g r a m O b j e c t K e y > < D i a g r a m O b j e c t K e y > < K e y > C o l u m n s \ n o _ g u e s t s < / K e y > < / D i a g r a m O b j e c t K e y > < D i a g r a m O b j e c t K e y > < K e y > C o l u m n s \ r o o m _ c a t e g o r y < / K e y > < / D i a g r a m O b j e c t K e y > < D i a g r a m O b j e c t K e y > < K e y > C o l u m n s \ b o o k i n g _ p l a t f o r m < / K e y > < / D i a g r a m O b j e c t K e y > < D i a g r a m O b j e c t K e y > < K e y > C o l u m n s \ r a t i n g s _ g i v e n < / K e y > < / D i a g r a m O b j e c t K e y > < D i a g r a m O b j e c t K e y > < K e y > C o l u m n s \ b o o k i n g _ s t a t u s < / K e y > < / D i a g r a m O b j e c t K e y > < D i a g r a m O b j e c t K e y > < K e y > C o l u m n s \ r e v e n u e _ g e n e r a t e d < / K e y > < / D i a g r a m O b j e c t K e y > < D i a g r a m O b j e c t K e y > < K e y > C o l u m n s \ r e v e n u e _ r e a l i z e d 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 C o l u m n s \ b o o k i n g _ i d < / K e y > < / a : K e y > < a : V a l u e   i : t y p e = " M e a s u r e G r i d N o d e V i e w S t a t e " > < L a y e d O u t > t r u e < / L a y e d O u t > < / a : V a l u e > < / a : K e y V a l u e O f D i a g r a m O b j e c t K e y a n y T y p e z b w N T n L X > < a : K e y V a l u e O f D i a g r a m O b j e c t K e y a n y T y p e z b w N T n L X > < a : K e y > < K e y > C o l u m n s \ p r o p e r t y _ i d < / K e y > < / a : K e y > < a : V a l u e   i : t y p e = " M e a s u r e G r i d N o d e V i e w S t a t e " > < C o l u m n > 1 < / C o l u m n > < L a y e d O u t > t r u e < / L a y e d O u t > < / a : V a l u e > < / a : K e y V a l u e O f D i a g r a m O b j e c t K e y a n y T y p e z b w N T n L X > < a : K e y V a l u e O f D i a g r a m O b j e c t K e y a n y T y p e z b w N T n L X > < a : K e y > < K e y > C o l u m n s \ b o o k i n g _ d a t e < / K e y > < / a : K e y > < a : V a l u e   i : t y p e = " M e a s u r e G r i d N o d e V i e w S t a t e " > < C o l u m n > 2 < / C o l u m n > < L a y e d O u t > t r u e < / L a y e d O u t > < / a : V a l u e > < / a : K e y V a l u e O f D i a g r a m O b j e c t K e y a n y T y p e z b w N T n L X > < a : K e y V a l u e O f D i a g r a m O b j e c t K e y a n y T y p e z b w N T n L X > < a : K e y > < K e y > C o l u m n s \ c h e c k _ i n _ d a t e < / K e y > < / a : K e y > < a : V a l u e   i : t y p e = " M e a s u r e G r i d N o d e V i e w S t a t e " > < C o l u m n > 3 < / C o l u m n > < L a y e d O u t > t r u e < / L a y e d O u t > < / a : V a l u e > < / a : K e y V a l u e O f D i a g r a m O b j e c t K e y a n y T y p e z b w N T n L X > < a : K e y V a l u e O f D i a g r a m O b j e c t K e y a n y T y p e z b w N T n L X > < a : K e y > < K e y > C o l u m n s \ c h e c k o u t _ d a t e < / K e y > < / a : K e y > < a : V a l u e   i : t y p e = " M e a s u r e G r i d N o d e V i e w S t a t e " > < C o l u m n > 4 < / C o l u m n > < L a y e d O u t > t r u e < / L a y e d O u t > < / a : V a l u e > < / a : K e y V a l u e O f D i a g r a m O b j e c t K e y a n y T y p e z b w N T n L X > < a : K e y V a l u e O f D i a g r a m O b j e c t K e y a n y T y p e z b w N T n L X > < a : K e y > < K e y > C o l u m n s \ n o _ g u e s t s < / K e y > < / a : K e y > < a : V a l u e   i : t y p e = " M e a s u r e G r i d N o d e V i e w S t a t e " > < C o l u m n > 5 < / C o l u m n > < L a y e d O u t > t r u e < / L a y e d O u t > < / a : V a l u e > < / a : K e y V a l u e O f D i a g r a m O b j e c t K e y a n y T y p e z b w N T n L X > < a : K e y V a l u e O f D i a g r a m O b j e c t K e y a n y T y p e z b w N T n L X > < a : K e y > < K e y > C o l u m n s \ r o o m _ c a t e g o r y < / K e y > < / a : K e y > < a : V a l u e   i : t y p e = " M e a s u r e G r i d N o d e V i e w S t a t e " > < C o l u m n > 6 < / C o l u m n > < L a y e d O u t > t r u e < / L a y e d O u t > < / a : V a l u e > < / a : K e y V a l u e O f D i a g r a m O b j e c t K e y a n y T y p e z b w N T n L X > < a : K e y V a l u e O f D i a g r a m O b j e c t K e y a n y T y p e z b w N T n L X > < a : K e y > < K e y > C o l u m n s \ b o o k i n g _ p l a t f o r m < / K e y > < / a : K e y > < a : V a l u e   i : t y p e = " M e a s u r e G r i d N o d e V i e w S t a t e " > < C o l u m n > 7 < / C o l u m n > < L a y e d O u t > t r u e < / L a y e d O u t > < / a : V a l u e > < / a : K e y V a l u e O f D i a g r a m O b j e c t K e y a n y T y p e z b w N T n L X > < a : K e y V a l u e O f D i a g r a m O b j e c t K e y a n y T y p e z b w N T n L X > < a : K e y > < K e y > C o l u m n s \ r a t i n g s _ g i v e n < / K e y > < / a : K e y > < a : V a l u e   i : t y p e = " M e a s u r e G r i d N o d e V i e w S t a t e " > < C o l u m n > 8 < / C o l u m n > < L a y e d O u t > t r u e < / L a y e d O u t > < / a : V a l u e > < / a : K e y V a l u e O f D i a g r a m O b j e c t K e y a n y T y p e z b w N T n L X > < a : K e y V a l u e O f D i a g r a m O b j e c t K e y a n y T y p e z b w N T n L X > < a : K e y > < K e y > C o l u m n s \ b o o k i n g _ s t a t u s < / K e y > < / a : K e y > < a : V a l u e   i : t y p e = " M e a s u r e G r i d N o d e V i e w S t a t e " > < C o l u m n > 9 < / C o l u m n > < L a y e d O u t > t r u e < / L a y e d O u t > < / a : V a l u e > < / a : K e y V a l u e O f D i a g r a m O b j e c t K e y a n y T y p e z b w N T n L X > < a : K e y V a l u e O f D i a g r a m O b j e c t K e y a n y T y p e z b w N T n L X > < a : K e y > < K e y > C o l u m n s \ r e v e n u e _ g e n e r a t e d < / K e y > < / a : K e y > < a : V a l u e   i : t y p e = " M e a s u r e G r i d N o d e V i e w S t a t e " > < C o l u m n > 1 0 < / C o l u m n > < L a y e d O u t > t r u e < / L a y e d O u t > < / a : V a l u e > < / a : K e y V a l u e O f D i a g r a m O b j e c t K e y a n y T y p e z b w N T n L X > < a : K e y V a l u e O f D i a g r a m O b j e c t K e y a n y T y p e z b w N T n L X > < a : K e y > < K e y > C o l u m n s \ r e v e n u e _ r e a l i z e d < / K e y > < / a : K e y > < a : V a l u e   i : t y p e = " M e a s u r e G r i d N o d e V i e w S t a t e " > < C o l u m n > 1 1 < / C o l u m n > < L a y e d O u t > t r u e < / L a y e d O u t > < / a : V a l u e > < / a : K e y V a l u e O f D i a g r a m O b j e c t K e y a n y T y p e z b w N T n L X > < / V i e w S t a t e s > < / D i a g r a m M a n a g e r . S e r i a l i z a b l e D i a g r a m > < D i a g r a m M a n a g e r . S e r i a l i z a b l e D i a g r a m > < A d a p t e r   i : t y p e = " M e a s u r e D i a g r a m S a n d b o x A d a p t e r " > < T a b l e N a m e > d i m _ r o o m s 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 d i m _ r o o m s 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 C o l u m n s \ r o o m _ i d < / K e y > < / D i a g r a m O b j e c t K e y > < D i a g r a m O b j e c t K e y > < K e y > C o l u m n s \ r o o m _ c l a s s 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 C o l u m n s \ r o o m _ i d < / K e y > < / a : K e y > < a : V a l u e   i : t y p e = " M e a s u r e G r i d N o d e V i e w S t a t e " > < L a y e d O u t > t r u e < / L a y e d O u t > < / a : V a l u e > < / a : K e y V a l u e O f D i a g r a m O b j e c t K e y a n y T y p e z b w N T n L X > < a : K e y V a l u e O f D i a g r a m O b j e c t K e y a n y T y p e z b w N T n L X > < a : K e y > < K e y > C o l u m n s \ r o o m _ c l a s s < / K e y > < / a : K e y > < a : V a l u e   i : t y p e = " M e a s u r e G r i d N o d e V i e w S t a t e " > < C o l u m n > 1 < / C o l u m n > < L a y e d O u t > t r u e < / L a y e d O u t > < / a : V a l u e > < / 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 C o l u m n s \ d a t e _ m a i n < / K e y > < / D i a g r a m O b j e c t K e y > < D i a g r a m O b j e c t K e y > < K e y > C o l u m n s \ m m m _ y y < / K e y > < / D i a g r a m O b j e c t K e y > < D i a g r a m O b j e c t K e y > < K e y > C o l u m n s \ w e e k _ n o < / K e y > < / D i a g r a m O b j e c t K e y > < D i a g r a m O b j e c t K e y > < K e y > C o l u m n s \ d a y _ t y p e 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 C o l u m n s \ d a t e _ m a i n < / K e y > < / a : K e y > < a : V a l u e   i : t y p e = " M e a s u r e G r i d N o d e V i e w S t a t e " > < L a y e d O u t > t r u e < / L a y e d O u t > < / a : V a l u e > < / a : K e y V a l u e O f D i a g r a m O b j e c t K e y a n y T y p e z b w N T n L X > < a : K e y V a l u e O f D i a g r a m O b j e c t K e y a n y T y p e z b w N T n L X > < a : K e y > < K e y > C o l u m n s \ m m m _ y y < / K e y > < / a : K e y > < a : V a l u e   i : t y p e = " M e a s u r e G r i d N o d e V i e w S t a t e " > < C o l u m n > 1 < / C o l u m n > < L a y e d O u t > t r u e < / L a y e d O u t > < / a : V a l u e > < / a : K e y V a l u e O f D i a g r a m O b j e c t K e y a n y T y p e z b w N T n L X > < a : K e y V a l u e O f D i a g r a m O b j e c t K e y a n y T y p e z b w N T n L X > < a : K e y > < K e y > C o l u m n s \ w e e k _ n o < / K e y > < / a : K e y > < a : V a l u e   i : t y p e = " M e a s u r e G r i d N o d e V i e w S t a t e " > < C o l u m n > 2 < / C o l u m n > < L a y e d O u t > t r u e < / L a y e d O u t > < / a : V a l u e > < / a : K e y V a l u e O f D i a g r a m O b j e c t K e y a n y T y p e z b w N T n L X > < a : K e y V a l u e O f D i a g r a m O b j e c t K e y a n y T y p e z b w N T n L X > < a : K e y > < K e y > C o l u m n s \ d a y _ t y p e 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 T a g s \ T a b l e s \ & l t ; T a b l e s \ d i m _ d a t e & g t ; < / K e y > < / D i a g r a m O b j e c t K e y > < D i a g r a m O b j e c t K e y > < K e y > D y n a m i c   T a g s \ T a b l e s \ & l t ; T a b l e s \ d i m _ h o t e l s & g t ; < / K e y > < / D i a g r a m O b j e c t K e y > < D i a g r a m O b j e c t K e y > < K e y > D y n a m i c   T a g s \ T a b l e s \ & l t ; T a b l e s \ d i m _ r o o m s & g t ; < / K e y > < / D i a g r a m O b j e c t K e y > < D i a g r a m O b j e c t K e y > < K e y > D y n a m i c   T a g s \ T a b l e s \ & l t ; T a b l e s \ f a c t _ a g g r e g a t e d _ b o o k i n g s & g t ; < / K e y > < / D i a g r a m O b j e c t K e y > < D i a g r a m O b j e c t K e y > < K e y > D y n a m i c   T a g s \ T a b l e s \ & l t ; T a b l e s \ f a c t _ b o o k i n g s & g t ; < / K e y > < / D i a g r a m O b j e c t K e y > < D i a g r a m O b j e c t K e y > < K e y > T a b l e s \ d i m _ d a t e < / K e y > < / D i a g r a m O b j e c t K e y > < D i a g r a m O b j e c t K e y > < K e y > T a b l e s \ d i m _ d a t e \ C o l u m n s \ d a t e _ m a i n < / K e y > < / D i a g r a m O b j e c t K e y > < D i a g r a m O b j e c t K e y > < K e y > T a b l e s \ d i m _ d a t e \ C o l u m n s \ m m m _ y y < / K e y > < / D i a g r a m O b j e c t K e y > < D i a g r a m O b j e c t K e y > < K e y > T a b l e s \ d i m _ d a t e \ C o l u m n s \ w e e k _ n o < / K e y > < / D i a g r a m O b j e c t K e y > < D i a g r a m O b j e c t K e y > < K e y > T a b l e s \ d i m _ d a t e \ C o l u m n s \ d a y _ t y p e < / K e y > < / D i a g r a m O b j e c t K e y > < D i a g r a m O b j e c t K e y > < K e y > T a b l e s \ d i m _ h o t e l s < / K e y > < / D i a g r a m O b j e c t K e y > < D i a g r a m O b j e c t K e y > < K e y > T a b l e s \ d i m _ h o t e l s \ C o l u m n s \ p r o p e r t y _ i d < / K e y > < / D i a g r a m O b j e c t K e y > < D i a g r a m O b j e c t K e y > < K e y > T a b l e s \ d i m _ h o t e l s \ C o l u m n s \ p r o p e r t y _ n a m e < / K e y > < / D i a g r a m O b j e c t K e y > < D i a g r a m O b j e c t K e y > < K e y > T a b l e s \ d i m _ h o t e l s \ C o l u m n s \ c a t e g o r y < / K e y > < / D i a g r a m O b j e c t K e y > < D i a g r a m O b j e c t K e y > < K e y > T a b l e s \ d i m _ h o t e l s \ C o l u m n s \ c i t y < / K e y > < / D i a g r a m O b j e c t K e y > < D i a g r a m O b j e c t K e y > < K e y > T a b l e s \ d i m _ r o o m s < / K e y > < / D i a g r a m O b j e c t K e y > < D i a g r a m O b j e c t K e y > < K e y > T a b l e s \ d i m _ r o o m s \ C o l u m n s \ r o o m _ i d < / K e y > < / D i a g r a m O b j e c t K e y > < D i a g r a m O b j e c t K e y > < K e y > T a b l e s \ d i m _ r o o m s \ C o l u m n s \ r o o m _ c l a s s < / K e y > < / D i a g r a m O b j e c t K e y > < D i a g r a m O b j e c t K e y > < K e y > T a b l e s \ f a c t _ a g g r e g a t e d _ b o o k i n g s < / K e y > < / D i a g r a m O b j e c t K e y > < D i a g r a m O b j e c t K e y > < K e y > T a b l e s \ f a c t _ a g g r e g a t e d _ b o o k i n g s \ C o l u m n s \ p r o p e r t y _ i d < / K e y > < / D i a g r a m O b j e c t K e y > < D i a g r a m O b j e c t K e y > < K e y > T a b l e s \ f a c t _ a g g r e g a t e d _ b o o k i n g s \ C o l u m n s \ c h e c k _ i n _ d a t e < / K e y > < / D i a g r a m O b j e c t K e y > < D i a g r a m O b j e c t K e y > < K e y > T a b l e s \ f a c t _ a g g r e g a t e d _ b o o k i n g s \ C o l u m n s \ r o o m _ c a t e g o r y < / K e y > < / D i a g r a m O b j e c t K e y > < D i a g r a m O b j e c t K e y > < K e y > T a b l e s \ f a c t _ a g g r e g a t e d _ b o o k i n g s \ C o l u m n s \ s u c c e s s f u l _ b o o k i n g s < / K e y > < / D i a g r a m O b j e c t K e y > < D i a g r a m O b j e c t K e y > < K e y > T a b l e s \ f a c t _ a g g r e g a t e d _ b o o k i n g s \ C o l u m n s \ c a p a c i t y < / K e y > < / D i a g r a m O b j e c t K e y > < D i a g r a m O b j e c t K e y > < K e y > T a b l e s \ f a c t _ a g g r e g a t e d _ b o o k i n g s \ C o l u m n s \ O c c u p a n c y _ p e r c e n t a g e < / K e y > < / D i a g r a m O b j e c t K e y > < D i a g r a m O b j e c t K e y > < K e y > T a b l e s \ f a c t _ a g g r e g a t e d _ b o o k i n g s \ M e a s u r e s \ S u m   o f   O c c u p a n c y _ p e r c e n t a g e < / K e y > < / D i a g r a m O b j e c t K e y > < D i a g r a m O b j e c t K e y > < K e y > T a b l e s \ f a c t _ a g g r e g a t e d _ b o o k i n g s \ S u m   o f   O c c u p a n c y _ p e r c e n t a g e \ A d d i t i o n a l   I n f o \ I m p l i c i t   M e a s u r e < / K e y > < / D i a g r a m O b j e c t K e y > < D i a g r a m O b j e c t K e y > < K e y > T a b l e s \ f a c t _ a g g r e g a t e d _ b o o k i n g s \ M e a s u r e s \ A v e r a g e   o f   O c c u p a n c y _ p e r c e n t a g e < / K e y > < / D i a g r a m O b j e c t K e y > < D i a g r a m O b j e c t K e y > < K e y > T a b l e s \ f a c t _ a g g r e g a t e d _ b o o k i n g s \ A v e r a g e   o f   O c c u p a n c y _ p e r c e n t a g e \ A d d i t i o n a l   I n f o \ I m p l i c i t   M e a s u r e < / K e y > < / D i a g r a m O b j e c t K e y > < D i a g r a m O b j e c t K e y > < K e y > T a b l e s \ f a c t _ b o o k i n g s < / K e y > < / D i a g r a m O b j e c t K e y > < D i a g r a m O b j e c t K e y > < K e y > T a b l e s \ f a c t _ b o o k i n g s \ C o l u m n s \ b o o k i n g _ i d < / K e y > < / D i a g r a m O b j e c t K e y > < D i a g r a m O b j e c t K e y > < K e y > T a b l e s \ f a c t _ b o o k i n g s \ C o l u m n s \ p r o p e r t y _ i d < / K e y > < / D i a g r a m O b j e c t K e y > < D i a g r a m O b j e c t K e y > < K e y > T a b l e s \ f a c t _ b o o k i n g s \ C o l u m n s \ b o o k i n g _ d a t e < / K e y > < / D i a g r a m O b j e c t K e y > < D i a g r a m O b j e c t K e y > < K e y > T a b l e s \ f a c t _ b o o k i n g s \ C o l u m n s \ c h e c k _ i n _ d a t e < / K e y > < / D i a g r a m O b j e c t K e y > < D i a g r a m O b j e c t K e y > < K e y > T a b l e s \ f a c t _ b o o k i n g s \ C o l u m n s \ c h e c k o u t _ d a t e < / K e y > < / D i a g r a m O b j e c t K e y > < D i a g r a m O b j e c t K e y > < K e y > T a b l e s \ f a c t _ b o o k i n g s \ C o l u m n s \ n o _ g u e s t s < / K e y > < / D i a g r a m O b j e c t K e y > < D i a g r a m O b j e c t K e y > < K e y > T a b l e s \ f a c t _ b o o k i n g s \ C o l u m n s \ r o o m _ c a t e g o r y < / K e y > < / D i a g r a m O b j e c t K e y > < D i a g r a m O b j e c t K e y > < K e y > T a b l e s \ f a c t _ b o o k i n g s \ C o l u m n s \ b o o k i n g _ p l a t f o r m < / K e y > < / D i a g r a m O b j e c t K e y > < D i a g r a m O b j e c t K e y > < K e y > T a b l e s \ f a c t _ b o o k i n g s \ C o l u m n s \ r a t i n g s _ g i v e n < / K e y > < / D i a g r a m O b j e c t K e y > < D i a g r a m O b j e c t K e y > < K e y > T a b l e s \ f a c t _ b o o k i n g s \ C o l u m n s \ b o o k i n g _ s t a t u s < / K e y > < / D i a g r a m O b j e c t K e y > < D i a g r a m O b j e c t K e y > < K e y > T a b l e s \ f a c t _ b o o k i n g s \ C o l u m n s \ r e v e n u e _ g e n e r a t e d < / K e y > < / D i a g r a m O b j e c t K e y > < D i a g r a m O b j e c t K e y > < K e y > T a b l e s \ f a c t _ b o o k i n g s \ C o l u m n s \ r e v e n u e _ r e a l i z e d < / K e y > < / D i a g r a m O b j e c t K e y > < D i a g r a m O b j e c t K e y > < K e y > T a b l e s \ f a c t _ b o o k i n g s \ M e a s u r e s \ S u m   o f   r e v e n u e _ g e n e r a t e d < / K e y > < / D i a g r a m O b j e c t K e y > < D i a g r a m O b j e c t K e y > < K e y > T a b l e s \ f a c t _ b o o k i n g s \ S u m   o f   r e v e n u e _ g e n e r a t e d \ A d d i t i o n a l   I n f o \ I m p l i c i t   M e a s u r e < / K e y > < / D i a g r a m O b j e c t K e y > < D i a g r a m O b j e c t K e y > < K e y > T a b l e s \ f a c t _ b o o k i n g s \ M e a s u r e s \ C o u n t   o f   r o o m _ c a t e g o r y < / K e y > < / D i a g r a m O b j e c t K e y > < D i a g r a m O b j e c t K e y > < K e y > T a b l e s \ f a c t _ b o o k i n g s \ C o u n t   o f   r o o m _ c a t e g o r y \ A d d i t i o n a l   I n f o \ I m p l i c i t   M e a s u r e < / K e y > < / D i a g r a m O b j e c t K e y > < D i a g r a m O b j e c t K e y > < K e y > R e l a t i o n s h i p s \ & l t ; T a b l e s \ f a c t _ a g g r e g a t e d _ b o o k i n g s \ C o l u m n s \ p r o p e r t y _ i d & g t ; - & l t ; T a b l e s \ d i m _ h o t e l s \ C o l u m n s \ p r o p e r t y _ i d & g t ; < / K e y > < / D i a g r a m O b j e c t K e y > < D i a g r a m O b j e c t K e y > < K e y > R e l a t i o n s h i p s \ & l t ; T a b l e s \ f a c t _ a g g r e g a t e d _ b o o k i n g s \ C o l u m n s \ p r o p e r t y _ i d & g t ; - & l t ; T a b l e s \ d i m _ h o t e l s \ C o l u m n s \ p r o p e r t y _ i d & g t ; \ F K < / K e y > < / D i a g r a m O b j e c t K e y > < D i a g r a m O b j e c t K e y > < K e y > R e l a t i o n s h i p s \ & l t ; T a b l e s \ f a c t _ a g g r e g a t e d _ b o o k i n g s \ C o l u m n s \ p r o p e r t y _ i d & g t ; - & l t ; T a b l e s \ d i m _ h o t e l s \ C o l u m n s \ p r o p e r t y _ i d & g t ; \ P K < / K e y > < / D i a g r a m O b j e c t K e y > < D i a g r a m O b j e c t K e y > < K e y > R e l a t i o n s h i p s \ & l t ; T a b l e s \ f a c t _ a g g r e g a t e d _ b o o k i n g s \ C o l u m n s \ p r o p e r t y _ i d & g t ; - & l t ; T a b l e s \ d i m _ h o t e l s \ C o l u m n s \ p r o p e r t y _ i d & g t ; \ C r o s s F i l t e r < / K e y > < / D i a g r a m O b j e c t K e y > < D i a g r a m O b j e c t K e y > < K e y > R e l a t i o n s h i p s \ & l t ; T a b l e s \ f a c t _ a g g r e g a t e d _ b o o k i n g s \ C o l u m n s \ r o o m _ c a t e g o r y & g t ; - & l t ; T a b l e s \ d i m _ r o o m s \ C o l u m n s \ r o o m _ i d & g t ; < / K e y > < / D i a g r a m O b j e c t K e y > < D i a g r a m O b j e c t K e y > < K e y > R e l a t i o n s h i p s \ & l t ; T a b l e s \ f a c t _ a g g r e g a t e d _ b o o k i n g s \ C o l u m n s \ r o o m _ c a t e g o r y & g t ; - & l t ; T a b l e s \ d i m _ r o o m s \ C o l u m n s \ r o o m _ i d & g t ; \ F K < / K e y > < / D i a g r a m O b j e c t K e y > < D i a g r a m O b j e c t K e y > < K e y > R e l a t i o n s h i p s \ & l t ; T a b l e s \ f a c t _ a g g r e g a t e d _ b o o k i n g s \ C o l u m n s \ r o o m _ c a t e g o r y & g t ; - & l t ; T a b l e s \ d i m _ r o o m s \ C o l u m n s \ r o o m _ i d & g t ; \ P K < / K e y > < / D i a g r a m O b j e c t K e y > < D i a g r a m O b j e c t K e y > < K e y > R e l a t i o n s h i p s \ & l t ; T a b l e s \ f a c t _ a g g r e g a t e d _ b o o k i n g s \ C o l u m n s \ r o o m _ c a t e g o r y & g t ; - & l t ; T a b l e s \ d i m _ r o o m s \ C o l u m n s \ r o o m _ i d & g t ; \ C r o s s F i l t e r < / K e y > < / D i a g r a m O b j e c t K e y > < D i a g r a m O b j e c t K e y > < K e y > R e l a t i o n s h i p s \ & l t ; T a b l e s \ f a c t _ a g g r e g a t e d _ b o o k i n g s \ C o l u m n s \ c h e c k _ i n _ d a t e & g t ; - & l t ; T a b l e s \ d i m _ d a t e \ C o l u m n s \ d a t e _ m a i n & g t ; < / K e y > < / D i a g r a m O b j e c t K e y > < D i a g r a m O b j e c t K e y > < K e y > R e l a t i o n s h i p s \ & l t ; T a b l e s \ f a c t _ a g g r e g a t e d _ b o o k i n g s \ C o l u m n s \ c h e c k _ i n _ d a t e & g t ; - & l t ; T a b l e s \ d i m _ d a t e \ C o l u m n s \ d a t e _ m a i n & g t ; \ F K < / K e y > < / D i a g r a m O b j e c t K e y > < D i a g r a m O b j e c t K e y > < K e y > R e l a t i o n s h i p s \ & l t ; T a b l e s \ f a c t _ a g g r e g a t e d _ b o o k i n g s \ C o l u m n s \ c h e c k _ i n _ d a t e & g t ; - & l t ; T a b l e s \ d i m _ d a t e \ C o l u m n s \ d a t e _ m a i n & g t ; \ P K < / K e y > < / D i a g r a m O b j e c t K e y > < D i a g r a m O b j e c t K e y > < K e y > R e l a t i o n s h i p s \ & l t ; T a b l e s \ f a c t _ a g g r e g a t e d _ b o o k i n g s \ C o l u m n s \ c h e c k _ i n _ d a t e & g t ; - & l t ; T a b l e s \ d i m _ d a t e \ C o l u m n s \ d a t e _ m a i n & g t ; \ C r o s s F i l t e r < / K e y > < / D i a g r a m O b j e c t K e y > < D i a g r a m O b j e c t K e y > < K e y > R e l a t i o n s h i p s \ & l t ; T a b l e s \ f a c t _ b o o k i n g s \ C o l u m n s \ p r o p e r t y _ i d & g t ; - & l t ; T a b l e s \ d i m _ h o t e l s \ C o l u m n s \ p r o p e r t y _ i d & g t ; < / K e y > < / D i a g r a m O b j e c t K e y > < D i a g r a m O b j e c t K e y > < K e y > R e l a t i o n s h i p s \ & l t ; T a b l e s \ f a c t _ b o o k i n g s \ C o l u m n s \ p r o p e r t y _ i d & g t ; - & l t ; T a b l e s \ d i m _ h o t e l s \ C o l u m n s \ p r o p e r t y _ i d & g t ; \ F K < / K e y > < / D i a g r a m O b j e c t K e y > < D i a g r a m O b j e c t K e y > < K e y > R e l a t i o n s h i p s \ & l t ; T a b l e s \ f a c t _ b o o k i n g s \ C o l u m n s \ p r o p e r t y _ i d & g t ; - & l t ; T a b l e s \ d i m _ h o t e l s \ C o l u m n s \ p r o p e r t y _ i d & g t ; \ P K < / K e y > < / D i a g r a m O b j e c t K e y > < D i a g r a m O b j e c t K e y > < K e y > R e l a t i o n s h i p s \ & l t ; T a b l e s \ f a c t _ b o o k i n g s \ C o l u m n s \ p r o p e r t y _ i d & g t ; - & l t ; T a b l e s \ d i m _ h o t e l s \ C o l u m n s \ p r o p e r t y _ i d & g t ; \ C r o s s F i l t e r < / K e y > < / D i a g r a m O b j e c t K e y > < D i a g r a m O b j e c t K e y > < K e y > R e l a t i o n s h i p s \ & l t ; T a b l e s \ f a c t _ b o o k i n g s \ C o l u m n s \ r o o m _ c a t e g o r y & g t ; - & l t ; T a b l e s \ d i m _ r o o m s \ C o l u m n s \ r o o m _ i d & g t ; < / K e y > < / D i a g r a m O b j e c t K e y > < D i a g r a m O b j e c t K e y > < K e y > R e l a t i o n s h i p s \ & l t ; T a b l e s \ f a c t _ b o o k i n g s \ C o l u m n s \ r o o m _ c a t e g o r y & g t ; - & l t ; T a b l e s \ d i m _ r o o m s \ C o l u m n s \ r o o m _ i d & g t ; \ F K < / K e y > < / D i a g r a m O b j e c t K e y > < D i a g r a m O b j e c t K e y > < K e y > R e l a t i o n s h i p s \ & l t ; T a b l e s \ f a c t _ b o o k i n g s \ C o l u m n s \ r o o m _ c a t e g o r y & g t ; - & l t ; T a b l e s \ d i m _ r o o m s \ C o l u m n s \ r o o m _ i d & g t ; \ P K < / K e y > < / D i a g r a m O b j e c t K e y > < D i a g r a m O b j e c t K e y > < K e y > R e l a t i o n s h i p s \ & l t ; T a b l e s \ f a c t _ b o o k i n g s \ C o l u m n s \ r o o m _ c a t e g o r y & g t ; - & l t ; T a b l e s \ d i m _ r o o m s \ C o l u m n s \ r o o m _ i d & g t ; \ C r o s s F i l t e r < / K e y > < / D i a g r a m O b j e c t K e y > < D i a g r a m O b j e c t K e y > < K e y > R e l a t i o n s h i p s \ & l t ; T a b l e s \ f a c t _ b o o k i n g s \ C o l u m n s \ c h e c k _ i n _ d a t e & g t ; - & l t ; T a b l e s \ d i m _ d a t e \ C o l u m n s \ d a t e _ m a i n & g t ; < / K e y > < / D i a g r a m O b j e c t K e y > < D i a g r a m O b j e c t K e y > < K e y > R e l a t i o n s h i p s \ & l t ; T a b l e s \ f a c t _ b o o k i n g s \ C o l u m n s \ c h e c k _ i n _ d a t e & g t ; - & l t ; T a b l e s \ d i m _ d a t e \ C o l u m n s \ d a t e _ m a i n & g t ; \ F K < / K e y > < / D i a g r a m O b j e c t K e y > < D i a g r a m O b j e c t K e y > < K e y > R e l a t i o n s h i p s \ & l t ; T a b l e s \ f a c t _ b o o k i n g s \ C o l u m n s \ c h e c k _ i n _ d a t e & g t ; - & l t ; T a b l e s \ d i m _ d a t e \ C o l u m n s \ d a t e _ m a i n & g t ; \ P K < / K e y > < / D i a g r a m O b j e c t K e y > < D i a g r a m O b j e c t K e y > < K e y > R e l a t i o n s h i p s \ & l t ; T a b l e s \ f a c t _ b o o k i n g s \ C o l u m n s \ c h e c k _ i n _ d a t e & g t ; - & l t ; T a b l e s \ d i m _ d a t e \ C o l u m n s \ d a t e _ m a i n & g t ; \ C r o s s F i l t e r < / K e y > < / D i a g r a m O b j e c t K e y > < / A l l K e y s > < S e l e c t e d K e y s > < D i a g r a m O b j e c t K e y > < K e y > R e l a t i o n s h i p s \ & l t ; T a b l e s \ f a c t _ b o o k i n g s \ C o l u m n s \ c h e c k _ i n _ d a t e & g t ; - & l t ; T a b l e s \ d i m _ d a t e \ C o l u m n s \ d a t e _ m a i n & g t ; 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 T a g s \ T a b l e s \ & l t ; T a b l e s \ d i m _ h o t e l s & g t ; < / K e y > < / a : K e y > < a : V a l u e   i : t y p e = " D i a g r a m D i s p l a y T a g V i e w S t a t e " > < I s N o t F i l t e r e d O u t > t r u e < / I s N o t F i l t e r e d O u t > < / a : V a l u e > < / a : K e y V a l u e O f D i a g r a m O b j e c t K e y a n y T y p e z b w N T n L X > < a : K e y V a l u e O f D i a g r a m O b j e c t K e y a n y T y p e z b w N T n L X > < a : K e y > < K e y > D y n a m i c   T a g s \ T a b l e s \ & l t ; T a b l e s \ d i m _ r o o m s & g t ; < / K e y > < / a : K e y > < a : V a l u e   i : t y p e = " D i a g r a m D i s p l a y T a g V i e w S t a t e " > < I s N o t F i l t e r e d O u t > t r u e < / I s N o t F i l t e r e d O u t > < / a : V a l u e > < / a : K e y V a l u e O f D i a g r a m O b j e c t K e y a n y T y p e z b w N T n L X > < a : K e y V a l u e O f D i a g r a m O b j e c t K e y a n y T y p e z b w N T n L X > < a : K e y > < K e y > D y n a m i c   T a g s \ T a b l e s \ & l t ; T a b l e s \ f a c t _ a g g r e g a t e d _ b o o k i n g s & g t ; < / K e y > < / a : K e y > < a : V a l u e   i : t y p e = " D i a g r a m D i s p l a y T a g V i e w S t a t e " > < I s N o t F i l t e r e d O u t > t r u e < / I s N o t F i l t e r e d O u t > < / a : V a l u e > < / a : K e y V a l u e O f D i a g r a m O b j e c t K e y a n y T y p e z b w N T n L X > < a : K e y V a l u e O f D i a g r a m O b j e c t K e y a n y T y p e z b w N T n L X > < a : K e y > < K e y > D y n a m i c   T a g s \ T a b l e s \ & l t ; T a b l e s \ f a c t _ b o o k i n g s & g t ; < / K e y > < / a : K e y > < a : V a l u e   i : t y p e = " D i a g r a m D i s p l a y T a g V i e w S t a t e " > < I s N o t F i l t e r e d O u t > t r u e < / I s N o t F i l t e r e d O u t > < / a : V a l u e > < / a : K e y V a l u e O f D i a g r a m O b j e c t K e y a n y T y p e z b w N T n L X > < a : K e y V a l u e O f D i a g r a m O b j e c t K e y a n y T y p e z b w N T n L X > < a : K e y > < K e y > T a b l e s \ d i m _ d a t e < / K e y > < / a : K e y > < a : V a l u e   i : t y p e = " D i a g r a m D i s p l a y N o d e V i e w S t a t e " > < H e i g h t > 1 6 5 . 2 < / H e i g h t > < I s E x p a n d e d > t r u e < / I s E x p a n d e d > < L a y e d O u t > t r u e < / L a y e d O u t > < L e f t > 1 0 5 3 . 5 0 3 8 1 0 5 6 7 6 6 5 8 < / L e f t > < T a b I n d e x > 2 < / T a b I n d e x > < T o p > 1 7 . 2 0 0 0 0 0 0 0 0 0 0 0 0 1 7 < / T o p > < W i d t h > 2 0 0 < / W i d t h > < / a : V a l u e > < / a : K e y V a l u e O f D i a g r a m O b j e c t K e y a n y T y p e z b w N T n L X > < a : K e y V a l u e O f D i a g r a m O b j e c t K e y a n y T y p e z b w N T n L X > < a : K e y > < K e y > T a b l e s \ d i m _ d a t e \ C o l u m n s \ d a t e _ m a i n < / K e y > < / a : K e y > < a : V a l u e   i : t y p e = " D i a g r a m D i s p l a y N o d e V i e w S t a t e " > < H e i g h t > 1 5 0 < / H e i g h t > < I s E x p a n d e d > t r u e < / I s E x p a n d e d > < W i d t h > 2 0 0 < / W i d t h > < / a : V a l u e > < / a : K e y V a l u e O f D i a g r a m O b j e c t K e y a n y T y p e z b w N T n L X > < a : K e y V a l u e O f D i a g r a m O b j e c t K e y a n y T y p e z b w N T n L X > < a : K e y > < K e y > T a b l e s \ d i m _ d a t e \ C o l u m n s \ m m m _ y y < / K e y > < / a : K e y > < a : V a l u e   i : t y p e = " D i a g r a m D i s p l a y N o d e V i e w S t a t e " > < H e i g h t > 1 5 0 < / H e i g h t > < I s E x p a n d e d > t r u e < / I s E x p a n d e d > < W i d t h > 2 0 0 < / W i d t h > < / a : V a l u e > < / a : K e y V a l u e O f D i a g r a m O b j e c t K e y a n y T y p e z b w N T n L X > < a : K e y V a l u e O f D i a g r a m O b j e c t K e y a n y T y p e z b w N T n L X > < a : K e y > < K e y > T a b l e s \ d i m _ d a t e \ C o l u m n s \ w e e k _ n o < / K e y > < / a : K e y > < a : V a l u e   i : t y p e = " D i a g r a m D i s p l a y N o d e V i e w S t a t e " > < H e i g h t > 1 5 0 < / H e i g h t > < I s E x p a n d e d > t r u e < / I s E x p a n d e d > < W i d t h > 2 0 0 < / W i d t h > < / a : V a l u e > < / a : K e y V a l u e O f D i a g r a m O b j e c t K e y a n y T y p e z b w N T n L X > < a : K e y V a l u e O f D i a g r a m O b j e c t K e y a n y T y p e z b w N T n L X > < a : K e y > < K e y > T a b l e s \ d i m _ d a t e \ C o l u m n s \ d a y _ t y p e < / K e y > < / a : K e y > < a : V a l u e   i : t y p e = " D i a g r a m D i s p l a y N o d e V i e w S t a t e " > < H e i g h t > 1 5 0 < / H e i g h t > < I s E x p a n d e d > t r u e < / I s E x p a n d e d > < W i d t h > 2 0 0 < / W i d t h > < / a : V a l u e > < / a : K e y V a l u e O f D i a g r a m O b j e c t K e y a n y T y p e z b w N T n L X > < a : K e y V a l u e O f D i a g r a m O b j e c t K e y a n y T y p e z b w N T n L X > < a : K e y > < K e y > T a b l e s \ d i m _ h o t e l s < / K e y > < / a : K e y > < a : V a l u e   i : t y p e = " D i a g r a m D i s p l a y N o d e V i e w S t a t e " > < H e i g h t > 1 5 0 < / H e i g h t > < I s E x p a n d e d > t r u e < / I s E x p a n d e d > < L a y e d O u t > t r u e < / L a y e d O u t > < L e f t > 1 8 7 . 0 0 7 6 2 1 1 3 5 3 3 1 4 8 < / L e f t > < T o p > 3 0 . 3 9 9 9 9 9 9 9 9 9 9 9 9 7 7 < / T o p > < W i d t h > 2 0 0 < / W i d t h > < / a : V a l u e > < / a : K e y V a l u e O f D i a g r a m O b j e c t K e y a n y T y p e z b w N T n L X > < a : K e y V a l u e O f D i a g r a m O b j e c t K e y a n y T y p e z b w N T n L X > < a : K e y > < K e y > T a b l e s \ d i m _ h o t e l s \ C o l u m n s \ p r o p e r t y _ i d < / K e y > < / a : K e y > < a : V a l u e   i : t y p e = " D i a g r a m D i s p l a y N o d e V i e w S t a t e " > < H e i g h t > 1 5 0 < / H e i g h t > < I s E x p a n d e d > t r u e < / I s E x p a n d e d > < W i d t h > 2 0 0 < / W i d t h > < / a : V a l u e > < / a : K e y V a l u e O f D i a g r a m O b j e c t K e y a n y T y p e z b w N T n L X > < a : K e y V a l u e O f D i a g r a m O b j e c t K e y a n y T y p e z b w N T n L X > < a : K e y > < K e y > T a b l e s \ d i m _ h o t e l s \ C o l u m n s \ p r o p e r t y _ n a m e < / K e y > < / a : K e y > < a : V a l u e   i : t y p e = " D i a g r a m D i s p l a y N o d e V i e w S t a t e " > < H e i g h t > 1 5 0 < / H e i g h t > < I s E x p a n d e d > t r u e < / I s E x p a n d e d > < W i d t h > 2 0 0 < / W i d t h > < / a : V a l u e > < / a : K e y V a l u e O f D i a g r a m O b j e c t K e y a n y T y p e z b w N T n L X > < a : K e y V a l u e O f D i a g r a m O b j e c t K e y a n y T y p e z b w N T n L X > < a : K e y > < K e y > T a b l e s \ d i m _ h o t e l s \ C o l u m n s \ c a t e g o r y < / K e y > < / a : K e y > < a : V a l u e   i : t y p e = " D i a g r a m D i s p l a y N o d e V i e w S t a t e " > < H e i g h t > 1 5 0 < / H e i g h t > < I s E x p a n d e d > t r u e < / I s E x p a n d e d > < W i d t h > 2 0 0 < / W i d t h > < / a : V a l u e > < / a : K e y V a l u e O f D i a g r a m O b j e c t K e y a n y T y p e z b w N T n L X > < a : K e y V a l u e O f D i a g r a m O b j e c t K e y a n y T y p e z b w N T n L X > < a : K e y > < K e y > T a b l e s \ d i m _ h o t e l s \ C o l u m n s \ c i t y < / K e y > < / a : K e y > < a : V a l u e   i : t y p e = " D i a g r a m D i s p l a y N o d e V i e w S t a t e " > < H e i g h t > 1 5 0 < / H e i g h t > < I s E x p a n d e d > t r u e < / I s E x p a n d e d > < W i d t h > 2 0 0 < / W i d t h > < / a : V a l u e > < / a : K e y V a l u e O f D i a g r a m O b j e c t K e y a n y T y p e z b w N T n L X > < a : K e y V a l u e O f D i a g r a m O b j e c t K e y a n y T y p e z b w N T n L X > < a : K e y > < K e y > T a b l e s \ d i m _ r o o m s < / K e y > < / a : K e y > < a : V a l u e   i : t y p e = " D i a g r a m D i s p l a y N o d e V i e w S t a t e " > < H e i g h t > 1 5 0 < / H e i g h t > < I s E x p a n d e d > t r u e < / I s E x p a n d e d > < L a y e d O u t > t r u e < / L a y e d O u t > < L e f t > 1 8 1 . 3 1 1 4 3 1 7 0 2 9 9 7 1 4 < / L e f t > < T a b I n d e x > 3 < / T a b I n d e x > < T o p > 3 2 5 . 2 0 0 0 0 0 0 0 0 0 0 0 0 5 < / T o p > < W i d t h > 2 0 0 < / W i d t h > < / a : V a l u e > < / a : K e y V a l u e O f D i a g r a m O b j e c t K e y a n y T y p e z b w N T n L X > < a : K e y V a l u e O f D i a g r a m O b j e c t K e y a n y T y p e z b w N T n L X > < a : K e y > < K e y > T a b l e s \ d i m _ r o o m s \ C o l u m n s \ r o o m _ i d < / K e y > < / a : K e y > < a : V a l u e   i : t y p e = " D i a g r a m D i s p l a y N o d e V i e w S t a t e " > < H e i g h t > 1 5 0 < / H e i g h t > < I s E x p a n d e d > t r u e < / I s E x p a n d e d > < W i d t h > 2 0 0 < / W i d t h > < / a : V a l u e > < / a : K e y V a l u e O f D i a g r a m O b j e c t K e y a n y T y p e z b w N T n L X > < a : K e y V a l u e O f D i a g r a m O b j e c t K e y a n y T y p e z b w N T n L X > < a : K e y > < K e y > T a b l e s \ d i m _ r o o m s \ C o l u m n s \ r o o m _ c l a s s < / K e y > < / a : K e y > < a : V a l u e   i : t y p e = " D i a g r a m D i s p l a y N o d e V i e w S t a t e " > < H e i g h t > 1 5 0 < / H e i g h t > < I s E x p a n d e d > t r u e < / I s E x p a n d e d > < W i d t h > 2 0 0 < / W i d t h > < / a : V a l u e > < / a : K e y V a l u e O f D i a g r a m O b j e c t K e y a n y T y p e z b w N T n L X > < a : K e y V a l u e O f D i a g r a m O b j e c t K e y a n y T y p e z b w N T n L X > < a : K e y > < K e y > T a b l e s \ f a c t _ a g g r e g a t e d _ b o o k i n g s < / K e y > < / a : K e y > < a : V a l u e   i : t y p e = " D i a g r a m D i s p l a y N o d e V i e w S t a t e " > < H e i g h t > 2 0 9 . 2 < / H e i g h t > < I s E x p a n d e d > t r u e < / I s E x p a n d e d > < L a y e d O u t > t r u e < / L a y e d O u t > < L e f t > 6 4 4 . 0 1 5 2 4 2 2 7 0 6 6 3 1 8 < / L e f t > < T a b I n d e x > 1 < / T a b I n d e x > < W i d t h > 2 4 4 . 7 9 9 9 9 9 9 9 9 9 9 9 9 5 < / W i d t h > < / a : V a l u e > < / a : K e y V a l u e O f D i a g r a m O b j e c t K e y a n y T y p e z b w N T n L X > < a : K e y V a l u e O f D i a g r a m O b j e c t K e y a n y T y p e z b w N T n L X > < a : K e y > < K e y > T a b l e s \ f a c t _ a g g r e g a t e d _ b o o k i n g s \ C o l u m n s \ p r o p e r t y _ i d < / K e y > < / a : K e y > < a : V a l u e   i : t y p e = " D i a g r a m D i s p l a y N o d e V i e w S t a t e " > < H e i g h t > 1 5 0 < / H e i g h t > < I s E x p a n d e d > t r u e < / I s E x p a n d e d > < W i d t h > 2 0 0 < / W i d t h > < / a : V a l u e > < / a : K e y V a l u e O f D i a g r a m O b j e c t K e y a n y T y p e z b w N T n L X > < a : K e y V a l u e O f D i a g r a m O b j e c t K e y a n y T y p e z b w N T n L X > < a : K e y > < K e y > T a b l e s \ f a c t _ a g g r e g a t e d _ b o o k i n g s \ C o l u m n s \ c h e c k _ i n _ d a t e < / K e y > < / a : K e y > < a : V a l u e   i : t y p e = " D i a g r a m D i s p l a y N o d e V i e w S t a t e " > < H e i g h t > 1 5 0 < / H e i g h t > < I s E x p a n d e d > t r u e < / I s E x p a n d e d > < W i d t h > 2 0 0 < / W i d t h > < / a : V a l u e > < / a : K e y V a l u e O f D i a g r a m O b j e c t K e y a n y T y p e z b w N T n L X > < a : K e y V a l u e O f D i a g r a m O b j e c t K e y a n y T y p e z b w N T n L X > < a : K e y > < K e y > T a b l e s \ f a c t _ a g g r e g a t e d _ b o o k i n g s \ C o l u m n s \ r o o m _ c a t e g o r y < / K e y > < / a : K e y > < a : V a l u e   i : t y p e = " D i a g r a m D i s p l a y N o d e V i e w S t a t e " > < H e i g h t > 1 5 0 < / H e i g h t > < I s E x p a n d e d > t r u e < / I s E x p a n d e d > < W i d t h > 2 0 0 < / W i d t h > < / a : V a l u e > < / a : K e y V a l u e O f D i a g r a m O b j e c t K e y a n y T y p e z b w N T n L X > < a : K e y V a l u e O f D i a g r a m O b j e c t K e y a n y T y p e z b w N T n L X > < a : K e y > < K e y > T a b l e s \ f a c t _ a g g r e g a t e d _ b o o k i n g s \ C o l u m n s \ s u c c e s s f u l _ b o o k i n g s < / K e y > < / a : K e y > < a : V a l u e   i : t y p e = " D i a g r a m D i s p l a y N o d e V i e w S t a t e " > < H e i g h t > 1 5 0 < / H e i g h t > < I s E x p a n d e d > t r u e < / I s E x p a n d e d > < W i d t h > 2 0 0 < / W i d t h > < / a : V a l u e > < / a : K e y V a l u e O f D i a g r a m O b j e c t K e y a n y T y p e z b w N T n L X > < a : K e y V a l u e O f D i a g r a m O b j e c t K e y a n y T y p e z b w N T n L X > < a : K e y > < K e y > T a b l e s \ f a c t _ a g g r e g a t e d _ b o o k i n g s \ C o l u m n s \ c a p a c i t y < / K e y > < / a : K e y > < a : V a l u e   i : t y p e = " D i a g r a m D i s p l a y N o d e V i e w S t a t e " > < H e i g h t > 1 5 0 < / H e i g h t > < I s E x p a n d e d > t r u e < / I s E x p a n d e d > < W i d t h > 2 0 0 < / W i d t h > < / a : V a l u e > < / a : K e y V a l u e O f D i a g r a m O b j e c t K e y a n y T y p e z b w N T n L X > < a : K e y V a l u e O f D i a g r a m O b j e c t K e y a n y T y p e z b w N T n L X > < a : K e y > < K e y > T a b l e s \ f a c t _ a g g r e g a t e d _ b o o k i n g s \ C o l u m n s \ O c c u p a n c y _ p e r c e n t a g e < / K e y > < / a : K e y > < a : V a l u e   i : t y p e = " D i a g r a m D i s p l a y N o d e V i e w S t a t e " > < H e i g h t > 1 5 0 < / H e i g h t > < I s E x p a n d e d > t r u e < / I s E x p a n d e d > < W i d t h > 2 0 0 < / W i d t h > < / a : V a l u e > < / a : K e y V a l u e O f D i a g r a m O b j e c t K e y a n y T y p e z b w N T n L X > < a : K e y V a l u e O f D i a g r a m O b j e c t K e y a n y T y p e z b w N T n L X > < a : K e y > < K e y > T a b l e s \ f a c t _ a g g r e g a t e d _ b o o k i n g s \ M e a s u r e s \ S u m   o f   O c c u p a n c y _ p e r c e n t a g e < / K e y > < / a : K e y > < a : V a l u e   i : t y p e = " D i a g r a m D i s p l a y N o d e V i e w S t a t e " > < H e i g h t > 1 5 0 < / H e i g h t > < I s E x p a n d e d > t r u e < / I s E x p a n d e d > < W i d t h > 2 0 0 < / W i d t h > < / a : V a l u e > < / a : K e y V a l u e O f D i a g r a m O b j e c t K e y a n y T y p e z b w N T n L X > < a : K e y V a l u e O f D i a g r a m O b j e c t K e y a n y T y p e z b w N T n L X > < a : K e y > < K e y > T a b l e s \ f a c t _ a g g r e g a t e d _ b o o k i n g s \ S u m   o f   O c c u p a n c y _ p e r c e n t a g e \ A d d i t i o n a l   I n f o \ I m p l i c i t   M e a s u r e < / K e y > < / a : K e y > < a : V a l u e   i : t y p e = " D i a g r a m D i s p l a y V i e w S t a t e I D i a g r a m T a g A d d i t i o n a l I n f o " / > < / a : K e y V a l u e O f D i a g r a m O b j e c t K e y a n y T y p e z b w N T n L X > < a : K e y V a l u e O f D i a g r a m O b j e c t K e y a n y T y p e z b w N T n L X > < a : K e y > < K e y > T a b l e s \ f a c t _ a g g r e g a t e d _ b o o k i n g s \ M e a s u r e s \ A v e r a g e   o f   O c c u p a n c y _ p e r c e n t a g e < / K e y > < / a : K e y > < a : V a l u e   i : t y p e = " D i a g r a m D i s p l a y N o d e V i e w S t a t e " > < H e i g h t > 1 5 0 < / H e i g h t > < I s E x p a n d e d > t r u e < / I s E x p a n d e d > < W i d t h > 2 0 0 < / W i d t h > < / a : V a l u e > < / a : K e y V a l u e O f D i a g r a m O b j e c t K e y a n y T y p e z b w N T n L X > < a : K e y V a l u e O f D i a g r a m O b j e c t K e y a n y T y p e z b w N T n L X > < a : K e y > < K e y > T a b l e s \ f a c t _ a g g r e g a t e d _ b o o k i n g s \ A v e r a g e   o f   O c c u p a n c y _ p e r c e n t a g e \ A d d i t i o n a l   I n f o \ I m p l i c i t   M e a s u r e < / K e y > < / a : K e y > < a : V a l u e   i : t y p e = " D i a g r a m D i s p l a y V i e w S t a t e I D i a g r a m T a g A d d i t i o n a l I n f o " / > < / a : K e y V a l u e O f D i a g r a m O b j e c t K e y a n y T y p e z b w N T n L X > < a : K e y V a l u e O f D i a g r a m O b j e c t K e y a n y T y p e z b w N T n L X > < a : K e y > < K e y > T a b l e s \ f a c t _ b o o k i n g s < / K e y > < / a : K e y > < a : V a l u e   i : t y p e = " D i a g r a m D i s p l a y N o d e V i e w S t a t e " > < H e i g h t > 3 5 2 . 4 < / H e i g h t > < I s E x p a n d e d > t r u e < / I s E x p a n d e d > < L a y e d O u t > t r u e < / L a y e d O u t > < L e f t > 6 5 2 . 3 1 9 0 5 2 8 3 8 3 2 9 < / L e f t > < T a b I n d e x > 4 < / T a b I n d e x > < T o p > 3 0 3 . 6 < / T o p > < W i d t h > 2 1 6 . 7 9 9 9 9 9 9 9 9 9 9 9 9 5 < / W i d t h > < / a : V a l u e > < / a : K e y V a l u e O f D i a g r a m O b j e c t K e y a n y T y p e z b w N T n L X > < a : K e y V a l u e O f D i a g r a m O b j e c t K e y a n y T y p e z b w N T n L X > < a : K e y > < K e y > T a b l e s \ f a c t _ b o o k i n g s \ C o l u m n s \ b o o k i n g _ i d < / K e y > < / a : K e y > < a : V a l u e   i : t y p e = " D i a g r a m D i s p l a y N o d e V i e w S t a t e " > < H e i g h t > 1 5 0 < / H e i g h t > < I s E x p a n d e d > t r u e < / I s E x p a n d e d > < W i d t h > 2 0 0 < / W i d t h > < / a : V a l u e > < / a : K e y V a l u e O f D i a g r a m O b j e c t K e y a n y T y p e z b w N T n L X > < a : K e y V a l u e O f D i a g r a m O b j e c t K e y a n y T y p e z b w N T n L X > < a : K e y > < K e y > T a b l e s \ f a c t _ b o o k i n g s \ C o l u m n s \ p r o p e r t y _ i d < / K e y > < / a : K e y > < a : V a l u e   i : t y p e = " D i a g r a m D i s p l a y N o d e V i e w S t a t e " > < H e i g h t > 1 5 0 < / H e i g h t > < I s E x p a n d e d > t r u e < / I s E x p a n d e d > < W i d t h > 2 0 0 < / W i d t h > < / a : V a l u e > < / a : K e y V a l u e O f D i a g r a m O b j e c t K e y a n y T y p e z b w N T n L X > < a : K e y V a l u e O f D i a g r a m O b j e c t K e y a n y T y p e z b w N T n L X > < a : K e y > < K e y > T a b l e s \ f a c t _ b o o k i n g s \ C o l u m n s \ b o o k i n g _ d a t e < / K e y > < / a : K e y > < a : V a l u e   i : t y p e = " D i a g r a m D i s p l a y N o d e V i e w S t a t e " > < H e i g h t > 1 5 0 < / H e i g h t > < I s E x p a n d e d > t r u e < / I s E x p a n d e d > < W i d t h > 2 0 0 < / W i d t h > < / a : V a l u e > < / a : K e y V a l u e O f D i a g r a m O b j e c t K e y a n y T y p e z b w N T n L X > < a : K e y V a l u e O f D i a g r a m O b j e c t K e y a n y T y p e z b w N T n L X > < a : K e y > < K e y > T a b l e s \ f a c t _ b o o k i n g s \ C o l u m n s \ c h e c k _ i n _ d a t e < / K e y > < / a : K e y > < a : V a l u e   i : t y p e = " D i a g r a m D i s p l a y N o d e V i e w S t a t e " > < H e i g h t > 1 5 0 < / H e i g h t > < I s E x p a n d e d > t r u e < / I s E x p a n d e d > < W i d t h > 2 0 0 < / W i d t h > < / a : V a l u e > < / a : K e y V a l u e O f D i a g r a m O b j e c t K e y a n y T y p e z b w N T n L X > < a : K e y V a l u e O f D i a g r a m O b j e c t K e y a n y T y p e z b w N T n L X > < a : K e y > < K e y > T a b l e s \ f a c t _ b o o k i n g s \ C o l u m n s \ c h e c k o u t _ d a t e < / K e y > < / a : K e y > < a : V a l u e   i : t y p e = " D i a g r a m D i s p l a y N o d e V i e w S t a t e " > < H e i g h t > 1 5 0 < / H e i g h t > < I s E x p a n d e d > t r u e < / I s E x p a n d e d > < W i d t h > 2 0 0 < / W i d t h > < / a : V a l u e > < / a : K e y V a l u e O f D i a g r a m O b j e c t K e y a n y T y p e z b w N T n L X > < a : K e y V a l u e O f D i a g r a m O b j e c t K e y a n y T y p e z b w N T n L X > < a : K e y > < K e y > T a b l e s \ f a c t _ b o o k i n g s \ C o l u m n s \ n o _ g u e s t s < / K e y > < / a : K e y > < a : V a l u e   i : t y p e = " D i a g r a m D i s p l a y N o d e V i e w S t a t e " > < H e i g h t > 1 5 0 < / H e i g h t > < I s E x p a n d e d > t r u e < / I s E x p a n d e d > < W i d t h > 2 0 0 < / W i d t h > < / a : V a l u e > < / a : K e y V a l u e O f D i a g r a m O b j e c t K e y a n y T y p e z b w N T n L X > < a : K e y V a l u e O f D i a g r a m O b j e c t K e y a n y T y p e z b w N T n L X > < a : K e y > < K e y > T a b l e s \ f a c t _ b o o k i n g s \ C o l u m n s \ r o o m _ c a t e g o r y < / K e y > < / a : K e y > < a : V a l u e   i : t y p e = " D i a g r a m D i s p l a y N o d e V i e w S t a t e " > < H e i g h t > 1 5 0 < / H e i g h t > < I s E x p a n d e d > t r u e < / I s E x p a n d e d > < W i d t h > 2 0 0 < / W i d t h > < / a : V a l u e > < / a : K e y V a l u e O f D i a g r a m O b j e c t K e y a n y T y p e z b w N T n L X > < a : K e y V a l u e O f D i a g r a m O b j e c t K e y a n y T y p e z b w N T n L X > < a : K e y > < K e y > T a b l e s \ f a c t _ b o o k i n g s \ C o l u m n s \ b o o k i n g _ p l a t f o r m < / K e y > < / a : K e y > < a : V a l u e   i : t y p e = " D i a g r a m D i s p l a y N o d e V i e w S t a t e " > < H e i g h t > 1 5 0 < / H e i g h t > < I s E x p a n d e d > t r u e < / I s E x p a n d e d > < W i d t h > 2 0 0 < / W i d t h > < / a : V a l u e > < / a : K e y V a l u e O f D i a g r a m O b j e c t K e y a n y T y p e z b w N T n L X > < a : K e y V a l u e O f D i a g r a m O b j e c t K e y a n y T y p e z b w N T n L X > < a : K e y > < K e y > T a b l e s \ f a c t _ b o o k i n g s \ C o l u m n s \ r a t i n g s _ g i v e n < / K e y > < / a : K e y > < a : V a l u e   i : t y p e = " D i a g r a m D i s p l a y N o d e V i e w S t a t e " > < H e i g h t > 1 5 0 < / H e i g h t > < I s E x p a n d e d > t r u e < / I s E x p a n d e d > < W i d t h > 2 0 0 < / W i d t h > < / a : V a l u e > < / a : K e y V a l u e O f D i a g r a m O b j e c t K e y a n y T y p e z b w N T n L X > < a : K e y V a l u e O f D i a g r a m O b j e c t K e y a n y T y p e z b w N T n L X > < a : K e y > < K e y > T a b l e s \ f a c t _ b o o k i n g s \ C o l u m n s \ b o o k i n g _ s t a t u s < / K e y > < / a : K e y > < a : V a l u e   i : t y p e = " D i a g r a m D i s p l a y N o d e V i e w S t a t e " > < H e i g h t > 1 5 0 < / H e i g h t > < I s E x p a n d e d > t r u e < / I s E x p a n d e d > < W i d t h > 2 0 0 < / W i d t h > < / a : V a l u e > < / a : K e y V a l u e O f D i a g r a m O b j e c t K e y a n y T y p e z b w N T n L X > < a : K e y V a l u e O f D i a g r a m O b j e c t K e y a n y T y p e z b w N T n L X > < a : K e y > < K e y > T a b l e s \ f a c t _ b o o k i n g s \ C o l u m n s \ r e v e n u e _ g e n e r a t e d < / K e y > < / a : K e y > < a : V a l u e   i : t y p e = " D i a g r a m D i s p l a y N o d e V i e w S t a t e " > < H e i g h t > 1 5 0 < / H e i g h t > < I s E x p a n d e d > t r u e < / I s E x p a n d e d > < W i d t h > 2 0 0 < / W i d t h > < / a : V a l u e > < / a : K e y V a l u e O f D i a g r a m O b j e c t K e y a n y T y p e z b w N T n L X > < a : K e y V a l u e O f D i a g r a m O b j e c t K e y a n y T y p e z b w N T n L X > < a : K e y > < K e y > T a b l e s \ f a c t _ b o o k i n g s \ C o l u m n s \ r e v e n u e _ r e a l i z e d < / K e y > < / a : K e y > < a : V a l u e   i : t y p e = " D i a g r a m D i s p l a y N o d e V i e w S t a t e " > < H e i g h t > 1 5 0 < / H e i g h t > < I s E x p a n d e d > t r u e < / I s E x p a n d e d > < W i d t h > 2 0 0 < / W i d t h > < / a : V a l u e > < / a : K e y V a l u e O f D i a g r a m O b j e c t K e y a n y T y p e z b w N T n L X > < a : K e y V a l u e O f D i a g r a m O b j e c t K e y a n y T y p e z b w N T n L X > < a : K e y > < K e y > T a b l e s \ f a c t _ b o o k i n g s \ M e a s u r e s \ S u m   o f   r e v e n u e _ g e n e r a t e d < / K e y > < / a : K e y > < a : V a l u e   i : t y p e = " D i a g r a m D i s p l a y N o d e V i e w S t a t e " > < H e i g h t > 1 5 0 < / H e i g h t > < I s E x p a n d e d > t r u e < / I s E x p a n d e d > < W i d t h > 2 0 0 < / W i d t h > < / a : V a l u e > < / a : K e y V a l u e O f D i a g r a m O b j e c t K e y a n y T y p e z b w N T n L X > < a : K e y V a l u e O f D i a g r a m O b j e c t K e y a n y T y p e z b w N T n L X > < a : K e y > < K e y > T a b l e s \ f a c t _ b o o k i n g s \ S u m   o f   r e v e n u e _ g e n e r a t e d \ A d d i t i o n a l   I n f o \ I m p l i c i t   M e a s u r e < / K e y > < / a : K e y > < a : V a l u e   i : t y p e = " D i a g r a m D i s p l a y V i e w S t a t e I D i a g r a m T a g A d d i t i o n a l I n f o " / > < / a : K e y V a l u e O f D i a g r a m O b j e c t K e y a n y T y p e z b w N T n L X > < a : K e y V a l u e O f D i a g r a m O b j e c t K e y a n y T y p e z b w N T n L X > < a : K e y > < K e y > T a b l e s \ f a c t _ b o o k i n g s \ M e a s u r e s \ C o u n t   o f   r o o m _ c a t e g o r y < / K e y > < / a : K e y > < a : V a l u e   i : t y p e = " D i a g r a m D i s p l a y N o d e V i e w S t a t e " > < H e i g h t > 1 5 0 < / H e i g h t > < I s E x p a n d e d > t r u e < / I s E x p a n d e d > < W i d t h > 2 0 0 < / W i d t h > < / a : V a l u e > < / a : K e y V a l u e O f D i a g r a m O b j e c t K e y a n y T y p e z b w N T n L X > < a : K e y V a l u e O f D i a g r a m O b j e c t K e y a n y T y p e z b w N T n L X > < a : K e y > < K e y > T a b l e s \ f a c t _ b o o k i n g s \ C o u n t   o f   r o o m _ c a t e g o r y \ A d d i t i o n a l   I n f o \ I m p l i c i t   M e a s u r e < / K e y > < / a : K e y > < a : V a l u e   i : t y p e = " D i a g r a m D i s p l a y V i e w S t a t e I D i a g r a m T a g A d d i t i o n a l I n f o " / > < / a : K e y V a l u e O f D i a g r a m O b j e c t K e y a n y T y p e z b w N T n L X > < a : K e y V a l u e O f D i a g r a m O b j e c t K e y a n y T y p e z b w N T n L X > < a : K e y > < K e y > R e l a t i o n s h i p s \ & l t ; T a b l e s \ f a c t _ a g g r e g a t e d _ b o o k i n g s \ C o l u m n s \ p r o p e r t y _ i d & g t ; - & l t ; T a b l e s \ d i m _ h o t e l s \ C o l u m n s \ p r o p e r t y _ i d & g t ; < / K e y > < / a : K e y > < a : V a l u e   i : t y p e = " D i a g r a m D i s p l a y L i n k V i e w S t a t e " > < A u t o m a t i o n P r o p e r t y H e l p e r T e x t > E n d   p o i n t   1 :   ( 6 2 8 . 0 1 5 2 4 2 2 7 0 6 6 3 , 8 5 ) .   E n d   p o i n t   2 :   ( 4 0 3 . 0 0 7 6 2 1 1 3 5 3 3 2 , 1 0 5 )   < / A u t o m a t i o n P r o p e r t y H e l p e r T e x t > < L a y e d O u t > t r u e < / L a y e d O u t > < P o i n t s   x m l n s : b = " h t t p : / / s c h e m a s . d a t a c o n t r a c t . o r g / 2 0 0 4 / 0 7 / S y s t e m . W i n d o w s " > < b : P o i n t > < b : _ x > 6 2 8 . 0 1 5 2 4 2 2 7 0 6 6 3 2 9 < / b : _ x > < b : _ y > 8 5 < / b : _ y > < / b : P o i n t > < b : P o i n t > < b : _ x > 5 1 3 . 5 8 7 3 8 4 2 5 < / b : _ x > < b : _ y > 8 5 < / b : _ y > < / b : P o i n t > < b : P o i n t > < b : _ x > 5 1 1 . 5 8 7 3 8 4 2 5 < / b : _ x > < b : _ y > 8 7 < / b : _ y > < / b : P o i n t > < b : P o i n t > < b : _ x > 5 1 1 . 5 8 7 3 8 4 2 5 < / b : _ x > < b : _ y > 1 0 3 < / b : _ y > < / b : P o i n t > < b : P o i n t > < b : _ x > 5 0 9 . 5 8 7 3 8 4 2 5 < / b : _ x > < b : _ y > 1 0 5 < / b : _ y > < / b : P o i n t > < b : P o i n t > < b : _ x > 4 0 3 . 0 0 7 6 2 1 1 3 5 3 3 1 5 3 < / b : _ x > < b : _ y > 1 0 5 < / b : _ y > < / b : P o i n t > < / P o i n t s > < / a : V a l u e > < / a : K e y V a l u e O f D i a g r a m O b j e c t K e y a n y T y p e z b w N T n L X > < a : K e y V a l u e O f D i a g r a m O b j e c t K e y a n y T y p e z b w N T n L X > < a : K e y > < K e y > R e l a t i o n s h i p s \ & l t ; T a b l e s \ f a c t _ a g g r e g a t e d _ b o o k i n g s \ C o l u m n s \ p r o p e r t y _ i d & g t ; - & l t ; T a b l e s \ d i m _ h o t e l s \ C o l u m n s \ p r o p e r t y _ i d & g t ; \ F K < / K e y > < / a : K e y > < a : V a l u e   i : t y p e = " D i a g r a m D i s p l a y L i n k E n d p o i n t V i e w S t a t e " > < H e i g h t > 1 6 < / H e i g h t > < L a b e l L o c a t i o n   x m l n s : b = " h t t p : / / s c h e m a s . d a t a c o n t r a c t . o r g / 2 0 0 4 / 0 7 / S y s t e m . W i n d o w s " > < b : _ x > 6 2 8 . 0 1 5 2 4 2 2 7 0 6 6 3 2 9 < / b : _ x > < b : _ y > 7 7 < / b : _ y > < / L a b e l L o c a t i o n > < L o c a t i o n   x m l n s : b = " h t t p : / / s c h e m a s . d a t a c o n t r a c t . o r g / 2 0 0 4 / 0 7 / S y s t e m . W i n d o w s " > < b : _ x > 6 4 4 . 0 1 5 2 4 2 2 7 0 6 6 3 1 8 < / b : _ x > < b : _ y > 8 5 < / b : _ y > < / L o c a t i o n > < S h a p e R o t a t e A n g l e > 1 8 0 < / S h a p e R o t a t e A n g l e > < W i d t h > 1 6 < / W i d t h > < / a : V a l u e > < / a : K e y V a l u e O f D i a g r a m O b j e c t K e y a n y T y p e z b w N T n L X > < a : K e y V a l u e O f D i a g r a m O b j e c t K e y a n y T y p e z b w N T n L X > < a : K e y > < K e y > R e l a t i o n s h i p s \ & l t ; T a b l e s \ f a c t _ a g g r e g a t e d _ b o o k i n g s \ C o l u m n s \ p r o p e r t y _ i d & g t ; - & l t ; T a b l e s \ d i m _ h o t e l s \ C o l u m n s \ p r o p e r t y _ i d & g t ; \ P K < / K e y > < / a : K e y > < a : V a l u e   i : t y p e = " D i a g r a m D i s p l a y L i n k E n d p o i n t V i e w S t a t e " > < H e i g h t > 1 6 < / H e i g h t > < L a b e l L o c a t i o n   x m l n s : b = " h t t p : / / s c h e m a s . d a t a c o n t r a c t . o r g / 2 0 0 4 / 0 7 / S y s t e m . W i n d o w s " > < b : _ x > 3 8 7 . 0 0 7 6 2 1 1 3 5 3 3 1 5 3 < / b : _ x > < b : _ y > 9 7 < / b : _ y > < / L a b e l L o c a t i o n > < L o c a t i o n   x m l n s : b = " h t t p : / / s c h e m a s . d a t a c o n t r a c t . o r g / 2 0 0 4 / 0 7 / S y s t e m . W i n d o w s " > < b : _ x > 3 8 7 . 0 0 7 6 2 1 1 3 5 3 3 1 5 3 < / b : _ x > < b : _ y > 1 0 5 < / b : _ y > < / L o c a t i o n > < S h a p e R o t a t e A n g l e > 3 6 0 < / S h a p e R o t a t e A n g l e > < W i d t h > 1 6 < / W i d t h > < / a : V a l u e > < / a : K e y V a l u e O f D i a g r a m O b j e c t K e y a n y T y p e z b w N T n L X > < a : K e y V a l u e O f D i a g r a m O b j e c t K e y a n y T y p e z b w N T n L X > < a : K e y > < K e y > R e l a t i o n s h i p s \ & l t ; T a b l e s \ f a c t _ a g g r e g a t e d _ b o o k i n g s \ C o l u m n s \ p r o p e r t y _ i d & g t ; - & l t ; T a b l e s \ d i m _ h o t e l s \ C o l u m n s \ p r o p e r t y _ i d & g t ; \ C r o s s F i l t e r < / K e y > < / a : K e y > < a : V a l u e   i : t y p e = " D i a g r a m D i s p l a y L i n k C r o s s F i l t e r V i e w S t a t e " > < P o i n t s   x m l n s : b = " h t t p : / / s c h e m a s . d a t a c o n t r a c t . o r g / 2 0 0 4 / 0 7 / S y s t e m . W i n d o w s " > < b : P o i n t > < b : _ x > 6 2 8 . 0 1 5 2 4 2 2 7 0 6 6 3 2 9 < / b : _ x > < b : _ y > 8 5 < / b : _ y > < / b : P o i n t > < b : P o i n t > < b : _ x > 5 1 3 . 5 8 7 3 8 4 2 5 < / b : _ x > < b : _ y > 8 5 < / b : _ y > < / b : P o i n t > < b : P o i n t > < b : _ x > 5 1 1 . 5 8 7 3 8 4 2 5 < / b : _ x > < b : _ y > 8 7 < / b : _ y > < / b : P o i n t > < b : P o i n t > < b : _ x > 5 1 1 . 5 8 7 3 8 4 2 5 < / b : _ x > < b : _ y > 1 0 3 < / b : _ y > < / b : P o i n t > < b : P o i n t > < b : _ x > 5 0 9 . 5 8 7 3 8 4 2 5 < / b : _ x > < b : _ y > 1 0 5 < / b : _ y > < / b : P o i n t > < b : P o i n t > < b : _ x > 4 0 3 . 0 0 7 6 2 1 1 3 5 3 3 1 5 3 < / b : _ x > < b : _ y > 1 0 5 < / b : _ y > < / b : P o i n t > < / P o i n t s > < / a : V a l u e > < / a : K e y V a l u e O f D i a g r a m O b j e c t K e y a n y T y p e z b w N T n L X > < a : K e y V a l u e O f D i a g r a m O b j e c t K e y a n y T y p e z b w N T n L X > < a : K e y > < K e y > R e l a t i o n s h i p s \ & l t ; T a b l e s \ f a c t _ a g g r e g a t e d _ b o o k i n g s \ C o l u m n s \ r o o m _ c a t e g o r y & g t ; - & l t ; T a b l e s \ d i m _ r o o m s \ C o l u m n s \ r o o m _ i d & g t ; < / K e y > < / a : K e y > < a : V a l u e   i : t y p e = " D i a g r a m D i s p l a y L i n k V i e w S t a t e " > < A u t o m a t i o n P r o p e r t y H e l p e r T e x t > E n d   p o i n t   1 :   ( 6 2 8 . 0 1 5 2 4 2 2 7 0 6 6 3 , 1 0 5 ) .   E n d   p o i n t   2 :   ( 3 9 7 . 3 1 1 4 3 1 7 0 2 9 9 7 , 3 9 0 . 2 )   < / A u t o m a t i o n P r o p e r t y H e l p e r T e x t > < L a y e d O u t > t r u e < / L a y e d O u t > < P o i n t s   x m l n s : b = " h t t p : / / s c h e m a s . d a t a c o n t r a c t . o r g / 2 0 0 4 / 0 7 / S y s t e m . W i n d o w s " > < b : P o i n t > < b : _ x > 6 2 8 . 0 1 5 2 4 2 2 7 0 6 6 3 0 7 < / b : _ x > < b : _ y > 1 0 5 < / b : _ y > < / b : P o i n t > < b : P o i n t > < b : _ x > 5 1 8 . 5 8 7 3 8 4 2 5 < / b : _ x > < b : _ y > 1 0 5 < / b : _ y > < / b : P o i n t > < b : P o i n t > < b : _ x > 5 1 6 . 5 8 7 3 8 4 2 5 < / b : _ x > < b : _ y > 1 0 7 < / b : _ y > < / b : P o i n t > < b : P o i n t > < b : _ x > 5 1 6 . 5 8 7 3 8 4 2 5 < / b : _ x > < b : _ y > 3 8 8 . 2 < / b : _ y > < / b : P o i n t > < b : P o i n t > < b : _ x > 5 1 4 . 5 8 7 3 8 4 2 5 < / b : _ x > < b : _ y > 3 9 0 . 2 < / b : _ y > < / b : P o i n t > < b : P o i n t > < b : _ x > 3 9 7 . 3 1 1 4 3 1 7 0 2 9 9 7 2 5 < / b : _ x > < b : _ y > 3 9 0 . 2 < / b : _ y > < / b : P o i n t > < / P o i n t s > < / a : V a l u e > < / a : K e y V a l u e O f D i a g r a m O b j e c t K e y a n y T y p e z b w N T n L X > < a : K e y V a l u e O f D i a g r a m O b j e c t K e y a n y T y p e z b w N T n L X > < a : K e y > < K e y > R e l a t i o n s h i p s \ & l t ; T a b l e s \ f a c t _ a g g r e g a t e d _ b o o k i n g s \ C o l u m n s \ r o o m _ c a t e g o r y & g t ; - & l t ; T a b l e s \ d i m _ r o o m s \ C o l u m n s \ r o o m _ i d & g t ; \ F K < / K e y > < / a : K e y > < a : V a l u e   i : t y p e = " D i a g r a m D i s p l a y L i n k E n d p o i n t V i e w S t a t e " > < H e i g h t > 1 6 < / H e i g h t > < L a b e l L o c a t i o n   x m l n s : b = " h t t p : / / s c h e m a s . d a t a c o n t r a c t . o r g / 2 0 0 4 / 0 7 / S y s t e m . W i n d o w s " > < b : _ x > 6 2 8 . 0 1 5 2 4 2 2 7 0 6 6 3 0 7 < / b : _ x > < b : _ y > 9 7 < / b : _ y > < / L a b e l L o c a t i o n > < L o c a t i o n   x m l n s : b = " h t t p : / / s c h e m a s . d a t a c o n t r a c t . o r g / 2 0 0 4 / 0 7 / S y s t e m . W i n d o w s " > < b : _ x > 6 4 4 . 0 1 5 2 4 2 2 7 0 6 6 3 0 7 < / b : _ x > < b : _ y > 1 0 5 < / b : _ y > < / L o c a t i o n > < S h a p e R o t a t e A n g l e > 1 8 0 < / S h a p e R o t a t e A n g l e > < W i d t h > 1 6 < / W i d t h > < / a : V a l u e > < / a : K e y V a l u e O f D i a g r a m O b j e c t K e y a n y T y p e z b w N T n L X > < a : K e y V a l u e O f D i a g r a m O b j e c t K e y a n y T y p e z b w N T n L X > < a : K e y > < K e y > R e l a t i o n s h i p s \ & l t ; T a b l e s \ f a c t _ a g g r e g a t e d _ b o o k i n g s \ C o l u m n s \ r o o m _ c a t e g o r y & g t ; - & l t ; T a b l e s \ d i m _ r o o m s \ C o l u m n s \ r o o m _ i d & g t ; \ P K < / K e y > < / a : K e y > < a : V a l u e   i : t y p e = " D i a g r a m D i s p l a y L i n k E n d p o i n t V i e w S t a t e " > < H e i g h t > 1 6 < / H e i g h t > < L a b e l L o c a t i o n   x m l n s : b = " h t t p : / / s c h e m a s . d a t a c o n t r a c t . o r g / 2 0 0 4 / 0 7 / S y s t e m . W i n d o w s " > < b : _ x > 3 8 1 . 3 1 1 4 3 1 7 0 2 9 9 7 2 5 < / b : _ x > < b : _ y > 3 8 2 . 2 < / b : _ y > < / L a b e l L o c a t i o n > < L o c a t i o n   x m l n s : b = " h t t p : / / s c h e m a s . d a t a c o n t r a c t . o r g / 2 0 0 4 / 0 7 / S y s t e m . W i n d o w s " > < b : _ x > 3 8 1 . 3 1 1 4 3 1 7 0 2 9 9 7 2 5 < / b : _ x > < b : _ y > 3 9 0 . 2 < / b : _ y > < / L o c a t i o n > < S h a p e R o t a t e A n g l e > 3 6 0 < / S h a p e R o t a t e A n g l e > < W i d t h > 1 6 < / W i d t h > < / a : V a l u e > < / a : K e y V a l u e O f D i a g r a m O b j e c t K e y a n y T y p e z b w N T n L X > < a : K e y V a l u e O f D i a g r a m O b j e c t K e y a n y T y p e z b w N T n L X > < a : K e y > < K e y > R e l a t i o n s h i p s \ & l t ; T a b l e s \ f a c t _ a g g r e g a t e d _ b o o k i n g s \ C o l u m n s \ r o o m _ c a t e g o r y & g t ; - & l t ; T a b l e s \ d i m _ r o o m s \ C o l u m n s \ r o o m _ i d & g t ; \ C r o s s F i l t e r < / K e y > < / a : K e y > < a : V a l u e   i : t y p e = " D i a g r a m D i s p l a y L i n k C r o s s F i l t e r V i e w S t a t e " > < P o i n t s   x m l n s : b = " h t t p : / / s c h e m a s . d a t a c o n t r a c t . o r g / 2 0 0 4 / 0 7 / S y s t e m . W i n d o w s " > < b : P o i n t > < b : _ x > 6 2 8 . 0 1 5 2 4 2 2 7 0 6 6 3 0 7 < / b : _ x > < b : _ y > 1 0 5 < / b : _ y > < / b : P o i n t > < b : P o i n t > < b : _ x > 5 1 8 . 5 8 7 3 8 4 2 5 < / b : _ x > < b : _ y > 1 0 5 < / b : _ y > < / b : P o i n t > < b : P o i n t > < b : _ x > 5 1 6 . 5 8 7 3 8 4 2 5 < / b : _ x > < b : _ y > 1 0 7 < / b : _ y > < / b : P o i n t > < b : P o i n t > < b : _ x > 5 1 6 . 5 8 7 3 8 4 2 5 < / b : _ x > < b : _ y > 3 8 8 . 2 < / b : _ y > < / b : P o i n t > < b : P o i n t > < b : _ x > 5 1 4 . 5 8 7 3 8 4 2 5 < / b : _ x > < b : _ y > 3 9 0 . 2 < / b : _ y > < / b : P o i n t > < b : P o i n t > < b : _ x > 3 9 7 . 3 1 1 4 3 1 7 0 2 9 9 7 2 5 < / b : _ x > < b : _ y > 3 9 0 . 2 < / b : _ y > < / b : P o i n t > < / P o i n t s > < / a : V a l u e > < / a : K e y V a l u e O f D i a g r a m O b j e c t K e y a n y T y p e z b w N T n L X > < a : K e y V a l u e O f D i a g r a m O b j e c t K e y a n y T y p e z b w N T n L X > < a : K e y > < K e y > R e l a t i o n s h i p s \ & l t ; T a b l e s \ f a c t _ a g g r e g a t e d _ b o o k i n g s \ C o l u m n s \ c h e c k _ i n _ d a t e & g t ; - & l t ; T a b l e s \ d i m _ d a t e \ C o l u m n s \ d a t e _ m a i n & g t ; < / K e y > < / a : K e y > < a : V a l u e   i : t y p e = " D i a g r a m D i s p l a y L i n k V i e w S t a t e " > < A u t o m a t i o n P r o p e r t y H e l p e r T e x t > E n d   p o i n t   1 :   ( 9 0 4 . 8 1 5 2 4 2 2 7 0 6 6 3 , 1 0 8 . 0 6 6 6 6 7 ) .   E n d   p o i n t   2 :   ( 1 0 3 7 . 5 0 3 8 1 0 5 6 7 6 7 , 8 8 . 0 6 6 6 6 7 )   < / A u t o m a t i o n P r o p e r t y H e l p e r T e x t > < L a y e d O u t > t r u e < / L a y e d O u t > < P o i n t s   x m l n s : b = " h t t p : / / s c h e m a s . d a t a c o n t r a c t . o r g / 2 0 0 4 / 0 7 / S y s t e m . W i n d o w s " > < b : P o i n t > < b : _ x > 9 0 4 . 8 1 5 2 4 2 2 7 0 6 6 3 1 3 < / b : _ x > < b : _ y > 1 0 8 . 0 6 6 6 6 7 < / b : _ y > < / b : P o i n t > < b : P o i n t > < b : _ x > 9 6 9 . 1 5 9 5 2 6 5 0 0 0 0 0 0 8 < / b : _ x > < b : _ y > 1 0 8 . 0 6 6 6 6 7 < / b : _ y > < / b : P o i n t > < b : P o i n t > < b : _ x > 9 7 1 . 1 5 9 5 2 6 5 0 0 0 0 0 0 8 < / b : _ x > < b : _ y > 1 0 6 . 0 6 6 6 6 7 < / b : _ y > < / b : P o i n t > < b : P o i n t > < b : _ x > 9 7 1 . 1 5 9 5 2 6 5 0 0 0 0 0 0 8 < / b : _ x > < b : _ y > 9 0 . 0 6 6 6 6 7 < / b : _ y > < / b : P o i n t > < b : P o i n t > < b : _ x > 9 7 3 . 1 5 9 5 2 6 5 0 0 0 0 0 0 8 < / b : _ x > < b : _ y > 8 8 . 0 6 6 6 6 7 < / b : _ y > < / b : P o i n t > < b : P o i n t > < b : _ x > 1 0 3 7 . 5 0 3 8 1 0 5 6 7 6 6 5 8 < / b : _ x > < b : _ y > 8 8 . 0 6 6 6 6 7 < / b : _ y > < / b : P o i n t > < / P o i n t s > < / a : V a l u e > < / a : K e y V a l u e O f D i a g r a m O b j e c t K e y a n y T y p e z b w N T n L X > < a : K e y V a l u e O f D i a g r a m O b j e c t K e y a n y T y p e z b w N T n L X > < a : K e y > < K e y > R e l a t i o n s h i p s \ & l t ; T a b l e s \ f a c t _ a g g r e g a t e d _ b o o k i n g s \ C o l u m n s \ c h e c k _ i n _ d a t e & g t ; - & l t ; T a b l e s \ d i m _ d a t e \ C o l u m n s \ d a t e _ m a i n & g t ; \ F K < / K e y > < / a : K e y > < a : V a l u e   i : t y p e = " D i a g r a m D i s p l a y L i n k E n d p o i n t V i e w S t a t e " > < H e i g h t > 1 6 < / H e i g h t > < L a b e l L o c a t i o n   x m l n s : b = " h t t p : / / s c h e m a s . d a t a c o n t r a c t . o r g / 2 0 0 4 / 0 7 / S y s t e m . W i n d o w s " > < b : _ x > 8 8 8 . 8 1 5 2 4 2 2 7 0 6 6 3 1 3 < / b : _ x > < b : _ y > 1 0 0 . 0 6 6 6 6 7 < / b : _ y > < / L a b e l L o c a t i o n > < L o c a t i o n   x m l n s : b = " h t t p : / / s c h e m a s . d a t a c o n t r a c t . o r g / 2 0 0 4 / 0 7 / S y s t e m . W i n d o w s " > < b : _ x > 8 8 8 . 8 1 5 2 4 2 2 7 0 6 6 3 1 3 < / b : _ x > < b : _ y > 1 0 8 . 0 6 6 6 6 7 < / b : _ y > < / L o c a t i o n > < S h a p e R o t a t e A n g l e > 3 6 0 < / S h a p e R o t a t e A n g l e > < W i d t h > 1 6 < / W i d t h > < / a : V a l u e > < / a : K e y V a l u e O f D i a g r a m O b j e c t K e y a n y T y p e z b w N T n L X > < a : K e y V a l u e O f D i a g r a m O b j e c t K e y a n y T y p e z b w N T n L X > < a : K e y > < K e y > R e l a t i o n s h i p s \ & l t ; T a b l e s \ f a c t _ a g g r e g a t e d _ b o o k i n g s \ C o l u m n s \ c h e c k _ i n _ d a t e & g t ; - & l t ; T a b l e s \ d i m _ d a t e \ C o l u m n s \ d a t e _ m a i n & g t ; \ P K < / K e y > < / a : K e y > < a : V a l u e   i : t y p e = " D i a g r a m D i s p l a y L i n k E n d p o i n t V i e w S t a t e " > < H e i g h t > 1 6 < / H e i g h t > < L a b e l L o c a t i o n   x m l n s : b = " h t t p : / / s c h e m a s . d a t a c o n t r a c t . o r g / 2 0 0 4 / 0 7 / S y s t e m . W i n d o w s " > < b : _ x > 1 0 3 7 . 5 0 3 8 1 0 5 6 7 6 6 5 8 < / b : _ x > < b : _ y > 8 0 . 0 6 6 6 6 7 < / b : _ y > < / L a b e l L o c a t i o n > < L o c a t i o n   x m l n s : b = " h t t p : / / s c h e m a s . d a t a c o n t r a c t . o r g / 2 0 0 4 / 0 7 / S y s t e m . W i n d o w s " > < b : _ x > 1 0 5 3 . 5 0 3 8 1 0 5 6 7 6 6 5 8 < / b : _ x > < b : _ y > 8 8 . 0 6 6 6 6 7 < / b : _ y > < / L o c a t i o n > < S h a p e R o t a t e A n g l e > 1 8 0 < / S h a p e R o t a t e A n g l e > < W i d t h > 1 6 < / W i d t h > < / a : V a l u e > < / a : K e y V a l u e O f D i a g r a m O b j e c t K e y a n y T y p e z b w N T n L X > < a : K e y V a l u e O f D i a g r a m O b j e c t K e y a n y T y p e z b w N T n L X > < a : K e y > < K e y > R e l a t i o n s h i p s \ & l t ; T a b l e s \ f a c t _ a g g r e g a t e d _ b o o k i n g s \ C o l u m n s \ c h e c k _ i n _ d a t e & g t ; - & l t ; T a b l e s \ d i m _ d a t e \ C o l u m n s \ d a t e _ m a i n & g t ; \ C r o s s F i l t e r < / K e y > < / a : K e y > < a : V a l u e   i : t y p e = " D i a g r a m D i s p l a y L i n k C r o s s F i l t e r V i e w S t a t e " > < P o i n t s   x m l n s : b = " h t t p : / / s c h e m a s . d a t a c o n t r a c t . o r g / 2 0 0 4 / 0 7 / S y s t e m . W i n d o w s " > < b : P o i n t > < b : _ x > 9 0 4 . 8 1 5 2 4 2 2 7 0 6 6 3 1 3 < / b : _ x > < b : _ y > 1 0 8 . 0 6 6 6 6 7 < / b : _ y > < / b : P o i n t > < b : P o i n t > < b : _ x > 9 6 9 . 1 5 9 5 2 6 5 0 0 0 0 0 0 8 < / b : _ x > < b : _ y > 1 0 8 . 0 6 6 6 6 7 < / b : _ y > < / b : P o i n t > < b : P o i n t > < b : _ x > 9 7 1 . 1 5 9 5 2 6 5 0 0 0 0 0 0 8 < / b : _ x > < b : _ y > 1 0 6 . 0 6 6 6 6 7 < / b : _ y > < / b : P o i n t > < b : P o i n t > < b : _ x > 9 7 1 . 1 5 9 5 2 6 5 0 0 0 0 0 0 8 < / b : _ x > < b : _ y > 9 0 . 0 6 6 6 6 7 < / b : _ y > < / b : P o i n t > < b : P o i n t > < b : _ x > 9 7 3 . 1 5 9 5 2 6 5 0 0 0 0 0 0 8 < / b : _ x > < b : _ y > 8 8 . 0 6 6 6 6 7 < / b : _ y > < / b : P o i n t > < b : P o i n t > < b : _ x > 1 0 3 7 . 5 0 3 8 1 0 5 6 7 6 6 5 8 < / b : _ x > < b : _ y > 8 8 . 0 6 6 6 6 7 < / b : _ y > < / b : P o i n t > < / P o i n t s > < / a : V a l u e > < / a : K e y V a l u e O f D i a g r a m O b j e c t K e y a n y T y p e z b w N T n L X > < a : K e y V a l u e O f D i a g r a m O b j e c t K e y a n y T y p e z b w N T n L X > < a : K e y > < K e y > R e l a t i o n s h i p s \ & l t ; T a b l e s \ f a c t _ b o o k i n g s \ C o l u m n s \ p r o p e r t y _ i d & g t ; - & l t ; T a b l e s \ d i m _ h o t e l s \ C o l u m n s \ p r o p e r t y _ i d & g t ; < / K e y > < / a : K e y > < a : V a l u e   i : t y p e = " D i a g r a m D i s p l a y L i n k V i e w S t a t e " > < A u t o m a t i o n P r o p e r t y H e l p e r T e x t > E n d   p o i n t   1 :   ( 7 5 0 . 7 1 9 0 5 3 , 2 8 7 . 6 ) .   E n d   p o i n t   2 :   ( 4 0 3 . 0 0 7 6 2 1 1 3 5 3 3 1 , 1 2 5 )   < / A u t o m a t i o n P r o p e r t y H e l p e r T e x t > < L a y e d O u t > t r u e < / L a y e d O u t > < P o i n t s   x m l n s : b = " h t t p : / / s c h e m a s . d a t a c o n t r a c t . o r g / 2 0 0 4 / 0 7 / S y s t e m . W i n d o w s " > < b : P o i n t > < b : _ x > 7 5 0 . 7 1 9 0 5 3 < / b : _ x > < b : _ y > 2 8 7 . 6 < / b : _ y > < / b : P o i n t > < b : P o i n t > < b : _ x > 7 5 0 . 7 1 9 0 5 3 < / b : _ x > < b : _ y > 2 3 0 . 7 < / b : _ y > < / b : P o i n t > < b : P o i n t > < b : _ x > 7 4 8 . 7 1 9 0 5 3 < / b : _ x > < b : _ y > 2 2 8 . 7 < / b : _ y > < / b : P o i n t > < b : P o i n t > < b : _ x > 5 7 0 . 8 6 3 3 3 7 < / b : _ x > < b : _ y > 2 2 8 . 7 < / b : _ y > < / b : P o i n t > < b : P o i n t > < b : _ x > 5 6 8 . 8 6 3 3 3 7 < / b : _ x > < b : _ y > 2 2 6 . 7 < / b : _ y > < / b : P o i n t > < b : P o i n t > < b : _ x > 5 6 8 . 8 6 3 3 3 7 < / b : _ x > < b : _ y > 1 2 7 < / b : _ y > < / b : P o i n t > < b : P o i n t > < b : _ x > 5 6 6 . 8 6 3 3 3 7 < / b : _ x > < b : _ y > 1 2 5 < / b : _ y > < / b : P o i n t > < b : P o i n t > < b : _ x > 4 0 3 . 0 0 7 6 2 1 1 3 5 3 3 1 2 5 < / b : _ x > < b : _ y > 1 2 5 < / b : _ y > < / b : P o i n t > < / P o i n t s > < / a : V a l u e > < / a : K e y V a l u e O f D i a g r a m O b j e c t K e y a n y T y p e z b w N T n L X > < a : K e y V a l u e O f D i a g r a m O b j e c t K e y a n y T y p e z b w N T n L X > < a : K e y > < K e y > R e l a t i o n s h i p s \ & l t ; T a b l e s \ f a c t _ b o o k i n g s \ C o l u m n s \ p r o p e r t y _ i d & g t ; - & l t ; T a b l e s \ d i m _ h o t e l s \ C o l u m n s \ p r o p e r t y _ i d & g t ; \ F K < / K e y > < / a : K e y > < a : V a l u e   i : t y p e = " D i a g r a m D i s p l a y L i n k E n d p o i n t V i e w S t a t e " > < H e i g h t > 1 6 < / H e i g h t > < L a b e l L o c a t i o n   x m l n s : b = " h t t p : / / s c h e m a s . d a t a c o n t r a c t . o r g / 2 0 0 4 / 0 7 / S y s t e m . W i n d o w s " > < b : _ x > 7 4 2 . 7 1 9 0 5 3 < / b : _ x > < b : _ y > 2 8 7 . 6 < / b : _ y > < / L a b e l L o c a t i o n > < L o c a t i o n   x m l n s : b = " h t t p : / / s c h e m a s . d a t a c o n t r a c t . o r g / 2 0 0 4 / 0 7 / S y s t e m . W i n d o w s " > < b : _ x > 7 5 0 . 7 1 9 0 5 3 < / b : _ x > < b : _ y > 3 0 3 . 6 < / b : _ y > < / L o c a t i o n > < S h a p e R o t a t e A n g l e > 2 7 0 < / S h a p e R o t a t e A n g l e > < W i d t h > 1 6 < / W i d t h > < / a : V a l u e > < / a : K e y V a l u e O f D i a g r a m O b j e c t K e y a n y T y p e z b w N T n L X > < a : K e y V a l u e O f D i a g r a m O b j e c t K e y a n y T y p e z b w N T n L X > < a : K e y > < K e y > R e l a t i o n s h i p s \ & l t ; T a b l e s \ f a c t _ b o o k i n g s \ C o l u m n s \ p r o p e r t y _ i d & g t ; - & l t ; T a b l e s \ d i m _ h o t e l s \ C o l u m n s \ p r o p e r t y _ i d & g t ; \ P K < / K e y > < / a : K e y > < a : V a l u e   i : t y p e = " D i a g r a m D i s p l a y L i n k E n d p o i n t V i e w S t a t e " > < H e i g h t > 1 6 < / H e i g h t > < L a b e l L o c a t i o n   x m l n s : b = " h t t p : / / s c h e m a s . d a t a c o n t r a c t . o r g / 2 0 0 4 / 0 7 / S y s t e m . W i n d o w s " > < b : _ x > 3 8 7 . 0 0 7 6 2 1 1 3 5 3 3 1 2 5 < / b : _ x > < b : _ y > 1 1 7 < / b : _ y > < / L a b e l L o c a t i o n > < L o c a t i o n   x m l n s : b = " h t t p : / / s c h e m a s . d a t a c o n t r a c t . o r g / 2 0 0 4 / 0 7 / S y s t e m . W i n d o w s " > < b : _ x > 3 8 7 . 0 0 7 6 2 1 1 3 5 3 3 1 2 5 < / b : _ x > < b : _ y > 1 2 5 < / b : _ y > < / L o c a t i o n > < S h a p e R o t a t e A n g l e > 3 6 0 < / S h a p e R o t a t e A n g l e > < W i d t h > 1 6 < / W i d t h > < / a : V a l u e > < / a : K e y V a l u e O f D i a g r a m O b j e c t K e y a n y T y p e z b w N T n L X > < a : K e y V a l u e O f D i a g r a m O b j e c t K e y a n y T y p e z b w N T n L X > < a : K e y > < K e y > R e l a t i o n s h i p s \ & l t ; T a b l e s \ f a c t _ b o o k i n g s \ C o l u m n s \ p r o p e r t y _ i d & g t ; - & l t ; T a b l e s \ d i m _ h o t e l s \ C o l u m n s \ p r o p e r t y _ i d & g t ; \ C r o s s F i l t e r < / K e y > < / a : K e y > < a : V a l u e   i : t y p e = " D i a g r a m D i s p l a y L i n k C r o s s F i l t e r V i e w S t a t e " > < P o i n t s   x m l n s : b = " h t t p : / / s c h e m a s . d a t a c o n t r a c t . o r g / 2 0 0 4 / 0 7 / S y s t e m . W i n d o w s " > < b : P o i n t > < b : _ x > 7 5 0 . 7 1 9 0 5 3 < / b : _ x > < b : _ y > 2 8 7 . 6 < / b : _ y > < / b : P o i n t > < b : P o i n t > < b : _ x > 7 5 0 . 7 1 9 0 5 3 < / b : _ x > < b : _ y > 2 3 0 . 7 < / b : _ y > < / b : P o i n t > < b : P o i n t > < b : _ x > 7 4 8 . 7 1 9 0 5 3 < / b : _ x > < b : _ y > 2 2 8 . 7 < / b : _ y > < / b : P o i n t > < b : P o i n t > < b : _ x > 5 7 0 . 8 6 3 3 3 7 < / b : _ x > < b : _ y > 2 2 8 . 7 < / b : _ y > < / b : P o i n t > < b : P o i n t > < b : _ x > 5 6 8 . 8 6 3 3 3 7 < / b : _ x > < b : _ y > 2 2 6 . 7 < / b : _ y > < / b : P o i n t > < b : P o i n t > < b : _ x > 5 6 8 . 8 6 3 3 3 7 < / b : _ x > < b : _ y > 1 2 7 < / b : _ y > < / b : P o i n t > < b : P o i n t > < b : _ x > 5 6 6 . 8 6 3 3 3 7 < / b : _ x > < b : _ y > 1 2 5 < / b : _ y > < / b : P o i n t > < b : P o i n t > < b : _ x > 4 0 3 . 0 0 7 6 2 1 1 3 5 3 3 1 2 5 < / b : _ x > < b : _ y > 1 2 5 < / b : _ y > < / b : P o i n t > < / P o i n t s > < / a : V a l u e > < / a : K e y V a l u e O f D i a g r a m O b j e c t K e y a n y T y p e z b w N T n L X > < a : K e y V a l u e O f D i a g r a m O b j e c t K e y a n y T y p e z b w N T n L X > < a : K e y > < K e y > R e l a t i o n s h i p s \ & l t ; T a b l e s \ f a c t _ b o o k i n g s \ C o l u m n s \ r o o m _ c a t e g o r y & g t ; - & l t ; T a b l e s \ d i m _ r o o m s \ C o l u m n s \ r o o m _ i d & g t ; < / K e y > < / a : K e y > < a : V a l u e   i : t y p e = " D i a g r a m D i s p l a y L i n k V i e w S t a t e " > < A u t o m a t i o n P r o p e r t y H e l p e r T e x t > E n d   p o i n t   1 :   ( 6 3 6 . 3 1 9 0 5 2 8 3 8 3 2 9 , 4 7 9 . 8 ) .   E n d   p o i n t   2 :   ( 3 9 7 . 3 1 1 4 3 1 7 0 2 9 9 7 , 4 1 0 . 2 )   < / A u t o m a t i o n P r o p e r t y H e l p e r T e x t > < L a y e d O u t > t r u e < / L a y e d O u t > < P o i n t s   x m l n s : b = " h t t p : / / s c h e m a s . d a t a c o n t r a c t . o r g / 2 0 0 4 / 0 7 / S y s t e m . W i n d o w s " > < b : P o i n t > < b : _ x > 6 3 6 . 3 1 9 0 5 2 8 3 8 3 2 9 < / b : _ x > < b : _ y > 4 7 9 . 8 < / b : _ y > < / b : P o i n t > < b : P o i n t > < b : _ x > 5 1 8 . 8 1 5 2 4 2 5 0 0 0 0 0 0 7 < / b : _ x > < b : _ y > 4 7 9 . 8 < / b : _ y > < / b : P o i n t > < b : P o i n t > < b : _ x > 5 1 6 . 8 1 5 2 4 2 5 0 0 0 0 0 0 7 < / b : _ x > < b : _ y > 4 7 7 . 8 < / b : _ y > < / b : P o i n t > < b : P o i n t > < b : _ x > 5 1 6 . 8 1 5 2 4 2 5 0 0 0 0 0 0 7 < / b : _ x > < b : _ y > 4 1 2 . 2 < / b : _ y > < / b : P o i n t > < b : P o i n t > < b : _ x > 5 1 4 . 8 1 5 2 4 2 5 0 0 0 0 0 0 7 < / b : _ x > < b : _ y > 4 1 0 . 2 < / b : _ y > < / b : P o i n t > < b : P o i n t > < b : _ x > 3 9 7 . 3 1 1 4 3 1 7 0 2 9 9 7 < / b : _ x > < b : _ y > 4 1 0 . 2 < / b : _ y > < / b : P o i n t > < / P o i n t s > < / a : V a l u e > < / a : K e y V a l u e O f D i a g r a m O b j e c t K e y a n y T y p e z b w N T n L X > < a : K e y V a l u e O f D i a g r a m O b j e c t K e y a n y T y p e z b w N T n L X > < a : K e y > < K e y > R e l a t i o n s h i p s \ & l t ; T a b l e s \ f a c t _ b o o k i n g s \ C o l u m n s \ r o o m _ c a t e g o r y & g t ; - & l t ; T a b l e s \ d i m _ r o o m s \ C o l u m n s \ r o o m _ i d & g t ; \ F K < / K e y > < / a : K e y > < a : V a l u e   i : t y p e = " D i a g r a m D i s p l a y L i n k E n d p o i n t V i e w S t a t e " > < H e i g h t > 1 6 < / H e i g h t > < L a b e l L o c a t i o n   x m l n s : b = " h t t p : / / s c h e m a s . d a t a c o n t r a c t . o r g / 2 0 0 4 / 0 7 / S y s t e m . W i n d o w s " > < b : _ x > 6 3 6 . 3 1 9 0 5 2 8 3 8 3 2 9 < / b : _ x > < b : _ y > 4 7 1 . 8 < / b : _ y > < / L a b e l L o c a t i o n > < L o c a t i o n   x m l n s : b = " h t t p : / / s c h e m a s . d a t a c o n t r a c t . o r g / 2 0 0 4 / 0 7 / S y s t e m . W i n d o w s " > < b : _ x > 6 5 2 . 3 1 9 0 5 2 8 3 8 3 2 9 < / b : _ x > < b : _ y > 4 7 9 . 8 < / b : _ y > < / L o c a t i o n > < S h a p e R o t a t e A n g l e > 1 8 0 < / S h a p e R o t a t e A n g l e > < W i d t h > 1 6 < / W i d t h > < / a : V a l u e > < / a : K e y V a l u e O f D i a g r a m O b j e c t K e y a n y T y p e z b w N T n L X > < a : K e y V a l u e O f D i a g r a m O b j e c t K e y a n y T y p e z b w N T n L X > < a : K e y > < K e y > R e l a t i o n s h i p s \ & l t ; T a b l e s \ f a c t _ b o o k i n g s \ C o l u m n s \ r o o m _ c a t e g o r y & g t ; - & l t ; T a b l e s \ d i m _ r o o m s \ C o l u m n s \ r o o m _ i d & g t ; \ P K < / K e y > < / a : K e y > < a : V a l u e   i : t y p e = " D i a g r a m D i s p l a y L i n k E n d p o i n t V i e w S t a t e " > < H e i g h t > 1 6 < / H e i g h t > < L a b e l L o c a t i o n   x m l n s : b = " h t t p : / / s c h e m a s . d a t a c o n t r a c t . o r g / 2 0 0 4 / 0 7 / S y s t e m . W i n d o w s " > < b : _ x > 3 8 1 . 3 1 1 4 3 1 7 0 2 9 9 7 < / b : _ x > < b : _ y > 4 0 2 . 2 < / b : _ y > < / L a b e l L o c a t i o n > < L o c a t i o n   x m l n s : b = " h t t p : / / s c h e m a s . d a t a c o n t r a c t . o r g / 2 0 0 4 / 0 7 / S y s t e m . W i n d o w s " > < b : _ x > 3 8 1 . 3 1 1 4 3 1 7 0 2 9 9 7 0 8 < / b : _ x > < b : _ y > 4 1 0 . 2 < / b : _ y > < / L o c a t i o n > < S h a p e R o t a t e A n g l e > 3 6 0 < / S h a p e R o t a t e A n g l e > < W i d t h > 1 6 < / W i d t h > < / a : V a l u e > < / a : K e y V a l u e O f D i a g r a m O b j e c t K e y a n y T y p e z b w N T n L X > < a : K e y V a l u e O f D i a g r a m O b j e c t K e y a n y T y p e z b w N T n L X > < a : K e y > < K e y > R e l a t i o n s h i p s \ & l t ; T a b l e s \ f a c t _ b o o k i n g s \ C o l u m n s \ r o o m _ c a t e g o r y & g t ; - & l t ; T a b l e s \ d i m _ r o o m s \ C o l u m n s \ r o o m _ i d & g t ; \ C r o s s F i l t e r < / K e y > < / a : K e y > < a : V a l u e   i : t y p e = " D i a g r a m D i s p l a y L i n k C r o s s F i l t e r V i e w S t a t e " > < P o i n t s   x m l n s : b = " h t t p : / / s c h e m a s . d a t a c o n t r a c t . o r g / 2 0 0 4 / 0 7 / S y s t e m . W i n d o w s " > < b : P o i n t > < b : _ x > 6 3 6 . 3 1 9 0 5 2 8 3 8 3 2 9 < / b : _ x > < b : _ y > 4 7 9 . 8 < / b : _ y > < / b : P o i n t > < b : P o i n t > < b : _ x > 5 1 8 . 8 1 5 2 4 2 5 0 0 0 0 0 0 7 < / b : _ x > < b : _ y > 4 7 9 . 8 < / b : _ y > < / b : P o i n t > < b : P o i n t > < b : _ x > 5 1 6 . 8 1 5 2 4 2 5 0 0 0 0 0 0 7 < / b : _ x > < b : _ y > 4 7 7 . 8 < / b : _ y > < / b : P o i n t > < b : P o i n t > < b : _ x > 5 1 6 . 8 1 5 2 4 2 5 0 0 0 0 0 0 7 < / b : _ x > < b : _ y > 4 1 2 . 2 < / b : _ y > < / b : P o i n t > < b : P o i n t > < b : _ x > 5 1 4 . 8 1 5 2 4 2 5 0 0 0 0 0 0 7 < / b : _ x > < b : _ y > 4 1 0 . 2 < / b : _ y > < / b : P o i n t > < b : P o i n t > < b : _ x > 3 9 7 . 3 1 1 4 3 1 7 0 2 9 9 7 < / b : _ x > < b : _ y > 4 1 0 . 2 < / b : _ y > < / b : P o i n t > < / P o i n t s > < / a : V a l u e > < / a : K e y V a l u e O f D i a g r a m O b j e c t K e y a n y T y p e z b w N T n L X > < a : K e y V a l u e O f D i a g r a m O b j e c t K e y a n y T y p e z b w N T n L X > < a : K e y > < K e y > R e l a t i o n s h i p s \ & l t ; T a b l e s \ f a c t _ b o o k i n g s \ C o l u m n s \ c h e c k _ i n _ d a t e & g t ; - & l t ; T a b l e s \ d i m _ d a t e \ C o l u m n s \ d a t e _ m a i n & g t ; < / K e y > < / a : K e y > < a : V a l u e   i : t y p e = " D i a g r a m D i s p l a y L i n k V i e w S t a t e " > < A u t o m a t i o n P r o p e r t y H e l p e r T e x t > E n d   p o i n t   1 :   ( 7 7 0 . 7 1 9 0 5 3 , 2 8 7 . 6 ) .   E n d   p o i n t   2 :   ( 1 0 3 7 . 5 0 3 8 1 0 5 6 7 6 7 , 1 0 8 . 0 6 6 6 6 7 )   < / A u t o m a t i o n P r o p e r t y H e l p e r T e x t > < I s F o c u s e d > t r u e < / I s F o c u s e d > < L a y e d O u t > t r u e < / L a y e d O u t > < P o i n t s   x m l n s : b = " h t t p : / / s c h e m a s . d a t a c o n t r a c t . o r g / 2 0 0 4 / 0 7 / S y s t e m . W i n d o w s " > < b : P o i n t > < b : _ x > 7 7 0 . 7 1 9 0 5 3 < / b : _ x > < b : _ y > 2 8 7 . 6 < / b : _ y > < / b : P o i n t > < b : P o i n t > < b : _ x > 7 7 0 . 7 1 9 0 5 3 < / b : _ x > < b : _ y > 2 3 0 . 7 < / b : _ y > < / b : P o i n t > < b : P o i n t > < b : _ x > 7 7 2 . 7 1 9 0 5 3 < / b : _ x > < b : _ y > 2 2 8 . 7 < / b : _ y > < / b : P o i n t > < b : P o i n t > < b : _ x > 9 7 8 . 9 0 9 5 2 6 5 0 0 0 0 0 0 8 < / b : _ x > < b : _ y > 2 2 8 . 7 < / b : _ y > < / b : P o i n t > < b : P o i n t > < b : _ x > 9 8 0 . 9 0 9 5 2 6 5 0 0 0 0 0 0 8 < / b : _ x > < b : _ y > 2 2 6 . 7 < / b : _ y > < / b : P o i n t > < b : P o i n t > < b : _ x > 9 8 0 . 9 0 9 5 2 6 5 0 0 0 0 0 0 8 < / b : _ x > < b : _ y > 1 1 0 . 0 6 6 6 6 7 < / b : _ y > < / b : P o i n t > < b : P o i n t > < b : _ x > 9 8 2 . 9 0 9 5 2 6 5 0 0 0 0 0 0 8 < / b : _ x > < b : _ y > 1 0 8 . 0 6 6 6 6 7 < / b : _ y > < / b : P o i n t > < b : P o i n t > < b : _ x > 1 0 3 7 . 5 0 3 8 1 0 5 6 7 6 6 5 8 < / b : _ x > < b : _ y > 1 0 8 . 0 6 6 6 6 7 < / b : _ y > < / b : P o i n t > < / P o i n t s > < / a : V a l u e > < / a : K e y V a l u e O f D i a g r a m O b j e c t K e y a n y T y p e z b w N T n L X > < a : K e y V a l u e O f D i a g r a m O b j e c t K e y a n y T y p e z b w N T n L X > < a : K e y > < K e y > R e l a t i o n s h i p s \ & l t ; T a b l e s \ f a c t _ b o o k i n g s \ C o l u m n s \ c h e c k _ i n _ d a t e & g t ; - & l t ; T a b l e s \ d i m _ d a t e \ C o l u m n s \ d a t e _ m a i n & g t ; \ F K < / K e y > < / a : K e y > < a : V a l u e   i : t y p e = " D i a g r a m D i s p l a y L i n k E n d p o i n t V i e w S t a t e " > < H e i g h t > 1 6 < / H e i g h t > < L a b e l L o c a t i o n   x m l n s : b = " h t t p : / / s c h e m a s . d a t a c o n t r a c t . o r g / 2 0 0 4 / 0 7 / S y s t e m . W i n d o w s " > < b : _ x > 7 6 2 . 7 1 9 0 5 3 < / b : _ x > < b : _ y > 2 8 7 . 6 < / b : _ y > < / L a b e l L o c a t i o n > < L o c a t i o n   x m l n s : b = " h t t p : / / s c h e m a s . d a t a c o n t r a c t . o r g / 2 0 0 4 / 0 7 / S y s t e m . W i n d o w s " > < b : _ x > 7 7 0 . 7 1 9 0 5 3 < / b : _ x > < b : _ y > 3 0 3 . 6 < / b : _ y > < / L o c a t i o n > < S h a p e R o t a t e A n g l e > 2 7 0 < / S h a p e R o t a t e A n g l e > < W i d t h > 1 6 < / W i d t h > < / a : V a l u e > < / a : K e y V a l u e O f D i a g r a m O b j e c t K e y a n y T y p e z b w N T n L X > < a : K e y V a l u e O f D i a g r a m O b j e c t K e y a n y T y p e z b w N T n L X > < a : K e y > < K e y > R e l a t i o n s h i p s \ & l t ; T a b l e s \ f a c t _ b o o k i n g s \ C o l u m n s \ c h e c k _ i n _ d a t e & g t ; - & l t ; T a b l e s \ d i m _ d a t e \ C o l u m n s \ d a t e _ m a i n & g t ; \ P K < / K e y > < / a : K e y > < a : V a l u e   i : t y p e = " D i a g r a m D i s p l a y L i n k E n d p o i n t V i e w S t a t e " > < H e i g h t > 1 6 < / H e i g h t > < L a b e l L o c a t i o n   x m l n s : b = " h t t p : / / s c h e m a s . d a t a c o n t r a c t . o r g / 2 0 0 4 / 0 7 / S y s t e m . W i n d o w s " > < b : _ x > 1 0 3 7 . 5 0 3 8 1 0 5 6 7 6 6 5 8 < / b : _ x > < b : _ y > 1 0 0 . 0 6 6 6 6 7 < / b : _ y > < / L a b e l L o c a t i o n > < L o c a t i o n   x m l n s : b = " h t t p : / / s c h e m a s . d a t a c o n t r a c t . o r g / 2 0 0 4 / 0 7 / S y s t e m . W i n d o w s " > < b : _ x > 1 0 5 3 . 5 0 3 8 1 0 5 6 7 6 6 5 8 < / b : _ x > < b : _ y > 1 0 8 . 0 6 6 6 6 7 < / b : _ y > < / L o c a t i o n > < S h a p e R o t a t e A n g l e > 1 8 0 < / S h a p e R o t a t e A n g l e > < W i d t h > 1 6 < / W i d t h > < / a : V a l u e > < / a : K e y V a l u e O f D i a g r a m O b j e c t K e y a n y T y p e z b w N T n L X > < a : K e y V a l u e O f D i a g r a m O b j e c t K e y a n y T y p e z b w N T n L X > < a : K e y > < K e y > R e l a t i o n s h i p s \ & l t ; T a b l e s \ f a c t _ b o o k i n g s \ C o l u m n s \ c h e c k _ i n _ d a t e & g t ; - & l t ; T a b l e s \ d i m _ d a t e \ C o l u m n s \ d a t e _ m a i n & g t ; \ C r o s s F i l t e r < / K e y > < / a : K e y > < a : V a l u e   i : t y p e = " D i a g r a m D i s p l a y L i n k C r o s s F i l t e r V i e w S t a t e " > < P o i n t s   x m l n s : b = " h t t p : / / s c h e m a s . d a t a c o n t r a c t . o r g / 2 0 0 4 / 0 7 / S y s t e m . W i n d o w s " > < b : P o i n t > < b : _ x > 7 7 0 . 7 1 9 0 5 3 < / b : _ x > < b : _ y > 2 8 7 . 6 < / b : _ y > < / b : P o i n t > < b : P o i n t > < b : _ x > 7 7 0 . 7 1 9 0 5 3 < / b : _ x > < b : _ y > 2 3 0 . 7 < / b : _ y > < / b : P o i n t > < b : P o i n t > < b : _ x > 7 7 2 . 7 1 9 0 5 3 < / b : _ x > < b : _ y > 2 2 8 . 7 < / b : _ y > < / b : P o i n t > < b : P o i n t > < b : _ x > 9 7 8 . 9 0 9 5 2 6 5 0 0 0 0 0 0 8 < / b : _ x > < b : _ y > 2 2 8 . 7 < / b : _ y > < / b : P o i n t > < b : P o i n t > < b : _ x > 9 8 0 . 9 0 9 5 2 6 5 0 0 0 0 0 0 8 < / b : _ x > < b : _ y > 2 2 6 . 7 < / b : _ y > < / b : P o i n t > < b : P o i n t > < b : _ x > 9 8 0 . 9 0 9 5 2 6 5 0 0 0 0 0 0 8 < / b : _ x > < b : _ y > 1 1 0 . 0 6 6 6 6 7 < / b : _ y > < / b : P o i n t > < b : P o i n t > < b : _ x > 9 8 2 . 9 0 9 5 2 6 5 0 0 0 0 0 0 8 < / b : _ x > < b : _ y > 1 0 8 . 0 6 6 6 6 7 < / b : _ y > < / b : P o i n t > < b : P o i n t > < b : _ x > 1 0 3 7 . 5 0 3 8 1 0 5 6 7 6 6 5 8 < / b : _ x > < b : _ y > 1 0 8 . 0 6 6 6 6 7 < / b : _ y > < / b : P o i n t > < / P o i n t s > < / a : V a l u e > < / a : K e y V a l u e O f D i a g r a m O b j e c t K e y a n y T y p e z b w N T n L X > < / V i e w S t a t e s > < / D i a g r a m M a n a g e r . S e r i a l i z a b l e D i a g r a m > < / A r r a y O f D i a g r a m M a n a g e r . S e r i a l i z a b l e D i a g r a m > ] ] > < / 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 d i m _ d a t e _ 4 f 7 c 8 9 0 c - 5 6 0 b - 4 9 3 c - 9 8 e 2 - 6 d 0 7 c a e e e f 0 2 < / K e y > < V a l u e   x m l n s : a = " h t t p : / / s c h e m a s . d a t a c o n t r a c t . o r g / 2 0 0 4 / 0 7 / M i c r o s o f t . A n a l y s i s S e r v i c e s . C o m m o n " > < a : H a s F o c u s > t r u e < / a : H a s F o c u s > < a : S i z e A t D p i 9 6 > 1 3 0 < / a : S i z e A t D p i 9 6 > < a : V i s i b l e > t r u e < / a : V i s i b l e > < / V a l u e > < / K e y V a l u e O f s t r i n g S a n d b o x E d i t o r . M e a s u r e G r i d S t a t e S c d E 3 5 R y > < K e y V a l u e O f s t r i n g S a n d b o x E d i t o r . M e a s u r e G r i d S t a t e S c d E 3 5 R y > < K e y > d i m _ h o t e l s _ d 6 c b 1 3 5 4 - 4 6 6 f - 4 3 9 0 - b 6 b 5 - d 3 c 9 7 d 7 0 a 7 b f < / K e y > < V a l u e   x m l n s : a = " h t t p : / / s c h e m a s . d a t a c o n t r a c t . o r g / 2 0 0 4 / 0 7 / M i c r o s o f t . A n a l y s i s S e r v i c e s . C o m m o n " > < a : H a s F o c u s > t r u e < / a : H a s F o c u s > < a : S i z e A t D p i 9 6 > 1 2 6 < / a : S i z e A t D p i 9 6 > < a : V i s i b l e > t r u e < / a : V i s i b l e > < / V a l u e > < / K e y V a l u e O f s t r i n g S a n d b o x E d i t o r . M e a s u r e G r i d S t a t e S c d E 3 5 R y > < K e y V a l u e O f s t r i n g S a n d b o x E d i t o r . M e a s u r e G r i d S t a t e S c d E 3 5 R y > < K e y > d i m _ r o o m s _ f a 0 2 b 2 e 1 - 0 3 d d - 4 f b f - b 0 1 0 - 8 5 8 f 3 e 3 9 0 7 7 9 < / K e y > < V a l u e   x m l n s : a = " h t t p : / / s c h e m a s . d a t a c o n t r a c t . o r g / 2 0 0 4 / 0 7 / M i c r o s o f t . A n a l y s i s S e r v i c e s . C o m m o n " > < a : H a s F o c u s > t r u e < / a : H a s F o c u s > < a : S i z e A t D p i 9 6 > 1 2 9 < / a : S i z e A t D p i 9 6 > < a : V i s i b l e > t r u e < / a : V i s i b l e > < / V a l u e > < / K e y V a l u e O f s t r i n g S a n d b o x E d i t o r . M e a s u r e G r i d S t a t e S c d E 3 5 R y > < K e y V a l u e O f s t r i n g S a n d b o x E d i t o r . M e a s u r e G r i d S t a t e S c d E 3 5 R y > < K e y > f a c t _ a g g r e g a t e d _ b o o k i n g s _ a 4 7 f e 7 5 9 - 4 f e a - 4 6 2 9 - a 1 e 8 - e 7 e 1 9 7 c f 9 9 1 3 < / K e y > < V a l u e   x m l n s : a = " h t t p : / / s c h e m a s . d a t a c o n t r a c t . o r g / 2 0 0 4 / 0 7 / M i c r o s o f t . A n a l y s i s S e r v i c e s . C o m m o n " > < a : H a s F o c u s > t r u e < / a : H a s F o c u s > < a : S i z e A t D p i 9 6 > 1 2 8 < / a : S i z e A t D p i 9 6 > < a : V i s i b l e > t r u e < / a : V i s i b l e > < / V a l u e > < / K e y V a l u e O f s t r i n g S a n d b o x E d i t o r . M e a s u r e G r i d S t a t e S c d E 3 5 R y > < K e y V a l u e O f s t r i n g S a n d b o x E d i t o r . M e a s u r e G r i d S t a t e S c d E 3 5 R y > < K e y > f a c t _ b o o k i n g s _ 5 d c e 7 8 1 7 - 3 8 7 2 - 4 6 0 9 - a 3 b a - c 9 6 c 2 c e a 0 3 a a < / 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 2 0 2 5 - 1 0 - 3 0 T 1 7 : 5 3 : 3 9 . 1 4 7 9 0 8 2 + 0 5 : 3 0 < / L a s t P r o c e s s e d T i m e > < / D a t a M o d e l i n g S a n d b o x . S e r i a l i z e d S a n d b o x E r r o r C a c h e > ] ] > < / C u s t o m C o n t e n t > < / G e m i n i > 
</file>

<file path=customXml/item12.xml>��< ? x m l   v e r s i o n = " 1 . 0 "   e n c o d i n g = " U T F - 1 6 " ? > < G e m i n i   x m l n s = " h t t p : / / g e m i n i / p i v o t c u s t o m i z a t i o n / S a n d b o x N o n E m p t y " > < C u s t o m C o n t e n t > < ! [ C D A T A [ 1 ] ] > < / C u s t o m C o n t e n t > < / G e m i n i > 
</file>

<file path=customXml/item13.xml>��< ? x m l   v e r s i o n = " 1 . 0 "   e n c o d i n g = " u t f - 1 6 " ? > < D a t a M a s h u p   s q m i d = " 2 6 1 a 3 2 a 4 - 5 a 6 a - 4 9 b b - b 1 c 2 - b 8 2 b 2 e 5 7 b d 1 6 "   x m l n s = " h t t p : / / s c h e m a s . m i c r o s o f t . c o m / D a t a M a s h u p " > A A A A A L 0 H A A B Q S w M E F A A C A A g A q I l e 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C o i V 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I l e W 7 o N H Z O 1 B A A A G R 0 A A B M A H A B G b 3 J t d W x h c y 9 T Z W N 0 a W 9 u M S 5 t I K I Y A C i g F A A A A A A A A A A A A A A A A A A A A A A A A A A A A O V Z 2 2 7 b R h B 9 N + B / W D A o I B e 0 W t l J H 1 q o g C H H i I H A c S 0 n L 5 J A r M k x t f V y l + A u 5 a i G / 7 2 z v F 8 d y 0 V S t v G L p Z m 9 n D m 7 Z 2 Z I K X A 1 k 4 L M 0 / + T 3 / b 3 9 v f U m k b g E Y 9 q q k A r M i U c 9 P 4 e w b + 5 j C M X 0 H I m u Q f R + I x x U C N r 9 u v y o 4 J I L d e h W k f L U 1 B 3 W o b L t 5 9 d 4 I e X k f w T l 1 + + k y p k m n K m t 4 c f 0 c 3 o 8 t g J U 6 e z L p 0 O F Z R v F V P L H I F 1 s L / H R B V B D S c L H B w J n T j z J e z U / u p r Q 1 0 6 B R x X b S x E k E J 5 W L y y U s 7 I J d V r a / r V g V j 2 B Q 1 g a u V 4 x g b P 6 n E x k 0 K D 0 K u C k f M g l J F G I m f z T w b w T G 3 G p 9 K N A x w 1 + t a E 2 Y t T 4 C x g G q K p Z V s 2 m U k e B 0 J N X 9 v k r X C l x 4 Q / n R y 9 O b L J H 7 H U M N d b D t P y 4 / h C C l g d F M E h w E C a 4 N 4 B R f K V C f C a 3 u D A z J P Z R w 0 e b L L I B p x w P n c p p 5 G a 6 i i u r j 1 b U + H j + O t t C O W 6 1 x E V 6 l Z G Q Y r c O M 3 q L S D 2 w 4 N l w n Y C y g T u p 3 G g u a 7 w a J M H K w g C Z 7 t t m e 8 B 7 h w h c 7 u G z z q x e 3 T r G E v N 8 V h C v Y K Q U x d 3 / 0 R 5 X A G b 2 R P r q B G R n e w G u H T 2 M f m U z Y j y q d e 4 k 1 0 B 8 F j R a m v f p m z X y A j v T j D / j n A z Q A O S b o p o 0 O K t k P Z 9 y R c 5 C i F C Y p i H O 5 4 L / c v r s Z m Q S L J w C j z L l m B d V L Q v o 2 3 b g U Q 3 V F w V V A 1 0 U 0 6 R l M G Q 1 J T i G Z C Y E k C D 1 l J J W a + U j l 4 m p Z 2 u e 1 1 M e N V T 9 6 R 1 X V P 7 U V / d 2 U G / 9 d q z o 3 4 n L x O w Y T s V b z 2 q x O 5 y q t Q z p T i p a f G W 4 m F T 3 4 / A R 5 l 7 z o 2 U d 3 h a Q 5 F m L 7 y B K L U P 3 2 C F + y S h v T p + 8 9 2 V R H c N 7 p 3 D R N L u t 3 r b V H R 9 d V H F r g t K 3 c a 8 o L d j A x r S r I B W P J V 8 d O J 5 h o 5 Y a R m U A a I 1 D a 2 d h q w P r h u H V L h b B + N y 8 U J R 3 9 i B u m s y W n S g W v 2 0 y G G s D l 6 a r W o 4 D a 8 9 M C 6 L L 3 m o O 2 S o I a a l Q e a i / 0 Y C e l 7 W m b y w f R h 2 2 s l i 7 6 r l T 2 a k f F 5 n Q n o 6 X S V e G e t u r 5 C O H 4 P S H U n q 6 T y X I 8 L n Z m 2 C b / c m V J t T d n y 2 A d E f k d J U x 6 o 9 G 3 B W D I 4 P A i J T r D r w Z U M i w P v 2 V 3 N E J Z m e M Y 7 X C 0 8 C W S D C 1 D 6 E R D b m S V 8 R J o i I g x t U r L w l G R X F 0 c 6 B 4 6 2 + k v c d j V + S W R c F f y v y O / m 5 3 P M 0 D j k z 5 H n Z j S 4 X L V x F L t 8 Z I O b 7 L o L a R n K I 2 4 d b a 5 f K 0 o a O K + c p P g 3 7 P V N 6 f L L B P X z o n I F 5 s B d L t d p U 0 U y 6 4 d R L T I 5 k P K l h m W s q P B p 5 p 7 B h 1 L w h b k 5 8 L q A r M I / B e R y q + g b K O D L z q I k 8 e f Q o I J 5 s f L y V G 7 O T l T 5 9 l J g t p X H m p v T 3 V P 2 j b j a a + H D B c / U h 1 p x B l D N y k V y X 8 c m N G i 1 a Q a 8 w 6 k U F 4 O o A L + 7 o m P x I F n V k V V a K C 2 q k 0 C O P O v i i 8 y j Q r X D a L e U K a m w H c t P N t n G U b N c B 2 B 3 5 I T / M B v 1 t w m u M d W U J s 8 W k J 8 g m 4 C x M U y d q H U 1 j s W p L I + D e p G L q 0 N h H s g b S 1 D R R D a S t a c A a b G P T R V 9 / a 3 P 8 f 2 x t v s l L x i / 3 J T 2 v R L 7 c J w V B Q H p + y S D P / S X j H z 4 A G o 9 0 3 R / y N d O 6 / + S b 1 b 8 B U E s B A i 0 A F A A C A A g A q I l e W 6 L 2 K 5 C m A A A A 9 g A A A B I A A A A A A A A A A A A A A A A A A A A A A E N v b m Z p Z y 9 Q Y W N r Y W d l L n h t b F B L A Q I t A B Q A A g A I A K i J X l s P y u m r p A A A A O k A A A A T A A A A A A A A A A A A A A A A A P I A A A B b Q 2 9 u d G V u d F 9 U e X B l c 1 0 u e G 1 s U E s B A i 0 A F A A C A A g A q I l e W 7 o N H Z O 1 B A A A G R 0 A A B M A A A A A A A A A A A A A A A A A 4 w E A A E Z v c m 1 1 b G F z L 1 N l Y 3 R p b 2 4 x L m 1 Q S w U G A A A A A A M A A w D C A A A A 5 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m M A A A A A A A A s 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X N l d H M 8 L 0 l 0 Z W 1 Q Y X R o P j w v S X R l b U x v Y 2 F 0 a W 9 u P j x T d G F i b G V F b n R y a W V z P j x F b n R y e S B U e X B l P S J J c 1 B y a X Z h d G U i I F Z h b H V l P S J s M C I g L z 4 8 R W 5 0 c n k g V H l w Z T 0 i U X V l c n l J R C I g V m F s d W U 9 I n N m Y j U 2 N T Q x Y y 0 3 Z j F i L T Q x N W M t O T A 3 Z S 0 y Y m N h Y 2 V m M j g 5 O G 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k Y X R h c 2 V 0 c y 9 T b 3 V y Y 2 U u e 0 N v b n R l b n Q s M H 0 m c X V v d D s s J n F 1 b 3 Q 7 U 2 V j d G l v b j E v Z G F 0 Y X N l d H M v U 2 9 1 c m N l L n t O Y W 1 l L D F 9 J n F 1 b 3 Q 7 L C Z x d W 9 0 O 1 N l Y 3 R p b 2 4 x L 2 R h d G F z Z X R z L 1 N v d X J j Z S 5 7 R X h 0 Z W 5 z a W 9 u L D J 9 J n F 1 b 3 Q 7 L C Z x d W 9 0 O 1 N l Y 3 R p b 2 4 x L 2 R h d G F z Z X R z L 1 N v d X J j Z S 5 7 R G F 0 Z S B h Y 2 N l c 3 N l Z C w z f S Z x d W 9 0 O y w m c X V v d D t T Z W N 0 a W 9 u M S 9 k Y X R h c 2 V 0 c y 9 T b 3 V y Y 2 U u e 0 R h d G U g b W 9 k a W Z p Z W Q s N H 0 m c X V v d D s s J n F 1 b 3 Q 7 U 2 V j d G l v b j E v Z G F 0 Y X N l d H M v U 2 9 1 c m N l L n t E Y X R l I G N y Z W F 0 Z W Q s N X 0 m c X V v d D s s J n F 1 b 3 Q 7 U 2 V j d G l v b j E v Z G F 0 Y X N l d H M v U 2 9 1 c m N l L n t G b 2 x k Z X I g U G F 0 a C w 3 f S Z x d W 9 0 O 1 0 s J n F 1 b 3 Q 7 Q 2 9 s d W 1 u Q 2 9 1 b n Q m c X V v d D s 6 N y w m c X V v d D t L Z X l D b 2 x 1 b W 5 O Y W 1 l c y Z x d W 9 0 O z p b J n F 1 b 3 Q 7 R m 9 s Z G V y I F B h d G g m c X V v d D s s J n F 1 b 3 Q 7 T m F t Z S Z x d W 9 0 O 1 0 s J n F 1 b 3 Q 7 Q 2 9 s d W 1 u S W R l b n R p d G l l c y Z x d W 9 0 O z p b J n F 1 b 3 Q 7 U 2 V j d G l v b j E v Z G F 0 Y X N l d H M v U 2 9 1 c m N l L n t D b 2 5 0 Z W 5 0 L D B 9 J n F 1 b 3 Q 7 L C Z x d W 9 0 O 1 N l Y 3 R p b 2 4 x L 2 R h d G F z Z X R z L 1 N v d X J j Z S 5 7 T m F t Z S w x f S Z x d W 9 0 O y w m c X V v d D t T Z W N 0 a W 9 u M S 9 k Y X R h c 2 V 0 c y 9 T b 3 V y Y 2 U u e 0 V 4 d G V u c 2 l v b i w y f S Z x d W 9 0 O y w m c X V v d D t T Z W N 0 a W 9 u M S 9 k Y X R h c 2 V 0 c y 9 T b 3 V y Y 2 U u e 0 R h d G U g Y W N j Z X N z Z W Q s M 3 0 m c X V v d D s s J n F 1 b 3 Q 7 U 2 V j d G l v b j E v Z G F 0 Y X N l d H M v U 2 9 1 c m N l L n t E Y X R l I G 1 v Z G l m a W V k L D R 9 J n F 1 b 3 Q 7 L C Z x d W 9 0 O 1 N l Y 3 R p b 2 4 x L 2 R h d G F z Z X R z L 1 N v d X J j Z S 5 7 R G F 0 Z S B j c m V h d G V k L D V 9 J n F 1 b 3 Q 7 L C Z x d W 9 0 O 1 N l Y 3 R p b 2 4 x L 2 R h d G F z Z X R z L 1 N v d X J j Z S 5 7 R m 9 s Z G V y I F B h d G g s N 3 0 m c X V v d D t d L C Z x d W 9 0 O 1 J l b G F 0 a W 9 u c 2 h p c E l u Z m 8 m c X V v d D s 6 W 1 1 9 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1 L T E w L T M w V D E x O j Q z O j E 1 L j Y 1 M T U 4 O T N a I i A v P j x F b n R y e S B U e X B l P S J G a W x s R X J y b 3 J D b 2 R l I i B W Y W x 1 Z T 0 i c 1 V u a 2 5 v d 2 4 i I C 8 + P E V u d H J 5 I F R 5 c G U 9 I l J l Y 2 9 2 Z X J 5 V G F y Z 2 V 0 U 2 h l Z X Q i I F Z h b H V l P S J z Z G F 0 Y X N l d H M i I C 8 + P E V u d H J 5 I F R 5 c G U 9 I l J l Y 2 9 2 Z X J 5 V G F y Z 2 V 0 Q 2 9 s d W 1 u I i B W Y W x 1 Z T 0 i b D E i I C 8 + P E V u d H J 5 I F R 5 c G U 9 I l J l Y 2 9 2 Z X J 5 V G F y Z 2 V 0 U m 9 3 I i B W Y W x 1 Z T 0 i b D E i I C 8 + P E V u d H J 5 I F R 5 c G U 9 I k F k Z G V k V G 9 E Y X R h T W 9 k Z W w i I F Z h b H V l P S J s M C I g L z 4 8 L 1 N 0 Y W J s Z U V u d H J p Z X M + P C 9 J d G V t P j x J d G V t P j x J d G V t T G 9 j Y X R p b 2 4 + P E l 0 Z W 1 U e X B l P k Z v c m 1 1 b G E 8 L 0 l 0 Z W 1 U e X B l P j x J d G V t U G F 0 a D 5 T Z W N 0 a W 9 u M S 9 k Y X R h c 2 V 0 c y 9 T b 3 V y Y 2 U 8 L 0 l 0 Z W 1 Q Y X R o P j w v S X R l b U x v Y 2 F 0 a W 9 u P j x T d G F i b G V F b n R y a W V z I C 8 + P C 9 J d G V t P j x J d G V t P j x J d G V t T G 9 j Y X R p b 2 4 + P E l 0 Z W 1 U e X B l P k Z v c m 1 1 b G E 8 L 0 l 0 Z W 1 U e X B l P j x J d G V t U G F 0 a D 5 T Z W N 0 a W 9 u M S 9 k a W 1 f Z G F 0 Z T w v S X R l b V B h d G g + P C 9 J d G V t T G 9 j Y X R p b 2 4 + P F N 0 Y W J s Z U V u d H J p Z X M + P E V u d H J 5 I F R 5 c G U 9 I l F 1 Z X J 5 S U Q i I F Z h b H V l P S J z N j Q 1 N T l k Y 2 Y t N G Q y Y i 0 0 O D d l L T k x O T E t M z l h M m Q 5 N j F k Y z k 4 I i A v P j x F b n R y e S B U e X B l P S J G a W x s R W 5 h Y m x l Z C I g V m F s d W U 9 I m w w I i A v P j x F b n R y e S B U e X B l P S J G a W x s T 2 J q Z W N 0 V H l w Z S I g V m F s d W U 9 I n N Q a X Z v d F R h Y m x l 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W N 0 a W 9 u M S 9 k a W 1 f Z G F 0 Z S 9 D a G F u Z 2 V k I F R 5 c G U u e 2 R h d G V f b W F p b i w w f S Z x d W 9 0 O y w m c X V v d D t T Z W N 0 a W 9 u M S 9 k a W 1 f Z G F 0 Z S 9 D a G F u Z 2 V k I F R 5 c G U u e 2 1 t b V 9 5 e S w x f S Z x d W 9 0 O y w m c X V v d D t T Z W N 0 a W 9 u M S 9 k a W 1 f Z G F 0 Z S 9 D a G F u Z 2 V k I F R 5 c G U u e 3 d l Z W t f b m 8 s M n 0 m c X V v d D s s J n F 1 b 3 Q 7 U 2 V j d G l v b j E v Z G l t X 2 R h d G U v U m V w b G F j Z W Q g V m F s d W U u e 2 R h e V 9 0 e X B l L D N 9 J n F 1 b 3 Q 7 X S w m c X V v d D t D b 2 x 1 b W 5 D b 3 V u d C Z x d W 9 0 O z o 0 L C Z x d W 9 0 O 0 t l e U N v b H V t b k 5 h b W V z J n F 1 b 3 Q 7 O l t d L C Z x d W 9 0 O 0 N v b H V t b k l k Z W 5 0 a X R p Z X M m c X V v d D s 6 W y Z x d W 9 0 O 1 N l Y 3 R p b 2 4 x L 2 R p b V 9 k Y X R l L 0 N o Y W 5 n Z W Q g V H l w Z S 5 7 Z G F 0 Z V 9 t Y W l u L D B 9 J n F 1 b 3 Q 7 L C Z x d W 9 0 O 1 N l Y 3 R p b 2 4 x L 2 R p b V 9 k Y X R l L 0 N o Y W 5 n Z W Q g V H l w Z S 5 7 b W 1 t X 3 l 5 L D F 9 J n F 1 b 3 Q 7 L C Z x d W 9 0 O 1 N l Y 3 R p b 2 4 x L 2 R p b V 9 k Y X R l L 0 N o Y W 5 n Z W Q g V H l w Z S 5 7 d 2 V l a 1 9 u b y w y f S Z x d W 9 0 O y w m c X V v d D t T Z W N 0 a W 9 u M S 9 k a W 1 f Z G F 0 Z S 9 S Z X B s Y W N l Z C B W Y W x 1 Z S 5 7 Z G F 5 X 3 R 5 c G U s M 3 0 m c X V v d D t d L C Z x d W 9 0 O 1 J l b G F 0 a W 9 u c 2 h p c E l u Z m 8 m c X V v d D s 6 W 1 1 9 I i A v P j x F b n R y e S B U e X B l P S J G a W x s U 3 R h d H V z I i B W Y W x 1 Z T 0 i c 0 N v b X B s Z X R l I i A v P j x F b n R y e S B U e X B l P S J G a W x s Q 2 9 s d W 1 u T m F t Z X M i I F Z h b H V l P S J z W y Z x d W 9 0 O 2 R h d G V f b W F p b i Z x d W 9 0 O y w m c X V v d D t t b W 1 f e X k m c X V v d D s s J n F 1 b 3 Q 7 d 2 V l a 1 9 u b y Z x d W 9 0 O y w m c X V v d D t k Y X l f d H l w Z S Z x d W 9 0 O 1 0 i I C 8 + P E V u d H J 5 I F R 5 c G U 9 I k Z p b G x D b 2 x 1 b W 5 U e X B l c y I g V m F s d W U 9 I n N D U W t H Q m c 9 P S I g L z 4 8 R W 5 0 c n k g V H l w Z T 0 i R m l s b E x h c 3 R V c G R h d G V k I i B W Y W x 1 Z T 0 i Z D I w M j U t M T A t M z B U M T E 6 N D M 6 M T Q u M T g 2 N j Q 5 M F o i I C 8 + P E V u d H J 5 I F R 5 c G U 9 I k Z p b G x F c n J v c k N v d W 5 0 I i B W Y W x 1 Z T 0 i b D A i I C 8 + P E V u d H J 5 I F R 5 c G U 9 I k Z p b G x F c n J v c k N v Z G U i I F Z h b H V l P S J z V W 5 r b m 9 3 b i I g L z 4 8 R W 5 0 c n k g V H l w Z T 0 i R m l s b E N v d W 5 0 I i B W Y W x 1 Z T 0 i b D k y I i A v P j x F b n R y e S B U e X B l P S J S Z W N v d m V y e V R h c m d l d F N o Z W V 0 I i B W Y W x 1 Z T 0 i c 2 R p b V 9 k Y X R l I i A v P j x F b n R y e S B U e X B l P S J S Z W N v d m V y e V R h c m d l d E N v b H V t b i I g V m F s d W U 9 I m w x I i A v P j x F b n R y e S B U e X B l P S J S Z W N v d m V y e V R h c m d l d F J v d y I g V m F s d W U 9 I m w x I i A v P j x F b n R y e S B U e X B l P S J Q a X Z v d E 9 i a m V j d E 5 h b W U i I F Z h b H V l P S J z S 1 B J I V B p d m 9 0 V G F i b G U 4 I i A v P j x F b n R y e S B U e X B l P S J B Z G R l Z F R v R G F 0 Y U 1 v Z G V s I i B W Y W x 1 Z T 0 i b D E i I C 8 + P C 9 T d G F i b G V F b n R y a W V z P j w v S X R l b T 4 8 S X R l b T 4 8 S X R l b U x v Y 2 F 0 a W 9 u P j x J d G V t V H l w Z T 5 G b 3 J t d W x h P C 9 J d G V t V H l w Z T 4 8 S X R l b V B h d G g + U 2 V j d G l v b j E v Z G l t X 2 R h d G U v U 2 9 1 c m N l P C 9 J d G V t U G F 0 a D 4 8 L 0 l 0 Z W 1 M b 2 N h d G l v b j 4 8 U 3 R h Y m x l R W 5 0 c m l l c y A v P j w v S X R l b T 4 8 S X R l b T 4 8 S X R l b U x v Y 2 F 0 a W 9 u P j x J d G V t V H l w Z T 5 G b 3 J t d W x h P C 9 J d G V t V H l w Z T 4 8 S X R l b V B h d G g + U 2 V j d G l v b j E v Z G l t X 2 R h d G U v Q y U z Q S U 1 Q 1 V z Z X J z J T V D a H B z a H I l N U N E Z X N r d G 9 w J T V D R X h j Z W w t U H J v a m V j d C U 1 Q 0 h v c 3 B p d G F s a X R 5 L V V 0 b 3 B p Y S U 1 Q z N f c H J v a m V j d F 9 o b 3 N w a X R h b G l 0 e V 9 h b m F s e X N p c y U 1 Q 2 R h d G F z Z X R z J T V D X 2 R p b V 9 k Y X R l J T I w Y 3 N 2 P C 9 J d G V t U G F 0 a D 4 8 L 0 l 0 Z W 1 M b 2 N h d G l v b j 4 8 U 3 R h Y m x l R W 5 0 c m l l c y A v P j w v S X R l b T 4 8 S X R l b T 4 8 S X R l b U x v Y 2 F 0 a W 9 u P j x J d G V t V H l w Z T 5 G b 3 J t d W x h P C 9 J d G V t V H l w Z T 4 8 S X R l b V B h d G g + U 2 V j d G l v b j E v Z G l t X 2 R h d G U v S W 1 w b 3 J 0 Z W Q l M j B D U 1 Y 8 L 0 l 0 Z W 1 Q Y X R o P j w v S X R l b U x v Y 2 F 0 a W 9 u P j x T d G F i b G V F b n R y a W V z I C 8 + P C 9 J d G V t P j x J d G V t P j x J d G V t T G 9 j Y X R p b 2 4 + P E l 0 Z W 1 U e X B l P k Z v c m 1 1 b G E 8 L 0 l 0 Z W 1 U e X B l P j x J d G V t U G F 0 a D 5 T Z W N 0 a W 9 u M S 9 k a W 1 f Z G F 0 Z S 9 Q c m 9 t b 3 R l Z C U y M E h l Y W R l c n M 8 L 0 l 0 Z W 1 Q Y X R o P j w v S X R l b U x v Y 2 F 0 a W 9 u P j x T d G F i b G V F b n R y a W V z I C 8 + P C 9 J d G V t P j x J d G V t P j x J d G V t T G 9 j Y X R p b 2 4 + P E l 0 Z W 1 U e X B l P k Z v c m 1 1 b G E 8 L 0 l 0 Z W 1 U e X B l P j x J d G V t U G F 0 a D 5 T Z W N 0 a W 9 u M S 9 k a W 1 f Z G F 0 Z S 9 D a G F u Z 2 V k J T I w V H l w Z T w v S X R l b V B h d G g + P C 9 J d G V t T G 9 j Y X R p b 2 4 + P F N 0 Y W J s Z U V u d H J p Z X M g L z 4 8 L 0 l 0 Z W 0 + P E l 0 Z W 0 + P E l 0 Z W 1 M b 2 N h d G l v b j 4 8 S X R l b V R 5 c G U + R m 9 y b X V s Y T w v S X R l b V R 5 c G U + P E l 0 Z W 1 Q Y X R o P l N l Y 3 R p b 2 4 x L 2 R p b V 9 o b 3 R l b H M 8 L 0 l 0 Z W 1 Q Y X R o P j w v S X R l b U x v Y 2 F 0 a W 9 u P j x T d G F i b G V F b n R y a W V z P j x F b n R y e S B U e X B l P S J R d W V y e U l E I i B W Y W x 1 Z T 0 i c 2 V h N m U y N j g x L T U 1 M D k t N D Q 4 N C 1 h N j M 5 L W M y O D J l M T Y 3 N m Z m N i I g L z 4 8 R W 5 0 c n k g V H l w Z T 0 i R m l s b E V u Y W J s Z W Q i I F Z h b H V l P S J s M C I g L z 4 8 R W 5 0 c n k g V H l w Z T 0 i R m l s b E 9 i a m V j d F R 5 c G U i I F Z h b H V l P S J z U G l 2 b 3 R U Y W J s Z 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U i I C 8 + P E V u d H J 5 I F R 5 c G U 9 I k Z p b G x F c n J v c k N v Z G U i I F Z h b H V l P S J z V W 5 r b m 9 3 b i I g L z 4 8 R W 5 0 c n k g V H l w Z T 0 i R m l s b E V y c m 9 y Q 2 9 1 b n Q i I F Z h b H V l P S J s M C I g L z 4 8 R W 5 0 c n k g V H l w Z T 0 i R m l s b E x h c 3 R V c G R h d G V k I i B W Y W x 1 Z T 0 i Z D I w M j U t M T A t M z B U M T E 6 N D M 6 M T Q u M T g 2 N j Q 5 M F o i I C 8 + P E V u d H J 5 I F R 5 c G U 9 I k Z p b G x D b 2 x 1 b W 5 U e X B l c y I g V m F s d W U 9 I n N B d 1 l H Q m c 9 P S I g L z 4 8 R W 5 0 c n k g V H l w Z T 0 i R m l s b E N v b H V t b k 5 h b W V z I i B W Y W x 1 Z T 0 i c 1 s m c X V v d D t w c m 9 w Z X J 0 e V 9 p Z C Z x d W 9 0 O y w m c X V v d D t w c m 9 w Z X J 0 e V 9 u Y W 1 l J n F 1 b 3 Q 7 L C Z x d W 9 0 O 2 N h d G V n b 3 J 5 J n F 1 b 3 Q 7 L C Z x d W 9 0 O 2 N p d H k m c X V v d D t d I i A v P j x F b n R y e S B U e X B l P S J G a W x s U 3 R h d H V z I i B W Y W x 1 Z T 0 i c 0 N v b X B s Z X R l I i A v P j x F b n R y e S B U e X B l P S J S Z W N v d m V y e V R h c m d l d F N o Z W V 0 I i B W Y W x 1 Z T 0 i c 2 R p b V 9 o b 3 R l b H M i I C 8 + P E V u d H J 5 I F R 5 c G U 9 I l J l Y 2 9 2 Z X J 5 V G F y Z 2 V 0 Q 2 9 s d W 1 u I i B W Y W x 1 Z T 0 i b D E i I C 8 + P E V u d H J 5 I F R 5 c G U 9 I l J l Y 2 9 2 Z X J 5 V G F y Z 2 V 0 U m 9 3 I i B W Y W x 1 Z T 0 i b D E i I C 8 + P E V u d H J 5 I F R 5 c G U 9 I l B p d m 9 0 T 2 J q Z W N 0 T m F t Z S I g V m F s d W U 9 I n N L U E k h U G l 2 b 3 R U Y W J s Z T Q i I C 8 + P E V u d H J 5 I F R 5 c G U 9 I l J l b G F 0 a W 9 u c 2 h p c E l u Z m 9 D b 2 5 0 Y W l u Z X I i I F Z h b H V l P S J z e y Z x d W 9 0 O 2 N v b H V t b k N v d W 5 0 J n F 1 b 3 Q 7 O j Q s J n F 1 b 3 Q 7 a 2 V 5 Q 2 9 s d W 1 u T m F t Z X M m c X V v d D s 6 W 1 0 s J n F 1 b 3 Q 7 c X V l c n l S Z W x h d G l v b n N o a X B z J n F 1 b 3 Q 7 O l t d L C Z x d W 9 0 O 2 N v b H V t b k l k Z W 5 0 a X R p Z X M m c X V v d D s 6 W y Z x d W 9 0 O 1 N l Y 3 R p b 2 4 x L 2 R p b V 9 o b 3 R l b H M v Q 2 h h b m d l Z C B U e X B l L n t w c m 9 w Z X J 0 e V 9 p Z C w w f S Z x d W 9 0 O y w m c X V v d D t T Z W N 0 a W 9 u M S 9 k a W 1 f a G 9 0 Z W x z L 0 N o Y W 5 n Z W Q g V H l w Z S 5 7 c H J v c G V y d H l f b m F t Z S w x f S Z x d W 9 0 O y w m c X V v d D t T Z W N 0 a W 9 u M S 9 k a W 1 f a G 9 0 Z W x z L 0 N o Y W 5 n Z W Q g V H l w Z S 5 7 Y 2 F 0 Z W d v c n k s M n 0 m c X V v d D s s J n F 1 b 3 Q 7 U 2 V j d G l v b j E v Z G l t X 2 h v d G V s c y 9 D a G F u Z 2 V k I F R 5 c G U u e 2 N p d H k s M 3 0 m c X V v d D t d L C Z x d W 9 0 O 0 N v b H V t b k N v d W 5 0 J n F 1 b 3 Q 7 O j Q s J n F 1 b 3 Q 7 S 2 V 5 Q 2 9 s d W 1 u T m F t Z X M m c X V v d D s 6 W 1 0 s J n F 1 b 3 Q 7 Q 2 9 s d W 1 u S W R l b n R p d G l l c y Z x d W 9 0 O z p b J n F 1 b 3 Q 7 U 2 V j d G l v b j E v Z G l t X 2 h v d G V s c y 9 D a G F u Z 2 V k I F R 5 c G U u e 3 B y b 3 B l c n R 5 X 2 l k L D B 9 J n F 1 b 3 Q 7 L C Z x d W 9 0 O 1 N l Y 3 R p b 2 4 x L 2 R p b V 9 o b 3 R l b H M v Q 2 h h b m d l Z C B U e X B l L n t w c m 9 w Z X J 0 e V 9 u Y W 1 l L D F 9 J n F 1 b 3 Q 7 L C Z x d W 9 0 O 1 N l Y 3 R p b 2 4 x L 2 R p b V 9 o b 3 R l b H M v Q 2 h h b m d l Z C B U e X B l L n t j Y X R l Z 2 9 y e S w y f S Z x d W 9 0 O y w m c X V v d D t T Z W N 0 a W 9 u M S 9 k a W 1 f a G 9 0 Z W x z L 0 N o Y W 5 n Z W Q g V H l w Z S 5 7 Y 2 l 0 e S w z f S Z x d W 9 0 O 1 0 s J n F 1 b 3 Q 7 U m V s Y X R p b 2 5 z a G l w S W 5 m b y Z x d W 9 0 O z p b X X 0 i I C 8 + P C 9 T d G F i b G V F b n R y a W V z P j w v S X R l b T 4 8 S X R l b T 4 8 S X R l b U x v Y 2 F 0 a W 9 u P j x J d G V t V H l w Z T 5 G b 3 J t d W x h P C 9 J d G V t V H l w Z T 4 8 S X R l b V B h d G g + U 2 V j d G l v b j E v Z G l t X 2 h v d G V s c y 9 T b 3 V y Y 2 U 8 L 0 l 0 Z W 1 Q Y X R o P j w v S X R l b U x v Y 2 F 0 a W 9 u P j x T d G F i b G V F b n R y a W V z I C 8 + P C 9 J d G V t P j x J d G V t P j x J d G V t T G 9 j Y X R p b 2 4 + P E l 0 Z W 1 U e X B l P k Z v c m 1 1 b G E 8 L 0 l 0 Z W 1 U e X B l P j x J d G V t U G F 0 a D 5 T Z W N 0 a W 9 u M S 9 k a W 1 f a G 9 0 Z W x z L 0 M l M 0 E l N U N V c 2 V y c y U 1 Q 2 h w c 2 h y J T V D R G V z a 3 R v c C U 1 Q 0 V 4 Y 2 V s L V B y b 2 p l Y 3 Q l N U N I b 3 N w a X R h b G l 0 e S 1 V d G 9 w a W E l N U M z X 3 B y b 2 p l Y 3 R f a G 9 z c G l 0 Y W x p d H l f Y W 5 h b H l z a X M l N U N k Y X R h c 2 V 0 c y U 1 Q 1 9 k a W 1 f a G 9 0 Z W x z J T I w Y 3 N 2 P C 9 J d G V t U G F 0 a D 4 8 L 0 l 0 Z W 1 M b 2 N h d G l v b j 4 8 U 3 R h Y m x l R W 5 0 c m l l c y A v P j w v S X R l b T 4 8 S X R l b T 4 8 S X R l b U x v Y 2 F 0 a W 9 u P j x J d G V t V H l w Z T 5 G b 3 J t d W x h P C 9 J d G V t V H l w Z T 4 8 S X R l b V B h d G g + U 2 V j d G l v b j E v Z G l t X 2 h v d G V s c y 9 J b X B v c n R l Z C U y M E N T V j w v S X R l b V B h d G g + P C 9 J d G V t T G 9 j Y X R p b 2 4 + P F N 0 Y W J s Z U V u d H J p Z X M g L z 4 8 L 0 l 0 Z W 0 + P E l 0 Z W 0 + P E l 0 Z W 1 M b 2 N h d G l v b j 4 8 S X R l b V R 5 c G U + R m 9 y b X V s Y T w v S X R l b V R 5 c G U + P E l 0 Z W 1 Q Y X R o P l N l Y 3 R p b 2 4 x L 2 R p b V 9 o b 3 R l b H M v U H J v b W 9 0 Z W Q l M j B I Z W F k Z X J z P C 9 J d G V t U G F 0 a D 4 8 L 0 l 0 Z W 1 M b 2 N h d G l v b j 4 8 U 3 R h Y m x l R W 5 0 c m l l c y A v P j w v S X R l b T 4 8 S X R l b T 4 8 S X R l b U x v Y 2 F 0 a W 9 u P j x J d G V t V H l w Z T 5 G b 3 J t d W x h P C 9 J d G V t V H l w Z T 4 8 S X R l b V B h d G g + U 2 V j d G l v b j E v Z G l t X 2 h v d G V s c y 9 D a G F u Z 2 V k J T I w V H l w Z T w v S X R l b V B h d G g + P C 9 J d G V t T G 9 j Y X R p b 2 4 + P F N 0 Y W J s Z U V u d H J p Z X M g L z 4 8 L 0 l 0 Z W 0 + P E l 0 Z W 0 + P E l 0 Z W 1 M b 2 N h d G l v b j 4 8 S X R l b V R 5 c G U + R m 9 y b X V s Y T w v S X R l b V R 5 c G U + P E l 0 Z W 1 Q Y X R o P l N l Y 3 R p b 2 4 x L 2 R p b V 9 y b 2 9 t c z w v S X R l b V B h d G g + P C 9 J d G V t T G 9 j Y X R p b 2 4 + P F N 0 Y W J s Z U V u d H J p Z X M + P E V u d H J 5 I F R 5 c G U 9 I l F 1 Z X J 5 S U Q i I F Z h b H V l P S J z M T E y Y T h m N D A t O G V h N y 0 0 Z m V i L W F j N m I t N j A 2 N z I 4 O T Y 3 Z j N m I i A v P j x F b n R y e S B U e X B l P S J G a W x s R W 5 h Y m x l Z C I g V m F s d W U 9 I m w w I i A v P j x F b n R y e S B U e X B l P S J G a W x s T 2 J q Z W N 0 V H l w Z S I g V m F s d W U 9 I n N Q a X Z v d F R h Y m x l 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0 I i A v P j x F b n R y e S B U e X B l P S J G a W x s R X J y b 3 J D b 2 R l I i B W Y W x 1 Z T 0 i c 1 V u a 2 5 v d 2 4 i I C 8 + P E V u d H J 5 I F R 5 c G U 9 I k Z p b G x F c n J v c k N v d W 5 0 I i B W Y W x 1 Z T 0 i b D A i I C 8 + P E V u d H J 5 I F R 5 c G U 9 I k Z p b G x M Y X N 0 V X B k Y X R l Z C I g V m F s d W U 9 I m Q y M D I 1 L T E w L T M w V D E x O j Q z O j E 0 L j E 5 O D Q 3 N j F a I i A v P j x F b n R y e S B U e X B l P S J G a W x s Q 2 9 s d W 1 u V H l w Z X M i I F Z h b H V l P S J z Q m d Z P S I g L z 4 8 R W 5 0 c n k g V H l w Z T 0 i R m l s b E N v b H V t b k 5 h b W V z I i B W Y W x 1 Z T 0 i c 1 s m c X V v d D t y b 2 9 t X 2 l k J n F 1 b 3 Q 7 L C Z x d W 9 0 O 3 J v b 2 1 f Y 2 x h c 3 M m c X V v d D t d I i A v P j x F b n R y e S B U e X B l P S J G a W x s U 3 R h d H V z I i B W Y W x 1 Z T 0 i c 0 N v b X B s Z X R l I i A v P j x F b n R y e S B U e X B l P S J S Z W N v d m V y e V R h c m d l d F N o Z W V 0 I i B W Y W x 1 Z T 0 i c 2 R p b V 9 y b 2 9 t c y I g L z 4 8 R W 5 0 c n k g V H l w Z T 0 i U m V j b 3 Z l c n l U Y X J n Z X R D b 2 x 1 b W 4 i I F Z h b H V l P S J s M S I g L z 4 8 R W 5 0 c n k g V H l w Z T 0 i U m V j b 3 Z l c n l U Y X J n Z X R S b 3 c i I F Z h b H V l P S J s M S I g L z 4 8 R W 5 0 c n k g V H l w Z T 0 i U G l 2 b 3 R P Y m p l Y 3 R O Y W 1 l I i B W Y W x 1 Z T 0 i c 0 t Q S S F Q a X Z v d F R h Y m x l M y I g L z 4 8 R W 5 0 c n k g V H l w Z T 0 i U m V s Y X R p b 2 5 z a G l w S W 5 m b 0 N v b n R h a W 5 l c i I g V m F s d W U 9 I n N 7 J n F 1 b 3 Q 7 Y 2 9 s d W 1 u Q 2 9 1 b n Q m c X V v d D s 6 M i w m c X V v d D t r Z X l D b 2 x 1 b W 5 O Y W 1 l c y Z x d W 9 0 O z p b X S w m c X V v d D t x d W V y e V J l b G F 0 a W 9 u c 2 h p c H M m c X V v d D s 6 W 1 0 s J n F 1 b 3 Q 7 Y 2 9 s d W 1 u S W R l b n R p d G l l c y Z x d W 9 0 O z p b J n F 1 b 3 Q 7 U 2 V j d G l v b j E v Z G l t X 3 J v b 2 1 z L 0 N o Y W 5 n Z W Q g V H l w Z T E u e 3 J v b 2 1 f a W Q s M H 0 m c X V v d D s s J n F 1 b 3 Q 7 U 2 V j d G l v b j E v Z G l t X 3 J v b 2 1 z L 0 N o Y W 5 n Z W Q g V H l w Z T E u e 3 J v b 2 1 f Y 2 x h c 3 M s M X 0 m c X V v d D t d L C Z x d W 9 0 O 0 N v b H V t b k N v d W 5 0 J n F 1 b 3 Q 7 O j I s J n F 1 b 3 Q 7 S 2 V 5 Q 2 9 s d W 1 u T m F t Z X M m c X V v d D s 6 W 1 0 s J n F 1 b 3 Q 7 Q 2 9 s d W 1 u S W R l b n R p d G l l c y Z x d W 9 0 O z p b J n F 1 b 3 Q 7 U 2 V j d G l v b j E v Z G l t X 3 J v b 2 1 z L 0 N o Y W 5 n Z W Q g V H l w Z T E u e 3 J v b 2 1 f a W Q s M H 0 m c X V v d D s s J n F 1 b 3 Q 7 U 2 V j d G l v b j E v Z G l t X 3 J v b 2 1 z L 0 N o Y W 5 n Z W Q g V H l w Z T E u e 3 J v b 2 1 f Y 2 x h c 3 M s M X 0 m c X V v d D t d L C Z x d W 9 0 O 1 J l b G F 0 a W 9 u c 2 h p c E l u Z m 8 m c X V v d D s 6 W 1 1 9 I i A v P j w v U 3 R h Y m x l R W 5 0 c m l l c z 4 8 L 0 l 0 Z W 0 + P E l 0 Z W 0 + P E l 0 Z W 1 M b 2 N h d G l v b j 4 8 S X R l b V R 5 c G U + R m 9 y b X V s Y T w v S X R l b V R 5 c G U + P E l 0 Z W 1 Q Y X R o P l N l Y 3 R p b 2 4 x L 2 R p b V 9 y b 2 9 t c y 9 T b 3 V y Y 2 U 8 L 0 l 0 Z W 1 Q Y X R o P j w v S X R l b U x v Y 2 F 0 a W 9 u P j x T d G F i b G V F b n R y a W V z I C 8 + P C 9 J d G V t P j x J d G V t P j x J d G V t T G 9 j Y X R p b 2 4 + P E l 0 Z W 1 U e X B l P k Z v c m 1 1 b G E 8 L 0 l 0 Z W 1 U e X B l P j x J d G V t U G F 0 a D 5 T Z W N 0 a W 9 u M S 9 k a W 1 f c m 9 v b X M v Q y U z Q S U 1 Q 1 V z Z X J z J T V D a H B z a H I l N U N E Z X N r d G 9 w J T V D R X h j Z W w t U H J v a m V j d C U 1 Q 0 h v c 3 B p d G F s a X R 5 L V V 0 b 3 B p Y S U 1 Q z N f c H J v a m V j d F 9 o b 3 N w a X R h b G l 0 e V 9 h b m F s e X N p c y U 1 Q 2 R h d G F z Z X R z J T V D X 2 R p b V 9 y b 2 9 t c y U y M G N z d j w v S X R l b V B h d G g + P C 9 J d G V t T G 9 j Y X R p b 2 4 + P F N 0 Y W J s Z U V u d H J p Z X M g L z 4 8 L 0 l 0 Z W 0 + P E l 0 Z W 0 + P E l 0 Z W 1 M b 2 N h d G l v b j 4 8 S X R l b V R 5 c G U + R m 9 y b X V s Y T w v S X R l b V R 5 c G U + P E l 0 Z W 1 Q Y X R o P l N l Y 3 R p b 2 4 x L 2 R p b V 9 y b 2 9 t c y 9 J b X B v c n R l Z C U y M E N T V j w v S X R l b V B h d G g + P C 9 J d G V t T G 9 j Y X R p b 2 4 + P F N 0 Y W J s Z U V u d H J p Z X M g L z 4 8 L 0 l 0 Z W 0 + P E l 0 Z W 0 + P E l 0 Z W 1 M b 2 N h d G l v b j 4 8 S X R l b V R 5 c G U + R m 9 y b X V s Y T w v S X R l b V R 5 c G U + P E l 0 Z W 1 Q Y X R o P l N l Y 3 R p b 2 4 x L 2 R p b V 9 y b 2 9 t c y 9 D a G F u Z 2 V k J T I w V H l w Z T w v S X R l b V B h d G g + P C 9 J d G V t T G 9 j Y X R p b 2 4 + P F N 0 Y W J s Z U V u d H J p Z X M g L z 4 8 L 0 l 0 Z W 0 + P E l 0 Z W 0 + P E l 0 Z W 1 M b 2 N h d G l v b j 4 8 S X R l b V R 5 c G U + R m 9 y b X V s Y T w v S X R l b V R 5 c G U + P E l 0 Z W 1 Q Y X R o P l N l Y 3 R p b 2 4 x L 2 Z h Y 3 R f Y W d n c m V n Y X R l Z F 9 i b 2 9 r a W 5 n c z w v S X R l b V B h d G g + P C 9 J d G V t T G 9 j Y X R p b 2 4 + P F N 0 Y W J s Z U V u d H J p Z X M + P E V u d H J 5 I F R 5 c G U 9 I l F 1 Z X J 5 S U Q i I F Z h b H V l P S J z M D c 3 Y j J m Y T I t N G V k Y y 0 0 N 2 J i L T l j N 2 E t M 2 E 0 Y T V l O D Y x N T A 2 I i A v P j x F b n R y e S B U e X B l P S J G a W x s R W 5 h Y m x l Z C I g V m F s d W U 9 I m w w I i A v P j x F b n R y e S B U e X B l P S J G a W x s T 2 J q Z W N 0 V H l w Z S I g V m F s d W U 9 I n N Q a X Z v d F R h Y m x l I i A v P j x F b n R y e S B U e X B l P S J G a W x s V G 9 E Y X R h T W 9 k Z W x F b m F i b G V k I i B W Y W x 1 Z T 0 i b D E 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2 L C Z x d W 9 0 O 2 t l e U N v b H V t b k 5 h b W V z J n F 1 b 3 Q 7 O l t d L C Z x d W 9 0 O 3 F 1 Z X J 5 U m V s Y X R p b 2 5 z a G l w c y Z x d W 9 0 O z p b X S w m c X V v d D t j b 2 x 1 b W 5 J Z G V u d G l 0 a W V z J n F 1 b 3 Q 7 O l s m c X V v d D t T Z W N 0 a W 9 u M S 9 m Y W N 0 X 2 F n Z 3 J l Z 2 F 0 Z W R f Y m 9 v a 2 l u Z 3 M v Q 2 h h b m d l Z C B U e X B l L n t w c m 9 w Z X J 0 e V 9 p Z C w w f S Z x d W 9 0 O y w m c X V v d D t T Z W N 0 a W 9 u M S 9 m Y W N 0 X 2 F n Z 3 J l Z 2 F 0 Z W R f Y m 9 v a 2 l u Z 3 M v Q 2 h h b m d l Z C B U e X B l L n t j a G V j a 1 9 p b l 9 k Y X R l L D F 9 J n F 1 b 3 Q 7 L C Z x d W 9 0 O 1 N l Y 3 R p b 2 4 x L 2 Z h Y 3 R f Y W d n c m V n Y X R l Z F 9 i b 2 9 r a W 5 n c y 9 D a G F u Z 2 V k I F R 5 c G U u e 3 J v b 2 1 f Y 2 F 0 Z W d v c n k s M n 0 m c X V v d D s s J n F 1 b 3 Q 7 U 2 V j d G l v b j E v Z m F j d F 9 h Z 2 d y Z W d h d G V k X 2 J v b 2 t p b m d z L 0 N o Y W 5 n Z W Q g V H l w Z S 5 7 c 3 V j Y 2 V z c 2 Z 1 b F 9 i b 2 9 r a W 5 n c y w z f S Z x d W 9 0 O y w m c X V v d D t T Z W N 0 a W 9 u M S 9 m Y W N 0 X 2 F n Z 3 J l Z 2 F 0 Z W R f Y m 9 v a 2 l u Z 3 M v Q 2 h h b m d l Z C B U e X B l L n t j Y X B h Y 2 l 0 e S w 0 f S Z x d W 9 0 O y w m c X V v d D t T Z W N 0 a W 9 u M S 9 m Y W N 0 X 2 F n Z 3 J l Z 2 F 0 Z W R f Y m 9 v a 2 l u Z 3 M v Q 2 h h b m d l Z C B U e X B l M S 5 7 T 2 N j d X B h b m N 5 X 3 B l c m N l b n R h Z 2 U s N X 0 m c X V v d D t d L C Z x d W 9 0 O 0 N v b H V t b k N v d W 5 0 J n F 1 b 3 Q 7 O j Y s J n F 1 b 3 Q 7 S 2 V 5 Q 2 9 s d W 1 u T m F t Z X M m c X V v d D s 6 W 1 0 s J n F 1 b 3 Q 7 Q 2 9 s d W 1 u S W R l b n R p d G l l c y Z x d W 9 0 O z p b J n F 1 b 3 Q 7 U 2 V j d G l v b j E v Z m F j d F 9 h Z 2 d y Z W d h d G V k X 2 J v b 2 t p b m d z L 0 N o Y W 5 n Z W Q g V H l w Z S 5 7 c H J v c G V y d H l f a W Q s M H 0 m c X V v d D s s J n F 1 b 3 Q 7 U 2 V j d G l v b j E v Z m F j d F 9 h Z 2 d y Z W d h d G V k X 2 J v b 2 t p b m d z L 0 N o Y W 5 n Z W Q g V H l w Z S 5 7 Y 2 h l Y 2 t f a W 5 f Z G F 0 Z S w x f S Z x d W 9 0 O y w m c X V v d D t T Z W N 0 a W 9 u M S 9 m Y W N 0 X 2 F n Z 3 J l Z 2 F 0 Z W R f Y m 9 v a 2 l u Z 3 M v Q 2 h h b m d l Z C B U e X B l L n t y b 2 9 t X 2 N h d G V n b 3 J 5 L D J 9 J n F 1 b 3 Q 7 L C Z x d W 9 0 O 1 N l Y 3 R p b 2 4 x L 2 Z h Y 3 R f Y W d n c m V n Y X R l Z F 9 i b 2 9 r a W 5 n c y 9 D a G F u Z 2 V k I F R 5 c G U u e 3 N 1 Y 2 N l c 3 N m d W x f Y m 9 v a 2 l u Z 3 M s M 3 0 m c X V v d D s s J n F 1 b 3 Q 7 U 2 V j d G l v b j E v Z m F j d F 9 h Z 2 d y Z W d h d G V k X 2 J v b 2 t p b m d z L 0 N o Y W 5 n Z W Q g V H l w Z S 5 7 Y 2 F w Y W N p d H k s N H 0 m c X V v d D s s J n F 1 b 3 Q 7 U 2 V j d G l v b j E v Z m F j d F 9 h Z 2 d y Z W d h d G V k X 2 J v b 2 t p b m d z L 0 N o Y W 5 n Z W Q g V H l w Z T E u e 0 9 j Y 3 V w Y W 5 j e V 9 w Z X J j Z W 5 0 Y W d l L D V 9 J n F 1 b 3 Q 7 X S w m c X V v d D t S Z W x h d G l v b n N o a X B J b m Z v J n F 1 b 3 Q 7 O l t d f S I g L z 4 8 R W 5 0 c n k g V H l w Z T 0 i R m l s b F N 0 Y X R 1 c y I g V m F s d W U 9 I n N D b 2 1 w b G V 0 Z S I g L z 4 8 R W 5 0 c n k g V H l w Z T 0 i R m l s b E N v b H V t b k 5 h b W V z I i B W Y W x 1 Z T 0 i c 1 s m c X V v d D t w c m 9 w Z X J 0 e V 9 p Z C Z x d W 9 0 O y w m c X V v d D t j a G V j a 1 9 p b l 9 k Y X R l J n F 1 b 3 Q 7 L C Z x d W 9 0 O 3 J v b 2 1 f Y 2 F 0 Z W d v c n k m c X V v d D s s J n F 1 b 3 Q 7 c 3 V j Y 2 V z c 2 Z 1 b F 9 i b 2 9 r a W 5 n c y Z x d W 9 0 O y w m c X V v d D t j Y X B h Y 2 l 0 e S Z x d W 9 0 O y w m c X V v d D t P Y 2 N 1 c G F u Y 3 l f c G V y Y 2 V u d G F n Z S Z x d W 9 0 O 1 0 i I C 8 + P E V u d H J 5 I F R 5 c G U 9 I k Z p b G x D b 2 x 1 b W 5 U e X B l c y I g V m F s d W U 9 I n N B d 2 t H Q X d N R S I g L z 4 8 R W 5 0 c n k g V H l w Z T 0 i R m l s b E x h c 3 R V c G R h d G V k I i B W Y W x 1 Z T 0 i Z D I w M j U t M T A t M z B U M T E 6 N D M 6 M T Q u M j A x N T M x N l o i I C 8 + P E V u d H J 5 I F R 5 c G U 9 I k Z p b G x F c n J v c k N v d W 5 0 I i B W Y W x 1 Z T 0 i b D A i I C 8 + P E V u d H J 5 I F R 5 c G U 9 I k Z p b G x F c n J v c k N v Z G U i I F Z h b H V l P S J z V W 5 r b m 9 3 b i I g L z 4 8 R W 5 0 c n k g V H l w Z T 0 i R m l s b E N v d W 5 0 I i B W Y W x 1 Z T 0 i b D k y M D A i I C 8 + P E V u d H J 5 I F R 5 c G U 9 I l J l Y 2 9 2 Z X J 5 V G F y Z 2 V 0 U 2 h l Z X Q i I F Z h b H V l P S J z Z m F j d F 9 h Z 2 d y Z W d h d G V k X 2 J v b 2 t p b m d z I i A v P j x F b n R y e S B U e X B l P S J S Z W N v d m V y e V R h c m d l d E N v b H V t b i I g V m F s d W U 9 I m w x I i A v P j x F b n R y e S B U e X B l P S J S Z W N v d m V y e V R h c m d l d F J v d y I g V m F s d W U 9 I m w x I i A v P j x F b n R y e S B U e X B l P S J Q a X Z v d E 9 i a m V j d E 5 h b W U i I F Z h b H V l P S J z S 1 B J I V B p d m 9 0 V G F i b G U z I i A v P j x F b n R y e S B U e X B l P S J B Z G R l Z F R v R G F 0 Y U 1 v Z G V s I i B W Y W x 1 Z T 0 i b D E i I C 8 + P C 9 T d G F i b G V F b n R y a W V z P j w v S X R l b T 4 8 S X R l b T 4 8 S X R l b U x v Y 2 F 0 a W 9 u P j x J d G V t V H l w Z T 5 G b 3 J t d W x h P C 9 J d G V t V H l w Z T 4 8 S X R l b V B h d G g + U 2 V j d G l v b j E v Z m F j d F 9 h Z 2 d y Z W d h d G V k X 2 J v b 2 t p b m d z L 1 N v d X J j Z T w v S X R l b V B h d G g + P C 9 J d G V t T G 9 j Y X R p b 2 4 + P F N 0 Y W J s Z U V u d H J p Z X M g L z 4 8 L 0 l 0 Z W 0 + P E l 0 Z W 0 + P E l 0 Z W 1 M b 2 N h d G l v b j 4 8 S X R l b V R 5 c G U + R m 9 y b X V s Y T w v S X R l b V R 5 c G U + P E l 0 Z W 1 Q Y X R o P l N l Y 3 R p b 2 4 x L 2 Z h Y 3 R f Y W d n c m V n Y X R l Z F 9 i b 2 9 r a W 5 n c y 9 D J T N B J T V D V X N l c n M l N U N o c H N o c i U 1 Q 0 R l c 2 t 0 b 3 A l N U N F e G N l b C 1 Q c m 9 q Z W N 0 J T V D S G 9 z c G l 0 Y W x p d H k t V X R v c G l h J T V D M 1 9 w c m 9 q Z W N 0 X 2 h v c 3 B p d G F s a X R 5 X 2 F u Y W x 5 c 2 l z J T V D Z G F 0 Y X N l d H M l N U N f Z m F j d F 9 h Z 2 d y Z W d h d G V k X 2 J v b 2 t p b m d z J T I w Y 3 N 2 P C 9 J d G V t U G F 0 a D 4 8 L 0 l 0 Z W 1 M b 2 N h d G l v b j 4 8 U 3 R h Y m x l R W 5 0 c m l l c y A v P j w v S X R l b T 4 8 S X R l b T 4 8 S X R l b U x v Y 2 F 0 a W 9 u P j x J d G V t V H l w Z T 5 G b 3 J t d W x h P C 9 J d G V t V H l w Z T 4 8 S X R l b V B h d G g + U 2 V j d G l v b j E v Z m F j d F 9 h Z 2 d y Z W d h d G V k X 2 J v b 2 t p b m d z L 0 l t c G 9 y d G V k J T I w Q 1 N W P C 9 J d G V t U G F 0 a D 4 8 L 0 l 0 Z W 1 M b 2 N h d G l v b j 4 8 U 3 R h Y m x l R W 5 0 c m l l c y A v P j w v S X R l b T 4 8 S X R l b T 4 8 S X R l b U x v Y 2 F 0 a W 9 u P j x J d G V t V H l w Z T 5 G b 3 J t d W x h P C 9 J d G V t V H l w Z T 4 8 S X R l b V B h d G g + U 2 V j d G l v b j E v Z m F j d F 9 h Z 2 d y Z W d h d G V k X 2 J v b 2 t p b m d z L 1 B y b 2 1 v d G V k J T I w S G V h Z G V y c z w v S X R l b V B h d G g + P C 9 J d G V t T G 9 j Y X R p b 2 4 + P F N 0 Y W J s Z U V u d H J p Z X M g L z 4 8 L 0 l 0 Z W 0 + P E l 0 Z W 0 + P E l 0 Z W 1 M b 2 N h d G l v b j 4 8 S X R l b V R 5 c G U + R m 9 y b X V s Y T w v S X R l b V R 5 c G U + P E l 0 Z W 1 Q Y X R o P l N l Y 3 R p b 2 4 x L 2 Z h Y 3 R f Y W d n c m V n Y X R l Z F 9 i b 2 9 r a W 5 n c y 9 D a G F u Z 2 V k J T I w V H l w Z T w v S X R l b V B h d G g + P C 9 J d G V t T G 9 j Y X R p b 2 4 + P F N 0 Y W J s Z U V u d H J p Z X M g L z 4 8 L 0 l 0 Z W 0 + P E l 0 Z W 0 + P E l 0 Z W 1 M b 2 N h d G l v b j 4 8 S X R l b V R 5 c G U + R m 9 y b X V s Y T w v S X R l b V R 5 c G U + P E l 0 Z W 1 Q Y X R o P l N l Y 3 R p b 2 4 x L 2 Z h Y 3 R f Y m 9 v a 2 l u Z 3 M 8 L 0 l 0 Z W 1 Q Y X R o P j w v S X R l b U x v Y 2 F 0 a W 9 u P j x T d G F i b G V F b n R y a W V z P j x F b n R y e S B U e X B l P S J R d W V y e U l E I i B W Y W x 1 Z T 0 i c 2 Y 1 N D M 1 N W E y L T Y y Z W Q t N D U y Z S 1 i N m M z L W I y M W U 3 N W Y 5 O T h k Z i I g L z 4 8 R W 5 0 c n k g V H l w Z T 0 i R m l s b E V u Y W J s Z W Q i I F Z h b H V l P S J s M C I g L z 4 8 R W 5 0 c n k g V H l w Z T 0 i R m l s b E 9 i a m V j d F R 5 c G U i I F Z h b H V l P S J z U G l 2 b 3 R U Y W J s Z S I g L z 4 8 R W 5 0 c n k g V H l w Z T 0 i R m l s b F R v R G F 0 Y U 1 v Z G V s R W 5 h Y m x l Z C I g V m F s d W U 9 I m w x 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D b 3 V u d C I g V m F s d W U 9 I m w x M z Q 1 N z M i I C 8 + P E V u d H J 5 I F R 5 c G U 9 I k Z p b G x F c n J v c k N v Z G U i I F Z h b H V l P S J z V W 5 r b m 9 3 b i I g L z 4 8 R W 5 0 c n k g V H l w Z T 0 i R m l s b E V y c m 9 y Q 2 9 1 b n Q i I F Z h b H V l P S J s M C I g L z 4 8 R W 5 0 c n k g V H l w Z T 0 i R m l s b E x h c 3 R V c G R h d G V k I i B W Y W x 1 Z T 0 i Z D I w M j U t M T A t M z B U M T E 6 N D M 6 M T Q u M j E 1 M T I w M V o i I C 8 + P E V u d H J 5 I F R 5 c G U 9 I k Z p b G x D b 2 x 1 b W 5 U e X B l c y I g V m F s d W U 9 I n N C Z 0 1 K Q 1 F r R E J n W U R C Z 0 1 E I i A v P j x F b n R y e S B U e X B l P S J G a W x s Q 2 9 s d W 1 u T m F t Z X M i I F Z h b H V l P S J z W y Z x d W 9 0 O 2 J v b 2 t p b m d f a W Q m c X V v d D s s J n F 1 b 3 Q 7 c H J v c G V y d H l f a W Q m c X V v d D s s J n F 1 b 3 Q 7 Y m 9 v a 2 l u Z 1 9 k Y X R l J n F 1 b 3 Q 7 L C Z x d W 9 0 O 2 N o Z W N r X 2 l u X 2 R h d G U m c X V v d D s s J n F 1 b 3 Q 7 Y 2 h l Y 2 t v d X R f Z G F 0 Z S Z x d W 9 0 O y w m c X V v d D t u b 1 9 n d W V z d H M m c X V v d D s s J n F 1 b 3 Q 7 c m 9 v b V 9 j Y X R l Z 2 9 y e S Z x d W 9 0 O y w m c X V v d D t i b 2 9 r a W 5 n X 3 B s Y X R m b 3 J t J n F 1 b 3 Q 7 L C Z x d W 9 0 O 3 J h d G l u Z 3 N f Z 2 l 2 Z W 4 m c X V v d D s s J n F 1 b 3 Q 7 Y m 9 v a 2 l u Z 1 9 z d G F 0 d X M m c X V v d D s s J n F 1 b 3 Q 7 c m V 2 Z W 5 1 Z V 9 n Z W 5 l c m F 0 Z W Q m c X V v d D s s J n F 1 b 3 Q 7 c m V 2 Z W 5 1 Z V 9 y Z W F s a X p l Z 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m Y W N 0 X 2 J v b 2 t p b m d z L 0 N o Y W 5 n Z W Q g V H l w Z S 5 7 Y m 9 v a 2 l u Z 1 9 p Z C w w f S Z x d W 9 0 O y w m c X V v d D t T Z W N 0 a W 9 u M S 9 m Y W N 0 X 2 J v b 2 t p b m d z L 0 N o Y W 5 n Z W Q g V H l w Z S 5 7 c H J v c G V y d H l f a W Q s M X 0 m c X V v d D s s J n F 1 b 3 Q 7 U 2 V j d G l v b j E v Z m F j d F 9 i b 2 9 r a W 5 n c y 9 D a G F u Z 2 V k I F R 5 c G U u e 2 J v b 2 t p b m d f Z G F 0 Z S w y f S Z x d W 9 0 O y w m c X V v d D t T Z W N 0 a W 9 u M S 9 m Y W N 0 X 2 J v b 2 t p b m d z L 0 N o Y W 5 n Z W Q g V H l w Z S 5 7 Y 2 h l Y 2 t f a W 5 f Z G F 0 Z S w z f S Z x d W 9 0 O y w m c X V v d D t T Z W N 0 a W 9 u M S 9 m Y W N 0 X 2 J v b 2 t p b m d z L 0 N o Y W 5 n Z W Q g V H l w Z S 5 7 Y 2 h l Y 2 t v d X R f Z G F 0 Z S w 0 f S Z x d W 9 0 O y w m c X V v d D t T Z W N 0 a W 9 u M S 9 m Y W N 0 X 2 J v b 2 t p b m d z L 0 N o Y W 5 n Z W Q g V H l w Z S 5 7 b m 9 f Z 3 V l c 3 R z L D V 9 J n F 1 b 3 Q 7 L C Z x d W 9 0 O 1 N l Y 3 R p b 2 4 x L 2 Z h Y 3 R f Y m 9 v a 2 l u Z 3 M v Q 2 h h b m d l Z C B U e X B l L n t y b 2 9 t X 2 N h d G V n b 3 J 5 L D Z 9 J n F 1 b 3 Q 7 L C Z x d W 9 0 O 1 N l Y 3 R p b 2 4 x L 2 Z h Y 3 R f Y m 9 v a 2 l u Z 3 M v Q 2 h h b m d l Z C B U e X B l L n t i b 2 9 r a W 5 n X 3 B s Y X R m b 3 J t L D d 9 J n F 1 b 3 Q 7 L C Z x d W 9 0 O 1 N l Y 3 R p b 2 4 x L 2 Z h Y 3 R f Y m 9 v a 2 l u Z 3 M v Q 2 h h b m d l Z C B U e X B l L n t y Y X R p b m d z X 2 d p d m V u L D h 9 J n F 1 b 3 Q 7 L C Z x d W 9 0 O 1 N l Y 3 R p b 2 4 x L 2 Z h Y 3 R f Y m 9 v a 2 l u Z 3 M v Q 2 h h b m d l Z C B U e X B l L n t i b 2 9 r a W 5 n X 3 N 0 Y X R 1 c y w 5 f S Z x d W 9 0 O y w m c X V v d D t T Z W N 0 a W 9 u M S 9 m Y W N 0 X 2 J v b 2 t p b m d z L 0 N o Y W 5 n Z W Q g V H l w Z S 5 7 c m V 2 Z W 5 1 Z V 9 n Z W 5 l c m F 0 Z W Q s M T B 9 J n F 1 b 3 Q 7 L C Z x d W 9 0 O 1 N l Y 3 R p b 2 4 x L 2 Z h Y 3 R f Y m 9 v a 2 l u Z 3 M v Q 2 h h b m d l Z C B U e X B l L n t y Z X Z l b n V l X 3 J l Y W x p e m V k L D E x f S Z x d W 9 0 O 1 0 s J n F 1 b 3 Q 7 Q 2 9 s d W 1 u Q 2 9 1 b n Q m c X V v d D s 6 M T I s J n F 1 b 3 Q 7 S 2 V 5 Q 2 9 s d W 1 u T m F t Z X M m c X V v d D s 6 W 1 0 s J n F 1 b 3 Q 7 Q 2 9 s d W 1 u S W R l b n R p d G l l c y Z x d W 9 0 O z p b J n F 1 b 3 Q 7 U 2 V j d G l v b j E v Z m F j d F 9 i b 2 9 r a W 5 n c y 9 D a G F u Z 2 V k I F R 5 c G U u e 2 J v b 2 t p b m d f a W Q s M H 0 m c X V v d D s s J n F 1 b 3 Q 7 U 2 V j d G l v b j E v Z m F j d F 9 i b 2 9 r a W 5 n c y 9 D a G F u Z 2 V k I F R 5 c G U u e 3 B y b 3 B l c n R 5 X 2 l k L D F 9 J n F 1 b 3 Q 7 L C Z x d W 9 0 O 1 N l Y 3 R p b 2 4 x L 2 Z h Y 3 R f Y m 9 v a 2 l u Z 3 M v Q 2 h h b m d l Z C B U e X B l L n t i b 2 9 r a W 5 n X 2 R h d G U s M n 0 m c X V v d D s s J n F 1 b 3 Q 7 U 2 V j d G l v b j E v Z m F j d F 9 i b 2 9 r a W 5 n c y 9 D a G F u Z 2 V k I F R 5 c G U u e 2 N o Z W N r X 2 l u X 2 R h d G U s M 3 0 m c X V v d D s s J n F 1 b 3 Q 7 U 2 V j d G l v b j E v Z m F j d F 9 i b 2 9 r a W 5 n c y 9 D a G F u Z 2 V k I F R 5 c G U u e 2 N o Z W N r b 3 V 0 X 2 R h d G U s N H 0 m c X V v d D s s J n F 1 b 3 Q 7 U 2 V j d G l v b j E v Z m F j d F 9 i b 2 9 r a W 5 n c y 9 D a G F u Z 2 V k I F R 5 c G U u e 2 5 v X 2 d 1 Z X N 0 c y w 1 f S Z x d W 9 0 O y w m c X V v d D t T Z W N 0 a W 9 u M S 9 m Y W N 0 X 2 J v b 2 t p b m d z L 0 N o Y W 5 n Z W Q g V H l w Z S 5 7 c m 9 v b V 9 j Y X R l Z 2 9 y e S w 2 f S Z x d W 9 0 O y w m c X V v d D t T Z W N 0 a W 9 u M S 9 m Y W N 0 X 2 J v b 2 t p b m d z L 0 N o Y W 5 n Z W Q g V H l w Z S 5 7 Y m 9 v a 2 l u Z 1 9 w b G F 0 Z m 9 y b S w 3 f S Z x d W 9 0 O y w m c X V v d D t T Z W N 0 a W 9 u M S 9 m Y W N 0 X 2 J v b 2 t p b m d z L 0 N o Y W 5 n Z W Q g V H l w Z S 5 7 c m F 0 a W 5 n c 1 9 n a X Z l b i w 4 f S Z x d W 9 0 O y w m c X V v d D t T Z W N 0 a W 9 u M S 9 m Y W N 0 X 2 J v b 2 t p b m d z L 0 N o Y W 5 n Z W Q g V H l w Z S 5 7 Y m 9 v a 2 l u Z 1 9 z d G F 0 d X M s O X 0 m c X V v d D s s J n F 1 b 3 Q 7 U 2 V j d G l v b j E v Z m F j d F 9 i b 2 9 r a W 5 n c y 9 D a G F u Z 2 V k I F R 5 c G U u e 3 J l d m V u d W V f Z 2 V u Z X J h d G V k L D E w f S Z x d W 9 0 O y w m c X V v d D t T Z W N 0 a W 9 u M S 9 m Y W N 0 X 2 J v b 2 t p b m d z L 0 N o Y W 5 n Z W Q g V H l w Z S 5 7 c m V 2 Z W 5 1 Z V 9 y Z W F s a X p l Z C w x M X 0 m c X V v d D t d L C Z x d W 9 0 O 1 J l b G F 0 a W 9 u c 2 h p c E l u Z m 8 m c X V v d D s 6 W 1 1 9 I i A v P j x F b n R y e S B U e X B l P S J G a W x s Z W R D b 2 1 w b G V 0 Z V J l c 3 V s d F R v V 2 9 y a 3 N o Z W V 0 I i B W Y W x 1 Z T 0 i b D A i I C 8 + P E V u d H J 5 I F R 5 c G U 9 I l J l Y 2 9 2 Z X J 5 V G F y Z 2 V 0 U 2 h l Z X Q i I F Z h b H V l P S J z Z m F j d F 9 i b 2 9 r a W 5 n c y I g L z 4 8 R W 5 0 c n k g V H l w Z T 0 i U m V j b 3 Z l c n l U Y X J n Z X R D b 2 x 1 b W 4 i I F Z h b H V l P S J s M S I g L z 4 8 R W 5 0 c n k g V H l w Z T 0 i U m V j b 3 Z l c n l U Y X J n Z X R S b 3 c i I F Z h b H V l P S J s M S I g L z 4 8 R W 5 0 c n k g V H l w Z T 0 i U G l 2 b 3 R P Y m p l Y 3 R O Y W 1 l I i B W Y W x 1 Z T 0 i c 0 t Q S S F Q a X Z v d F R h Y m x l M i I g L z 4 8 R W 5 0 c n k g V H l w Z T 0 i Q W R k Z W R U b 0 R h d G F N b 2 R l b C I g V m F s d W U 9 I m w x I i A v P j w v U 3 R h Y m x l R W 5 0 c m l l c z 4 8 L 0 l 0 Z W 0 + P E l 0 Z W 0 + P E l 0 Z W 1 M b 2 N h d G l v b j 4 8 S X R l b V R 5 c G U + R m 9 y b X V s Y T w v S X R l b V R 5 c G U + P E l 0 Z W 1 Q Y X R o P l N l Y 3 R p b 2 4 x L 2 Z h Y 3 R f Y m 9 v a 2 l u Z 3 M v U 2 9 1 c m N l P C 9 J d G V t U G F 0 a D 4 8 L 0 l 0 Z W 1 M b 2 N h d G l v b j 4 8 U 3 R h Y m x l R W 5 0 c m l l c y A v P j w v S X R l b T 4 8 S X R l b T 4 8 S X R l b U x v Y 2 F 0 a W 9 u P j x J d G V t V H l w Z T 5 G b 3 J t d W x h P C 9 J d G V t V H l w Z T 4 8 S X R l b V B h d G g + U 2 V j d G l v b j E v Z m F j d F 9 i b 2 9 r a W 5 n c y 9 D J T N B J T V D V X N l c n M l N U N o c H N o c i U 1 Q 0 R l c 2 t 0 b 3 A l N U N F e G N l b C 1 Q c m 9 q Z W N 0 J T V D S G 9 z c G l 0 Y W x p d H k t V X R v c G l h J T V D M 1 9 w c m 9 q Z W N 0 X 2 h v c 3 B p d G F s a X R 5 X 2 F u Y W x 5 c 2 l z J T V D Z G F 0 Y X N l d H M l N U N f Z m F j d F 9 i b 2 9 r a W 5 n c y U y M G N z d j w v S X R l b V B h d G g + P C 9 J d G V t T G 9 j Y X R p b 2 4 + P F N 0 Y W J s Z U V u d H J p Z X M g L z 4 8 L 0 l 0 Z W 0 + P E l 0 Z W 0 + P E l 0 Z W 1 M b 2 N h d G l v b j 4 8 S X R l b V R 5 c G U + R m 9 y b X V s Y T w v S X R l b V R 5 c G U + P E l 0 Z W 1 Q Y X R o P l N l Y 3 R p b 2 4 x L 2 Z h Y 3 R f Y m 9 v a 2 l u Z 3 M v S W 1 w b 3 J 0 Z W Q l M j B D U 1 Y 8 L 0 l 0 Z W 1 Q Y X R o P j w v S X R l b U x v Y 2 F 0 a W 9 u P j x T d G F i b G V F b n R y a W V z I C 8 + P C 9 J d G V t P j x J d G V t P j x J d G V t T G 9 j Y X R p b 2 4 + P E l 0 Z W 1 U e X B l P k Z v c m 1 1 b G E 8 L 0 l 0 Z W 1 U e X B l P j x J d G V t U G F 0 a D 5 T Z W N 0 a W 9 u M S 9 m Y W N 0 X 2 J v b 2 t p b m d z L 1 B y b 2 1 v d G V k J T I w S G V h Z G V y c z w v S X R l b V B h d G g + P C 9 J d G V t T G 9 j Y X R p b 2 4 + P F N 0 Y W J s Z U V u d H J p Z X M g L z 4 8 L 0 l 0 Z W 0 + P E l 0 Z W 0 + P E l 0 Z W 1 M b 2 N h d G l v b j 4 8 S X R l b V R 5 c G U + R m 9 y b X V s Y T w v S X R l b V R 5 c G U + P E l 0 Z W 1 Q Y X R o P l N l Y 3 R p b 2 4 x L 2 Z h Y 3 R f Y m 9 v a 2 l u Z 3 M v Q 2 h h b m d l Z C U y M F R 5 c G U 8 L 0 l 0 Z W 1 Q Y X R o P j w v S X R l b U x v Y 2 F 0 a W 9 u P j x T d G F i b G V F b n R y a W V z I C 8 + P C 9 J d G V t P j x J d G V t P j x J d G V t T G 9 j Y X R p b 2 4 + P E l 0 Z W 1 U e X B l P k Z v c m 1 1 b G E 8 L 0 l 0 Z W 1 U e X B l P j x J d G V t U G F 0 a D 5 T Z W N 0 a W 9 u M S 9 u Z X d f Z G F 0 Y V 9 h d W d 1 c 3 Q 8 L 0 l 0 Z W 1 Q Y X R o P j w v S X R l b U x v Y 2 F 0 a W 9 u P j x T d G F i b G V F b n R y a W V z P j x F b n R y e S B U e X B l P S J R d W V y e U l E I i B W Y W x 1 Z T 0 i c z g x N z A 3 N W Y z L W I z Y T Y t N D h j Z S 1 i Y z U y L T g 0 Y T B m Y m I 4 O W U 2 M y 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5 l d 1 9 k Y X R h X 2 F 1 Z 3 V z d C I g L z 4 8 R W 5 0 c n k g V H l w Z T 0 i R m l s b G V k Q 2 9 t c G x l d G V S Z X N 1 b H R U b 1 d v c m t z a G V l d C I g V m F s d W U 9 I m w x I i A v P j x F b n R y e S B U e X B l P S J G a W x s U 3 R h d H V z I i B W Y W x 1 Z T 0 i c 0 N v b X B s Z X R l I i A v P j x F b n R y e S B U e X B l P S J G a W x s Q 2 9 s d W 1 u T m F t Z X M i I F Z h b H V l P S J z W y Z x d W 9 0 O 3 B y b 3 B l c n R 5 X 2 l k J n F 1 b 3 Q 7 L C Z x d W 9 0 O 3 B y b 3 B l c n R 5 X 2 5 h b W U m c X V v d D s s J n F 1 b 3 Q 7 Y 2 F 0 Z W d v c n k m c X V v d D s s J n F 1 b 3 Q 7 Y 2 l 0 e S Z x d W 9 0 O y w m c X V v d D t y b 2 9 t X 2 N h d G V n b 3 J 5 J n F 1 b 3 Q 7 L C Z x d W 9 0 O 3 J v b 2 1 f Y 2 x h c 3 M m c X V v d D s s J n F 1 b 3 Q 7 Y 2 h l Y 2 t f a W 5 f Z G F 0 Z S Z x d W 9 0 O y w m c X V v d D t t b W 0 g e X k m c X V v d D s s J n F 1 b 3 Q 7 d 2 V l a y B u b y Z x d W 9 0 O y w m c X V v d D t k Y X l f d H l w Z S Z x d W 9 0 O y w m c X V v d D t z d W N j Z X N z Z n V s X 2 J v b 2 t p b m d z J n F 1 b 3 Q 7 L C Z x d W 9 0 O 2 N h c G F j a X R 5 J n F 1 b 3 Q 7 L C Z x d W 9 0 O 2 9 j Y y U m c X V v d D t d I i A v P j x F b n R y e S B U e X B l P S J G a W x s Q 2 9 s d W 1 u V H l w Z X M i I F Z h b H V l P S J z Q X d Z R 0 J n W U d D U W t H Q m d N R E J R P T 0 i I C 8 + P E V u d H J 5 I F R 5 c G U 9 I k Z p b G x M Y X N 0 V X B k Y X R l Z C I g V m F s d W U 9 I m Q y M D I 1 L T E w L T M w V D E x O j Q z O j E 2 L j Q 5 M T M 5 M D F a I i A v P j x F b n R y e S B U e X B l P S J G a W x s R X J y b 3 J D b 3 V u d C I g V m F s d W U 9 I m w w I i A v P j x F b n R y e S B U e X B l P S J G a W x s R X J y b 3 J D b 2 R l I i B W Y W x 1 Z T 0 i c 1 V u a 2 5 v d 2 4 i I C 8 + P E V u d H J 5 I F R 5 c G U 9 I k Z p b G x D b 3 V u d C I g V m F s d W U 9 I m w 3 I i A v P j x F b n R y e S B U e X B l P S J B Z G R l Z F R v R G F 0 Y U 1 v Z G V s I i B W Y W x 1 Z T 0 i b D A i I C 8 + P E V u d H J 5 I F R 5 c G U 9 I l J l b G F 0 a W 9 u c 2 h p c E l u Z m 9 D b 2 5 0 Y W l u Z X I i I F Z h b H V l P S J z e y Z x d W 9 0 O 2 N v b H V t b k N v d W 5 0 J n F 1 b 3 Q 7 O j E z L C Z x d W 9 0 O 2 t l e U N v b H V t b k 5 h b W V z J n F 1 b 3 Q 7 O l t d L C Z x d W 9 0 O 3 F 1 Z X J 5 U m V s Y X R p b 2 5 z a G l w c y Z x d W 9 0 O z p b X S w m c X V v d D t j b 2 x 1 b W 5 J Z G V u d G l 0 a W V z J n F 1 b 3 Q 7 O l s m c X V v d D t T Z W N 0 a W 9 u M S 9 u Z X d f Z G F 0 Y V 9 h d W d 1 c 3 Q v Q X V 0 b 1 J l b W 9 2 Z W R D b 2 x 1 b W 5 z M S 5 7 c H J v c G V y d H l f a W Q s M H 0 m c X V v d D s s J n F 1 b 3 Q 7 U 2 V j d G l v b j E v b m V 3 X 2 R h d G F f Y X V n d X N 0 L 0 F 1 d G 9 S Z W 1 v d m V k Q 2 9 s d W 1 u c z E u e 3 B y b 3 B l c n R 5 X 2 5 h b W U s M X 0 m c X V v d D s s J n F 1 b 3 Q 7 U 2 V j d G l v b j E v b m V 3 X 2 R h d G F f Y X V n d X N 0 L 0 F 1 d G 9 S Z W 1 v d m V k Q 2 9 s d W 1 u c z E u e 2 N h d G V n b 3 J 5 L D J 9 J n F 1 b 3 Q 7 L C Z x d W 9 0 O 1 N l Y 3 R p b 2 4 x L 2 5 l d 1 9 k Y X R h X 2 F 1 Z 3 V z d C 9 B d X R v U m V t b 3 Z l Z E N v b H V t b n M x L n t j a X R 5 L D N 9 J n F 1 b 3 Q 7 L C Z x d W 9 0 O 1 N l Y 3 R p b 2 4 x L 2 5 l d 1 9 k Y X R h X 2 F 1 Z 3 V z d C 9 B d X R v U m V t b 3 Z l Z E N v b H V t b n M x L n t y b 2 9 t X 2 N h d G V n b 3 J 5 L D R 9 J n F 1 b 3 Q 7 L C Z x d W 9 0 O 1 N l Y 3 R p b 2 4 x L 2 5 l d 1 9 k Y X R h X 2 F 1 Z 3 V z d C 9 B d X R v U m V t b 3 Z l Z E N v b H V t b n M x L n t y b 2 9 t X 2 N s Y X N z L D V 9 J n F 1 b 3 Q 7 L C Z x d W 9 0 O 1 N l Y 3 R p b 2 4 x L 2 5 l d 1 9 k Y X R h X 2 F 1 Z 3 V z d C 9 B d X R v U m V t b 3 Z l Z E N v b H V t b n M x L n t j a G V j a 1 9 p b l 9 k Y X R l L D Z 9 J n F 1 b 3 Q 7 L C Z x d W 9 0 O 1 N l Y 3 R p b 2 4 x L 2 5 l d 1 9 k Y X R h X 2 F 1 Z 3 V z d C 9 B d X R v U m V t b 3 Z l Z E N v b H V t b n M x L n t t b W 0 g e X k s N 3 0 m c X V v d D s s J n F 1 b 3 Q 7 U 2 V j d G l v b j E v b m V 3 X 2 R h d G F f Y X V n d X N 0 L 0 F 1 d G 9 S Z W 1 v d m V k Q 2 9 s d W 1 u c z E u e 3 d l Z W s g b m 8 s O H 0 m c X V v d D s s J n F 1 b 3 Q 7 U 2 V j d G l v b j E v b m V 3 X 2 R h d G F f Y X V n d X N 0 L 0 F 1 d G 9 S Z W 1 v d m V k Q 2 9 s d W 1 u c z E u e 2 R h e V 9 0 e X B l L D l 9 J n F 1 b 3 Q 7 L C Z x d W 9 0 O 1 N l Y 3 R p b 2 4 x L 2 5 l d 1 9 k Y X R h X 2 F 1 Z 3 V z d C 9 B d X R v U m V t b 3 Z l Z E N v b H V t b n M x L n t z d W N j Z X N z Z n V s X 2 J v b 2 t p b m d z L D E w f S Z x d W 9 0 O y w m c X V v d D t T Z W N 0 a W 9 u M S 9 u Z X d f Z G F 0 Y V 9 h d W d 1 c 3 Q v Q X V 0 b 1 J l b W 9 2 Z W R D b 2 x 1 b W 5 z M S 5 7 Y 2 F w Y W N p d H k s M T F 9 J n F 1 b 3 Q 7 L C Z x d W 9 0 O 1 N l Y 3 R p b 2 4 x L 2 5 l d 1 9 k Y X R h X 2 F 1 Z 3 V z d C 9 B d X R v U m V t b 3 Z l Z E N v b H V t b n M x L n t v Y 2 M l L D E y f S Z x d W 9 0 O 1 0 s J n F 1 b 3 Q 7 Q 2 9 s d W 1 u Q 2 9 1 b n Q m c X V v d D s 6 M T M s J n F 1 b 3 Q 7 S 2 V 5 Q 2 9 s d W 1 u T m F t Z X M m c X V v d D s 6 W 1 0 s J n F 1 b 3 Q 7 Q 2 9 s d W 1 u S W R l b n R p d G l l c y Z x d W 9 0 O z p b J n F 1 b 3 Q 7 U 2 V j d G l v b j E v b m V 3 X 2 R h d G F f Y X V n d X N 0 L 0 F 1 d G 9 S Z W 1 v d m V k Q 2 9 s d W 1 u c z E u e 3 B y b 3 B l c n R 5 X 2 l k L D B 9 J n F 1 b 3 Q 7 L C Z x d W 9 0 O 1 N l Y 3 R p b 2 4 x L 2 5 l d 1 9 k Y X R h X 2 F 1 Z 3 V z d C 9 B d X R v U m V t b 3 Z l Z E N v b H V t b n M x L n t w c m 9 w Z X J 0 e V 9 u Y W 1 l L D F 9 J n F 1 b 3 Q 7 L C Z x d W 9 0 O 1 N l Y 3 R p b 2 4 x L 2 5 l d 1 9 k Y X R h X 2 F 1 Z 3 V z d C 9 B d X R v U m V t b 3 Z l Z E N v b H V t b n M x L n t j Y X R l Z 2 9 y e S w y f S Z x d W 9 0 O y w m c X V v d D t T Z W N 0 a W 9 u M S 9 u Z X d f Z G F 0 Y V 9 h d W d 1 c 3 Q v Q X V 0 b 1 J l b W 9 2 Z W R D b 2 x 1 b W 5 z M S 5 7 Y 2 l 0 e S w z f S Z x d W 9 0 O y w m c X V v d D t T Z W N 0 a W 9 u M S 9 u Z X d f Z G F 0 Y V 9 h d W d 1 c 3 Q v Q X V 0 b 1 J l b W 9 2 Z W R D b 2 x 1 b W 5 z M S 5 7 c m 9 v b V 9 j Y X R l Z 2 9 y e S w 0 f S Z x d W 9 0 O y w m c X V v d D t T Z W N 0 a W 9 u M S 9 u Z X d f Z G F 0 Y V 9 h d W d 1 c 3 Q v Q X V 0 b 1 J l b W 9 2 Z W R D b 2 x 1 b W 5 z M S 5 7 c m 9 v b V 9 j b G F z c y w 1 f S Z x d W 9 0 O y w m c X V v d D t T Z W N 0 a W 9 u M S 9 u Z X d f Z G F 0 Y V 9 h d W d 1 c 3 Q v Q X V 0 b 1 J l b W 9 2 Z W R D b 2 x 1 b W 5 z M S 5 7 Y 2 h l Y 2 t f a W 5 f Z G F 0 Z S w 2 f S Z x d W 9 0 O y w m c X V v d D t T Z W N 0 a W 9 u M S 9 u Z X d f Z G F 0 Y V 9 h d W d 1 c 3 Q v Q X V 0 b 1 J l b W 9 2 Z W R D b 2 x 1 b W 5 z M S 5 7 b W 1 t I H l 5 L D d 9 J n F 1 b 3 Q 7 L C Z x d W 9 0 O 1 N l Y 3 R p b 2 4 x L 2 5 l d 1 9 k Y X R h X 2 F 1 Z 3 V z d C 9 B d X R v U m V t b 3 Z l Z E N v b H V t b n M x L n t 3 Z W V r I G 5 v L D h 9 J n F 1 b 3 Q 7 L C Z x d W 9 0 O 1 N l Y 3 R p b 2 4 x L 2 5 l d 1 9 k Y X R h X 2 F 1 Z 3 V z d C 9 B d X R v U m V t b 3 Z l Z E N v b H V t b n M x L n t k Y X l f d H l w Z S w 5 f S Z x d W 9 0 O y w m c X V v d D t T Z W N 0 a W 9 u M S 9 u Z X d f Z G F 0 Y V 9 h d W d 1 c 3 Q v Q X V 0 b 1 J l b W 9 2 Z W R D b 2 x 1 b W 5 z M S 5 7 c 3 V j Y 2 V z c 2 Z 1 b F 9 i b 2 9 r a W 5 n c y w x M H 0 m c X V v d D s s J n F 1 b 3 Q 7 U 2 V j d G l v b j E v b m V 3 X 2 R h d G F f Y X V n d X N 0 L 0 F 1 d G 9 S Z W 1 v d m V k Q 2 9 s d W 1 u c z E u e 2 N h c G F j a X R 5 L D E x f S Z x d W 9 0 O y w m c X V v d D t T Z W N 0 a W 9 u M S 9 u Z X d f Z G F 0 Y V 9 h d W d 1 c 3 Q v Q X V 0 b 1 J l b W 9 2 Z W R D b 2 x 1 b W 5 z M S 5 7 b 2 N j J S w x M n 0 m c X V v d D t d L C Z x d W 9 0 O 1 J l b G F 0 a W 9 u c 2 h p c E l u Z m 8 m c X V v d D s 6 W 1 1 9 I i A v P j w v U 3 R h Y m x l R W 5 0 c m l l c z 4 8 L 0 l 0 Z W 0 + P E l 0 Z W 0 + P E l 0 Z W 1 M b 2 N h d G l v b j 4 8 S X R l b V R 5 c G U + R m 9 y b X V s Y T w v S X R l b V R 5 c G U + P E l 0 Z W 1 Q Y X R o P l N l Y 3 R p b 2 4 x L 2 5 l d 1 9 k Y X R h X 2 F 1 Z 3 V z d C 9 T b 3 V y Y 2 U 8 L 0 l 0 Z W 1 Q Y X R o P j w v S X R l b U x v Y 2 F 0 a W 9 u P j x T d G F i b G V F b n R y a W V z I C 8 + P C 9 J d G V t P j x J d G V t P j x J d G V t T G 9 j Y X R p b 2 4 + P E l 0 Z W 1 U e X B l P k Z v c m 1 1 b G E 8 L 0 l 0 Z W 1 U e X B l P j x J d G V t U G F 0 a D 5 T Z W N 0 a W 9 u M S 9 u Z X d f Z G F 0 Y V 9 h d W d 1 c 3 Q v Q y U z Q S U 1 Q 1 V z Z X J z J T V D a H B z a H I l N U N E Z X N r d G 9 w J T V D R X h j Z W w t U H J v a m V j d C U 1 Q 0 h v c 3 B p d G F s a X R 5 L V V 0 b 3 B p Y S U 1 Q z N f c H J v a m V j d F 9 o b 3 N w a X R h b G l 0 e V 9 h b m F s e X N p c y U 1 Q 2 R h d G F z Z X R z J T V D X 2 5 l d 1 9 k Y X R h X 2 F 1 Z 3 V z d C U y M G N z d j w v S X R l b V B h d G g + P C 9 J d G V t T G 9 j Y X R p b 2 4 + P F N 0 Y W J s Z U V u d H J p Z X M g L z 4 8 L 0 l 0 Z W 0 + P E l 0 Z W 0 + P E l 0 Z W 1 M b 2 N h d G l v b j 4 8 S X R l b V R 5 c G U + R m 9 y b X V s Y T w v S X R l b V R 5 c G U + P E l 0 Z W 1 Q Y X R o P l N l Y 3 R p b 2 4 x L 2 5 l d 1 9 k Y X R h X 2 F 1 Z 3 V z d C 9 J b X B v c n R l Z C U y M E N T V j w v S X R l b V B h d G g + P C 9 J d G V t T G 9 j Y X R p b 2 4 + P F N 0 Y W J s Z U V u d H J p Z X M g L z 4 8 L 0 l 0 Z W 0 + P E l 0 Z W 0 + P E l 0 Z W 1 M b 2 N h d G l v b j 4 8 S X R l b V R 5 c G U + R m 9 y b X V s Y T w v S X R l b V R 5 c G U + P E l 0 Z W 1 Q Y X R o P l N l Y 3 R p b 2 4 x L 2 5 l d 1 9 k Y X R h X 2 F 1 Z 3 V z d C 9 Q c m 9 t b 3 R l Z C U y M E h l Y W R l c n M 8 L 0 l 0 Z W 1 Q Y X R o P j w v S X R l b U x v Y 2 F 0 a W 9 u P j x T d G F i b G V F b n R y a W V z I C 8 + P C 9 J d G V t P j x J d G V t P j x J d G V t T G 9 j Y X R p b 2 4 + P E l 0 Z W 1 U e X B l P k Z v c m 1 1 b G E 8 L 0 l 0 Z W 1 U e X B l P j x J d G V t U G F 0 a D 5 T Z W N 0 a W 9 u M S 9 u Z X d f Z G F 0 Y V 9 h d W d 1 c 3 Q v Q 2 h h b m d l Z C U y M F R 5 c G U 8 L 0 l 0 Z W 1 Q Y X R o P j w v S X R l b U x v Y 2 F 0 a W 9 u P j x T d G F i b G V F b n R y a W V z I C 8 + P C 9 J d G V t P j x J d G V t P j x J d G V t T G 9 j Y X R p b 2 4 + P E l 0 Z W 1 U e X B l P k Z v c m 1 1 b G E 8 L 0 l 0 Z W 1 U e X B l P j x J d G V t U G F 0 a D 5 T Z W N 0 a W 9 u M S 9 k a W 1 f c m 9 v b X M v U H J v b W 9 0 Z W Q l M j B I Z W F k Z X J z P C 9 J d G V t U G F 0 a D 4 8 L 0 l 0 Z W 1 M b 2 N h d G l v b j 4 8 U 3 R h Y m x l R W 5 0 c m l l c y A v P j w v S X R l b T 4 8 S X R l b T 4 8 S X R l b U x v Y 2 F 0 a W 9 u P j x J d G V t V H l w Z T 5 G b 3 J t d W x h P C 9 J d G V t V H l w Z T 4 8 S X R l b V B h d G g + U 2 V j d G l v b j E v Z G l t X 3 J v b 2 1 z L 0 N o Y W 5 n Z W Q l M j B U e X B l M T w v S X R l b V B h d G g + P C 9 J d G V t T G 9 j Y X R p b 2 4 + P F N 0 Y W J s Z U V u d H J p Z X M g L z 4 8 L 0 l 0 Z W 0 + P E l 0 Z W 0 + P E l 0 Z W 1 M b 2 N h d G l v b j 4 8 S X R l b V R 5 c G U + R m 9 y b X V s Y T w v S X R l b V R 5 c G U + P E l 0 Z W 1 Q Y X R o P l N l Y 3 R p b 2 4 x L 2 Z h Y 3 R f Y m 9 v a 2 l u Z 3 M v R m l s d G V y Z W Q l M j B v d X Q l M j B u Z W d h d G l 2 Z S U y M H Z h b H V l c y U y M G l u J T I w b n V t Y m V y J T I w b 2 Y l M j B n d W V z d H M 8 L 0 l 0 Z W 1 Q Y X R o P j w v S X R l b U x v Y 2 F 0 a W 9 u P j x T d G F i b G V F b n R y a W V z I C 8 + P C 9 J d G V t P j x J d G V t P j x J d G V t T G 9 j Y X R p b 2 4 + P E l 0 Z W 1 U e X B l P k Z v c m 1 1 b G E 8 L 0 l 0 Z W 1 U e X B l P j x J d G V t U G F 0 a D 5 T Z W N 0 a W 9 u M S 9 m Y W N 0 X 2 J v b 2 t p b m d z L 0 R 1 c G x p Y 2 F 0 Z W Q l M j B D b 2 x 1 b W 4 8 L 0 l 0 Z W 1 Q Y X R o P j w v S X R l b U x v Y 2 F 0 a W 9 u P j x T d G F i b G V F b n R y a W V z I C 8 + P C 9 J d G V t P j x J d G V t P j x J d G V t T G 9 j Y X R p b 2 4 + P E l 0 Z W 1 U e X B l P k Z v c m 1 1 b G E 8 L 0 l 0 Z W 1 U e X B l P j x J d G V t U G F 0 a D 5 T Z W N 0 a W 9 u M S 9 m Y W N 0 X 2 J v b 2 t p b m d z L 0 F k Z G V k J T I w Q 3 V z d G 9 t P C 9 J d G V t U G F 0 a D 4 8 L 0 l 0 Z W 1 M b 2 N h d G l v b j 4 8 U 3 R h Y m x l R W 5 0 c m l l c y A v P j w v S X R l b T 4 8 S X R l b T 4 8 S X R l b U x v Y 2 F 0 a W 9 u P j x J d G V t V H l w Z T 5 G b 3 J t d W x h P C 9 J d G V t V H l w Z T 4 8 S X R l b V B h d G g + U 2 V j d G l v b j E v Z m F j d F 9 i b 2 9 r a W 5 n c y 9 B Z G R l Z C U y M E N 1 c 3 R v b T E 8 L 0 l 0 Z W 1 Q Y X R o P j w v S X R l b U x v Y 2 F 0 a W 9 u P j x T d G F i b G V F b n R y a W V z I C 8 + P C 9 J d G V t P j x J d G V t P j x J d G V t T G 9 j Y X R p b 2 4 + P E l 0 Z W 1 U e X B l P k Z v c m 1 1 b G E 8 L 0 l 0 Z W 1 U e X B l P j x J d G V t U G F 0 a D 5 T Z W N 0 a W 9 u M S 9 m Y W N 0 X 2 J v b 2 t p b m d z L 1 J l b m F t Z W Q l M j B D b 2 x 1 b W 5 z P C 9 J d G V t U G F 0 a D 4 8 L 0 l 0 Z W 1 M b 2 N h d G l v b j 4 8 U 3 R h Y m x l R W 5 0 c m l l c y A v P j w v S X R l b T 4 8 S X R l b T 4 8 S X R l b U x v Y 2 F 0 a W 9 u P j x J d G V t V H l w Z T 5 G b 3 J t d W x h P C 9 J d G V t V H l w Z T 4 8 S X R l b V B h d G g + U 2 V j d G l v b j E v Z m F j d F 9 i b 2 9 r a W 5 n c y 9 B Z G R l Z C U y M E N 1 c 3 R v b T I 8 L 0 l 0 Z W 1 Q Y X R o P j w v S X R l b U x v Y 2 F 0 a W 9 u P j x T d G F i b G V F b n R y a W V z I C 8 + P C 9 J d G V t P j x J d G V t P j x J d G V t T G 9 j Y X R p b 2 4 + P E l 0 Z W 1 U e X B l P k Z v c m 1 1 b G E 8 L 0 l 0 Z W 1 U e X B l P j x J d G V t U G F 0 a D 5 T Z W N 0 a W 9 u M S 9 m Y W N 0 X 2 J v b 2 t p b m d z L 0 Z p b H R l c m V k J T I w U m 9 3 c z w v S X R l b V B h d G g + P C 9 J d G V t T G 9 j Y X R p b 2 4 + P F N 0 Y W J s Z U V u d H J p Z X M g L z 4 8 L 0 l 0 Z W 0 + P E l 0 Z W 0 + P E l 0 Z W 1 M b 2 N h d G l v b j 4 8 S X R l b V R 5 c G U + R m 9 y b X V s Y T w v S X R l b V R 5 c G U + P E l 0 Z W 1 Q Y X R o P l N l Y 3 R p b 2 4 x L 2 Z h Y 3 R f Y m 9 v a 2 l u Z 3 M v U m V t b 3 Z l Z C U y M E N v b H V t b n M 8 L 0 l 0 Z W 1 Q Y X R o P j w v S X R l b U x v Y 2 F 0 a W 9 u P j x T d G F i b G V F b n R y a W V z I C 8 + P C 9 J d G V t P j x J d G V t P j x J d G V t T G 9 j Y X R p b 2 4 + P E l 0 Z W 1 U e X B l P k Z v c m 1 1 b G E 8 L 0 l 0 Z W 1 U e X B l P j x J d G V t U G F 0 a D 5 T Z W N 0 a W 9 u M S 9 m Y W N 0 X 2 J v b 2 t p b m d z L 0 Z p b H R l c m V k J T I w U m 9 3 c z E 8 L 0 l 0 Z W 1 Q Y X R o P j w v S X R l b U x v Y 2 F 0 a W 9 u P j x T d G F i b G V F b n R y a W V z I C 8 + P C 9 J d G V t P j x J d G V t P j x J d G V t T G 9 j Y X R p b 2 4 + P E l 0 Z W 1 U e X B l P k Z v c m 1 1 b G E 8 L 0 l 0 Z W 1 U e X B l P j x J d G V t U G F 0 a D 5 T Z W N 0 a W 9 u M S 9 m Y W N 0 X 2 F n Z 3 J l Z 2 F 0 Z W R f Y m 9 v a 2 l u Z 3 M v Q W R k Z W Q l M j B D d X N 0 b 2 0 8 L 0 l 0 Z W 1 Q Y X R o P j w v S X R l b U x v Y 2 F 0 a W 9 u P j x T d G F i b G V F b n R y a W V z I C 8 + P C 9 J d G V t P j x J d G V t P j x J d G V t T G 9 j Y X R p b 2 4 + P E l 0 Z W 1 U e X B l P k Z v c m 1 1 b G E 8 L 0 l 0 Z W 1 U e X B l P j x J d G V t U G F 0 a D 5 T Z W N 0 a W 9 u M S 9 m Y W N 0 X 2 F n Z 3 J l Z 2 F 0 Z W R f Y m 9 v a 2 l u Z 3 M v Q 2 h h b m d l Z C U y M F R 5 c G U x P C 9 J d G V t U G F 0 a D 4 8 L 0 l 0 Z W 1 M b 2 N h d G l v b j 4 8 U 3 R h Y m x l R W 5 0 c m l l c y A v P j w v S X R l b T 4 8 S X R l b T 4 8 S X R l b U x v Y 2 F 0 a W 9 u P j x J d G V t V H l w Z T 5 G b 3 J t d W x h P C 9 J d G V t V H l w Z T 4 8 S X R l b V B h d G g + U 2 V j d G l v b j E v Z G l t X 2 R h d G U v U m V w b G F j Z W Q l M j B W Y W x 1 Z T w v S X R l b V B h d G g + P C 9 J d G V t T G 9 j Y X R p b 2 4 + P F N 0 Y W J s Z U V u d H J p Z X M g L z 4 8 L 0 l 0 Z W 0 + P C 9 J d G V t c z 4 8 L 0 x v Y 2 F s U G F j a 2 F n Z U 1 l d G F k Y X R h R m l s Z T 4 W A A A A U E s F B g A A A A A A A A A A A A A A A A A A A A A A A C Y B A A A B A A A A 0 I y d 3 w E V 0 R G M e g D A T 8 K X 6 w E A A A B E c C z m W 0 t 9 T b h X t s F r 7 V 2 A A A A A A A I A A A A A A B B m A A A A A Q A A I A A A A E k y X u D Q q X H d b 7 5 T R 0 6 u 5 x 8 U 3 0 v 7 G A C J I Z N j 5 9 8 X m M V Q A A A A A A 6 A A A A A A g A A I A A A A L V q 4 7 B T x z I x b E R n 9 T r b Q u I 5 2 3 4 d t x Q F f 5 S G c W F F 7 A P R U A A A A A 4 R y U r A b E 6 6 h f C N 5 V j m P R y S 0 Z i E B w J I r O b 9 y E h X N S O v W C / p Z Z z d k 6 H V B k c 6 8 / N Z 5 l N m K G 4 S C g U S N 1 S 7 B / d a h W y k l Q a a 1 n 2 R Q 8 W m F K a w T G p w Q A A A A P u 8 W 4 Z S V E 8 l Z d Z 0 3 + K h b w o R d U 5 8 8 n r p b s R + z W g k v s W m h 4 k T p 6 / y d K g 7 7 y l g k l G Q k Q d + j E i 4 2 t x F q r 7 F a 9 i a b 5 Q = < / D a t a M a s h u p > 
</file>

<file path=customXml/item14.xml>��< ? x m l   v e r s i o n = " 1 . 0 "   e n c o d i n g = " U T F - 1 6 " ? > < G e m i n i   x m l n s = " h t t p : / / g e m i n i / p i v o t c u s t o m i z a t i o n / L i n k e d T a b l e U p d a t e M o d e " > < C u s t o m C o n t e n t > < ! [ C D A T A [ T r u 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 d i m _ h o t e l s 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 d i m _ h o t e l s 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 C o l u m n s \ p r o p e r t y _ n a m e 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 d i m _ r o o m s 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 d i m _ r o o m s 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 C o l u m n s \ r o o m _ i d < / K e y > < / a : K e y > < a : V a l u e   i : t y p e = " T a b l e W i d g e t B a s e V i e w S t a t e " / > < / a : K e y V a l u e O f D i a g r a m O b j e c t K e y a n y T y p e z b w N T n L X > < a : K e y V a l u e O f D i a g r a m O b j e c t K e y a n y T y p e z b w N T n L X > < a : K e y > < K e y > C o l u m n s \ r o o m _ c l a s s 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 f a c t _ b o o k i n g s 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 f a c t _ b o o k i n g s 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 C o l u m n s \ b o o k i n g _ i d < / 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 C o l u m n s \ b o o k i n g _ d a t e < / 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 C o l u m n s \ c h e c k o u t _ d a t e < / K e y > < / a : K e y > < a : V a l u e   i : t y p e = " T a b l e W i d g e t B a s e V i e w S t a t e " / > < / a : K e y V a l u e O f D i a g r a m O b j e c t K e y a n y T y p e z b w N T n L X > < a : K e y V a l u e O f D i a g r a m O b j e c t K e y a n y T y p e z b w N T n L X > < a : K e y > < K e y > C o l u m n s \ n o _ g u e s t s < / 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 C o l u m n s \ b o o k i n g _ p l a t f o r m < / K e y > < / a : K e y > < a : V a l u e   i : t y p e = " T a b l e W i d g e t B a s e V i e w S t a t e " / > < / a : K e y V a l u e O f D i a g r a m O b j e c t K e y a n y T y p e z b w N T n L X > < a : K e y V a l u e O f D i a g r a m O b j e c t K e y a n y T y p e z b w N T n L X > < a : K e y > < K e y > C o l u m n s \ r a t i n g s _ g i v e n < / K e y > < / a : K e y > < a : V a l u e   i : t y p e = " T a b l e W i d g e t B a s e V i e w S t a t e " / > < / a : K e y V a l u e O f D i a g r a m O b j e c t K e y a n y T y p e z b w N T n L X > < a : K e y V a l u e O f D i a g r a m O b j e c t K e y a n y T y p e z b w N T n L X > < a : K e y > < K e y > C o l u m n s \ b o o k i n g _ s t a t u s < / K e y > < / a : K e y > < a : V a l u e   i : t y p e = " T a b l e W i d g e t B a s e V i e w S t a t e " / > < / a : K e y V a l u e O f D i a g r a m O b j e c t K e y a n y T y p e z b w N T n L X > < a : K e y V a l u e O f D i a g r a m O b j e c t K e y a n y T y p e z b w N T n L X > < a : K e y > < K e y > C o l u m n s \ r e v e n u e _ g e n e r a t e d < / K e y > < / a : K e y > < a : V a l u e   i : t y p e = " T a b l e W i d g e t B a s e V i e w S t a t e " / > < / a : K e y V a l u e O f D i a g r a m O b j e c t K e y a n y T y p e z b w N T n L X > < a : K e y V a l u e O f D i a g r a m O b j e c t K e y a n y T y p e z b w N T n L X > < a : K e y > < K e y > C o l u m n s \ r e v e n u e _ r e a l i z e d 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 f a c t _ a g g r e g a t e d _ b o o k i n g s 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 f a c t _ a g g r e g a t e d _ b o o k i n g s 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 C o l u m n s \ s u c c e s s f u l _ b o o k i n g s < / K e y > < / a : K e y > < a : V a l u e   i : t y p e = " T a b l e W i d g e t B a s e V i e w S t a t e " / > < / a : K e y V a l u e O f D i a g r a m O b j e c t K e y a n y T y p e z b w N T n L X > < a : K e y V a l u e O f D i a g r a m O b j e c t K e y a n y T y p e z b w N T n L X > < a : K e y > < K e y > C o l u m n s \ c a p a c i t y < / K e y > < / a : K e y > < a : V a l u e   i : t y p e = " T a b l e W i d g e t B a s e V i e w S t a t e " / > < / a : K e y V a l u e O f D i a g r a m O b j e c t K e y a n y T y p e z b w N T n L X > < a : K e y V a l u e O f D i a g r a m O b j e c t K e y a n y T y p e z b w N T n L X > < a : K e y > < K e y > C o l u m n s \ O c c u p a n c y _ p e r c e n t a g e 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 C o l u m n s \ d a t e _ m a i n < / K e y > < / a : K e y > < a : V a l u e   i : t y p e = " T a b l e W i d g e t B a s e V i e w S t a t e " / > < / a : K e y V a l u e O f D i a g r a m O b j e c t K e y a n y T y p e z b w N T n L X > < a : K e y V a l u e O f D i a g r a m O b j e c t K e y a n y T y p e z b w N T n L X > < a : K e y > < K e y > C o l u m n s \ m m m _ y y < / K e y > < / a : K e y > < a : V a l u e   i : t y p e = " T a b l e W i d g e t B a s e V i e w S t a t e " / > < / a : K e y V a l u e O f D i a g r a m O b j e c t K e y a n y T y p e z b w N T n L X > < a : K e y V a l u e O f D i a g r a m O b j e c t K e y a n y T y p e z b w N T n L X > < a : K e y > < K e y > C o l u m n s \ w e e k _ n o < / K e y > < / a : K e y > < a : V a l u e   i : t y p e = " T a b l e W i d g e t B a s e V i e w S t a t e " / > < / a : K e y V a l u e O f D i a g r a m O b j e c t K e y a n y T y p e z b w N T n L X > < a : K e y V a l u e O f D i a g r a m O b j e c t K e y a n y T y p e z b w N T n L X > < a : K e y > < K e y > C o l u m n s \ d a y _ t y p e 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P o w e r P i v o t V e r s i o n " > < C u s t o m C o n t e n t > < ! [ C D A T A [ 2 0 1 5 . 1 3 0 . 1 6 0 6 . 4 6 ] ] > < / C u s t o m C o n t e n t > < / G e m i n i > 
</file>

<file path=customXml/item17.xml>��< ? x m l   v e r s i o n = " 1 . 0 "   e n c o d i n g = " U T F - 1 6 " ? > < G e m i n i   x m l n s = " h t t p : / / g e m i n i / p i v o t c u s t o m i z a t i o n / T a b l e X M L _ f a c t _ a g g r e g a t e d _ b o o k i n g s _ a 4 7 f e 7 5 9 - 4 f e a - 4 6 2 9 - a 1 e 8 - e 7 e 1 9 7 c f 9 9 1 3 " > < 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 1 3 4 < / i n t > < / v a l u e > < / i t e m > < i t e m > < k e y > < s t r i n g > c h e c k _ i n _ d a t e < / s t r i n g > < / k e y > < v a l u e > < i n t > 1 5 3 < / i n t > < / v a l u e > < / i t e m > < i t e m > < k e y > < s t r i n g > r o o m _ c a t e g o r y < / s t r i n g > < / k e y > < v a l u e > < i n t > 1 6 1 < / i n t > < / v a l u e > < / i t e m > < i t e m > < k e y > < s t r i n g > s u c c e s s f u l _ b o o k i n g s < / s t r i n g > < / k e y > < v a l u e > < i n t > 2 0 1 < / i n t > < / v a l u e > < / i t e m > < i t e m > < k e y > < s t r i n g > c a p a c i t y < / s t r i n g > < / k e y > < v a l u e > < i n t > 1 0 6 < / i n t > < / v a l u e > < / i t e m > < i t e m > < k e y > < s t r i n g > O c c u p a n c y _ p e r c e n t a g e < / s t r i n g > < / k e y > < v a l u e > < i n t > 2 2 3 < / i n t > < / v a l u e > < / i t e m > < / C o l u m n W i d t h s > < C o l u m n D i s p l a y I n d e x > < i t e m > < k e y > < s t r i n g > p r o p e r t y _ i d < / s t r i n g > < / k e y > < v a l u e > < i n t > 0 < / i n t > < / v a l u e > < / i t e m > < i t e m > < k e y > < s t r i n g > c h e c k _ i n _ d a t e < / s t r i n g > < / k e y > < v a l u e > < i n t > 1 < / i n t > < / v a l u e > < / i t e m > < i t e m > < k e y > < s t r i n g > r o o m _ c a t e g o r y < / s t r i n g > < / k e y > < v a l u e > < i n t > 2 < / i n t > < / v a l u e > < / i t e m > < i t e m > < k e y > < s t r i n g > s u c c e s s f u l _ b o o k i n g s < / s t r i n g > < / k e y > < v a l u e > < i n t > 3 < / i n t > < / v a l u e > < / i t e m > < i t e m > < k e y > < s t r i n g > c a p a c i t y < / s t r i n g > < / k e y > < v a l u e > < i n t > 4 < / i n t > < / v a l u e > < / i t e m > < i t e m > < k e y > < s t r i n g > O c c u p a n c y _ p e r c e n t a g e < / 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d i m _ h o t e l s _ d 6 c b 1 3 5 4 - 4 6 6 f - 4 3 9 0 - b 6 b 5 - d 3 c 9 7 d 7 0 a 7 b f " > < 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 1 3 4 < / i n t > < / v a l u e > < / i t e m > < i t e m > < k e y > < s t r i n g > p r o p e r t y _ n a m e < / s t r i n g > < / k e y > < v a l u e > < i n t > 1 6 3 < / i n t > < / v a l u e > < / i t e m > < i t e m > < k e y > < s t r i n g > c a t e g o r y < / s t r i n g > < / k e y > < v a l u e > < i n t > 1 1 0 < / i n t > < / v a l u e > < / i t e m > < i t e m > < k e y > < s t r i n g > c i t y < / s t r i n g > < / k e y > < v a l u e > < i n t > 7 0 < / i n t > < / v a l u e > < / i t e m > < / C o l u m n W i d t h s > < C o l u m n D i s p l a y I n d e x > < i t e m > < k e y > < s t r i n g > p r o p e r t y _ i d < / s t r i n g > < / k e y > < v a l u e > < i n t > 0 < / i n t > < / v a l u e > < / i t e m > < i t e m > < k e y > < s t r i n g > p r o p e r t y _ n a m e < / s t r i n g > < / k e y > < v a l u e > < i n t > 1 < / i n t > < / v a l u e > < / i t e m > < i t e m > < k e y > < s t r i n g > c a t e g o r y < / s t r i n g > < / k e y > < v a l u e > < i n t > 2 < / i n t > < / v a l u e > < / i t e m > < i t e m > < k e y > < s t r i n g > c i t y < / 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d i m _ r o o m s _ f a 0 2 b 2 e 1 - 0 3 d d - 4 f b f - b 0 1 0 - 8 5 8 f 3 e 3 9 0 7 7 9 " > < C u s t o m C o n t e n t > < ! [ C D A T A [ < T a b l e W i d g e t G r i d S e r i a l i z a t i o n   x m l n s : x s d = " h t t p : / / w w w . w 3 . o r g / 2 0 0 1 / X M L S c h e m a "   x m l n s : x s i = " h t t p : / / w w w . w 3 . o r g / 2 0 0 1 / X M L S c h e m a - i n s t a n c e " > < C o l u m n S u g g e s t e d T y p e   / > < C o l u m n F o r m a t   / > < C o l u m n A c c u r a c y   / > < C o l u m n C u r r e n c y S y m b o l   / > < C o l u m n P o s i t i v e P a t t e r n   / > < C o l u m n N e g a t i v e P a t t e r n   / > < C o l u m n W i d t h s > < i t e m > < k e y > < s t r i n g > r o o m _ i d < / s t r i n g > < / k e y > < v a l u e > < i n t > 1 0 8 < / i n t > < / v a l u e > < / i t e m > < i t e m > < k e y > < s t r i n g > r o o m _ c l a s s < / s t r i n g > < / k e y > < v a l u e > < i n t > 1 3 1 < / i n t > < / v a l u e > < / i t e m > < / C o l u m n W i d t h s > < C o l u m n D i s p l a y I n d e x > < i t e m > < k e y > < s t r i n g > r o o m _ i d < / s t r i n g > < / k e y > < v a l u e > < i n t > 0 < / i n t > < / v a l u e > < / i t e m > < i t e m > < k e y > < s t r i n g > r o o m _ c l a s s < / 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d i m _ d a t e _ 4 f 7 c 8 9 0 c - 5 6 0 b - 4 9 3 c - 9 8 e 2 - 6 d 0 7 c a e e e f 0 2 " > < C u s t o m C o n t e n t > < ! [ C D A T A [ < T a b l e W i d g e t G r i d S e r i a l i z a t i o n   x m l n s : x s d = " h t t p : / / w w w . w 3 . o r g / 2 0 0 1 / X M L S c h e m a "   x m l n s : x s i = " h t t p : / / w w w . w 3 . o r g / 2 0 0 1 / X M L S c h e m a - i n s t a n c e " > < C o l u m n S u g g e s t e d T y p e   / > < C o l u m n F o r m a t   / > < C o l u m n A c c u r a c y   / > < C o l u m n C u r r e n c y S y m b o l   / > < C o l u m n P o s i t i v e P a t t e r n   / > < C o l u m n N e g a t i v e P a t t e r n   / > < C o l u m n W i d t h s > < i t e m > < k e y > < s t r i n g > d a t e _ m a i n < / s t r i n g > < / k e y > < v a l u e > < i n t > 1 2 4 < / i n t > < / v a l u e > < / i t e m > < i t e m > < k e y > < s t r i n g > m m m _ y y < / s t r i n g > < / k e y > < v a l u e > < i n t > 1 1 5 < / i n t > < / v a l u e > < / i t e m > < i t e m > < k e y > < s t r i n g > w e e k _ n o < / s t r i n g > < / k e y > < v a l u e > < i n t > 1 1 3 < / i n t > < / v a l u e > < / i t e m > < i t e m > < k e y > < s t r i n g > d a y _ t y p e < / s t r i n g > < / k e y > < v a l u e > < i n t > 1 1 4 < / i n t > < / v a l u e > < / i t e m > < / C o l u m n W i d t h s > < C o l u m n D i s p l a y I n d e x > < i t e m > < k e y > < s t r i n g > d a t e _ m a i n < / s t r i n g > < / k e y > < v a l u e > < i n t > 0 < / i n t > < / v a l u e > < / i t e m > < i t e m > < k e y > < s t r i n g > m m m _ y y < / s t r i n g > < / k e y > < v a l u e > < i n t > 1 < / i n t > < / v a l u e > < / i t e m > < i t e m > < k e y > < s t r i n g > w e e k _ n o < / s t r i n g > < / k e y > < v a l u e > < i n t > 2 < / i n t > < / v a l u e > < / i t e m > < i t e m > < k e y > < s t r i n g > d a y _ t y p e < / 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T a b l e X M L _ d a t a s e t s _ 5 a b e 7 0 e c - 0 1 1 8 - 4 1 6 4 - 9 3 9 2 - 1 1 9 c 1 7 7 3 5 0 e 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O r d e r " > < C u s t o m C o n t e n t > < ! [ C D A T A [ d i m _ d a t e _ 4 f 7 c 8 9 0 c - 5 6 0 b - 4 9 3 c - 9 8 e 2 - 6 d 0 7 c a e e e f 0 2 , d i m _ h o t e l s _ d 6 c b 1 3 5 4 - 4 6 6 f - 4 3 9 0 - b 6 b 5 - d 3 c 9 7 d 7 0 a 7 b f , d i m _ r o o m s _ f a 0 2 b 2 e 1 - 0 3 d d - 4 f b f - b 0 1 0 - 8 5 8 f 3 e 3 9 0 7 7 9 , f a c t _ a g g r e g a t e d _ b o o k i n g s _ a 4 7 f e 7 5 9 - 4 f e a - 4 6 2 9 - a 1 e 8 - e 7 e 1 9 7 c f 9 9 1 3 , f a c t _ b o o k i n g s _ 5 d c e 7 8 1 7 - 3 8 7 2 - 4 6 0 9 - a 3 b a - c 9 6 c 2 c e a 0 3 a a ] ] > < / C u s t o m C o n t e n t > < / G e m i n i > 
</file>

<file path=customXml/item3.xml>��< ? x m l   v e r s i o n = " 1 . 0 "   e n c o d i n g = " U T F - 1 6 " ? > < G e m i n i   x m l n s = " h t t p : / / g e m i n i / p i v o t c u s t o m i z a t i o n / I s S a n d b o x E m b e d d e d " > < C u s t o m C o n t e n t > < ! [ C D A T A [ y e s ] ] > < / C u s t o m C o n t e n t > < / G e m i n i > 
</file>

<file path=customXml/item4.xml>��< ? x m l   v e r s i o n = " 1 . 0 "   e n c o d i n g = " U T F - 1 6 " ? > < G e m i n i   x m l n s = " h t t p : / / g e m i n i / p i v o t c u s t o m i z a t i o n / S h o w I m p l i c i t M e a s u r e s " > < C u s t o m C o n t e n t > < ! [ C D A T A [ F a l s e ] ] > < / C u s t o m C o n t e n t > < / G e m i n i > 
</file>

<file path=customXml/item5.xml>��< ? x m l   v e r s i o n = " 1 . 0 "   e n c o d i n g = " U T F - 1 6 " ? > < G e m i n i   x m l n s = " h t t p : / / g e m i n i / p i v o t c u s t o m i z a t i o n / C l i e n t W i n d o w X M L " > < C u s t o m C o n t e n t > < ! [ C D A T A [ d i m _ d a t e _ 4 f 7 c 8 9 0 c - 5 6 0 b - 4 9 3 c - 9 8 e 2 - 6 d 0 7 c a e e e f 0 2 ] ] > < / C u s t o m C o n t e n t > < / G e m i n i > 
</file>

<file path=customXml/item6.xml>��< ? x m l   v e r s i o n = " 1 . 0 "   e n c o d i n g = " U T F - 1 6 " ? > < G e m i n i   x m l n s = " h t t p : / / g e m i n i / p i v o t c u s t o m i z a t i o n / S h o w H i d d e n " > < 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f a c t _ b o o k i n g s _ 5 d c e 7 8 1 7 - 3 8 7 2 - 4 6 0 9 - a 3 b a - c 9 6 c 2 c e a 0 3 a a " > < C u s t o m C o n t e n t > < ! [ C D A T A [ < T a b l e W i d g e t G r i d S e r i a l i z a t i o n   x m l n s : x s d = " h t t p : / / w w w . w 3 . o r g / 2 0 0 1 / X M L S c h e m a "   x m l n s : x s i = " h t t p : / / w w w . w 3 . o r g / 2 0 0 1 / X M L S c h e m a - i n s t a n c e " > < C o l u m n S u g g e s t e d T y p e   / > < C o l u m n F o r m a t   / > < C o l u m n A c c u r a c y   / > < C o l u m n C u r r e n c y S y m b o l   / > < C o l u m n P o s i t i v e P a t t e r n   / > < C o l u m n N e g a t i v e P a t t e r n   / > < C o l u m n W i d t h s > < i t e m > < k e y > < s t r i n g > b o o k i n g _ i d < / s t r i n g > < / k e y > < v a l u e > < i n t > 1 2 8 < / i n t > < / v a l u e > < / i t e m > < i t e m > < k e y > < s t r i n g > p r o p e r t y _ i d < / s t r i n g > < / k e y > < v a l u e > < i n t > 1 3 4 < / i n t > < / v a l u e > < / i t e m > < i t e m > < k e y > < s t r i n g > b o o k i n g _ d a t e < / s t r i n g > < / k e y > < v a l u e > < i n t > 1 4 8 < / i n t > < / v a l u e > < / i t e m > < i t e m > < k e y > < s t r i n g > c h e c k _ i n _ d a t e < / s t r i n g > < / k e y > < v a l u e > < i n t > 1 5 3 < / i n t > < / v a l u e > < / i t e m > < i t e m > < k e y > < s t r i n g > c h e c k o u t _ d a t e < / s t r i n g > < / k e y > < v a l u e > < i n t > 1 5 5 < / i n t > < / v a l u e > < / i t e m > < i t e m > < k e y > < s t r i n g > n o _ g u e s t s < / s t r i n g > < / k e y > < v a l u e > < i n t > 1 2 2 < / i n t > < / v a l u e > < / i t e m > < i t e m > < k e y > < s t r i n g > r o o m _ c a t e g o r y < / s t r i n g > < / k e y > < v a l u e > < i n t > 1 6 1 < / i n t > < / v a l u e > < / i t e m > < i t e m > < k e y > < s t r i n g > b o o k i n g _ p l a t f o r m < / s t r i n g > < / k e y > < v a l u e > < i n t > 1 8 1 < / i n t > < / v a l u e > < / i t e m > < i t e m > < k e y > < s t r i n g > r a t i n g s _ g i v e n < / s t r i n g > < / k e y > < v a l u e > < i n t > 1 4 7 < / i n t > < / v a l u e > < / i t e m > < i t e m > < k e y > < s t r i n g > b o o k i n g _ s t a t u s < / s t r i n g > < / k e y > < v a l u e > < i n t > 1 6 1 < / i n t > < / v a l u e > < / i t e m > < i t e m > < k e y > < s t r i n g > r e v e n u e _ g e n e r a t e d < / s t r i n g > < / k e y > < v a l u e > < i n t > 1 9 3 < / i n t > < / v a l u e > < / i t e m > < i t e m > < k e y > < s t r i n g > r e v e n u e _ r e a l i z e d < / s t r i n g > < / k e y > < v a l u e > < i n t > 1 7 5 < / i n t > < / v a l u e > < / i t e m > < / C o l u m n W i d t h s > < C o l u m n D i s p l a y I n d e x > < i t e m > < k e y > < s t r i n g > b o o k i n g _ i d < / s t r i n g > < / k e y > < v a l u e > < i n t > 0 < / i n t > < / v a l u e > < / i t e m > < i t e m > < k e y > < s t r i n g > p r o p e r t y _ i d < / s t r i n g > < / k e y > < v a l u e > < i n t > 1 < / i n t > < / v a l u e > < / i t e m > < i t e m > < k e y > < s t r i n g > b o o k i n g _ d a t e < / s t r i n g > < / k e y > < v a l u e > < i n t > 2 < / i n t > < / v a l u e > < / i t e m > < i t e m > < k e y > < s t r i n g > c h e c k _ i n _ d a t e < / s t r i n g > < / k e y > < v a l u e > < i n t > 3 < / i n t > < / v a l u e > < / i t e m > < i t e m > < k e y > < s t r i n g > c h e c k o u t _ d a t e < / s t r i n g > < / k e y > < v a l u e > < i n t > 4 < / i n t > < / v a l u e > < / i t e m > < i t e m > < k e y > < s t r i n g > n o _ g u e s t s < / s t r i n g > < / k e y > < v a l u e > < i n t > 5 < / i n t > < / v a l u e > < / i t e m > < i t e m > < k e y > < s t r i n g > r o o m _ c a t e g o r y < / s t r i n g > < / k e y > < v a l u e > < i n t > 6 < / i n t > < / v a l u e > < / i t e m > < i t e m > < k e y > < s t r i n g > b o o k i n g _ p l a t f o r m < / s t r i n g > < / k e y > < v a l u e > < i n t > 7 < / i n t > < / v a l u e > < / i t e m > < i t e m > < k e y > < s t r i n g > r a t i n g s _ g i v e n < / s t r i n g > < / k e y > < v a l u e > < i n t > 8 < / i n t > < / v a l u e > < / i t e m > < i t e m > < k e y > < s t r i n g > b o o k i n g _ s t a t u s < / s t r i n g > < / k e y > < v a l u e > < i n t > 9 < / i n t > < / v a l u e > < / i t e m > < i t e m > < k e y > < s t r i n g > r e v e n u e _ g e n e r a t e d < / s t r i n g > < / k e y > < v a l u e > < i n t > 1 0 < / i n t > < / v a l u e > < / i t e m > < i t e m > < k e y > < s t r i n g > r e v e n u e _ r e a l i z e d < / s t r i n g > < / k e y > < v a l u e > < i n t > 1 1 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A0262E61-153D-4874-8797-6B4F7FE3C1B7}">
  <ds:schemaRefs/>
</ds:datastoreItem>
</file>

<file path=customXml/itemProps10.xml><?xml version="1.0" encoding="utf-8"?>
<ds:datastoreItem xmlns:ds="http://schemas.openxmlformats.org/officeDocument/2006/customXml" ds:itemID="{C37EDA2E-6182-4368-AA0A-BC381621EE4A}">
  <ds:schemaRefs/>
</ds:datastoreItem>
</file>

<file path=customXml/itemProps11.xml><?xml version="1.0" encoding="utf-8"?>
<ds:datastoreItem xmlns:ds="http://schemas.openxmlformats.org/officeDocument/2006/customXml" ds:itemID="{4940FC0E-65CB-4655-BD9A-B313B85BB582}">
  <ds:schemaRefs/>
</ds:datastoreItem>
</file>

<file path=customXml/itemProps12.xml><?xml version="1.0" encoding="utf-8"?>
<ds:datastoreItem xmlns:ds="http://schemas.openxmlformats.org/officeDocument/2006/customXml" ds:itemID="{A8D1EB17-3032-47BC-9C84-8DE391E0A292}">
  <ds:schemaRefs/>
</ds:datastoreItem>
</file>

<file path=customXml/itemProps13.xml><?xml version="1.0" encoding="utf-8"?>
<ds:datastoreItem xmlns:ds="http://schemas.openxmlformats.org/officeDocument/2006/customXml" ds:itemID="{CE376529-2F0F-44CA-A9E3-2903F44DA335}">
  <ds:schemaRefs>
    <ds:schemaRef ds:uri="http://schemas.microsoft.com/DataMashup"/>
  </ds:schemaRefs>
</ds:datastoreItem>
</file>

<file path=customXml/itemProps14.xml><?xml version="1.0" encoding="utf-8"?>
<ds:datastoreItem xmlns:ds="http://schemas.openxmlformats.org/officeDocument/2006/customXml" ds:itemID="{74609410-37FE-4EE3-9368-8F3C56121491}">
  <ds:schemaRefs/>
</ds:datastoreItem>
</file>

<file path=customXml/itemProps15.xml><?xml version="1.0" encoding="utf-8"?>
<ds:datastoreItem xmlns:ds="http://schemas.openxmlformats.org/officeDocument/2006/customXml" ds:itemID="{84AD051B-DAD8-451C-BD22-84ABA306222C}">
  <ds:schemaRefs/>
</ds:datastoreItem>
</file>

<file path=customXml/itemProps16.xml><?xml version="1.0" encoding="utf-8"?>
<ds:datastoreItem xmlns:ds="http://schemas.openxmlformats.org/officeDocument/2006/customXml" ds:itemID="{5E1DD9CD-A235-45F7-8B02-F977C1C20842}">
  <ds:schemaRefs/>
</ds:datastoreItem>
</file>

<file path=customXml/itemProps17.xml><?xml version="1.0" encoding="utf-8"?>
<ds:datastoreItem xmlns:ds="http://schemas.openxmlformats.org/officeDocument/2006/customXml" ds:itemID="{B24661C9-320C-49B4-91E8-8DF7D5965928}">
  <ds:schemaRefs/>
</ds:datastoreItem>
</file>

<file path=customXml/itemProps18.xml><?xml version="1.0" encoding="utf-8"?>
<ds:datastoreItem xmlns:ds="http://schemas.openxmlformats.org/officeDocument/2006/customXml" ds:itemID="{159B9282-BC30-4705-A23C-B2B4DA7E569E}">
  <ds:schemaRefs/>
</ds:datastoreItem>
</file>

<file path=customXml/itemProps19.xml><?xml version="1.0" encoding="utf-8"?>
<ds:datastoreItem xmlns:ds="http://schemas.openxmlformats.org/officeDocument/2006/customXml" ds:itemID="{A6D05072-E9F7-4C0D-B939-3707097CFDD3}">
  <ds:schemaRefs/>
</ds:datastoreItem>
</file>

<file path=customXml/itemProps2.xml><?xml version="1.0" encoding="utf-8"?>
<ds:datastoreItem xmlns:ds="http://schemas.openxmlformats.org/officeDocument/2006/customXml" ds:itemID="{865393CE-C013-46DE-B9C4-2A2E5430FAD1}">
  <ds:schemaRefs/>
</ds:datastoreItem>
</file>

<file path=customXml/itemProps20.xml><?xml version="1.0" encoding="utf-8"?>
<ds:datastoreItem xmlns:ds="http://schemas.openxmlformats.org/officeDocument/2006/customXml" ds:itemID="{95D12F46-6ED9-4089-8AE4-F321050C4840}">
  <ds:schemaRefs/>
</ds:datastoreItem>
</file>

<file path=customXml/itemProps21.xml><?xml version="1.0" encoding="utf-8"?>
<ds:datastoreItem xmlns:ds="http://schemas.openxmlformats.org/officeDocument/2006/customXml" ds:itemID="{D0AF8869-0B91-46A8-9A24-AC63471CFB54}">
  <ds:schemaRefs/>
</ds:datastoreItem>
</file>

<file path=customXml/itemProps22.xml><?xml version="1.0" encoding="utf-8"?>
<ds:datastoreItem xmlns:ds="http://schemas.openxmlformats.org/officeDocument/2006/customXml" ds:itemID="{D6A7DCA4-D329-4253-89A9-3E603B61761E}">
  <ds:schemaRefs/>
</ds:datastoreItem>
</file>

<file path=customXml/itemProps3.xml><?xml version="1.0" encoding="utf-8"?>
<ds:datastoreItem xmlns:ds="http://schemas.openxmlformats.org/officeDocument/2006/customXml" ds:itemID="{1CE3C43D-7F8B-4B3A-A98A-A935E0CBD09B}">
  <ds:schemaRefs/>
</ds:datastoreItem>
</file>

<file path=customXml/itemProps4.xml><?xml version="1.0" encoding="utf-8"?>
<ds:datastoreItem xmlns:ds="http://schemas.openxmlformats.org/officeDocument/2006/customXml" ds:itemID="{B8642DFA-5FEF-463E-9568-845FB6AB2D01}">
  <ds:schemaRefs/>
</ds:datastoreItem>
</file>

<file path=customXml/itemProps5.xml><?xml version="1.0" encoding="utf-8"?>
<ds:datastoreItem xmlns:ds="http://schemas.openxmlformats.org/officeDocument/2006/customXml" ds:itemID="{38CF23E3-024C-4C4D-985D-2FABD41FA0C1}">
  <ds:schemaRefs/>
</ds:datastoreItem>
</file>

<file path=customXml/itemProps6.xml><?xml version="1.0" encoding="utf-8"?>
<ds:datastoreItem xmlns:ds="http://schemas.openxmlformats.org/officeDocument/2006/customXml" ds:itemID="{E3202102-243A-4CC9-A9B2-39A1ED840A1E}">
  <ds:schemaRefs/>
</ds:datastoreItem>
</file>

<file path=customXml/itemProps7.xml><?xml version="1.0" encoding="utf-8"?>
<ds:datastoreItem xmlns:ds="http://schemas.openxmlformats.org/officeDocument/2006/customXml" ds:itemID="{EDB11CED-2AEF-4543-9F58-FB1E8DE391BE}">
  <ds:schemaRefs/>
</ds:datastoreItem>
</file>

<file path=customXml/itemProps8.xml><?xml version="1.0" encoding="utf-8"?>
<ds:datastoreItem xmlns:ds="http://schemas.openxmlformats.org/officeDocument/2006/customXml" ds:itemID="{AABB7CD7-3DA0-413F-B3F8-4AADD8F69055}">
  <ds:schemaRefs/>
</ds:datastoreItem>
</file>

<file path=customXml/itemProps9.xml><?xml version="1.0" encoding="utf-8"?>
<ds:datastoreItem xmlns:ds="http://schemas.openxmlformats.org/officeDocument/2006/customXml" ds:itemID="{7F2BD097-EFB2-4D74-A62F-37A1FC57A2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new_data_august</vt:lpstr>
      <vt:lpstr>fact_bookings</vt:lpstr>
      <vt:lpstr>fact_aggregated_bookings</vt:lpstr>
      <vt:lpstr>dim_rooms</vt:lpstr>
      <vt:lpstr>dim_hotels</vt:lpstr>
      <vt:lpstr>dim_date</vt:lpstr>
      <vt:lpstr>datasets</vt:lpstr>
      <vt:lpstr>KPI</vt:lpstr>
      <vt:lpstr>Completed bookings</vt:lpstr>
      <vt:lpstr>Cancelled bookings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shruthirai hp</dc:creator>
  <cp:lastModifiedBy>shruthirai hp</cp:lastModifiedBy>
  <dcterms:created xsi:type="dcterms:W3CDTF">2025-10-29T06:39:03Z</dcterms:created>
  <dcterms:modified xsi:type="dcterms:W3CDTF">2025-10-30T13:32:49Z</dcterms:modified>
</cp:coreProperties>
</file>