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9E8E89E4-96B9-CD4A-80F9-E903F8B64783}" xr6:coauthVersionLast="45" xr6:coauthVersionMax="45" xr10:uidLastSave="{00000000-0000-0000-0000-000000000000}"/>
  <bookViews>
    <workbookView xWindow="0" yWindow="460" windowWidth="25160" windowHeight="15920" xr2:uid="{00000000-000D-0000-FFFF-FFFF00000000}"/>
  </bookViews>
  <sheets>
    <sheet name="Plate 1 - Sheet1" sheetId="1" r:id="rId1"/>
  </sheets>
  <definedNames>
    <definedName name="MethodPointer1">289449040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1" l="1"/>
  <c r="F48" i="1" s="1"/>
  <c r="G48" i="1" s="1"/>
  <c r="E49" i="1"/>
  <c r="F49" i="1" s="1"/>
  <c r="G49" i="1" s="1"/>
  <c r="E50" i="1"/>
  <c r="E51" i="1"/>
  <c r="E52" i="1"/>
  <c r="E53" i="1"/>
  <c r="F53" i="1" s="1"/>
  <c r="G53" i="1" s="1"/>
  <c r="E54" i="1"/>
  <c r="E55" i="1"/>
  <c r="E56" i="1"/>
  <c r="F56" i="1" s="1"/>
  <c r="G56" i="1" s="1"/>
  <c r="E57" i="1"/>
  <c r="F57" i="1" s="1"/>
  <c r="G57" i="1" s="1"/>
  <c r="E58" i="1"/>
  <c r="E59" i="1"/>
  <c r="E60" i="1"/>
  <c r="E61" i="1"/>
  <c r="F61" i="1" s="1"/>
  <c r="G61" i="1" s="1"/>
  <c r="E62" i="1"/>
  <c r="E63" i="1"/>
  <c r="E64" i="1"/>
  <c r="E47" i="1"/>
  <c r="C64" i="1"/>
  <c r="D64" i="1"/>
  <c r="C63" i="1"/>
  <c r="C62" i="1"/>
  <c r="D62" i="1"/>
  <c r="F62" i="1"/>
  <c r="G62" i="1" s="1"/>
  <c r="D63" i="1"/>
  <c r="F63" i="1"/>
  <c r="G63" i="1" s="1"/>
  <c r="D61" i="1"/>
  <c r="C61" i="1"/>
  <c r="F60" i="1"/>
  <c r="G60" i="1" s="1"/>
  <c r="D60" i="1"/>
  <c r="C60" i="1"/>
  <c r="D59" i="1"/>
  <c r="C59" i="1"/>
  <c r="F59" i="1" s="1"/>
  <c r="G59" i="1" s="1"/>
  <c r="D58" i="1"/>
  <c r="C58" i="1"/>
  <c r="F58" i="1" s="1"/>
  <c r="G58" i="1" s="1"/>
  <c r="D57" i="1"/>
  <c r="C57" i="1"/>
  <c r="D56" i="1"/>
  <c r="C56" i="1"/>
  <c r="D55" i="1"/>
  <c r="C55" i="1"/>
  <c r="F55" i="1" s="1"/>
  <c r="G55" i="1" s="1"/>
  <c r="D54" i="1"/>
  <c r="C54" i="1"/>
  <c r="F54" i="1" s="1"/>
  <c r="G54" i="1" s="1"/>
  <c r="D53" i="1"/>
  <c r="C53" i="1"/>
  <c r="F52" i="1"/>
  <c r="G52" i="1" s="1"/>
  <c r="D52" i="1"/>
  <c r="C52" i="1"/>
  <c r="D51" i="1"/>
  <c r="C51" i="1"/>
  <c r="F51" i="1" s="1"/>
  <c r="G51" i="1" s="1"/>
  <c r="D50" i="1"/>
  <c r="C50" i="1"/>
  <c r="F50" i="1" s="1"/>
  <c r="G50" i="1" s="1"/>
  <c r="D49" i="1"/>
  <c r="C49" i="1"/>
  <c r="D48" i="1"/>
  <c r="C48" i="1"/>
  <c r="D47" i="1"/>
  <c r="C47" i="1"/>
  <c r="F47" i="1" s="1"/>
  <c r="G47" i="1" s="1"/>
  <c r="F46" i="1"/>
  <c r="D46" i="1"/>
  <c r="C46" i="1"/>
  <c r="F45" i="1"/>
  <c r="D45" i="1"/>
  <c r="C45" i="1"/>
  <c r="F44" i="1"/>
  <c r="D44" i="1"/>
  <c r="C44" i="1"/>
  <c r="F43" i="1"/>
  <c r="D43" i="1"/>
  <c r="C43" i="1"/>
  <c r="F42" i="1"/>
  <c r="D42" i="1"/>
  <c r="C42" i="1"/>
  <c r="F41" i="1"/>
  <c r="D41" i="1"/>
  <c r="C41" i="1"/>
  <c r="F40" i="1"/>
  <c r="D40" i="1"/>
  <c r="C40" i="1"/>
  <c r="F39" i="1"/>
  <c r="D39" i="1"/>
  <c r="C39" i="1"/>
  <c r="F38" i="1"/>
  <c r="D38" i="1"/>
  <c r="C38" i="1"/>
  <c r="F64" i="1" l="1"/>
  <c r="G64" i="1" s="1"/>
</calcChain>
</file>

<file path=xl/sharedStrings.xml><?xml version="1.0" encoding="utf-8"?>
<sst xmlns="http://schemas.openxmlformats.org/spreadsheetml/2006/main" count="73" uniqueCount="65">
  <si>
    <t>Software Version</t>
  </si>
  <si>
    <t>3.03.14</t>
  </si>
  <si>
    <t>Experiment File Path:</t>
  </si>
  <si>
    <t>C:\Users\barottlab\Desktop\Teegan\KBayBleach19\Total Protein\2020-02-24.xpt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</si>
  <si>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</si>
  <si>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</si>
  <si>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</si>
  <si>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</si>
  <si>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</si>
  <si>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</si>
  <si>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</si>
  <si>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</si>
  <si>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</si>
  <si>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</si>
  <si>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</si>
  <si>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</si>
  <si>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</si>
  <si>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</si>
  <si>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</si>
  <si>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</si>
  <si>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</si>
  <si>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</si>
  <si>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</si>
  <si>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</si>
  <si>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</si>
  <si>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</si>
  <si>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</si>
  <si>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</si>
  <si>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</si>
  <si>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</si>
  <si>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</si>
  <si>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</si>
  <si>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</si>
  <si>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</si>
  <si>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</si>
  <si>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</si>
  <si>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</si>
  <si>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</si>
  <si>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</si>
  <si>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</si>
  <si>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 xml:space="preserve">Sample </t>
  </si>
  <si>
    <t>Average</t>
  </si>
  <si>
    <t>Standard Deviation</t>
  </si>
  <si>
    <t>Concentration (µg/mL)</t>
  </si>
  <si>
    <t>Concentration (mg/mL)</t>
  </si>
  <si>
    <t>Concentration * 2 (dilution)</t>
  </si>
  <si>
    <t>I</t>
  </si>
  <si>
    <t>43.10/2</t>
  </si>
  <si>
    <t>204.9/16</t>
  </si>
  <si>
    <t>4.10/16</t>
  </si>
  <si>
    <t>218.9/16</t>
  </si>
  <si>
    <t>240.10/16</t>
  </si>
  <si>
    <t>237.10/2</t>
  </si>
  <si>
    <t>229.10/2</t>
  </si>
  <si>
    <t>237.9/16</t>
  </si>
  <si>
    <t>202.10/16</t>
  </si>
  <si>
    <t>43.10/2.host</t>
  </si>
  <si>
    <t>204.9/16.host</t>
  </si>
  <si>
    <t>4.10/16.host</t>
  </si>
  <si>
    <t>218.9/16.host</t>
  </si>
  <si>
    <t>240.10/16.host</t>
  </si>
  <si>
    <t>237.10/2.host</t>
  </si>
  <si>
    <t>229.10/2.host</t>
  </si>
  <si>
    <t>237.9/16.host</t>
  </si>
  <si>
    <t>202.10/16.host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</si>
</sst>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u/>
      <sz val="10"/>
      <name val="Arial"/>
      <family val="2"/>
    </font>
    <font>
      <b/>
      <sz val="10"/>
      <color rgb="FF27413E"/>
      <name val="Arial"/>
      <family val="2"/>
    </font>
    <font>
      <b/>
      <sz val="10"/>
      <name val="Arial"/>
      <family val="2"/>
    </font>
    <font>
      <sz val="10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30625546806649"/>
                  <c:y val="-1.9441163604549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1.3959999999999999</c:v>
                </c:pt>
                <c:pt idx="1">
                  <c:v>1.2046666666666666</c:v>
                </c:pt>
                <c:pt idx="2">
                  <c:v>0.93233333333333335</c:v>
                </c:pt>
                <c:pt idx="3">
                  <c:v>0.93733333333333346</c:v>
                </c:pt>
                <c:pt idx="4">
                  <c:v>0.82100000000000006</c:v>
                </c:pt>
                <c:pt idx="5">
                  <c:v>0.61033333333333328</c:v>
                </c:pt>
                <c:pt idx="6">
                  <c:v>0.49733333333333335</c:v>
                </c:pt>
                <c:pt idx="7">
                  <c:v>0.40000000000000008</c:v>
                </c:pt>
                <c:pt idx="8">
                  <c:v>0.36933333333333335</c:v>
                </c:pt>
              </c:numCache>
            </c:numRef>
          </c:xVal>
          <c:yVal>
            <c:numRef>
              <c:f>'Plate 1 - Sheet1'!$E$38:$E$46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B-244E-BF70-876EB101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34895"/>
        <c:axId val="1314875839"/>
      </c:scatterChart>
      <c:valAx>
        <c:axId val="126663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75839"/>
        <c:crosses val="autoZero"/>
        <c:crossBetween val="midCat"/>
      </c:valAx>
      <c:valAx>
        <c:axId val="13148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3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581605424321958"/>
                  <c:y val="-2.2488334791484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0.61033333333333328</c:v>
                </c:pt>
                <c:pt idx="1">
                  <c:v>0.49733333333333335</c:v>
                </c:pt>
                <c:pt idx="2">
                  <c:v>0.40000000000000008</c:v>
                </c:pt>
                <c:pt idx="3">
                  <c:v>0.36933333333333335</c:v>
                </c:pt>
              </c:numCache>
            </c:numRef>
          </c:xVal>
          <c:yVal>
            <c:numRef>
              <c:f>'Plate 1 - Sheet1'!$E$43:$E$46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8A48-B60F-2272FA69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16207"/>
        <c:axId val="1261285343"/>
      </c:scatterChart>
      <c:valAx>
        <c:axId val="12612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85343"/>
        <c:crosses val="autoZero"/>
        <c:crossBetween val="midCat"/>
      </c:valAx>
      <c:valAx>
        <c:axId val="12612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1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36</xdr:row>
      <xdr:rowOff>6350</xdr:rowOff>
    </xdr:from>
    <xdr:to>
      <xdr:col>15</xdr:col>
      <xdr:colOff>539750</xdr:colOff>
      <xdr:row>51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AA8E8-75A6-AF43-8F56-E0A8D301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52</xdr:row>
      <xdr:rowOff>6350</xdr:rowOff>
    </xdr:from>
    <xdr:to>
      <xdr:col>15</xdr:col>
      <xdr:colOff>539750</xdr:colOff>
      <xdr:row>65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B857A-432B-944E-8AA5-4C228A7C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3"/>
  <sheetViews>
    <sheetView tabSelected="1" topLeftCell="A29" workbookViewId="0">
      <selection activeCell="I54" sqref="I54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43885</v>
      </c>
    </row>
    <row r="8" spans="1:2" x14ac:dyDescent="0.15">
      <c r="A8" t="s">
        <v>9</v>
      </c>
      <c r="B8" s="2">
        <v>0.56320601851851848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25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1.4259999999999999</v>
      </c>
      <c r="D28" s="8">
        <v>1.3080000000000001</v>
      </c>
      <c r="E28" s="9">
        <v>0.98099999999999998</v>
      </c>
      <c r="F28" s="9">
        <v>0.93600000000000005</v>
      </c>
      <c r="G28" s="10">
        <v>0.77400000000000002</v>
      </c>
      <c r="H28" s="11">
        <v>0.63200000000000001</v>
      </c>
      <c r="I28" s="12">
        <v>0.49399999999999999</v>
      </c>
      <c r="J28" s="13">
        <v>0.40500000000000003</v>
      </c>
      <c r="K28" s="13">
        <v>0.36599999999999999</v>
      </c>
      <c r="L28" s="12">
        <v>0.52400000000000002</v>
      </c>
      <c r="M28" s="12">
        <v>0.51400000000000001</v>
      </c>
      <c r="N28" s="12">
        <v>0.51900000000000002</v>
      </c>
      <c r="O28" s="14">
        <v>595</v>
      </c>
    </row>
    <row r="29" spans="1:15" ht="14" x14ac:dyDescent="0.15">
      <c r="B29" s="6" t="s">
        <v>32</v>
      </c>
      <c r="C29" s="7">
        <v>1.34</v>
      </c>
      <c r="D29" s="15">
        <v>1.1679999999999999</v>
      </c>
      <c r="E29" s="9">
        <v>0.93600000000000005</v>
      </c>
      <c r="F29" s="9">
        <v>0.96699999999999997</v>
      </c>
      <c r="G29" s="16">
        <v>0.90300000000000002</v>
      </c>
      <c r="H29" s="17">
        <v>0.59599999999999997</v>
      </c>
      <c r="I29" s="12">
        <v>0.48899999999999999</v>
      </c>
      <c r="J29" s="13">
        <v>0.4</v>
      </c>
      <c r="K29" s="13">
        <v>0.371</v>
      </c>
      <c r="L29" s="12">
        <v>0.45800000000000002</v>
      </c>
      <c r="M29" s="12">
        <v>0.48</v>
      </c>
      <c r="N29" s="12">
        <v>0.48399999999999999</v>
      </c>
      <c r="O29" s="14">
        <v>595</v>
      </c>
    </row>
    <row r="30" spans="1:15" ht="14" x14ac:dyDescent="0.15">
      <c r="B30" s="6" t="s">
        <v>33</v>
      </c>
      <c r="C30" s="7">
        <v>1.4219999999999999</v>
      </c>
      <c r="D30" s="15">
        <v>1.1379999999999999</v>
      </c>
      <c r="E30" s="16">
        <v>0.88</v>
      </c>
      <c r="F30" s="16">
        <v>0.90900000000000003</v>
      </c>
      <c r="G30" s="10">
        <v>0.78600000000000003</v>
      </c>
      <c r="H30" s="17">
        <v>0.60299999999999998</v>
      </c>
      <c r="I30" s="12">
        <v>0.50900000000000001</v>
      </c>
      <c r="J30" s="13">
        <v>0.39500000000000002</v>
      </c>
      <c r="K30" s="13">
        <v>0.371</v>
      </c>
      <c r="L30" s="12">
        <v>0.46300000000000002</v>
      </c>
      <c r="M30" s="12">
        <v>0.46700000000000003</v>
      </c>
      <c r="N30" s="12">
        <v>0.46600000000000003</v>
      </c>
      <c r="O30" s="14">
        <v>595</v>
      </c>
    </row>
    <row r="31" spans="1:15" ht="14" x14ac:dyDescent="0.15">
      <c r="B31" s="6" t="s">
        <v>34</v>
      </c>
      <c r="C31" s="12">
        <v>0.46600000000000003</v>
      </c>
      <c r="D31" s="12">
        <v>0.46200000000000002</v>
      </c>
      <c r="E31" s="12">
        <v>0.46899999999999997</v>
      </c>
      <c r="F31" s="12">
        <v>0.47399999999999998</v>
      </c>
      <c r="G31" s="12">
        <v>0.46899999999999997</v>
      </c>
      <c r="H31" s="12">
        <v>0.48799999999999999</v>
      </c>
      <c r="I31" s="12">
        <v>0.45700000000000002</v>
      </c>
      <c r="J31" s="12">
        <v>0.47299999999999998</v>
      </c>
      <c r="K31" s="12">
        <v>0.47799999999999998</v>
      </c>
      <c r="L31" s="12">
        <v>0.46100000000000002</v>
      </c>
      <c r="M31" s="12">
        <v>0.498</v>
      </c>
      <c r="N31" s="12">
        <v>0.49299999999999999</v>
      </c>
      <c r="O31" s="14">
        <v>595</v>
      </c>
    </row>
    <row r="32" spans="1:15" ht="14" x14ac:dyDescent="0.15">
      <c r="B32" s="6" t="s">
        <v>35</v>
      </c>
      <c r="C32" s="17">
        <v>0.53300000000000003</v>
      </c>
      <c r="D32" s="12">
        <v>0.53</v>
      </c>
      <c r="E32" s="12">
        <v>0.48599999999999999</v>
      </c>
      <c r="F32" s="12">
        <v>0.44500000000000001</v>
      </c>
      <c r="G32" s="12">
        <v>0.45900000000000002</v>
      </c>
      <c r="H32" s="12">
        <v>0.441</v>
      </c>
      <c r="I32" s="12">
        <v>0.44900000000000001</v>
      </c>
      <c r="J32" s="12">
        <v>0.45400000000000001</v>
      </c>
      <c r="K32" s="12">
        <v>0.439</v>
      </c>
      <c r="L32" s="12">
        <v>0.45400000000000001</v>
      </c>
      <c r="M32" s="12">
        <v>0.46300000000000002</v>
      </c>
      <c r="N32" s="12">
        <v>0.46899999999999997</v>
      </c>
      <c r="O32" s="14">
        <v>595</v>
      </c>
    </row>
    <row r="33" spans="1:15" ht="14" x14ac:dyDescent="0.15">
      <c r="B33" s="6" t="s">
        <v>36</v>
      </c>
      <c r="C33" s="12">
        <v>0.48899999999999999</v>
      </c>
      <c r="D33" s="12">
        <v>0.48299999999999998</v>
      </c>
      <c r="E33" s="12">
        <v>0.48199999999999998</v>
      </c>
      <c r="F33" s="12">
        <v>0.45</v>
      </c>
      <c r="G33" s="12">
        <v>0.45100000000000001</v>
      </c>
      <c r="H33" s="12">
        <v>0.45800000000000002</v>
      </c>
      <c r="I33" s="12">
        <v>0.441</v>
      </c>
      <c r="J33" s="12">
        <v>0.45600000000000002</v>
      </c>
      <c r="K33" s="12">
        <v>0.45200000000000001</v>
      </c>
      <c r="L33" s="13">
        <v>0.432</v>
      </c>
      <c r="M33" s="13">
        <v>0.432</v>
      </c>
      <c r="N33" s="12">
        <v>0.438</v>
      </c>
      <c r="O33" s="14">
        <v>595</v>
      </c>
    </row>
    <row r="34" spans="1:15" ht="14" x14ac:dyDescent="0.15">
      <c r="B34" s="6" t="s">
        <v>37</v>
      </c>
      <c r="C34" s="13">
        <v>0.42799999999999999</v>
      </c>
      <c r="D34" s="12">
        <v>0.437</v>
      </c>
      <c r="E34" s="13">
        <v>0.41799999999999998</v>
      </c>
      <c r="F34" s="12">
        <v>0.434</v>
      </c>
      <c r="G34" s="12">
        <v>0.439</v>
      </c>
      <c r="H34" s="12">
        <v>0.436</v>
      </c>
      <c r="I34" s="13">
        <v>0.42799999999999999</v>
      </c>
      <c r="J34" s="13">
        <v>0.42699999999999999</v>
      </c>
      <c r="K34" s="13">
        <v>0.43</v>
      </c>
      <c r="L34" s="18">
        <v>4.2999999999999997E-2</v>
      </c>
      <c r="M34" s="18">
        <v>4.2000000000000003E-2</v>
      </c>
      <c r="N34" s="18">
        <v>4.2000000000000003E-2</v>
      </c>
      <c r="O34" s="14">
        <v>595</v>
      </c>
    </row>
    <row r="35" spans="1:15" ht="14" x14ac:dyDescent="0.15">
      <c r="B35" s="6" t="s">
        <v>38</v>
      </c>
      <c r="C35" s="18">
        <v>3.5999999999999997E-2</v>
      </c>
      <c r="D35" s="18">
        <v>3.6999999999999998E-2</v>
      </c>
      <c r="E35" s="18">
        <v>3.5999999999999997E-2</v>
      </c>
      <c r="F35" s="18">
        <v>3.5999999999999997E-2</v>
      </c>
      <c r="G35" s="18">
        <v>3.5999999999999997E-2</v>
      </c>
      <c r="H35" s="18">
        <v>3.6999999999999998E-2</v>
      </c>
      <c r="I35" s="18">
        <v>4.3999999999999997E-2</v>
      </c>
      <c r="J35" s="18">
        <v>4.2000000000000003E-2</v>
      </c>
      <c r="K35" s="18">
        <v>4.3999999999999997E-2</v>
      </c>
      <c r="L35" s="18">
        <v>4.2000000000000003E-2</v>
      </c>
      <c r="M35" s="18">
        <v>4.2000000000000003E-2</v>
      </c>
      <c r="N35" s="18">
        <v>4.2000000000000003E-2</v>
      </c>
      <c r="O35" s="14">
        <v>595</v>
      </c>
    </row>
    <row r="37" spans="1:15" ht="14" x14ac:dyDescent="0.15">
      <c r="A37" s="19" t="s">
        <v>39</v>
      </c>
      <c r="B37" s="20" t="s">
        <v>40</v>
      </c>
      <c r="C37" s="21" t="s">
        <v>41</v>
      </c>
      <c r="D37" s="21" t="s">
        <v>42</v>
      </c>
      <c r="E37" s="21" t="s">
        <v>43</v>
      </c>
      <c r="F37" s="21" t="s">
        <v>44</v>
      </c>
      <c r="G37" s="21" t="s">
        <v>45</v>
      </c>
    </row>
    <row r="38" spans="1:15" ht="14" x14ac:dyDescent="0.15">
      <c r="B38" s="22" t="s">
        <v>31</v>
      </c>
      <c r="C38">
        <f>AVERAGE(C28:C30)</f>
        <v>1.3959999999999999</v>
      </c>
      <c r="D38">
        <f>STDEV(C28:C30)</f>
        <v>4.8538644398046303E-2</v>
      </c>
      <c r="E38" s="23">
        <v>2000</v>
      </c>
      <c r="F38">
        <f>E38*10^-3</f>
        <v>2</v>
      </c>
    </row>
    <row r="39" spans="1:15" ht="14" x14ac:dyDescent="0.15">
      <c r="B39" s="22" t="s">
        <v>32</v>
      </c>
      <c r="C39">
        <f>AVERAGE(D28:D30)</f>
        <v>1.2046666666666666</v>
      </c>
      <c r="D39">
        <f>STDEV(D28:D30)</f>
        <v>9.0737717258774747E-2</v>
      </c>
      <c r="E39" s="23">
        <v>1500</v>
      </c>
      <c r="F39">
        <f t="shared" ref="F39:F61" si="0">E39*10^-3</f>
        <v>1.5</v>
      </c>
    </row>
    <row r="40" spans="1:15" ht="14" x14ac:dyDescent="0.15">
      <c r="B40" s="22" t="s">
        <v>33</v>
      </c>
      <c r="C40">
        <f>AVERAGE(E28:E30)</f>
        <v>0.93233333333333335</v>
      </c>
      <c r="D40">
        <f>STDEV(E28:E30)</f>
        <v>5.0599736494702542E-2</v>
      </c>
      <c r="E40" s="23">
        <v>1000</v>
      </c>
      <c r="F40">
        <f t="shared" si="0"/>
        <v>1</v>
      </c>
    </row>
    <row r="41" spans="1:15" ht="14" x14ac:dyDescent="0.15">
      <c r="B41" s="22" t="s">
        <v>34</v>
      </c>
      <c r="C41">
        <f>AVERAGE(F28:F30)</f>
        <v>0.93733333333333346</v>
      </c>
      <c r="D41">
        <f>STDEV(F28:F30)</f>
        <v>2.9022979401386956E-2</v>
      </c>
      <c r="E41" s="23">
        <v>750</v>
      </c>
      <c r="F41">
        <f t="shared" si="0"/>
        <v>0.75</v>
      </c>
    </row>
    <row r="42" spans="1:15" ht="14" x14ac:dyDescent="0.15">
      <c r="B42" s="22" t="s">
        <v>35</v>
      </c>
      <c r="C42">
        <f>AVERAGE(G28:G30)</f>
        <v>0.82100000000000006</v>
      </c>
      <c r="D42">
        <f>STDEV(G28:G30)</f>
        <v>7.1267103210387331E-2</v>
      </c>
      <c r="E42" s="23">
        <v>500</v>
      </c>
      <c r="F42">
        <f t="shared" si="0"/>
        <v>0.5</v>
      </c>
    </row>
    <row r="43" spans="1:15" ht="14" x14ac:dyDescent="0.15">
      <c r="B43" s="22" t="s">
        <v>36</v>
      </c>
      <c r="C43">
        <f>AVERAGE(H28:H30)</f>
        <v>0.61033333333333328</v>
      </c>
      <c r="D43">
        <f>STDEV(H28:H30)</f>
        <v>1.9087517736293896E-2</v>
      </c>
      <c r="E43" s="23">
        <v>250</v>
      </c>
      <c r="F43">
        <f t="shared" si="0"/>
        <v>0.25</v>
      </c>
    </row>
    <row r="44" spans="1:15" ht="14" x14ac:dyDescent="0.15">
      <c r="B44" s="22" t="s">
        <v>37</v>
      </c>
      <c r="C44">
        <f>AVERAGE(I28:I30)</f>
        <v>0.49733333333333335</v>
      </c>
      <c r="D44">
        <f>STDEV(I28:I30)</f>
        <v>1.0408329997330672E-2</v>
      </c>
      <c r="E44" s="23">
        <v>125</v>
      </c>
      <c r="F44">
        <f t="shared" si="0"/>
        <v>0.125</v>
      </c>
    </row>
    <row r="45" spans="1:15" ht="14" x14ac:dyDescent="0.15">
      <c r="B45" s="22" t="s">
        <v>38</v>
      </c>
      <c r="C45">
        <f>AVERAGE(J28:J30)</f>
        <v>0.40000000000000008</v>
      </c>
      <c r="D45">
        <f>STDEV(J28:J30)</f>
        <v>5.0000000000000044E-3</v>
      </c>
      <c r="E45" s="23">
        <v>25</v>
      </c>
      <c r="F45">
        <f t="shared" si="0"/>
        <v>2.5000000000000001E-2</v>
      </c>
    </row>
    <row r="46" spans="1:15" ht="14" x14ac:dyDescent="0.15">
      <c r="B46" s="22" t="s">
        <v>46</v>
      </c>
      <c r="C46">
        <f>AVERAGE(K28:K30)</f>
        <v>0.36933333333333335</v>
      </c>
      <c r="D46">
        <f>STDEV(K28:K30)</f>
        <v>2.8867513459481312E-3</v>
      </c>
      <c r="E46" s="23">
        <v>0</v>
      </c>
      <c r="F46">
        <f t="shared" si="0"/>
        <v>0</v>
      </c>
    </row>
    <row r="47" spans="1:15" ht="14" x14ac:dyDescent="0.15">
      <c r="B47" s="22" t="s">
        <v>47</v>
      </c>
      <c r="C47">
        <f>AVERAGE(L28:N28)</f>
        <v>0.51900000000000002</v>
      </c>
      <c r="D47">
        <f>STDEV(L28:N28)</f>
        <v>5.0000000000000044E-3</v>
      </c>
      <c r="E47">
        <f>564.9*C47^2+490.43*C47-259.53</f>
        <v>147.16519890000006</v>
      </c>
      <c r="F47">
        <f t="shared" si="0"/>
        <v>0.14716519890000007</v>
      </c>
      <c r="G47">
        <f>F47*2</f>
        <v>0.29433039780000014</v>
      </c>
    </row>
    <row r="48" spans="1:15" ht="14" x14ac:dyDescent="0.15">
      <c r="B48" s="22" t="s">
        <v>48</v>
      </c>
      <c r="C48">
        <f>AVERAGE(L29:N29)</f>
        <v>0.47399999999999998</v>
      </c>
      <c r="D48">
        <f>STDEV(L29:N29)</f>
        <v>1.3999999999999981E-2</v>
      </c>
      <c r="E48">
        <f t="shared" ref="E48:E64" si="1">564.9*C48^2+490.43*C48-259.53</f>
        <v>99.853292399999987</v>
      </c>
      <c r="F48">
        <f>E48*10^-3</f>
        <v>9.9853292399999988E-2</v>
      </c>
      <c r="G48">
        <f t="shared" ref="G48:G61" si="2">F48*2</f>
        <v>0.19970658479999998</v>
      </c>
    </row>
    <row r="49" spans="2:7" ht="14" x14ac:dyDescent="0.15">
      <c r="B49" s="22" t="s">
        <v>49</v>
      </c>
      <c r="C49">
        <f>AVERAGE(L30:N30)</f>
        <v>0.46533333333333338</v>
      </c>
      <c r="D49">
        <f>STDEV(L30:N30)</f>
        <v>2.0816659994661348E-3</v>
      </c>
      <c r="E49">
        <f t="shared" si="1"/>
        <v>91.004110933333436</v>
      </c>
      <c r="F49">
        <f t="shared" si="0"/>
        <v>9.1004110933333437E-2</v>
      </c>
      <c r="G49">
        <f t="shared" si="2"/>
        <v>0.18200822186666687</v>
      </c>
    </row>
    <row r="50" spans="2:7" ht="14" x14ac:dyDescent="0.15">
      <c r="B50" s="22" t="s">
        <v>50</v>
      </c>
      <c r="C50">
        <f>AVERAGE(C31:E32)</f>
        <v>0.49099999999999994</v>
      </c>
      <c r="D50">
        <f>STDEV(C31:E31)</f>
        <v>3.5118845842842228E-3</v>
      </c>
      <c r="E50">
        <f t="shared" si="1"/>
        <v>117.45778689999997</v>
      </c>
      <c r="F50">
        <f t="shared" si="0"/>
        <v>0.11745778689999997</v>
      </c>
      <c r="G50">
        <f t="shared" si="2"/>
        <v>0.23491557379999994</v>
      </c>
    </row>
    <row r="51" spans="2:7" ht="14" x14ac:dyDescent="0.15">
      <c r="B51" s="22" t="s">
        <v>51</v>
      </c>
      <c r="C51">
        <f>AVERAGE(F31:H31)</f>
        <v>0.47700000000000004</v>
      </c>
      <c r="D51">
        <f>STDEV(F31:H31)</f>
        <v>9.8488578017961129E-3</v>
      </c>
      <c r="E51">
        <f t="shared" si="1"/>
        <v>102.93624210000007</v>
      </c>
      <c r="F51">
        <f t="shared" si="0"/>
        <v>0.10293624210000007</v>
      </c>
      <c r="G51">
        <f t="shared" si="2"/>
        <v>0.20587248420000015</v>
      </c>
    </row>
    <row r="52" spans="2:7" ht="14" x14ac:dyDescent="0.15">
      <c r="B52" s="22" t="s">
        <v>52</v>
      </c>
      <c r="C52">
        <f>AVERAGE(I31:K31)</f>
        <v>0.46933333333333332</v>
      </c>
      <c r="D52">
        <f>STDEV(I31:K31)</f>
        <v>1.0969655114602867E-2</v>
      </c>
      <c r="E52">
        <f t="shared" si="1"/>
        <v>95.077803733333326</v>
      </c>
      <c r="F52">
        <f t="shared" si="0"/>
        <v>9.5077803733333327E-2</v>
      </c>
      <c r="G52">
        <f t="shared" si="2"/>
        <v>0.19015560746666665</v>
      </c>
    </row>
    <row r="53" spans="2:7" ht="14" x14ac:dyDescent="0.15">
      <c r="B53" s="22" t="s">
        <v>53</v>
      </c>
      <c r="C53">
        <f>AVERAGE(L31:N31)</f>
        <v>0.48399999999999999</v>
      </c>
      <c r="D53">
        <f>STDEV(L31:N31)</f>
        <v>2.0074859899884716E-2</v>
      </c>
      <c r="E53">
        <f t="shared" si="1"/>
        <v>110.16933440000003</v>
      </c>
      <c r="F53">
        <f t="shared" si="0"/>
        <v>0.11016933440000003</v>
      </c>
      <c r="G53">
        <f t="shared" si="2"/>
        <v>0.22033866880000005</v>
      </c>
    </row>
    <row r="54" spans="2:7" ht="14" x14ac:dyDescent="0.15">
      <c r="B54" s="22" t="s">
        <v>54</v>
      </c>
      <c r="C54">
        <f>AVERAGE(C32:E32)</f>
        <v>0.51633333333333342</v>
      </c>
      <c r="D54">
        <f>STDEV(C32:E32)</f>
        <v>2.6312227829154537E-2</v>
      </c>
      <c r="E54">
        <f t="shared" si="1"/>
        <v>144.29775943333345</v>
      </c>
      <c r="F54">
        <f t="shared" si="0"/>
        <v>0.14429775943333345</v>
      </c>
      <c r="G54">
        <f t="shared" si="2"/>
        <v>0.2885955188666669</v>
      </c>
    </row>
    <row r="55" spans="2:7" ht="14" x14ac:dyDescent="0.15">
      <c r="B55" s="22" t="s">
        <v>55</v>
      </c>
      <c r="C55">
        <f>AVERAGE(F32:H32)</f>
        <v>0.44833333333333331</v>
      </c>
      <c r="D55">
        <f>STDEV(F32:H32)</f>
        <v>9.4516312525052253E-3</v>
      </c>
      <c r="E55">
        <f t="shared" si="1"/>
        <v>73.892585833333328</v>
      </c>
      <c r="F55">
        <f t="shared" si="0"/>
        <v>7.389258583333333E-2</v>
      </c>
      <c r="G55">
        <f t="shared" si="2"/>
        <v>0.14778517166666666</v>
      </c>
    </row>
    <row r="56" spans="2:7" ht="14" x14ac:dyDescent="0.15">
      <c r="B56" s="22" t="s">
        <v>56</v>
      </c>
      <c r="C56">
        <f>AVERAGE(I32:K32)</f>
        <v>0.44733333333333336</v>
      </c>
      <c r="D56">
        <f>STDEV(I32:K32)</f>
        <v>7.6376261582597402E-3</v>
      </c>
      <c r="E56">
        <f t="shared" si="1"/>
        <v>72.896193733333348</v>
      </c>
      <c r="F56">
        <f t="shared" si="0"/>
        <v>7.289619373333335E-2</v>
      </c>
      <c r="G56">
        <f t="shared" si="2"/>
        <v>0.1457923874666667</v>
      </c>
    </row>
    <row r="57" spans="2:7" ht="14" x14ac:dyDescent="0.15">
      <c r="B57" s="22" t="s">
        <v>57</v>
      </c>
      <c r="C57">
        <f>AVERAGE(L32:N32)</f>
        <v>0.46200000000000002</v>
      </c>
      <c r="D57">
        <f>STDEV(L32:N32)</f>
        <v>7.549834435270731E-3</v>
      </c>
      <c r="E57">
        <f t="shared" si="1"/>
        <v>87.623175600000081</v>
      </c>
      <c r="F57">
        <f t="shared" si="0"/>
        <v>8.7623175600000089E-2</v>
      </c>
      <c r="G57">
        <f t="shared" si="2"/>
        <v>0.17524635120000018</v>
      </c>
    </row>
    <row r="58" spans="2:7" ht="14" x14ac:dyDescent="0.15">
      <c r="B58" s="22" t="s">
        <v>58</v>
      </c>
      <c r="C58">
        <f>AVERAGE(C33:E33)</f>
        <v>0.48466666666666663</v>
      </c>
      <c r="D58">
        <f>STDEV(C33:E33)</f>
        <v>3.7859388972001857E-3</v>
      </c>
      <c r="E58">
        <f t="shared" si="1"/>
        <v>110.86108760000002</v>
      </c>
      <c r="F58">
        <f t="shared" si="0"/>
        <v>0.11086108760000002</v>
      </c>
      <c r="G58">
        <f t="shared" si="2"/>
        <v>0.22172217520000004</v>
      </c>
    </row>
    <row r="59" spans="2:7" ht="14" x14ac:dyDescent="0.15">
      <c r="B59" s="22" t="s">
        <v>59</v>
      </c>
      <c r="C59">
        <f>AVERAGE(F33:H33)</f>
        <v>0.45300000000000001</v>
      </c>
      <c r="D59">
        <f>STDEV(F33:H33)</f>
        <v>4.3588989435406778E-3</v>
      </c>
      <c r="E59">
        <f t="shared" si="1"/>
        <v>78.557354100000055</v>
      </c>
      <c r="F59">
        <f t="shared" si="0"/>
        <v>7.855735410000006E-2</v>
      </c>
      <c r="G59">
        <f t="shared" si="2"/>
        <v>0.15711470820000012</v>
      </c>
    </row>
    <row r="60" spans="2:7" ht="28" x14ac:dyDescent="0.15">
      <c r="B60" s="22" t="s">
        <v>60</v>
      </c>
      <c r="C60">
        <f>AVERAGE(I33:K33)</f>
        <v>0.44966666666666666</v>
      </c>
      <c r="D60">
        <f>STDEV(I33:K33)</f>
        <v>7.7674534651540365E-3</v>
      </c>
      <c r="E60">
        <f t="shared" si="1"/>
        <v>75.222866100000033</v>
      </c>
      <c r="F60">
        <f t="shared" si="0"/>
        <v>7.5222866100000035E-2</v>
      </c>
      <c r="G60">
        <f t="shared" si="2"/>
        <v>0.15044573220000007</v>
      </c>
    </row>
    <row r="61" spans="2:7" ht="14" x14ac:dyDescent="0.15">
      <c r="B61" s="22" t="s">
        <v>61</v>
      </c>
      <c r="C61">
        <f>AVERAGE(L33:N33)</f>
        <v>0.434</v>
      </c>
      <c r="D61">
        <f>STDEV(L33:N33)</f>
        <v>3.4641016151377578E-3</v>
      </c>
      <c r="E61">
        <f t="shared" si="1"/>
        <v>59.718924399999992</v>
      </c>
      <c r="F61">
        <f t="shared" si="0"/>
        <v>5.9718924399999991E-2</v>
      </c>
      <c r="G61">
        <f t="shared" si="2"/>
        <v>0.11943784879999998</v>
      </c>
    </row>
    <row r="62" spans="2:7" ht="14" x14ac:dyDescent="0.15">
      <c r="B62" s="22" t="s">
        <v>62</v>
      </c>
      <c r="C62">
        <f>AVERAGE(C34:E34)</f>
        <v>0.42766666666666664</v>
      </c>
      <c r="D62">
        <f t="shared" ref="D62:D73" si="3">STDEV(L34:N34)</f>
        <v>5.7735026918962233E-4</v>
      </c>
      <c r="E62">
        <f t="shared" si="1"/>
        <v>53.530082899999968</v>
      </c>
      <c r="F62">
        <f t="shared" ref="F62:F73" si="4">E62*10^-3</f>
        <v>5.353008289999997E-2</v>
      </c>
      <c r="G62">
        <f t="shared" ref="G62:G73" si="5">F62*2</f>
        <v>0.10706016579999994</v>
      </c>
    </row>
    <row r="63" spans="2:7" ht="14" x14ac:dyDescent="0.15">
      <c r="B63" s="22" t="s">
        <v>63</v>
      </c>
      <c r="C63">
        <f>AVERAGE(F34:H34)</f>
        <v>0.4363333333333333</v>
      </c>
      <c r="D63">
        <f t="shared" si="3"/>
        <v>0</v>
      </c>
      <c r="E63">
        <f t="shared" si="1"/>
        <v>62.010447433333297</v>
      </c>
      <c r="F63">
        <f t="shared" si="4"/>
        <v>6.2010447433333296E-2</v>
      </c>
      <c r="G63">
        <f t="shared" si="5"/>
        <v>0.12402089486666659</v>
      </c>
    </row>
    <row r="64" spans="2:7" ht="28" x14ac:dyDescent="0.15">
      <c r="B64" s="22" t="s">
        <v>64</v>
      </c>
      <c r="C64">
        <f>AVERAGE(I34:K34)</f>
        <v>0.42833333333333329</v>
      </c>
      <c r="D64" t="e">
        <f t="shared" ref="D64" si="6">STDEV(L36:N36)</f>
        <v>#DIV/0!</v>
      </c>
      <c r="E64">
        <f t="shared" si="1"/>
        <v>54.179405833333306</v>
      </c>
      <c r="F64">
        <f t="shared" ref="F64" si="7">E64*10^-3</f>
        <v>5.4179405833333305E-2</v>
      </c>
      <c r="G64">
        <f t="shared" ref="G64" si="8">F64*2</f>
        <v>0.10835881166666661</v>
      </c>
    </row>
    <row r="65" spans="2:2" x14ac:dyDescent="0.15">
      <c r="B65" s="22"/>
    </row>
    <row r="66" spans="2:2" x14ac:dyDescent="0.15">
      <c r="B66" s="22"/>
    </row>
    <row r="67" spans="2:2" x14ac:dyDescent="0.15">
      <c r="B67" s="22"/>
    </row>
    <row r="68" spans="2:2" x14ac:dyDescent="0.15">
      <c r="B68" s="22"/>
    </row>
    <row r="69" spans="2:2" x14ac:dyDescent="0.15">
      <c r="B69" s="22"/>
    </row>
    <row r="70" spans="2:2" x14ac:dyDescent="0.15">
      <c r="B70" s="22"/>
    </row>
    <row r="71" spans="2:2" x14ac:dyDescent="0.15">
      <c r="B71" s="22"/>
    </row>
    <row r="72" spans="2:2" x14ac:dyDescent="0.15">
      <c r="B72" s="22"/>
    </row>
    <row r="73" spans="2:2" x14ac:dyDescent="0.15">
      <c r="B73" s="22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2020-09-14T18:08:53Z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