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katiebarott/Documents/HIMB/Allen project/"/>
    </mc:Choice>
  </mc:AlternateContent>
  <bookViews>
    <workbookView xWindow="0" yWindow="460" windowWidth="25600" windowHeight="146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7" i="1" l="1"/>
  <c r="I26" i="1"/>
  <c r="I25" i="1"/>
  <c r="K10" i="1"/>
  <c r="K11" i="1"/>
  <c r="K12" i="1"/>
  <c r="K13" i="1"/>
  <c r="F14" i="1"/>
  <c r="J14" i="1"/>
  <c r="E14" i="1"/>
  <c r="I14" i="1"/>
  <c r="K14" i="1"/>
  <c r="F15" i="1"/>
  <c r="J15" i="1"/>
  <c r="E15" i="1"/>
  <c r="I15" i="1"/>
  <c r="K15" i="1"/>
  <c r="F16" i="1"/>
  <c r="J16" i="1"/>
  <c r="E16" i="1"/>
  <c r="I16" i="1"/>
  <c r="K16" i="1"/>
  <c r="F17" i="1"/>
  <c r="J17" i="1"/>
  <c r="E17" i="1"/>
  <c r="I17" i="1"/>
  <c r="K17" i="1"/>
  <c r="F18" i="1"/>
  <c r="J18" i="1"/>
  <c r="E18" i="1"/>
  <c r="I18" i="1"/>
  <c r="K18" i="1"/>
  <c r="K19" i="1"/>
  <c r="K20" i="1"/>
  <c r="K21" i="1"/>
  <c r="K22" i="1"/>
  <c r="K23" i="1"/>
  <c r="K5" i="1"/>
  <c r="K6" i="1"/>
  <c r="K7" i="1"/>
  <c r="K8" i="1"/>
  <c r="K9" i="1"/>
  <c r="L5" i="1"/>
  <c r="L6" i="1"/>
  <c r="L7" i="1"/>
  <c r="L8" i="1"/>
  <c r="L9" i="1"/>
  <c r="E10" i="1"/>
  <c r="L10" i="1"/>
  <c r="E11" i="1"/>
  <c r="L11" i="1"/>
  <c r="E12" i="1"/>
  <c r="L12" i="1"/>
  <c r="E13" i="1"/>
  <c r="L13" i="1"/>
  <c r="L14" i="1"/>
  <c r="L15" i="1"/>
  <c r="L16" i="1"/>
  <c r="L17" i="1"/>
  <c r="L18" i="1"/>
  <c r="E19" i="1"/>
  <c r="L19" i="1"/>
  <c r="E20" i="1"/>
  <c r="L20" i="1"/>
  <c r="E21" i="1"/>
  <c r="L21" i="1"/>
  <c r="E22" i="1"/>
  <c r="L22" i="1"/>
  <c r="E23" i="1"/>
  <c r="L23" i="1"/>
  <c r="L4" i="1"/>
  <c r="K4" i="1"/>
  <c r="J5" i="1"/>
  <c r="J6" i="1"/>
  <c r="J7" i="1"/>
  <c r="J8" i="1"/>
  <c r="J9" i="1"/>
  <c r="F10" i="1"/>
  <c r="J10" i="1"/>
  <c r="F11" i="1"/>
  <c r="J11" i="1"/>
  <c r="F12" i="1"/>
  <c r="J12" i="1"/>
  <c r="F13" i="1"/>
  <c r="J13" i="1"/>
  <c r="F19" i="1"/>
  <c r="J19" i="1"/>
  <c r="F20" i="1"/>
  <c r="J20" i="1"/>
  <c r="F21" i="1"/>
  <c r="J21" i="1"/>
  <c r="F22" i="1"/>
  <c r="J22" i="1"/>
  <c r="F23" i="1"/>
  <c r="J23" i="1"/>
  <c r="J4" i="1"/>
  <c r="I5" i="1"/>
  <c r="I6" i="1"/>
  <c r="I7" i="1"/>
  <c r="I8" i="1"/>
  <c r="I9" i="1"/>
  <c r="I10" i="1"/>
  <c r="I11" i="1"/>
  <c r="I12" i="1"/>
  <c r="I13" i="1"/>
  <c r="I19" i="1"/>
  <c r="I20" i="1"/>
  <c r="I21" i="1"/>
  <c r="I22" i="1"/>
  <c r="I23" i="1"/>
  <c r="I4" i="1"/>
  <c r="E5" i="1"/>
  <c r="F5" i="1"/>
  <c r="E6" i="1"/>
  <c r="F6" i="1"/>
  <c r="E7" i="1"/>
  <c r="F7" i="1"/>
  <c r="E8" i="1"/>
  <c r="F8" i="1"/>
  <c r="E9" i="1"/>
  <c r="F9" i="1"/>
  <c r="F4" i="1"/>
  <c r="E4" i="1"/>
  <c r="D6" i="1"/>
  <c r="C6" i="1"/>
  <c r="B6" i="1"/>
  <c r="D5" i="1"/>
  <c r="C5" i="1"/>
  <c r="B5" i="1"/>
</calcChain>
</file>

<file path=xl/sharedStrings.xml><?xml version="1.0" encoding="utf-8"?>
<sst xmlns="http://schemas.openxmlformats.org/spreadsheetml/2006/main" count="39" uniqueCount="39">
  <si>
    <t>Coral</t>
  </si>
  <si>
    <t>Vol1</t>
  </si>
  <si>
    <t>Vol2</t>
  </si>
  <si>
    <t>Vol3</t>
  </si>
  <si>
    <t>Vol_canister</t>
  </si>
  <si>
    <t>Vol_respirometer</t>
  </si>
  <si>
    <t>Vol_respirometer_SD</t>
  </si>
  <si>
    <t>A110</t>
  </si>
  <si>
    <t>A87</t>
  </si>
  <si>
    <t>A105</t>
  </si>
  <si>
    <t>A107</t>
  </si>
  <si>
    <t>A114</t>
  </si>
  <si>
    <t>A85</t>
  </si>
  <si>
    <t>A69</t>
  </si>
  <si>
    <t>A106</t>
  </si>
  <si>
    <t>A123</t>
  </si>
  <si>
    <t>A115</t>
  </si>
  <si>
    <t>A125</t>
  </si>
  <si>
    <t>A67</t>
  </si>
  <si>
    <t>A28</t>
  </si>
  <si>
    <t>A91</t>
  </si>
  <si>
    <t>A119</t>
  </si>
  <si>
    <t>A97</t>
  </si>
  <si>
    <t>A100</t>
  </si>
  <si>
    <t>A101</t>
  </si>
  <si>
    <t>A111</t>
  </si>
  <si>
    <t>A120</t>
  </si>
  <si>
    <t>Vol_canister_SD</t>
  </si>
  <si>
    <t>Vol_SD</t>
  </si>
  <si>
    <t>Vol_Avg</t>
  </si>
  <si>
    <t>TGA2016 Montipora capitata respirometry volumes (in mL)</t>
  </si>
  <si>
    <t>%error</t>
  </si>
  <si>
    <t>coral%oftotal</t>
  </si>
  <si>
    <t>CORALS</t>
  </si>
  <si>
    <t>Canister + stand</t>
  </si>
  <si>
    <t>Respirometer (canister+stand+coral)</t>
  </si>
  <si>
    <t>min</t>
  </si>
  <si>
    <t>max</t>
  </si>
  <si>
    <t>max-min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</si>
</sst>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 applyFont="1"/>
    <xf numFmtId="1" fontId="1" fillId="0" borderId="0" xfId="0" applyNumberFormat="1" applyFont="1"/>
    <xf numFmtId="2" fontId="1" fillId="0" borderId="0" xfId="0" applyNumberFormat="1" applyFont="1"/>
    <xf numFmtId="2" fontId="0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zoomScale="130" zoomScaleNormal="130" zoomScalePageLayoutView="130" workbookViewId="0">
      <selection activeCell="L12" sqref="L12"/>
    </sheetView>
  </sheetViews>
  <sheetFormatPr baseColWidth="10" defaultRowHeight="16" x14ac:dyDescent="0.2"/>
  <cols>
    <col min="1" max="1" width="7.1640625" style="2" customWidth="1"/>
    <col min="2" max="2" width="6" style="2" customWidth="1"/>
    <col min="3" max="4" width="5.83203125" style="2" customWidth="1"/>
    <col min="5" max="5" width="8" style="3" bestFit="1" customWidth="1"/>
    <col min="6" max="6" width="7.33203125" style="3" bestFit="1" customWidth="1"/>
    <col min="7" max="7" width="11.5" style="2" bestFit="1" customWidth="1"/>
    <col min="8" max="8" width="14.83203125" style="2" bestFit="1" customWidth="1"/>
    <col min="9" max="9" width="16" style="2" bestFit="1" customWidth="1"/>
    <col min="10" max="10" width="19.1640625" style="2" bestFit="1" customWidth="1"/>
    <col min="11" max="11" width="10.83203125" style="6"/>
    <col min="12" max="12" width="12.1640625" style="6" bestFit="1" customWidth="1"/>
    <col min="13" max="16384" width="10.83203125" style="2"/>
  </cols>
  <sheetData>
    <row r="1" spans="1:12" s="1" customFormat="1" x14ac:dyDescent="0.2">
      <c r="A1" s="1" t="s">
        <v>30</v>
      </c>
      <c r="E1" s="4"/>
      <c r="F1" s="4"/>
      <c r="K1" s="5"/>
      <c r="L1" s="5"/>
    </row>
    <row r="2" spans="1:12" x14ac:dyDescent="0.2">
      <c r="B2" s="7" t="s">
        <v>33</v>
      </c>
      <c r="C2" s="7"/>
      <c r="D2" s="7"/>
      <c r="E2" s="7"/>
      <c r="F2" s="7"/>
      <c r="G2" s="7" t="s">
        <v>34</v>
      </c>
      <c r="H2" s="7"/>
      <c r="I2" s="7" t="s">
        <v>35</v>
      </c>
      <c r="J2" s="7"/>
      <c r="K2" s="7"/>
      <c r="L2" s="7"/>
    </row>
    <row r="3" spans="1:12" x14ac:dyDescent="0.2">
      <c r="A3" s="2" t="s">
        <v>0</v>
      </c>
      <c r="B3" s="2" t="s">
        <v>1</v>
      </c>
      <c r="C3" s="2" t="s">
        <v>2</v>
      </c>
      <c r="D3" s="2" t="s">
        <v>3</v>
      </c>
      <c r="E3" s="3" t="s">
        <v>29</v>
      </c>
      <c r="F3" s="3" t="s">
        <v>28</v>
      </c>
      <c r="G3" s="2" t="s">
        <v>4</v>
      </c>
      <c r="H3" s="2" t="s">
        <v>27</v>
      </c>
      <c r="I3" s="2" t="s">
        <v>5</v>
      </c>
      <c r="J3" s="2" t="s">
        <v>6</v>
      </c>
      <c r="K3" s="6" t="s">
        <v>31</v>
      </c>
      <c r="L3" s="6" t="s">
        <v>32</v>
      </c>
    </row>
    <row r="4" spans="1:12" x14ac:dyDescent="0.2">
      <c r="A4" s="2" t="s">
        <v>7</v>
      </c>
      <c r="B4" s="2">
        <v>112</v>
      </c>
      <c r="C4" s="2">
        <v>127</v>
      </c>
      <c r="D4" s="2">
        <v>88</v>
      </c>
      <c r="E4" s="3">
        <f>AVERAGE(B4:D4)</f>
        <v>109</v>
      </c>
      <c r="F4" s="3">
        <f>STDEV(B4:D4)</f>
        <v>19.672315572906001</v>
      </c>
      <c r="G4" s="2">
        <v>4417</v>
      </c>
      <c r="H4" s="2">
        <v>7.6</v>
      </c>
      <c r="I4" s="3">
        <f>G4-E4</f>
        <v>4308</v>
      </c>
      <c r="J4" s="3">
        <f>SQRT(F4^2+H4^2)</f>
        <v>21.089333796969498</v>
      </c>
      <c r="K4" s="6">
        <f>J4/I4*100</f>
        <v>0.48953885322584723</v>
      </c>
      <c r="L4" s="6">
        <f>E4/G4*100</f>
        <v>2.4677382839031017</v>
      </c>
    </row>
    <row r="5" spans="1:12" x14ac:dyDescent="0.2">
      <c r="A5" s="2" t="s">
        <v>8</v>
      </c>
      <c r="B5" s="2">
        <f>250+34</f>
        <v>284</v>
      </c>
      <c r="C5" s="2">
        <f>250+14</f>
        <v>264</v>
      </c>
      <c r="D5" s="2">
        <f>250+30</f>
        <v>280</v>
      </c>
      <c r="E5" s="3">
        <f t="shared" ref="E5:E23" si="0">AVERAGE(B5:D5)</f>
        <v>276</v>
      </c>
      <c r="F5" s="3">
        <f t="shared" ref="F5:F23" si="1">STDEV(B5:D5)</f>
        <v>10.583005244258363</v>
      </c>
      <c r="G5" s="2">
        <v>4417</v>
      </c>
      <c r="H5" s="2">
        <v>7.6</v>
      </c>
      <c r="I5" s="3">
        <f t="shared" ref="I5:I23" si="2">G5-E5</f>
        <v>4141</v>
      </c>
      <c r="J5" s="3">
        <f t="shared" ref="J5:J23" si="3">SQRT(F5^2+H5^2)</f>
        <v>13.029197979921866</v>
      </c>
      <c r="K5" s="6">
        <f t="shared" ref="K5:K23" si="4">J5/I5*100</f>
        <v>0.31463892731035659</v>
      </c>
      <c r="L5" s="6">
        <f t="shared" ref="L5:L23" si="5">E5/G5*100</f>
        <v>6.2485850124518905</v>
      </c>
    </row>
    <row r="6" spans="1:12" x14ac:dyDescent="0.2">
      <c r="A6" s="2" t="s">
        <v>9</v>
      </c>
      <c r="B6" s="2">
        <f>250+55</f>
        <v>305</v>
      </c>
      <c r="C6" s="2">
        <f>250+55</f>
        <v>305</v>
      </c>
      <c r="D6" s="2">
        <f>250+78</f>
        <v>328</v>
      </c>
      <c r="E6" s="3">
        <f t="shared" si="0"/>
        <v>312.66666666666669</v>
      </c>
      <c r="F6" s="3">
        <f t="shared" si="1"/>
        <v>13.279056191361391</v>
      </c>
      <c r="G6" s="2">
        <v>4417</v>
      </c>
      <c r="H6" s="2">
        <v>7.6</v>
      </c>
      <c r="I6" s="3">
        <f t="shared" si="2"/>
        <v>4104.333333333333</v>
      </c>
      <c r="J6" s="3">
        <f t="shared" si="3"/>
        <v>15.300108932074089</v>
      </c>
      <c r="K6" s="6">
        <f t="shared" si="4"/>
        <v>0.37277939410559791</v>
      </c>
      <c r="L6" s="6">
        <f t="shared" si="5"/>
        <v>7.0787110406761764</v>
      </c>
    </row>
    <row r="7" spans="1:12" x14ac:dyDescent="0.2">
      <c r="A7" s="2" t="s">
        <v>10</v>
      </c>
      <c r="B7" s="2">
        <v>158</v>
      </c>
      <c r="C7" s="2">
        <v>180</v>
      </c>
      <c r="D7" s="2">
        <v>178</v>
      </c>
      <c r="E7" s="3">
        <f t="shared" si="0"/>
        <v>172</v>
      </c>
      <c r="F7" s="3">
        <f t="shared" si="1"/>
        <v>12.165525060596439</v>
      </c>
      <c r="G7" s="2">
        <v>4417</v>
      </c>
      <c r="H7" s="2">
        <v>7.6</v>
      </c>
      <c r="I7" s="3">
        <f t="shared" si="2"/>
        <v>4245</v>
      </c>
      <c r="J7" s="3">
        <f t="shared" si="3"/>
        <v>14.344336861632884</v>
      </c>
      <c r="K7" s="6">
        <f t="shared" si="4"/>
        <v>0.33791135127521521</v>
      </c>
      <c r="L7" s="6">
        <f t="shared" si="5"/>
        <v>3.8940457323975552</v>
      </c>
    </row>
    <row r="8" spans="1:12" x14ac:dyDescent="0.2">
      <c r="A8" s="2" t="s">
        <v>11</v>
      </c>
      <c r="B8" s="2">
        <v>79</v>
      </c>
      <c r="C8" s="2">
        <v>92</v>
      </c>
      <c r="D8" s="2">
        <v>138</v>
      </c>
      <c r="E8" s="3">
        <f t="shared" si="0"/>
        <v>103</v>
      </c>
      <c r="F8" s="3">
        <f t="shared" si="1"/>
        <v>31</v>
      </c>
      <c r="G8" s="2">
        <v>4417</v>
      </c>
      <c r="H8" s="2">
        <v>7.6</v>
      </c>
      <c r="I8" s="3">
        <f t="shared" si="2"/>
        <v>4314</v>
      </c>
      <c r="J8" s="3">
        <f t="shared" si="3"/>
        <v>31.918019988714839</v>
      </c>
      <c r="K8" s="6">
        <f t="shared" si="4"/>
        <v>0.73987065342408065</v>
      </c>
      <c r="L8" s="6">
        <f t="shared" si="5"/>
        <v>2.3318994792845822</v>
      </c>
    </row>
    <row r="9" spans="1:12" x14ac:dyDescent="0.2">
      <c r="A9" s="2" t="s">
        <v>12</v>
      </c>
      <c r="B9" s="2">
        <v>114</v>
      </c>
      <c r="C9" s="2">
        <v>112</v>
      </c>
      <c r="D9" s="2">
        <v>99</v>
      </c>
      <c r="E9" s="3">
        <f t="shared" si="0"/>
        <v>108.33333333333333</v>
      </c>
      <c r="F9" s="3">
        <f t="shared" si="1"/>
        <v>8.1445278152470788</v>
      </c>
      <c r="G9" s="2">
        <v>4417</v>
      </c>
      <c r="H9" s="2">
        <v>7.6</v>
      </c>
      <c r="I9" s="3">
        <f t="shared" si="2"/>
        <v>4308.666666666667</v>
      </c>
      <c r="J9" s="3">
        <f t="shared" si="3"/>
        <v>11.139718727747724</v>
      </c>
      <c r="K9" s="6">
        <f t="shared" si="4"/>
        <v>0.25854213355441102</v>
      </c>
      <c r="L9" s="6">
        <f t="shared" si="5"/>
        <v>2.4526450833899327</v>
      </c>
    </row>
    <row r="10" spans="1:12" x14ac:dyDescent="0.2">
      <c r="A10" s="2" t="s">
        <v>13</v>
      </c>
      <c r="B10" s="2">
        <v>185</v>
      </c>
      <c r="C10" s="2">
        <v>159</v>
      </c>
      <c r="D10" s="2">
        <v>164</v>
      </c>
      <c r="E10" s="3">
        <f t="shared" si="0"/>
        <v>169.33333333333334</v>
      </c>
      <c r="F10" s="3">
        <f t="shared" si="1"/>
        <v>13.796134724383252</v>
      </c>
      <c r="G10" s="2">
        <v>4417</v>
      </c>
      <c r="H10" s="2">
        <v>7.6</v>
      </c>
      <c r="I10" s="3">
        <f t="shared" si="2"/>
        <v>4247.666666666667</v>
      </c>
      <c r="J10" s="3">
        <f t="shared" si="3"/>
        <v>15.750978805564223</v>
      </c>
      <c r="K10" s="6">
        <f t="shared" si="4"/>
        <v>0.37081485063715502</v>
      </c>
      <c r="L10" s="6">
        <f t="shared" si="5"/>
        <v>3.8336729303448802</v>
      </c>
    </row>
    <row r="11" spans="1:12" x14ac:dyDescent="0.2">
      <c r="A11" s="2" t="s">
        <v>14</v>
      </c>
      <c r="B11" s="2">
        <v>86</v>
      </c>
      <c r="C11" s="2">
        <v>107</v>
      </c>
      <c r="D11" s="2">
        <v>93</v>
      </c>
      <c r="E11" s="3">
        <f t="shared" si="0"/>
        <v>95.333333333333329</v>
      </c>
      <c r="F11" s="3">
        <f t="shared" si="1"/>
        <v>10.692676621563628</v>
      </c>
      <c r="G11" s="2">
        <v>4417</v>
      </c>
      <c r="H11" s="2">
        <v>7.6</v>
      </c>
      <c r="I11" s="3">
        <f t="shared" si="2"/>
        <v>4321.666666666667</v>
      </c>
      <c r="J11" s="3">
        <f t="shared" si="3"/>
        <v>13.118434865994242</v>
      </c>
      <c r="K11" s="6">
        <f t="shared" si="4"/>
        <v>0.30355036327020996</v>
      </c>
      <c r="L11" s="6">
        <f t="shared" si="5"/>
        <v>2.1583276733831407</v>
      </c>
    </row>
    <row r="12" spans="1:12" x14ac:dyDescent="0.2">
      <c r="A12" s="2" t="s">
        <v>15</v>
      </c>
      <c r="B12" s="2">
        <v>52</v>
      </c>
      <c r="C12" s="2">
        <v>20</v>
      </c>
      <c r="D12" s="2">
        <v>50</v>
      </c>
      <c r="E12" s="3">
        <f t="shared" si="0"/>
        <v>40.666666666666664</v>
      </c>
      <c r="F12" s="3">
        <f t="shared" si="1"/>
        <v>17.925772879665008</v>
      </c>
      <c r="G12" s="2">
        <v>4417</v>
      </c>
      <c r="H12" s="2">
        <v>7.6</v>
      </c>
      <c r="I12" s="3">
        <f t="shared" si="2"/>
        <v>4376.333333333333</v>
      </c>
      <c r="J12" s="3">
        <f t="shared" si="3"/>
        <v>19.470319292023269</v>
      </c>
      <c r="K12" s="6">
        <f t="shared" si="4"/>
        <v>0.44490028087493189</v>
      </c>
      <c r="L12" s="6">
        <f t="shared" si="5"/>
        <v>0.92068523130329782</v>
      </c>
    </row>
    <row r="13" spans="1:12" x14ac:dyDescent="0.2">
      <c r="A13" s="2" t="s">
        <v>16</v>
      </c>
      <c r="B13" s="2">
        <v>52</v>
      </c>
      <c r="C13" s="2">
        <v>49</v>
      </c>
      <c r="D13" s="2">
        <v>70</v>
      </c>
      <c r="E13" s="3">
        <f t="shared" si="0"/>
        <v>57</v>
      </c>
      <c r="F13" s="3">
        <f t="shared" si="1"/>
        <v>11.357816691600547</v>
      </c>
      <c r="G13" s="2">
        <v>4417</v>
      </c>
      <c r="H13" s="2">
        <v>7.6</v>
      </c>
      <c r="I13" s="3">
        <f t="shared" si="2"/>
        <v>4360</v>
      </c>
      <c r="J13" s="3">
        <f t="shared" si="3"/>
        <v>13.666016244685208</v>
      </c>
      <c r="K13" s="6">
        <f t="shared" si="4"/>
        <v>0.31344073955700019</v>
      </c>
      <c r="L13" s="6">
        <f t="shared" si="5"/>
        <v>1.2904686438759339</v>
      </c>
    </row>
    <row r="14" spans="1:12" x14ac:dyDescent="0.2">
      <c r="A14" s="2" t="s">
        <v>17</v>
      </c>
      <c r="B14" s="2">
        <v>62</v>
      </c>
      <c r="C14" s="2">
        <v>38</v>
      </c>
      <c r="D14" s="2">
        <v>62</v>
      </c>
      <c r="E14" s="3">
        <f t="shared" si="0"/>
        <v>54</v>
      </c>
      <c r="F14" s="3">
        <f t="shared" si="1"/>
        <v>13.856406460551018</v>
      </c>
      <c r="G14" s="2">
        <v>4417</v>
      </c>
      <c r="H14" s="2">
        <v>7.6</v>
      </c>
      <c r="I14" s="3">
        <f t="shared" si="2"/>
        <v>4363</v>
      </c>
      <c r="J14" s="3">
        <f t="shared" si="3"/>
        <v>15.803797012110728</v>
      </c>
      <c r="K14" s="6">
        <f t="shared" si="4"/>
        <v>0.36222317240684687</v>
      </c>
      <c r="L14" s="6">
        <f t="shared" si="5"/>
        <v>1.2225492415666741</v>
      </c>
    </row>
    <row r="15" spans="1:12" x14ac:dyDescent="0.2">
      <c r="A15" s="2" t="s">
        <v>18</v>
      </c>
      <c r="B15" s="2">
        <v>76</v>
      </c>
      <c r="C15" s="2">
        <v>67</v>
      </c>
      <c r="D15" s="2">
        <v>89</v>
      </c>
      <c r="E15" s="3">
        <f t="shared" si="0"/>
        <v>77.333333333333329</v>
      </c>
      <c r="F15" s="3">
        <f t="shared" si="1"/>
        <v>11.060440015358067</v>
      </c>
      <c r="G15" s="2">
        <v>4417</v>
      </c>
      <c r="H15" s="2">
        <v>7.6</v>
      </c>
      <c r="I15" s="3">
        <f t="shared" si="2"/>
        <v>4339.666666666667</v>
      </c>
      <c r="J15" s="3">
        <f t="shared" si="3"/>
        <v>13.419885742186256</v>
      </c>
      <c r="K15" s="6">
        <f t="shared" si="4"/>
        <v>0.30923770816928153</v>
      </c>
      <c r="L15" s="6">
        <f t="shared" si="5"/>
        <v>1.7508112595275829</v>
      </c>
    </row>
    <row r="16" spans="1:12" x14ac:dyDescent="0.2">
      <c r="A16" s="2" t="s">
        <v>19</v>
      </c>
      <c r="B16" s="2">
        <v>73</v>
      </c>
      <c r="C16" s="2">
        <v>92</v>
      </c>
      <c r="D16" s="2">
        <v>76</v>
      </c>
      <c r="E16" s="3">
        <f t="shared" si="0"/>
        <v>80.333333333333329</v>
      </c>
      <c r="F16" s="3">
        <f t="shared" si="1"/>
        <v>10.214368964029738</v>
      </c>
      <c r="G16" s="2">
        <v>4417</v>
      </c>
      <c r="H16" s="2">
        <v>7.6</v>
      </c>
      <c r="I16" s="3">
        <f t="shared" si="2"/>
        <v>4336.666666666667</v>
      </c>
      <c r="J16" s="3">
        <f t="shared" si="3"/>
        <v>12.731588013022332</v>
      </c>
      <c r="K16" s="6">
        <f t="shared" si="4"/>
        <v>0.29358004641865482</v>
      </c>
      <c r="L16" s="6">
        <f t="shared" si="5"/>
        <v>1.8187306618368422</v>
      </c>
    </row>
    <row r="17" spans="1:12" x14ac:dyDescent="0.2">
      <c r="A17" s="2" t="s">
        <v>20</v>
      </c>
      <c r="B17" s="2">
        <v>190</v>
      </c>
      <c r="C17" s="2">
        <v>177</v>
      </c>
      <c r="D17" s="2">
        <v>199</v>
      </c>
      <c r="E17" s="3">
        <f t="shared" si="0"/>
        <v>188.66666666666666</v>
      </c>
      <c r="F17" s="3">
        <f t="shared" si="1"/>
        <v>11.060440015358038</v>
      </c>
      <c r="G17" s="2">
        <v>4417</v>
      </c>
      <c r="H17" s="2">
        <v>7.6</v>
      </c>
      <c r="I17" s="3">
        <f t="shared" si="2"/>
        <v>4228.333333333333</v>
      </c>
      <c r="J17" s="3">
        <f t="shared" si="3"/>
        <v>13.419885742186231</v>
      </c>
      <c r="K17" s="6">
        <f t="shared" si="4"/>
        <v>0.31738003331934328</v>
      </c>
      <c r="L17" s="6">
        <f t="shared" si="5"/>
        <v>4.2713757452267753</v>
      </c>
    </row>
    <row r="18" spans="1:12" x14ac:dyDescent="0.2">
      <c r="A18" s="2" t="s">
        <v>21</v>
      </c>
      <c r="B18" s="2">
        <v>107</v>
      </c>
      <c r="C18" s="2">
        <v>108</v>
      </c>
      <c r="D18" s="2">
        <v>83</v>
      </c>
      <c r="E18" s="3">
        <f t="shared" si="0"/>
        <v>99.333333333333329</v>
      </c>
      <c r="F18" s="3">
        <f t="shared" si="1"/>
        <v>14.153915830374785</v>
      </c>
      <c r="G18" s="2">
        <v>4417</v>
      </c>
      <c r="H18" s="2">
        <v>7.6</v>
      </c>
      <c r="I18" s="3">
        <f t="shared" si="2"/>
        <v>4317.666666666667</v>
      </c>
      <c r="J18" s="3">
        <f t="shared" si="3"/>
        <v>16.065283481262753</v>
      </c>
      <c r="K18" s="6">
        <f t="shared" si="4"/>
        <v>0.37208253256997031</v>
      </c>
      <c r="L18" s="6">
        <f t="shared" si="5"/>
        <v>2.2488868764621537</v>
      </c>
    </row>
    <row r="19" spans="1:12" x14ac:dyDescent="0.2">
      <c r="A19" s="2" t="s">
        <v>22</v>
      </c>
      <c r="B19" s="2">
        <v>132</v>
      </c>
      <c r="C19" s="2">
        <v>91</v>
      </c>
      <c r="D19" s="2">
        <v>98</v>
      </c>
      <c r="E19" s="3">
        <f t="shared" si="0"/>
        <v>107</v>
      </c>
      <c r="F19" s="3">
        <f t="shared" si="1"/>
        <v>21.931712199461309</v>
      </c>
      <c r="G19" s="2">
        <v>4417</v>
      </c>
      <c r="H19" s="2">
        <v>7.6</v>
      </c>
      <c r="I19" s="3">
        <f t="shared" si="2"/>
        <v>4310</v>
      </c>
      <c r="J19" s="3">
        <f t="shared" si="3"/>
        <v>23.211204191079791</v>
      </c>
      <c r="K19" s="6">
        <f t="shared" si="4"/>
        <v>0.53854302067470505</v>
      </c>
      <c r="L19" s="6">
        <f t="shared" si="5"/>
        <v>2.4224586823635952</v>
      </c>
    </row>
    <row r="20" spans="1:12" x14ac:dyDescent="0.2">
      <c r="A20" s="2" t="s">
        <v>23</v>
      </c>
      <c r="B20" s="2">
        <v>148</v>
      </c>
      <c r="C20" s="2">
        <v>164</v>
      </c>
      <c r="D20" s="2">
        <v>142</v>
      </c>
      <c r="E20" s="3">
        <f t="shared" si="0"/>
        <v>151.33333333333334</v>
      </c>
      <c r="F20" s="3">
        <f t="shared" si="1"/>
        <v>11.372481406154654</v>
      </c>
      <c r="G20" s="2">
        <v>4417</v>
      </c>
      <c r="H20" s="2">
        <v>7.6</v>
      </c>
      <c r="I20" s="3">
        <f t="shared" si="2"/>
        <v>4265.666666666667</v>
      </c>
      <c r="J20" s="3">
        <f t="shared" si="3"/>
        <v>13.678206510114304</v>
      </c>
      <c r="K20" s="6">
        <f t="shared" si="4"/>
        <v>0.32065811932752136</v>
      </c>
      <c r="L20" s="6">
        <f t="shared" si="5"/>
        <v>3.4261565164893217</v>
      </c>
    </row>
    <row r="21" spans="1:12" x14ac:dyDescent="0.2">
      <c r="A21" s="2" t="s">
        <v>24</v>
      </c>
      <c r="B21" s="2">
        <v>103</v>
      </c>
      <c r="C21" s="2">
        <v>92</v>
      </c>
      <c r="D21" s="2">
        <v>80</v>
      </c>
      <c r="E21" s="3">
        <f t="shared" si="0"/>
        <v>91.666666666666671</v>
      </c>
      <c r="F21" s="3">
        <f t="shared" si="1"/>
        <v>11.503622617824957</v>
      </c>
      <c r="G21" s="2">
        <v>4417</v>
      </c>
      <c r="H21" s="2">
        <v>7.6</v>
      </c>
      <c r="I21" s="3">
        <f t="shared" si="2"/>
        <v>4325.333333333333</v>
      </c>
      <c r="J21" s="3">
        <f t="shared" si="3"/>
        <v>13.787433892256162</v>
      </c>
      <c r="K21" s="6">
        <f t="shared" si="4"/>
        <v>0.31876003141775966</v>
      </c>
      <c r="L21" s="6">
        <f t="shared" si="5"/>
        <v>2.0753150705607126</v>
      </c>
    </row>
    <row r="22" spans="1:12" x14ac:dyDescent="0.2">
      <c r="A22" s="2" t="s">
        <v>25</v>
      </c>
      <c r="B22" s="2">
        <v>96</v>
      </c>
      <c r="C22" s="2">
        <v>130</v>
      </c>
      <c r="D22" s="2">
        <v>138</v>
      </c>
      <c r="E22" s="3">
        <f t="shared" si="0"/>
        <v>121.33333333333333</v>
      </c>
      <c r="F22" s="3">
        <f t="shared" si="1"/>
        <v>22.300971578236947</v>
      </c>
      <c r="G22" s="2">
        <v>4417</v>
      </c>
      <c r="H22" s="2">
        <v>7.6</v>
      </c>
      <c r="I22" s="3">
        <f t="shared" si="2"/>
        <v>4295.666666666667</v>
      </c>
      <c r="J22" s="3">
        <f t="shared" si="3"/>
        <v>23.560418785185718</v>
      </c>
      <c r="K22" s="6">
        <f t="shared" si="4"/>
        <v>0.54846943707268681</v>
      </c>
      <c r="L22" s="6">
        <f t="shared" si="5"/>
        <v>2.7469624933967247</v>
      </c>
    </row>
    <row r="23" spans="1:12" x14ac:dyDescent="0.2">
      <c r="A23" s="2" t="s">
        <v>26</v>
      </c>
      <c r="B23" s="2">
        <v>60</v>
      </c>
      <c r="C23" s="2">
        <v>74</v>
      </c>
      <c r="D23" s="2">
        <v>72</v>
      </c>
      <c r="E23" s="3">
        <f t="shared" si="0"/>
        <v>68.666666666666671</v>
      </c>
      <c r="F23" s="3">
        <f t="shared" si="1"/>
        <v>7.5718777944003657</v>
      </c>
      <c r="G23" s="2">
        <v>4417</v>
      </c>
      <c r="H23" s="2">
        <v>7.6</v>
      </c>
      <c r="I23" s="3">
        <f t="shared" si="2"/>
        <v>4348.333333333333</v>
      </c>
      <c r="J23" s="3">
        <f t="shared" si="3"/>
        <v>10.728156101275435</v>
      </c>
      <c r="K23" s="6">
        <f t="shared" si="4"/>
        <v>0.24671880646858035</v>
      </c>
      <c r="L23" s="6">
        <f t="shared" si="5"/>
        <v>1.5545996528563883</v>
      </c>
    </row>
    <row r="25" spans="1:12" x14ac:dyDescent="0.2">
      <c r="H25" s="8" t="s">
        <v>36</v>
      </c>
      <c r="I25" s="3">
        <f>MIN(I4:I23)</f>
        <v>4104.333333333333</v>
      </c>
    </row>
    <row r="26" spans="1:12" x14ac:dyDescent="0.2">
      <c r="H26" s="8" t="s">
        <v>37</v>
      </c>
      <c r="I26" s="3">
        <f>MAX(I4:I23)</f>
        <v>4376.333333333333</v>
      </c>
    </row>
    <row r="27" spans="1:12" x14ac:dyDescent="0.2">
      <c r="H27" s="8" t="s">
        <v>38</v>
      </c>
      <c r="I27" s="3">
        <f>I26-I25</f>
        <v>272</v>
      </c>
    </row>
  </sheetData>
  <mergeCells count="3">
    <mergeCell ref="B2:F2"/>
    <mergeCell ref="G2:H2"/>
    <mergeCell ref="I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Barott</dc:creator>
  <cp:lastModifiedBy>Katie Barott</cp:lastModifiedBy>
  <dcterms:created xsi:type="dcterms:W3CDTF">2016-09-14T18:58:05Z</dcterms:created>
  <dcterms:modified xsi:type="dcterms:W3CDTF">2016-09-14T21:36:45Z</dcterms:modified>
</cp:coreProperties>
</file>