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katiebarott/Google Drive/HIMB PGA project files/Tanks/ResponseVariables/Respirometry/"/>
    </mc:Choice>
  </mc:AlternateContent>
  <bookViews>
    <workbookView xWindow="40" yWindow="460" windowWidth="24560" windowHeight="14040" tabRatio="50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2" i="1" l="1"/>
  <c r="P24" i="1"/>
  <c r="K8" i="3"/>
  <c r="L8" i="3"/>
  <c r="K9" i="3"/>
  <c r="L9" i="3"/>
  <c r="K10" i="3"/>
  <c r="L10" i="3"/>
  <c r="K11" i="3"/>
  <c r="L11" i="3"/>
  <c r="J11" i="3"/>
  <c r="J10" i="3"/>
  <c r="J9" i="3"/>
  <c r="J8" i="3"/>
  <c r="K5" i="3"/>
  <c r="K4" i="3"/>
  <c r="K3" i="3"/>
  <c r="K2" i="3"/>
  <c r="L2" i="3"/>
  <c r="L3" i="3"/>
  <c r="L4" i="3"/>
  <c r="L5" i="3"/>
  <c r="J5" i="3"/>
  <c r="J4" i="3"/>
  <c r="J3" i="3"/>
  <c r="J2" i="3"/>
  <c r="H3" i="1"/>
  <c r="L3" i="1"/>
  <c r="N3" i="1"/>
  <c r="Q3" i="1"/>
  <c r="I3" i="1"/>
  <c r="M3" i="1"/>
  <c r="O3" i="1"/>
  <c r="R3" i="1"/>
  <c r="S3" i="1"/>
  <c r="H4" i="1"/>
  <c r="L4" i="1"/>
  <c r="N4" i="1"/>
  <c r="Q4" i="1"/>
  <c r="I4" i="1"/>
  <c r="M4" i="1"/>
  <c r="O4" i="1"/>
  <c r="R4" i="1"/>
  <c r="S4" i="1"/>
  <c r="H5" i="1"/>
  <c r="L5" i="1"/>
  <c r="N5" i="1"/>
  <c r="Q5" i="1"/>
  <c r="I5" i="1"/>
  <c r="M5" i="1"/>
  <c r="O5" i="1"/>
  <c r="R5" i="1"/>
  <c r="S5" i="1"/>
  <c r="H6" i="1"/>
  <c r="L6" i="1"/>
  <c r="N6" i="1"/>
  <c r="Q6" i="1"/>
  <c r="I6" i="1"/>
  <c r="M6" i="1"/>
  <c r="O6" i="1"/>
  <c r="R6" i="1"/>
  <c r="S6" i="1"/>
  <c r="H7" i="1"/>
  <c r="L7" i="1"/>
  <c r="N7" i="1"/>
  <c r="Q7" i="1"/>
  <c r="I7" i="1"/>
  <c r="M7" i="1"/>
  <c r="O7" i="1"/>
  <c r="R7" i="1"/>
  <c r="S7" i="1"/>
  <c r="H8" i="1"/>
  <c r="L8" i="1"/>
  <c r="N8" i="1"/>
  <c r="Q8" i="1"/>
  <c r="I8" i="1"/>
  <c r="M8" i="1"/>
  <c r="O8" i="1"/>
  <c r="R8" i="1"/>
  <c r="S8" i="1"/>
  <c r="H9" i="1"/>
  <c r="L9" i="1"/>
  <c r="N9" i="1"/>
  <c r="Q9" i="1"/>
  <c r="I9" i="1"/>
  <c r="M9" i="1"/>
  <c r="O9" i="1"/>
  <c r="R9" i="1"/>
  <c r="S9" i="1"/>
  <c r="H10" i="1"/>
  <c r="L10" i="1"/>
  <c r="N10" i="1"/>
  <c r="Q10" i="1"/>
  <c r="I10" i="1"/>
  <c r="M10" i="1"/>
  <c r="O10" i="1"/>
  <c r="R10" i="1"/>
  <c r="S10" i="1"/>
  <c r="H11" i="1"/>
  <c r="L11" i="1"/>
  <c r="N11" i="1"/>
  <c r="Q11" i="1"/>
  <c r="I11" i="1"/>
  <c r="M11" i="1"/>
  <c r="O11" i="1"/>
  <c r="R11" i="1"/>
  <c r="S11" i="1"/>
  <c r="H12" i="1"/>
  <c r="L12" i="1"/>
  <c r="N12" i="1"/>
  <c r="I12" i="1"/>
  <c r="M12" i="1"/>
  <c r="O12" i="1"/>
  <c r="R12" i="1"/>
  <c r="S12" i="1"/>
  <c r="H13" i="1"/>
  <c r="L13" i="1"/>
  <c r="N13" i="1"/>
  <c r="Q13" i="1"/>
  <c r="I13" i="1"/>
  <c r="M13" i="1"/>
  <c r="O13" i="1"/>
  <c r="R13" i="1"/>
  <c r="S13" i="1"/>
  <c r="H14" i="1"/>
  <c r="L14" i="1"/>
  <c r="N14" i="1"/>
  <c r="Q14" i="1"/>
  <c r="I14" i="1"/>
  <c r="M14" i="1"/>
  <c r="O14" i="1"/>
  <c r="R14" i="1"/>
  <c r="S14" i="1"/>
  <c r="H15" i="1"/>
  <c r="L15" i="1"/>
  <c r="N15" i="1"/>
  <c r="Q15" i="1"/>
  <c r="I15" i="1"/>
  <c r="M15" i="1"/>
  <c r="O15" i="1"/>
  <c r="R15" i="1"/>
  <c r="S15" i="1"/>
  <c r="H16" i="1"/>
  <c r="L16" i="1"/>
  <c r="N16" i="1"/>
  <c r="Q16" i="1"/>
  <c r="I16" i="1"/>
  <c r="M16" i="1"/>
  <c r="O16" i="1"/>
  <c r="R16" i="1"/>
  <c r="S16" i="1"/>
  <c r="H17" i="1"/>
  <c r="L17" i="1"/>
  <c r="N17" i="1"/>
  <c r="Q17" i="1"/>
  <c r="I17" i="1"/>
  <c r="M17" i="1"/>
  <c r="O17" i="1"/>
  <c r="R17" i="1"/>
  <c r="S17" i="1"/>
  <c r="H18" i="1"/>
  <c r="L18" i="1"/>
  <c r="N18" i="1"/>
  <c r="Q18" i="1"/>
  <c r="I18" i="1"/>
  <c r="M18" i="1"/>
  <c r="O18" i="1"/>
  <c r="R18" i="1"/>
  <c r="S18" i="1"/>
  <c r="H19" i="1"/>
  <c r="L19" i="1"/>
  <c r="N19" i="1"/>
  <c r="Q19" i="1"/>
  <c r="I19" i="1"/>
  <c r="M19" i="1"/>
  <c r="O19" i="1"/>
  <c r="R19" i="1"/>
  <c r="S19" i="1"/>
  <c r="H20" i="1"/>
  <c r="L20" i="1"/>
  <c r="N20" i="1"/>
  <c r="Q20" i="1"/>
  <c r="I20" i="1"/>
  <c r="M20" i="1"/>
  <c r="O20" i="1"/>
  <c r="R20" i="1"/>
  <c r="S20" i="1"/>
  <c r="H21" i="1"/>
  <c r="L21" i="1"/>
  <c r="N21" i="1"/>
  <c r="Q21" i="1"/>
  <c r="I21" i="1"/>
  <c r="M21" i="1"/>
  <c r="O21" i="1"/>
  <c r="R21" i="1"/>
  <c r="S21" i="1"/>
  <c r="H2" i="1"/>
  <c r="L2" i="1"/>
  <c r="N2" i="1"/>
  <c r="Q2" i="1"/>
  <c r="I2" i="1"/>
  <c r="M2" i="1"/>
  <c r="O2" i="1"/>
  <c r="R2" i="1"/>
  <c r="S2" i="1"/>
  <c r="B3" i="2"/>
  <c r="C3" i="2"/>
  <c r="D3" i="2"/>
  <c r="B4" i="2"/>
  <c r="C4" i="2"/>
  <c r="D4" i="2"/>
  <c r="B5" i="2"/>
  <c r="C5" i="2"/>
  <c r="D5" i="2"/>
  <c r="B2" i="2"/>
  <c r="C2" i="2"/>
  <c r="D2" i="2"/>
</calcChain>
</file>

<file path=xl/sharedStrings.xml><?xml version="1.0" encoding="utf-8"?>
<sst xmlns="http://schemas.openxmlformats.org/spreadsheetml/2006/main" count="169" uniqueCount="58">
  <si>
    <t>Coral</t>
  </si>
  <si>
    <t>A110</t>
  </si>
  <si>
    <t>A87</t>
  </si>
  <si>
    <t>A105</t>
  </si>
  <si>
    <t>A107</t>
  </si>
  <si>
    <t>A114</t>
  </si>
  <si>
    <t>A85</t>
  </si>
  <si>
    <t>A69</t>
  </si>
  <si>
    <t>A106</t>
  </si>
  <si>
    <t>A123</t>
  </si>
  <si>
    <t>A115</t>
  </si>
  <si>
    <t>A125</t>
  </si>
  <si>
    <t>A67</t>
  </si>
  <si>
    <t>A28</t>
  </si>
  <si>
    <t>A91</t>
  </si>
  <si>
    <t>A119</t>
  </si>
  <si>
    <t>A97</t>
  </si>
  <si>
    <t>A100</t>
  </si>
  <si>
    <t>A101</t>
  </si>
  <si>
    <t>A111</t>
  </si>
  <si>
    <t>A120</t>
  </si>
  <si>
    <t>Vol_respirometer_SD</t>
  </si>
  <si>
    <t>Pnet_umol/L/min</t>
  </si>
  <si>
    <t>Rdark_umol/L/min</t>
  </si>
  <si>
    <t>Vol_respirometer_mL</t>
  </si>
  <si>
    <t>Treatment</t>
  </si>
  <si>
    <t>History</t>
  </si>
  <si>
    <t>Ambient</t>
  </si>
  <si>
    <t>CO2</t>
  </si>
  <si>
    <t>NB</t>
  </si>
  <si>
    <t>B</t>
  </si>
  <si>
    <t>Blank_Pnet_umol/L/m</t>
  </si>
  <si>
    <t>Blank_Rdark_umol/L/m</t>
  </si>
  <si>
    <t>Pnet_umol/min</t>
  </si>
  <si>
    <t>Rdark_umol/min</t>
  </si>
  <si>
    <t>Background_Pnet_umol/min</t>
  </si>
  <si>
    <t>Background_Rdark_umol/min</t>
  </si>
  <si>
    <t>Coral_Pnet_umol/min</t>
  </si>
  <si>
    <t>Coral_Rdark_umol/min</t>
  </si>
  <si>
    <t>SA_cm2</t>
  </si>
  <si>
    <t>Coral_Pnet_umol/cm2/min</t>
  </si>
  <si>
    <t>Coral_Rdark_umol/cm2/min</t>
  </si>
  <si>
    <t>Coral_Pgross_umol/cm2/min</t>
  </si>
  <si>
    <t>B amb</t>
  </si>
  <si>
    <t>NB amb</t>
  </si>
  <si>
    <t>B co2</t>
  </si>
  <si>
    <t>NB co2</t>
  </si>
  <si>
    <t>Pnet</t>
  </si>
  <si>
    <t>Rdk</t>
  </si>
  <si>
    <t>Pgross</t>
  </si>
  <si>
    <t>*not normalized to SA</t>
  </si>
  <si>
    <t>B-Amb</t>
  </si>
  <si>
    <t>NB-Amb</t>
  </si>
  <si>
    <t>B-CO2</t>
  </si>
  <si>
    <t>NB-CO2</t>
  </si>
  <si>
    <t>R</t>
  </si>
  <si>
    <t>Avg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</si>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</sst>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ont="1"/>
    <xf numFmtId="0" fontId="1" fillId="0" borderId="0" xfId="0" applyFont="1"/>
    <xf numFmtId="1" fontId="0" fillId="0" borderId="0" xfId="0" applyNumberFormat="1"/>
    <xf numFmtId="0" fontId="0" fillId="0" borderId="0" xfId="0" applyFont="1" applyFill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Pnet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B amb</c:v>
                </c:pt>
                <c:pt idx="1">
                  <c:v>NB amb</c:v>
                </c:pt>
                <c:pt idx="2">
                  <c:v>B co2</c:v>
                </c:pt>
                <c:pt idx="3">
                  <c:v>NB co2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4"/>
                <c:pt idx="0">
                  <c:v>3.741634373333333</c:v>
                </c:pt>
                <c:pt idx="1">
                  <c:v>4.07441086</c:v>
                </c:pt>
                <c:pt idx="2">
                  <c:v>4.670685759999999</c:v>
                </c:pt>
                <c:pt idx="3">
                  <c:v>3.938911146666667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Rdk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B amb</c:v>
                </c:pt>
                <c:pt idx="1">
                  <c:v>NB amb</c:v>
                </c:pt>
                <c:pt idx="2">
                  <c:v>B co2</c:v>
                </c:pt>
                <c:pt idx="3">
                  <c:v>NB co2</c:v>
                </c:pt>
              </c:strCache>
            </c:strRef>
          </c:cat>
          <c:val>
            <c:numRef>
              <c:f>Sheet2!$C$2:$C$5</c:f>
              <c:numCache>
                <c:formatCode>General</c:formatCode>
                <c:ptCount val="4"/>
                <c:pt idx="0">
                  <c:v>-1.93896936</c:v>
                </c:pt>
                <c:pt idx="1">
                  <c:v>-1.822864013333333</c:v>
                </c:pt>
                <c:pt idx="2">
                  <c:v>-1.613354253333333</c:v>
                </c:pt>
                <c:pt idx="3">
                  <c:v>-1.407324933333333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1986592"/>
        <c:axId val="1930815728"/>
      </c:barChart>
      <c:catAx>
        <c:axId val="190198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815728"/>
        <c:crosses val="autoZero"/>
        <c:auto val="1"/>
        <c:lblAlgn val="ctr"/>
        <c:lblOffset val="100"/>
        <c:noMultiLvlLbl val="0"/>
      </c:catAx>
      <c:valAx>
        <c:axId val="19308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98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Pgross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B amb</c:v>
                </c:pt>
                <c:pt idx="1">
                  <c:v>NB amb</c:v>
                </c:pt>
                <c:pt idx="2">
                  <c:v>B co2</c:v>
                </c:pt>
                <c:pt idx="3">
                  <c:v>NB co2</c:v>
                </c:pt>
              </c:strCache>
            </c:strRef>
          </c:cat>
          <c:val>
            <c:numRef>
              <c:f>Sheet2!$D$2:$D$5</c:f>
              <c:numCache>
                <c:formatCode>General</c:formatCode>
                <c:ptCount val="4"/>
                <c:pt idx="0">
                  <c:v>5.680603733333333</c:v>
                </c:pt>
                <c:pt idx="1">
                  <c:v>5.897274873333334</c:v>
                </c:pt>
                <c:pt idx="2">
                  <c:v>6.284040013333332</c:v>
                </c:pt>
                <c:pt idx="3">
                  <c:v>5.34623608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5022528"/>
        <c:axId val="1930578560"/>
      </c:barChart>
      <c:catAx>
        <c:axId val="192502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578560"/>
        <c:crosses val="autoZero"/>
        <c:auto val="1"/>
        <c:lblAlgn val="ctr"/>
        <c:lblOffset val="100"/>
        <c:noMultiLvlLbl val="0"/>
      </c:catAx>
      <c:valAx>
        <c:axId val="193057856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0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Pnet (+SD)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Sheet3!$J$1</c:f>
              <c:strCache>
                <c:ptCount val="1"/>
                <c:pt idx="0">
                  <c:v>Pnet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Sheet3!$J$8:$J$11</c:f>
                <c:numCache>
                  <c:formatCode>General</c:formatCode>
                  <c:ptCount val="4"/>
                  <c:pt idx="0">
                    <c:v>0.00408569490598293</c:v>
                  </c:pt>
                  <c:pt idx="1">
                    <c:v>0.00248604443109278</c:v>
                  </c:pt>
                  <c:pt idx="2">
                    <c:v>0.00830776434914369</c:v>
                  </c:pt>
                  <c:pt idx="3">
                    <c:v>0.00487744359382862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Sheet3!$I$2:$I$5</c:f>
              <c:strCache>
                <c:ptCount val="4"/>
                <c:pt idx="0">
                  <c:v>B-Amb</c:v>
                </c:pt>
                <c:pt idx="1">
                  <c:v>NB-Amb</c:v>
                </c:pt>
                <c:pt idx="2">
                  <c:v>B-CO2</c:v>
                </c:pt>
                <c:pt idx="3">
                  <c:v>NB-CO2</c:v>
                </c:pt>
              </c:strCache>
            </c:strRef>
          </c:cat>
          <c:val>
            <c:numRef>
              <c:f>Sheet3!$J$2:$J$5</c:f>
              <c:numCache>
                <c:formatCode>General</c:formatCode>
                <c:ptCount val="4"/>
                <c:pt idx="0">
                  <c:v>0.0158714737116445</c:v>
                </c:pt>
                <c:pt idx="1">
                  <c:v>0.0160916333038981</c:v>
                </c:pt>
                <c:pt idx="2">
                  <c:v>0.033160935179322</c:v>
                </c:pt>
                <c:pt idx="3">
                  <c:v>0.0180962298917244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5830112"/>
        <c:axId val="1900806608"/>
      </c:barChart>
      <c:catAx>
        <c:axId val="193583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806608"/>
        <c:crosses val="autoZero"/>
        <c:auto val="1"/>
        <c:lblAlgn val="ctr"/>
        <c:lblOffset val="100"/>
        <c:noMultiLvlLbl val="0"/>
      </c:catAx>
      <c:valAx>
        <c:axId val="19008066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83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Sheet3!$K$1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Ref>
                <c:f>Sheet3!$K$8:$K$11</c:f>
                <c:numCache>
                  <c:formatCode>General</c:formatCode>
                  <c:ptCount val="4"/>
                  <c:pt idx="0">
                    <c:v>0.00289666543455902</c:v>
                  </c:pt>
                  <c:pt idx="1">
                    <c:v>0.00248896297316395</c:v>
                  </c:pt>
                  <c:pt idx="2">
                    <c:v>0.00456984543684402</c:v>
                  </c:pt>
                  <c:pt idx="3">
                    <c:v>0.0020559684238785</c:v>
                  </c:pt>
                </c:numCache>
              </c:numRef>
            </c:plus>
            <c:minus>
              <c:numRef>
                <c:f>Sheet3!$K$8:$K$11</c:f>
                <c:numCache>
                  <c:formatCode>General</c:formatCode>
                  <c:ptCount val="4"/>
                  <c:pt idx="0">
                    <c:v>0.00289666543455902</c:v>
                  </c:pt>
                  <c:pt idx="1">
                    <c:v>0.00248896297316395</c:v>
                  </c:pt>
                  <c:pt idx="2">
                    <c:v>0.00456984543684402</c:v>
                  </c:pt>
                  <c:pt idx="3">
                    <c:v>0.0020559684238785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Sheet3!$I$2:$I$5</c:f>
              <c:strCache>
                <c:ptCount val="4"/>
                <c:pt idx="0">
                  <c:v>B-Amb</c:v>
                </c:pt>
                <c:pt idx="1">
                  <c:v>NB-Amb</c:v>
                </c:pt>
                <c:pt idx="2">
                  <c:v>B-CO2</c:v>
                </c:pt>
                <c:pt idx="3">
                  <c:v>NB-CO2</c:v>
                </c:pt>
              </c:strCache>
            </c:strRef>
          </c:cat>
          <c:val>
            <c:numRef>
              <c:f>Sheet3!$K$2:$K$5</c:f>
              <c:numCache>
                <c:formatCode>General</c:formatCode>
                <c:ptCount val="4"/>
                <c:pt idx="0">
                  <c:v>-0.00813310289048102</c:v>
                </c:pt>
                <c:pt idx="1">
                  <c:v>-0.00745734858701158</c:v>
                </c:pt>
                <c:pt idx="2">
                  <c:v>-0.0115570570808407</c:v>
                </c:pt>
                <c:pt idx="3">
                  <c:v>-0.00651065666101354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6299536"/>
        <c:axId val="1886030656"/>
      </c:barChart>
      <c:catAx>
        <c:axId val="188629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030656"/>
        <c:crosses val="autoZero"/>
        <c:auto val="1"/>
        <c:lblAlgn val="ctr"/>
        <c:lblOffset val="100"/>
        <c:noMultiLvlLbl val="0"/>
      </c:catAx>
      <c:valAx>
        <c:axId val="18860306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29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Sheet3!$L$1</c:f>
              <c:strCache>
                <c:ptCount val="1"/>
                <c:pt idx="0">
                  <c:v>Pgross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Sheet3!$L$8:$L$11</c:f>
                <c:numCache>
                  <c:formatCode>General</c:formatCode>
                  <c:ptCount val="4"/>
                  <c:pt idx="0">
                    <c:v>0.00639109742713897</c:v>
                  </c:pt>
                  <c:pt idx="1">
                    <c:v>0.00446829134278032</c:v>
                  </c:pt>
                  <c:pt idx="2">
                    <c:v>0.0127403835003014</c:v>
                  </c:pt>
                  <c:pt idx="3">
                    <c:v>0.00672208048237883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Sheet3!$I$2:$I$5</c:f>
              <c:strCache>
                <c:ptCount val="4"/>
                <c:pt idx="0">
                  <c:v>B-Amb</c:v>
                </c:pt>
                <c:pt idx="1">
                  <c:v>NB-Amb</c:v>
                </c:pt>
                <c:pt idx="2">
                  <c:v>B-CO2</c:v>
                </c:pt>
                <c:pt idx="3">
                  <c:v>NB-CO2</c:v>
                </c:pt>
              </c:strCache>
            </c:strRef>
          </c:cat>
          <c:val>
            <c:numRef>
              <c:f>Sheet3!$L$2:$L$5</c:f>
              <c:numCache>
                <c:formatCode>General</c:formatCode>
                <c:ptCount val="4"/>
                <c:pt idx="0">
                  <c:v>0.0240045766021255</c:v>
                </c:pt>
                <c:pt idx="1">
                  <c:v>0.0235489818909097</c:v>
                </c:pt>
                <c:pt idx="2">
                  <c:v>0.0447179922601626</c:v>
                </c:pt>
                <c:pt idx="3">
                  <c:v>0.0246068865527379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9749376"/>
        <c:axId val="1972625616"/>
      </c:barChart>
      <c:catAx>
        <c:axId val="192974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625616"/>
        <c:crosses val="autoZero"/>
        <c:auto val="1"/>
        <c:lblAlgn val="ctr"/>
        <c:lblOffset val="100"/>
        <c:noMultiLvlLbl val="0"/>
      </c:catAx>
      <c:valAx>
        <c:axId val="1972625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74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6</xdr:row>
      <xdr:rowOff>127000</xdr:rowOff>
    </xdr:from>
    <xdr:to>
      <xdr:col>9</xdr:col>
      <xdr:colOff>571500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673100</xdr:colOff>
      <xdr:row>6</xdr:row>
      <xdr:rowOff>107950</xdr:rowOff>
    </xdr:from>
    <xdr:to>
      <xdr:col>17</xdr:col>
      <xdr:colOff>482600</xdr:colOff>
      <xdr:row>22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11</xdr:row>
      <xdr:rowOff>95250</xdr:rowOff>
    </xdr:from>
    <xdr:to>
      <xdr:col>12</xdr:col>
      <xdr:colOff>711200</xdr:colOff>
      <xdr:row>24</xdr:row>
      <xdr:rowOff>196850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24</xdr:row>
      <xdr:rowOff>95250</xdr:rowOff>
    </xdr:from>
    <xdr:to>
      <xdr:col>12</xdr:col>
      <xdr:colOff>635000</xdr:colOff>
      <xdr:row>37</xdr:row>
      <xdr:rowOff>196850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723900</xdr:colOff>
      <xdr:row>11</xdr:row>
      <xdr:rowOff>95250</xdr:rowOff>
    </xdr:from>
    <xdr:to>
      <xdr:col>18</xdr:col>
      <xdr:colOff>342900</xdr:colOff>
      <xdr:row>24</xdr:row>
      <xdr:rowOff>196850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zoomScale="130" zoomScaleNormal="130" zoomScalePageLayoutView="130" workbookViewId="0">
      <pane xSplit="3" ySplit="1" topLeftCell="N2" activePane="bottomRight" state="frozen"/>
      <selection pane="topRight" activeCell="D1" sqref="D1"/>
      <selection pane="bottomLeft" activeCell="A2" sqref="A2"/>
      <selection pane="bottomRight" activeCell="Q22" sqref="Q22"/>
    </sheetView>
  </sheetViews>
  <sheetFormatPr baseColWidth="10" defaultRowHeight="16" x14ac:dyDescent="0.2"/>
  <cols>
    <col min="1" max="1" width="6.6640625" customWidth="1"/>
    <col min="2" max="2" width="7" bestFit="1" customWidth="1"/>
    <col min="3" max="3" width="9.83203125" bestFit="1" customWidth="1"/>
    <col min="4" max="4" width="19.5" bestFit="1" customWidth="1"/>
    <col min="5" max="5" width="19.1640625" bestFit="1" customWidth="1"/>
    <col min="6" max="6" width="16" bestFit="1" customWidth="1"/>
    <col min="7" max="7" width="17.1640625" bestFit="1" customWidth="1"/>
    <col min="8" max="9" width="17.1640625" customWidth="1"/>
    <col min="10" max="10" width="20.33203125" bestFit="1" customWidth="1"/>
    <col min="11" max="11" width="21.33203125" bestFit="1" customWidth="1"/>
    <col min="12" max="12" width="25.5" bestFit="1" customWidth="1"/>
    <col min="13" max="13" width="26.5" bestFit="1" customWidth="1"/>
    <col min="14" max="14" width="19.83203125" bestFit="1" customWidth="1"/>
    <col min="15" max="15" width="21.33203125" customWidth="1"/>
    <col min="16" max="16" width="14.33203125" customWidth="1"/>
    <col min="17" max="17" width="24.33203125" bestFit="1" customWidth="1"/>
    <col min="18" max="18" width="25.33203125" bestFit="1" customWidth="1"/>
    <col min="19" max="19" width="25.83203125" bestFit="1" customWidth="1"/>
  </cols>
  <sheetData>
    <row r="1" spans="1:19" s="2" customFormat="1" x14ac:dyDescent="0.2">
      <c r="A1" s="2" t="s">
        <v>0</v>
      </c>
      <c r="B1" s="2" t="s">
        <v>26</v>
      </c>
      <c r="C1" s="2" t="s">
        <v>25</v>
      </c>
      <c r="D1" s="2" t="s">
        <v>24</v>
      </c>
      <c r="E1" s="2" t="s">
        <v>21</v>
      </c>
      <c r="F1" s="2" t="s">
        <v>22</v>
      </c>
      <c r="G1" s="2" t="s">
        <v>23</v>
      </c>
      <c r="H1" s="2" t="s">
        <v>33</v>
      </c>
      <c r="I1" s="2" t="s">
        <v>34</v>
      </c>
      <c r="J1" s="2" t="s">
        <v>31</v>
      </c>
      <c r="K1" s="2" t="s">
        <v>32</v>
      </c>
      <c r="L1" s="2" t="s">
        <v>35</v>
      </c>
      <c r="M1" s="2" t="s">
        <v>36</v>
      </c>
      <c r="N1" s="2" t="s">
        <v>37</v>
      </c>
      <c r="O1" s="2" t="s">
        <v>38</v>
      </c>
      <c r="P1" s="2" t="s">
        <v>39</v>
      </c>
      <c r="Q1" s="2" t="s">
        <v>40</v>
      </c>
      <c r="R1" s="2" t="s">
        <v>41</v>
      </c>
      <c r="S1" s="2" t="s">
        <v>42</v>
      </c>
    </row>
    <row r="2" spans="1:19" x14ac:dyDescent="0.2">
      <c r="A2" s="1" t="s">
        <v>1</v>
      </c>
      <c r="B2" s="1" t="s">
        <v>30</v>
      </c>
      <c r="C2" s="1" t="s">
        <v>27</v>
      </c>
      <c r="D2" s="3">
        <v>4308</v>
      </c>
      <c r="E2" s="3">
        <v>21.089333796969498</v>
      </c>
      <c r="F2">
        <v>0.68330000000000002</v>
      </c>
      <c r="G2">
        <v>-0.33979999999999999</v>
      </c>
      <c r="H2">
        <f t="shared" ref="H2:H21" si="0">F2*D2/1000</f>
        <v>2.9436564000000005</v>
      </c>
      <c r="I2">
        <f t="shared" ref="I2:I21" si="1">G2*D2/1000</f>
        <v>-1.4638584000000001</v>
      </c>
      <c r="J2">
        <v>6.0600000000000001E-2</v>
      </c>
      <c r="K2">
        <v>-2.3300000000000001E-2</v>
      </c>
      <c r="L2">
        <f t="shared" ref="L2:L21" si="2">J2*D2/1000</f>
        <v>0.26106479999999999</v>
      </c>
      <c r="M2">
        <f t="shared" ref="M2:M21" si="3">K2*D2/1000</f>
        <v>-0.1003764</v>
      </c>
      <c r="N2">
        <f t="shared" ref="N2:N21" si="4">H2-L2</f>
        <v>2.6825916000000003</v>
      </c>
      <c r="O2">
        <f t="shared" ref="O2:O21" si="5">I2-M2</f>
        <v>-1.3634820000000001</v>
      </c>
      <c r="P2">
        <v>172.81917999999999</v>
      </c>
      <c r="Q2">
        <f>N2/P2</f>
        <v>1.5522534015032362E-2</v>
      </c>
      <c r="R2">
        <f>O2/P2</f>
        <v>-7.8896451192512328E-3</v>
      </c>
      <c r="S2">
        <f>Q2-R2</f>
        <v>2.3412179134283596E-2</v>
      </c>
    </row>
    <row r="3" spans="1:19" x14ac:dyDescent="0.2">
      <c r="A3" s="1" t="s">
        <v>5</v>
      </c>
      <c r="B3" s="1" t="s">
        <v>30</v>
      </c>
      <c r="C3" s="1" t="s">
        <v>27</v>
      </c>
      <c r="D3" s="3">
        <v>4314</v>
      </c>
      <c r="E3" s="3">
        <v>31.918019988714839</v>
      </c>
      <c r="F3">
        <v>1.0414000000000001</v>
      </c>
      <c r="G3">
        <v>-0.37059999999999998</v>
      </c>
      <c r="H3">
        <f t="shared" si="0"/>
        <v>4.4925996000000001</v>
      </c>
      <c r="I3">
        <f t="shared" si="1"/>
        <v>-1.5987684</v>
      </c>
      <c r="J3">
        <v>6.0600000000000001E-2</v>
      </c>
      <c r="K3">
        <v>-2.3300000000000001E-2</v>
      </c>
      <c r="L3">
        <f t="shared" si="2"/>
        <v>0.26142840000000001</v>
      </c>
      <c r="M3">
        <f t="shared" si="3"/>
        <v>-0.10051620000000001</v>
      </c>
      <c r="N3">
        <f t="shared" si="4"/>
        <v>4.2311712000000004</v>
      </c>
      <c r="O3">
        <f t="shared" si="5"/>
        <v>-1.4982522</v>
      </c>
      <c r="P3">
        <v>210.646794</v>
      </c>
      <c r="Q3">
        <f t="shared" ref="Q3:Q21" si="6">N3/P3</f>
        <v>2.008656822946947E-2</v>
      </c>
      <c r="R3">
        <f t="shared" ref="R3:R21" si="7">O3/P3</f>
        <v>-7.1126275959367321E-3</v>
      </c>
      <c r="S3">
        <f t="shared" ref="S3:S21" si="8">Q3-R3</f>
        <v>2.7199195825406204E-2</v>
      </c>
    </row>
    <row r="4" spans="1:19" x14ac:dyDescent="0.2">
      <c r="A4" s="1" t="s">
        <v>12</v>
      </c>
      <c r="B4" s="1" t="s">
        <v>30</v>
      </c>
      <c r="C4" s="1" t="s">
        <v>27</v>
      </c>
      <c r="D4" s="3">
        <v>4339.666666666667</v>
      </c>
      <c r="E4" s="3">
        <v>13.419885742186256</v>
      </c>
      <c r="F4">
        <v>0.57010000000000005</v>
      </c>
      <c r="G4">
        <v>-0.30220000000000002</v>
      </c>
      <c r="H4">
        <f t="shared" si="0"/>
        <v>2.4740439666666671</v>
      </c>
      <c r="I4">
        <f t="shared" si="1"/>
        <v>-1.3114472666666668</v>
      </c>
      <c r="J4">
        <v>6.0600000000000001E-2</v>
      </c>
      <c r="K4">
        <v>-2.3300000000000001E-2</v>
      </c>
      <c r="L4">
        <f t="shared" si="2"/>
        <v>0.26298380000000005</v>
      </c>
      <c r="M4">
        <f t="shared" si="3"/>
        <v>-0.10111423333333334</v>
      </c>
      <c r="N4">
        <f t="shared" si="4"/>
        <v>2.2110601666666669</v>
      </c>
      <c r="O4">
        <f t="shared" si="5"/>
        <v>-1.2103330333333335</v>
      </c>
      <c r="P4">
        <v>162.479784</v>
      </c>
      <c r="Q4">
        <f t="shared" si="6"/>
        <v>1.3608217048507813E-2</v>
      </c>
      <c r="R4">
        <f t="shared" si="7"/>
        <v>-7.4491299996640413E-3</v>
      </c>
      <c r="S4">
        <f t="shared" si="8"/>
        <v>2.1057347048171852E-2</v>
      </c>
    </row>
    <row r="5" spans="1:19" x14ac:dyDescent="0.2">
      <c r="A5" s="1" t="s">
        <v>2</v>
      </c>
      <c r="B5" s="1" t="s">
        <v>30</v>
      </c>
      <c r="C5" s="1" t="s">
        <v>27</v>
      </c>
      <c r="D5" s="3">
        <v>4141</v>
      </c>
      <c r="E5" s="3">
        <v>13.029197979921866</v>
      </c>
      <c r="F5">
        <v>1.1180000000000001</v>
      </c>
      <c r="G5">
        <v>-0.55169999999999997</v>
      </c>
      <c r="H5">
        <f t="shared" si="0"/>
        <v>4.6296380000000008</v>
      </c>
      <c r="I5">
        <f t="shared" si="1"/>
        <v>-2.2845897000000002</v>
      </c>
      <c r="J5">
        <v>6.0600000000000001E-2</v>
      </c>
      <c r="K5">
        <v>-2.3300000000000001E-2</v>
      </c>
      <c r="L5">
        <f t="shared" si="2"/>
        <v>0.25094460000000002</v>
      </c>
      <c r="M5">
        <f t="shared" si="3"/>
        <v>-9.648530000000001E-2</v>
      </c>
      <c r="N5">
        <f t="shared" si="4"/>
        <v>4.3786934000000004</v>
      </c>
      <c r="O5">
        <f t="shared" si="5"/>
        <v>-2.1881044000000003</v>
      </c>
      <c r="P5">
        <v>418.55063999999999</v>
      </c>
      <c r="Q5">
        <f t="shared" si="6"/>
        <v>1.0461561831562365E-2</v>
      </c>
      <c r="R5">
        <f t="shared" si="7"/>
        <v>-5.2278128161505153E-3</v>
      </c>
      <c r="S5">
        <f t="shared" si="8"/>
        <v>1.5689374647712882E-2</v>
      </c>
    </row>
    <row r="6" spans="1:19" x14ac:dyDescent="0.2">
      <c r="A6" s="1" t="s">
        <v>14</v>
      </c>
      <c r="B6" s="1" t="s">
        <v>30</v>
      </c>
      <c r="C6" s="1" t="s">
        <v>27</v>
      </c>
      <c r="D6" s="3">
        <v>4228.333333333333</v>
      </c>
      <c r="E6" s="3">
        <v>13.419885742186231</v>
      </c>
      <c r="F6">
        <v>1.2915000000000001</v>
      </c>
      <c r="G6">
        <v>-0.83560000000000001</v>
      </c>
      <c r="H6">
        <f t="shared" si="0"/>
        <v>5.4608924999999999</v>
      </c>
      <c r="I6">
        <f t="shared" si="1"/>
        <v>-3.533195333333333</v>
      </c>
      <c r="J6">
        <v>6.0600000000000001E-2</v>
      </c>
      <c r="K6">
        <v>-2.3300000000000001E-2</v>
      </c>
      <c r="L6">
        <f t="shared" si="2"/>
        <v>0.25623699999999999</v>
      </c>
      <c r="M6">
        <f t="shared" si="3"/>
        <v>-9.8520166666666673E-2</v>
      </c>
      <c r="N6">
        <f t="shared" si="4"/>
        <v>5.2046555000000003</v>
      </c>
      <c r="O6">
        <f t="shared" si="5"/>
        <v>-3.4346751666666662</v>
      </c>
      <c r="P6">
        <v>264.48453000000001</v>
      </c>
      <c r="Q6">
        <f t="shared" si="6"/>
        <v>1.9678487433650659E-2</v>
      </c>
      <c r="R6">
        <f t="shared" si="7"/>
        <v>-1.2986298921402571E-2</v>
      </c>
      <c r="S6">
        <f t="shared" si="8"/>
        <v>3.2664786355053231E-2</v>
      </c>
    </row>
    <row r="7" spans="1:19" x14ac:dyDescent="0.2">
      <c r="A7" s="1" t="s">
        <v>3</v>
      </c>
      <c r="B7" s="1" t="s">
        <v>29</v>
      </c>
      <c r="C7" s="1" t="s">
        <v>27</v>
      </c>
      <c r="D7" s="3">
        <v>4104.333333333333</v>
      </c>
      <c r="E7" s="3">
        <v>15.300108932074089</v>
      </c>
      <c r="F7">
        <v>1.1793</v>
      </c>
      <c r="G7">
        <v>-0.7359</v>
      </c>
      <c r="H7">
        <f t="shared" si="0"/>
        <v>4.8402402999999996</v>
      </c>
      <c r="I7">
        <f t="shared" si="1"/>
        <v>-3.0203788999999999</v>
      </c>
      <c r="J7">
        <v>6.0600000000000001E-2</v>
      </c>
      <c r="K7">
        <v>-2.3300000000000001E-2</v>
      </c>
      <c r="L7">
        <f t="shared" si="2"/>
        <v>0.24872259999999999</v>
      </c>
      <c r="M7">
        <f t="shared" si="3"/>
        <v>-9.5630966666666664E-2</v>
      </c>
      <c r="N7">
        <f t="shared" si="4"/>
        <v>4.5915176999999998</v>
      </c>
      <c r="O7">
        <f t="shared" si="5"/>
        <v>-2.9247479333333333</v>
      </c>
      <c r="P7">
        <v>317.342984</v>
      </c>
      <c r="Q7">
        <f t="shared" si="6"/>
        <v>1.4468628365831461E-2</v>
      </c>
      <c r="R7">
        <f t="shared" si="7"/>
        <v>-9.2163623612152492E-3</v>
      </c>
      <c r="S7">
        <f t="shared" si="8"/>
        <v>2.3684990727046711E-2</v>
      </c>
    </row>
    <row r="8" spans="1:19" x14ac:dyDescent="0.2">
      <c r="A8" s="1" t="s">
        <v>4</v>
      </c>
      <c r="B8" s="1" t="s">
        <v>29</v>
      </c>
      <c r="C8" s="1" t="s">
        <v>27</v>
      </c>
      <c r="D8" s="3">
        <v>4245</v>
      </c>
      <c r="E8" s="3">
        <v>14.344336861632884</v>
      </c>
      <c r="F8">
        <v>1.5084</v>
      </c>
      <c r="G8">
        <v>-0.53939999999999999</v>
      </c>
      <c r="H8">
        <f t="shared" si="0"/>
        <v>6.4031579999999995</v>
      </c>
      <c r="I8">
        <f t="shared" si="1"/>
        <v>-2.2897530000000001</v>
      </c>
      <c r="J8">
        <v>6.0600000000000001E-2</v>
      </c>
      <c r="K8">
        <v>-2.3300000000000001E-2</v>
      </c>
      <c r="L8">
        <f t="shared" si="2"/>
        <v>0.257247</v>
      </c>
      <c r="M8">
        <f t="shared" si="3"/>
        <v>-9.890850000000001E-2</v>
      </c>
      <c r="N8">
        <f t="shared" si="4"/>
        <v>6.1459109999999999</v>
      </c>
      <c r="O8">
        <f t="shared" si="5"/>
        <v>-2.1908445000000003</v>
      </c>
      <c r="P8">
        <v>468.471248</v>
      </c>
      <c r="Q8">
        <f t="shared" si="6"/>
        <v>1.3119078334557685E-2</v>
      </c>
      <c r="R8">
        <f t="shared" si="7"/>
        <v>-4.6765826277560584E-3</v>
      </c>
      <c r="S8">
        <f t="shared" si="8"/>
        <v>1.7795660962313744E-2</v>
      </c>
    </row>
    <row r="9" spans="1:19" x14ac:dyDescent="0.2">
      <c r="A9" s="1" t="s">
        <v>15</v>
      </c>
      <c r="B9" s="1" t="s">
        <v>29</v>
      </c>
      <c r="C9" s="1" t="s">
        <v>27</v>
      </c>
      <c r="D9" s="3">
        <v>4317.666666666667</v>
      </c>
      <c r="E9" s="3">
        <v>16.065283481262753</v>
      </c>
      <c r="F9">
        <v>1.0448</v>
      </c>
      <c r="G9">
        <v>-0.32479999999999998</v>
      </c>
      <c r="H9">
        <f t="shared" si="0"/>
        <v>4.5110981333333342</v>
      </c>
      <c r="I9">
        <f t="shared" si="1"/>
        <v>-1.4023781333333334</v>
      </c>
      <c r="J9">
        <v>6.0600000000000001E-2</v>
      </c>
      <c r="K9">
        <v>-2.3300000000000001E-2</v>
      </c>
      <c r="L9">
        <f t="shared" si="2"/>
        <v>0.26165060000000001</v>
      </c>
      <c r="M9">
        <f t="shared" si="3"/>
        <v>-0.10060163333333334</v>
      </c>
      <c r="N9">
        <f t="shared" si="4"/>
        <v>4.2494475333333339</v>
      </c>
      <c r="O9">
        <f t="shared" si="5"/>
        <v>-1.3017765000000001</v>
      </c>
      <c r="P9">
        <v>261.63777999999996</v>
      </c>
      <c r="Q9">
        <f t="shared" si="6"/>
        <v>1.6241719882095523E-2</v>
      </c>
      <c r="R9">
        <f t="shared" si="7"/>
        <v>-4.9754913071040439E-3</v>
      </c>
      <c r="S9">
        <f t="shared" si="8"/>
        <v>2.1217211189199565E-2</v>
      </c>
    </row>
    <row r="10" spans="1:19" x14ac:dyDescent="0.2">
      <c r="A10" s="1" t="s">
        <v>11</v>
      </c>
      <c r="B10" s="1" t="s">
        <v>29</v>
      </c>
      <c r="C10" s="1" t="s">
        <v>27</v>
      </c>
      <c r="D10" s="3">
        <v>4363</v>
      </c>
      <c r="E10" s="3">
        <v>15.803797012110728</v>
      </c>
      <c r="F10">
        <v>0.63339999999999996</v>
      </c>
      <c r="G10">
        <v>-0.31890000000000002</v>
      </c>
      <c r="H10">
        <f t="shared" si="0"/>
        <v>2.7635242</v>
      </c>
      <c r="I10">
        <f t="shared" si="1"/>
        <v>-1.3913607000000001</v>
      </c>
      <c r="J10">
        <v>6.0600000000000001E-2</v>
      </c>
      <c r="K10">
        <v>-2.3300000000000001E-2</v>
      </c>
      <c r="L10">
        <f t="shared" si="2"/>
        <v>0.26439780000000002</v>
      </c>
      <c r="M10">
        <f t="shared" si="3"/>
        <v>-0.10165790000000001</v>
      </c>
      <c r="N10">
        <f t="shared" si="4"/>
        <v>2.4991263999999997</v>
      </c>
      <c r="O10">
        <f t="shared" si="5"/>
        <v>-1.2897028000000001</v>
      </c>
      <c r="P10">
        <v>127.45337200000002</v>
      </c>
      <c r="Q10">
        <f t="shared" si="6"/>
        <v>1.960816226972794E-2</v>
      </c>
      <c r="R10">
        <f t="shared" si="7"/>
        <v>-1.0119016702045357E-2</v>
      </c>
      <c r="S10">
        <f t="shared" si="8"/>
        <v>2.9727178971773297E-2</v>
      </c>
    </row>
    <row r="11" spans="1:19" x14ac:dyDescent="0.2">
      <c r="A11" s="1" t="s">
        <v>13</v>
      </c>
      <c r="B11" s="1" t="s">
        <v>29</v>
      </c>
      <c r="C11" s="1" t="s">
        <v>27</v>
      </c>
      <c r="D11" s="3">
        <v>4336.666666666667</v>
      </c>
      <c r="E11" s="3">
        <v>12.731588013022332</v>
      </c>
      <c r="F11">
        <v>0.72609999999999997</v>
      </c>
      <c r="G11">
        <v>-0.3478</v>
      </c>
      <c r="H11">
        <f t="shared" si="0"/>
        <v>3.1488536666666667</v>
      </c>
      <c r="I11">
        <f t="shared" si="1"/>
        <v>-1.5082926666666667</v>
      </c>
      <c r="J11">
        <v>6.0600000000000001E-2</v>
      </c>
      <c r="K11">
        <v>-2.3300000000000001E-2</v>
      </c>
      <c r="L11">
        <f t="shared" si="2"/>
        <v>0.26280200000000004</v>
      </c>
      <c r="M11">
        <f t="shared" si="3"/>
        <v>-0.10104433333333335</v>
      </c>
      <c r="N11">
        <f t="shared" si="4"/>
        <v>2.8860516666666665</v>
      </c>
      <c r="O11">
        <f t="shared" si="5"/>
        <v>-1.4072483333333334</v>
      </c>
      <c r="P11">
        <v>169.56249800000001</v>
      </c>
      <c r="Q11">
        <f t="shared" si="6"/>
        <v>1.7020577667277974E-2</v>
      </c>
      <c r="R11">
        <f t="shared" si="7"/>
        <v>-8.2992899369371959E-3</v>
      </c>
      <c r="S11">
        <f t="shared" si="8"/>
        <v>2.531986760421517E-2</v>
      </c>
    </row>
    <row r="12" spans="1:19" x14ac:dyDescent="0.2">
      <c r="A12" s="1" t="s">
        <v>19</v>
      </c>
      <c r="B12" s="1" t="s">
        <v>30</v>
      </c>
      <c r="C12" s="1" t="s">
        <v>28</v>
      </c>
      <c r="D12" s="3">
        <v>4295.666666666667</v>
      </c>
      <c r="E12" s="3">
        <v>23.560418785185718</v>
      </c>
      <c r="F12">
        <v>1.3030999999999999</v>
      </c>
      <c r="G12">
        <v>-0.4919</v>
      </c>
      <c r="H12">
        <f t="shared" si="0"/>
        <v>5.5976832333333331</v>
      </c>
      <c r="I12">
        <f t="shared" si="1"/>
        <v>-2.1130384333333336</v>
      </c>
      <c r="J12">
        <v>-4.0099999999999997E-2</v>
      </c>
      <c r="K12">
        <v>2.9999999999999997E-4</v>
      </c>
      <c r="L12">
        <f t="shared" si="2"/>
        <v>-0.17225623333333334</v>
      </c>
      <c r="M12">
        <f t="shared" si="3"/>
        <v>1.2887E-3</v>
      </c>
      <c r="N12">
        <f t="shared" si="4"/>
        <v>5.7699394666666661</v>
      </c>
      <c r="O12">
        <f t="shared" si="5"/>
        <v>-2.1143271333333336</v>
      </c>
      <c r="P12" s="4">
        <v>198.94095799999999</v>
      </c>
      <c r="Q12">
        <f>N12/P12</f>
        <v>2.900327576921926E-2</v>
      </c>
      <c r="R12">
        <f t="shared" si="7"/>
        <v>-1.0627912696255005E-2</v>
      </c>
      <c r="S12">
        <f t="shared" si="8"/>
        <v>3.9631188465474268E-2</v>
      </c>
    </row>
    <row r="13" spans="1:19" x14ac:dyDescent="0.2">
      <c r="A13" s="1" t="s">
        <v>10</v>
      </c>
      <c r="B13" s="1" t="s">
        <v>30</v>
      </c>
      <c r="C13" s="1" t="s">
        <v>28</v>
      </c>
      <c r="D13" s="3">
        <v>4360</v>
      </c>
      <c r="E13" s="3">
        <v>13.666016244685208</v>
      </c>
      <c r="F13">
        <v>0.53600000000000003</v>
      </c>
      <c r="G13">
        <v>-0.1656</v>
      </c>
      <c r="H13">
        <f t="shared" si="0"/>
        <v>2.3369599999999999</v>
      </c>
      <c r="I13">
        <f t="shared" si="1"/>
        <v>-0.72201599999999999</v>
      </c>
      <c r="J13">
        <v>-4.0099999999999997E-2</v>
      </c>
      <c r="K13">
        <v>2.9999999999999997E-4</v>
      </c>
      <c r="L13">
        <f t="shared" si="2"/>
        <v>-0.17483599999999999</v>
      </c>
      <c r="M13">
        <f t="shared" si="3"/>
        <v>1.3079999999999999E-3</v>
      </c>
      <c r="N13">
        <f t="shared" si="4"/>
        <v>2.5117959999999999</v>
      </c>
      <c r="O13">
        <f t="shared" si="5"/>
        <v>-0.72332399999999997</v>
      </c>
      <c r="P13">
        <v>107.91328</v>
      </c>
      <c r="Q13">
        <f t="shared" si="6"/>
        <v>2.3276060184622319E-2</v>
      </c>
      <c r="R13">
        <f t="shared" si="7"/>
        <v>-6.7028265659240457E-3</v>
      </c>
      <c r="S13">
        <f t="shared" si="8"/>
        <v>2.9978886750546364E-2</v>
      </c>
    </row>
    <row r="14" spans="1:19" x14ac:dyDescent="0.2">
      <c r="A14" s="1" t="s">
        <v>7</v>
      </c>
      <c r="B14" s="1" t="s">
        <v>30</v>
      </c>
      <c r="C14" s="1" t="s">
        <v>28</v>
      </c>
      <c r="D14" s="3">
        <v>4247.666666666667</v>
      </c>
      <c r="E14" s="3">
        <v>15.750978805564223</v>
      </c>
      <c r="F14">
        <v>0.65349999999999997</v>
      </c>
      <c r="G14">
        <v>-0.27729999999999999</v>
      </c>
      <c r="H14">
        <f t="shared" si="0"/>
        <v>2.7758501666666664</v>
      </c>
      <c r="I14">
        <f t="shared" si="1"/>
        <v>-1.1778779666666668</v>
      </c>
      <c r="J14">
        <v>-4.0099999999999997E-2</v>
      </c>
      <c r="K14">
        <v>2.9999999999999997E-4</v>
      </c>
      <c r="L14">
        <f t="shared" si="2"/>
        <v>-0.17033143333333334</v>
      </c>
      <c r="M14">
        <f t="shared" si="3"/>
        <v>1.2742999999999999E-3</v>
      </c>
      <c r="N14">
        <f t="shared" si="4"/>
        <v>2.9461815999999996</v>
      </c>
      <c r="O14">
        <f t="shared" si="5"/>
        <v>-1.1791522666666667</v>
      </c>
      <c r="P14">
        <v>67.580526000000006</v>
      </c>
      <c r="Q14">
        <f t="shared" si="6"/>
        <v>4.3595126797326189E-2</v>
      </c>
      <c r="R14">
        <f t="shared" si="7"/>
        <v>-1.7448107264904488E-2</v>
      </c>
      <c r="S14">
        <f t="shared" si="8"/>
        <v>6.1043234062230681E-2</v>
      </c>
    </row>
    <row r="15" spans="1:19" x14ac:dyDescent="0.2">
      <c r="A15" s="1" t="s">
        <v>6</v>
      </c>
      <c r="B15" s="1" t="s">
        <v>30</v>
      </c>
      <c r="C15" s="1" t="s">
        <v>28</v>
      </c>
      <c r="D15" s="3">
        <v>4308.666666666667</v>
      </c>
      <c r="E15" s="3">
        <v>11.139718727747724</v>
      </c>
      <c r="F15">
        <v>1.4346000000000001</v>
      </c>
      <c r="G15">
        <v>-0.42730000000000001</v>
      </c>
      <c r="H15">
        <f t="shared" si="0"/>
        <v>6.1812132000000011</v>
      </c>
      <c r="I15">
        <f t="shared" si="1"/>
        <v>-1.8410932666666668</v>
      </c>
      <c r="J15">
        <v>-4.0099999999999997E-2</v>
      </c>
      <c r="K15">
        <v>2.9999999999999997E-4</v>
      </c>
      <c r="L15">
        <f t="shared" si="2"/>
        <v>-0.17277753333333334</v>
      </c>
      <c r="M15">
        <f t="shared" si="3"/>
        <v>1.2925999999999999E-3</v>
      </c>
      <c r="N15">
        <f t="shared" si="4"/>
        <v>6.3539907333333341</v>
      </c>
      <c r="O15">
        <f t="shared" si="5"/>
        <v>-1.8423858666666668</v>
      </c>
      <c r="P15">
        <v>190.87896199999997</v>
      </c>
      <c r="Q15">
        <f t="shared" si="6"/>
        <v>3.3288062061723363E-2</v>
      </c>
      <c r="R15">
        <f t="shared" si="7"/>
        <v>-9.6521159134691174E-3</v>
      </c>
      <c r="S15">
        <f t="shared" si="8"/>
        <v>4.2940177975192478E-2</v>
      </c>
    </row>
    <row r="16" spans="1:19" x14ac:dyDescent="0.2">
      <c r="A16" s="1" t="s">
        <v>16</v>
      </c>
      <c r="B16" s="1" t="s">
        <v>30</v>
      </c>
      <c r="C16" s="1" t="s">
        <v>28</v>
      </c>
      <c r="D16" s="3">
        <v>4310</v>
      </c>
      <c r="E16" s="3">
        <v>23.211204191079791</v>
      </c>
      <c r="F16">
        <v>1.2989999999999999</v>
      </c>
      <c r="G16">
        <v>-0.51190000000000002</v>
      </c>
      <c r="H16">
        <f t="shared" si="0"/>
        <v>5.5986899999999995</v>
      </c>
      <c r="I16">
        <f t="shared" si="1"/>
        <v>-2.2062890000000004</v>
      </c>
      <c r="J16">
        <v>-4.0099999999999997E-2</v>
      </c>
      <c r="K16">
        <v>2.9999999999999997E-4</v>
      </c>
      <c r="L16">
        <f t="shared" si="2"/>
        <v>-0.17283099999999998</v>
      </c>
      <c r="M16">
        <f t="shared" si="3"/>
        <v>1.2929999999999999E-3</v>
      </c>
      <c r="N16">
        <f t="shared" si="4"/>
        <v>5.7715209999999999</v>
      </c>
      <c r="O16">
        <f t="shared" si="5"/>
        <v>-2.2075820000000004</v>
      </c>
      <c r="P16">
        <v>177.670042</v>
      </c>
      <c r="Q16">
        <f t="shared" si="6"/>
        <v>3.2484491673615973E-2</v>
      </c>
      <c r="R16">
        <f t="shared" si="7"/>
        <v>-1.2425178579065121E-2</v>
      </c>
      <c r="S16">
        <f t="shared" si="8"/>
        <v>4.4909670252681097E-2</v>
      </c>
    </row>
    <row r="17" spans="1:19" x14ac:dyDescent="0.2">
      <c r="A17" s="1" t="s">
        <v>17</v>
      </c>
      <c r="B17" s="1" t="s">
        <v>29</v>
      </c>
      <c r="C17" s="1" t="s">
        <v>28</v>
      </c>
      <c r="D17" s="3">
        <v>4265.666666666667</v>
      </c>
      <c r="E17" s="3">
        <v>13.678206510114304</v>
      </c>
      <c r="F17">
        <v>1.304</v>
      </c>
      <c r="G17">
        <v>-0.50509999999999999</v>
      </c>
      <c r="H17">
        <f t="shared" si="0"/>
        <v>5.5624293333333332</v>
      </c>
      <c r="I17">
        <f t="shared" si="1"/>
        <v>-2.1545882333333335</v>
      </c>
      <c r="J17">
        <v>-4.0099999999999997E-2</v>
      </c>
      <c r="K17">
        <v>2.9999999999999997E-4</v>
      </c>
      <c r="L17">
        <f t="shared" si="2"/>
        <v>-0.17105323333333333</v>
      </c>
      <c r="M17">
        <f t="shared" si="3"/>
        <v>1.2797000000000002E-3</v>
      </c>
      <c r="N17">
        <f t="shared" si="4"/>
        <v>5.7334825666666669</v>
      </c>
      <c r="O17">
        <f t="shared" si="5"/>
        <v>-2.1558679333333335</v>
      </c>
      <c r="P17">
        <v>223.30913800000002</v>
      </c>
      <c r="Q17">
        <f t="shared" si="6"/>
        <v>2.5675091570442881E-2</v>
      </c>
      <c r="R17">
        <f t="shared" si="7"/>
        <v>-9.6541859085647157E-3</v>
      </c>
      <c r="S17">
        <f t="shared" si="8"/>
        <v>3.5329277479007597E-2</v>
      </c>
    </row>
    <row r="18" spans="1:19" x14ac:dyDescent="0.2">
      <c r="A18" s="1" t="s">
        <v>18</v>
      </c>
      <c r="B18" s="1" t="s">
        <v>29</v>
      </c>
      <c r="C18" s="1" t="s">
        <v>28</v>
      </c>
      <c r="D18" s="3">
        <v>4325.333333333333</v>
      </c>
      <c r="E18" s="3">
        <v>13.787433892256162</v>
      </c>
      <c r="F18">
        <v>0.76070000000000004</v>
      </c>
      <c r="G18">
        <v>-0.31929999999999997</v>
      </c>
      <c r="H18">
        <f t="shared" si="0"/>
        <v>3.2902810666666666</v>
      </c>
      <c r="I18">
        <f t="shared" si="1"/>
        <v>-1.3810789333333333</v>
      </c>
      <c r="J18">
        <v>-4.0099999999999997E-2</v>
      </c>
      <c r="K18">
        <v>2.9999999999999997E-4</v>
      </c>
      <c r="L18">
        <f t="shared" si="2"/>
        <v>-0.17344586666666664</v>
      </c>
      <c r="M18">
        <f t="shared" si="3"/>
        <v>1.2975999999999999E-3</v>
      </c>
      <c r="N18">
        <f t="shared" si="4"/>
        <v>3.4637269333333331</v>
      </c>
      <c r="O18">
        <f t="shared" si="5"/>
        <v>-1.3823765333333333</v>
      </c>
      <c r="P18">
        <v>232.30486799999997</v>
      </c>
      <c r="Q18">
        <f t="shared" si="6"/>
        <v>1.4910264098870857E-2</v>
      </c>
      <c r="R18">
        <f t="shared" si="7"/>
        <v>-5.9506998076912171E-3</v>
      </c>
      <c r="S18">
        <f t="shared" si="8"/>
        <v>2.0860963906562075E-2</v>
      </c>
    </row>
    <row r="19" spans="1:19" x14ac:dyDescent="0.2">
      <c r="A19" s="1" t="s">
        <v>8</v>
      </c>
      <c r="B19" s="1" t="s">
        <v>29</v>
      </c>
      <c r="C19" s="1" t="s">
        <v>28</v>
      </c>
      <c r="D19" s="3">
        <v>4321.666666666667</v>
      </c>
      <c r="E19" s="3">
        <v>13.118434865994242</v>
      </c>
      <c r="F19">
        <v>0.58350000000000002</v>
      </c>
      <c r="G19">
        <v>-0.27279999999999999</v>
      </c>
      <c r="H19">
        <f t="shared" si="0"/>
        <v>2.5216924999999999</v>
      </c>
      <c r="I19">
        <f t="shared" si="1"/>
        <v>-1.1789506666666667</v>
      </c>
      <c r="J19">
        <v>-4.0099999999999997E-2</v>
      </c>
      <c r="K19">
        <v>2.9999999999999997E-4</v>
      </c>
      <c r="L19">
        <f t="shared" si="2"/>
        <v>-0.17329883333333335</v>
      </c>
      <c r="M19">
        <f t="shared" si="3"/>
        <v>1.2964999999999999E-3</v>
      </c>
      <c r="N19">
        <f t="shared" si="4"/>
        <v>2.6949913333333333</v>
      </c>
      <c r="O19">
        <f t="shared" si="5"/>
        <v>-1.1802471666666667</v>
      </c>
      <c r="P19">
        <v>189.398652</v>
      </c>
      <c r="Q19">
        <f t="shared" si="6"/>
        <v>1.4229200181072743E-2</v>
      </c>
      <c r="R19">
        <f t="shared" si="7"/>
        <v>-6.231549983083653E-3</v>
      </c>
      <c r="S19">
        <f t="shared" si="8"/>
        <v>2.0460750164156397E-2</v>
      </c>
    </row>
    <row r="20" spans="1:19" x14ac:dyDescent="0.2">
      <c r="A20" s="1" t="s">
        <v>20</v>
      </c>
      <c r="B20" s="1" t="s">
        <v>29</v>
      </c>
      <c r="C20" s="1" t="s">
        <v>28</v>
      </c>
      <c r="D20" s="3">
        <v>4348.333333333333</v>
      </c>
      <c r="E20" s="3">
        <v>10.728156101275435</v>
      </c>
      <c r="F20">
        <v>0.81140000000000001</v>
      </c>
      <c r="G20">
        <v>-0.21890000000000001</v>
      </c>
      <c r="H20">
        <f t="shared" si="0"/>
        <v>3.5282376666666666</v>
      </c>
      <c r="I20">
        <f t="shared" si="1"/>
        <v>-0.95185016666666666</v>
      </c>
      <c r="J20">
        <v>-4.0099999999999997E-2</v>
      </c>
      <c r="K20">
        <v>2.9999999999999997E-4</v>
      </c>
      <c r="L20">
        <f t="shared" si="2"/>
        <v>-0.17436816666666663</v>
      </c>
      <c r="M20">
        <f t="shared" si="3"/>
        <v>1.3044999999999997E-3</v>
      </c>
      <c r="N20">
        <f t="shared" si="4"/>
        <v>3.7026058333333332</v>
      </c>
      <c r="O20">
        <f t="shared" si="5"/>
        <v>-0.95315466666666671</v>
      </c>
      <c r="P20">
        <v>241.43724199999997</v>
      </c>
      <c r="Q20">
        <f t="shared" si="6"/>
        <v>1.5335686419634191E-2</v>
      </c>
      <c r="R20">
        <f t="shared" si="7"/>
        <v>-3.9478361282252669E-3</v>
      </c>
      <c r="S20">
        <f t="shared" si="8"/>
        <v>1.9283522547859457E-2</v>
      </c>
    </row>
    <row r="21" spans="1:19" x14ac:dyDescent="0.2">
      <c r="A21" s="1" t="s">
        <v>9</v>
      </c>
      <c r="B21" s="1" t="s">
        <v>29</v>
      </c>
      <c r="C21" s="1" t="s">
        <v>28</v>
      </c>
      <c r="D21" s="3">
        <v>4376.333333333333</v>
      </c>
      <c r="E21" s="3">
        <v>19.470319292023269</v>
      </c>
      <c r="F21">
        <v>0.89670000000000005</v>
      </c>
      <c r="G21">
        <v>-0.31159999999999999</v>
      </c>
      <c r="H21">
        <f t="shared" si="0"/>
        <v>3.9242580999999999</v>
      </c>
      <c r="I21">
        <f t="shared" si="1"/>
        <v>-1.3636654666666665</v>
      </c>
      <c r="J21">
        <v>-4.0099999999999997E-2</v>
      </c>
      <c r="K21">
        <v>2.9999999999999997E-4</v>
      </c>
      <c r="L21">
        <f t="shared" si="2"/>
        <v>-0.17549096666666666</v>
      </c>
      <c r="M21">
        <f t="shared" si="3"/>
        <v>1.3128999999999997E-3</v>
      </c>
      <c r="N21">
        <f t="shared" si="4"/>
        <v>4.0997490666666669</v>
      </c>
      <c r="O21">
        <f t="shared" si="5"/>
        <v>-1.3649783666666666</v>
      </c>
      <c r="P21">
        <v>201.65106399999999</v>
      </c>
      <c r="Q21">
        <f t="shared" si="6"/>
        <v>2.0330907188601133E-2</v>
      </c>
      <c r="R21">
        <f t="shared" si="7"/>
        <v>-6.7690114775028742E-3</v>
      </c>
      <c r="S21">
        <f t="shared" si="8"/>
        <v>2.7099918666104006E-2</v>
      </c>
    </row>
    <row r="24" spans="1:19" x14ac:dyDescent="0.2">
      <c r="P24">
        <f>AVERAGE(P4:P21)</f>
        <v>223.39264266666672</v>
      </c>
    </row>
  </sheetData>
  <sortState ref="A2:S21">
    <sortCondition ref="C2:C21"/>
    <sortCondition ref="B2:B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2" sqref="E2"/>
    </sheetView>
  </sheetViews>
  <sheetFormatPr baseColWidth="10" defaultRowHeight="16" x14ac:dyDescent="0.2"/>
  <sheetData>
    <row r="1" spans="1:5" x14ac:dyDescent="0.2">
      <c r="B1" t="s">
        <v>47</v>
      </c>
      <c r="C1" t="s">
        <v>48</v>
      </c>
      <c r="D1" t="s">
        <v>49</v>
      </c>
      <c r="E1" t="s">
        <v>50</v>
      </c>
    </row>
    <row r="2" spans="1:5" x14ac:dyDescent="0.2">
      <c r="A2" t="s">
        <v>43</v>
      </c>
      <c r="B2">
        <f>AVERAGE(Sheet1!N2:N6)</f>
        <v>3.7416343733333335</v>
      </c>
      <c r="C2">
        <f>AVERAGE(Sheet1!O2:O6)</f>
        <v>-1.9389693600000002</v>
      </c>
      <c r="D2">
        <f>B2-C2</f>
        <v>5.6806037333333332</v>
      </c>
    </row>
    <row r="3" spans="1:5" x14ac:dyDescent="0.2">
      <c r="A3" t="s">
        <v>44</v>
      </c>
      <c r="B3">
        <f>AVERAGE(Sheet1!N7:N11)</f>
        <v>4.0744108600000004</v>
      </c>
      <c r="C3">
        <f>AVERAGE(Sheet1!O7:O11)</f>
        <v>-1.8228640133333331</v>
      </c>
      <c r="D3">
        <f t="shared" ref="D3:D5" si="0">B3-C3</f>
        <v>5.897274873333334</v>
      </c>
    </row>
    <row r="4" spans="1:5" x14ac:dyDescent="0.2">
      <c r="A4" t="s">
        <v>45</v>
      </c>
      <c r="B4">
        <f>AVERAGE(Sheet1!N12:N16)</f>
        <v>4.6706857599999996</v>
      </c>
      <c r="C4">
        <f>AVERAGE(Sheet1!O12:O16)</f>
        <v>-1.6133542533333334</v>
      </c>
      <c r="D4">
        <f t="shared" si="0"/>
        <v>6.2840400133333327</v>
      </c>
    </row>
    <row r="5" spans="1:5" x14ac:dyDescent="0.2">
      <c r="A5" t="s">
        <v>46</v>
      </c>
      <c r="B5">
        <f>AVERAGE(Sheet1!N17:N21)</f>
        <v>3.9389111466666669</v>
      </c>
      <c r="C5">
        <f>AVERAGE(Sheet1!O17:O21)</f>
        <v>-1.4073249333333333</v>
      </c>
      <c r="D5">
        <f t="shared" si="0"/>
        <v>5.3462360800000006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D12" sqref="D12:F12"/>
    </sheetView>
  </sheetViews>
  <sheetFormatPr baseColWidth="10" defaultRowHeight="16" x14ac:dyDescent="0.2"/>
  <sheetData>
    <row r="1" spans="1:12" x14ac:dyDescent="0.2">
      <c r="A1" t="s">
        <v>0</v>
      </c>
      <c r="B1" t="s">
        <v>26</v>
      </c>
      <c r="C1" t="s">
        <v>25</v>
      </c>
      <c r="D1" t="s">
        <v>40</v>
      </c>
      <c r="E1" t="s">
        <v>41</v>
      </c>
      <c r="F1" t="s">
        <v>42</v>
      </c>
      <c r="I1" t="s">
        <v>56</v>
      </c>
      <c r="J1" t="s">
        <v>47</v>
      </c>
      <c r="K1" t="s">
        <v>55</v>
      </c>
      <c r="L1" t="s">
        <v>49</v>
      </c>
    </row>
    <row r="2" spans="1:12" x14ac:dyDescent="0.2">
      <c r="A2" t="s">
        <v>1</v>
      </c>
      <c r="B2" t="s">
        <v>30</v>
      </c>
      <c r="C2" t="s">
        <v>27</v>
      </c>
      <c r="D2">
        <v>1.5522534015032362E-2</v>
      </c>
      <c r="E2">
        <v>-7.8896451192512328E-3</v>
      </c>
      <c r="F2">
        <v>2.3412179134283596E-2</v>
      </c>
      <c r="I2" t="s">
        <v>51</v>
      </c>
      <c r="J2">
        <f>AVERAGE(D2:D6)</f>
        <v>1.5871473711644535E-2</v>
      </c>
      <c r="K2">
        <f>AVERAGE(E2:E6)</f>
        <v>-8.1331028904810185E-3</v>
      </c>
      <c r="L2">
        <f t="shared" ref="L2" si="0">AVERAGE(F2:F6)</f>
        <v>2.4004576602125554E-2</v>
      </c>
    </row>
    <row r="3" spans="1:12" x14ac:dyDescent="0.2">
      <c r="A3" t="s">
        <v>5</v>
      </c>
      <c r="B3" t="s">
        <v>30</v>
      </c>
      <c r="C3" t="s">
        <v>27</v>
      </c>
      <c r="D3">
        <v>2.008656822946947E-2</v>
      </c>
      <c r="E3">
        <v>-7.1126275959367321E-3</v>
      </c>
      <c r="F3">
        <v>2.7199195825406204E-2</v>
      </c>
      <c r="I3" t="s">
        <v>52</v>
      </c>
      <c r="J3">
        <f>AVERAGE(D7:D11)</f>
        <v>1.6091633303898116E-2</v>
      </c>
      <c r="K3">
        <f>AVERAGE(E7:E11)</f>
        <v>-7.4573485870115808E-3</v>
      </c>
      <c r="L3">
        <f t="shared" ref="L3" si="1">AVERAGE(F7:F11)</f>
        <v>2.3548981890909697E-2</v>
      </c>
    </row>
    <row r="4" spans="1:12" x14ac:dyDescent="0.2">
      <c r="A4" t="s">
        <v>12</v>
      </c>
      <c r="B4" t="s">
        <v>30</v>
      </c>
      <c r="C4" t="s">
        <v>27</v>
      </c>
      <c r="D4">
        <v>1.3608217048507813E-2</v>
      </c>
      <c r="E4">
        <v>-7.4491299996640413E-3</v>
      </c>
      <c r="F4">
        <v>2.1057347048171852E-2</v>
      </c>
      <c r="I4" t="s">
        <v>53</v>
      </c>
      <c r="J4">
        <f>AVERAGE(D12:D16)</f>
        <v>3.3160935179321963E-2</v>
      </c>
      <c r="K4">
        <f>AVERAGE(E12:E16)</f>
        <v>-1.1557057080840694E-2</v>
      </c>
      <c r="L4">
        <f t="shared" ref="L4" si="2">AVERAGE(F12:F16)</f>
        <v>4.4717992260162653E-2</v>
      </c>
    </row>
    <row r="5" spans="1:12" x14ac:dyDescent="0.2">
      <c r="A5" t="s">
        <v>2</v>
      </c>
      <c r="B5" t="s">
        <v>30</v>
      </c>
      <c r="C5" t="s">
        <v>27</v>
      </c>
      <c r="D5">
        <v>1.0461561831562365E-2</v>
      </c>
      <c r="E5">
        <v>-5.2278128161505153E-3</v>
      </c>
      <c r="F5">
        <v>1.5689374647712882E-2</v>
      </c>
      <c r="I5" t="s">
        <v>54</v>
      </c>
      <c r="J5">
        <f>AVERAGE(D17:D21)</f>
        <v>1.8096229891724359E-2</v>
      </c>
      <c r="K5">
        <f>AVERAGE(E17:E21)</f>
        <v>-6.5106566610135443E-3</v>
      </c>
      <c r="L5">
        <f t="shared" ref="L5" si="3">AVERAGE(F17:F21)</f>
        <v>2.4606886552737905E-2</v>
      </c>
    </row>
    <row r="6" spans="1:12" x14ac:dyDescent="0.2">
      <c r="A6" t="s">
        <v>14</v>
      </c>
      <c r="B6" t="s">
        <v>30</v>
      </c>
      <c r="C6" t="s">
        <v>27</v>
      </c>
      <c r="D6">
        <v>1.9678487433650659E-2</v>
      </c>
      <c r="E6">
        <v>-1.2986298921402571E-2</v>
      </c>
      <c r="F6">
        <v>3.2664786355053231E-2</v>
      </c>
    </row>
    <row r="7" spans="1:12" x14ac:dyDescent="0.2">
      <c r="A7" t="s">
        <v>3</v>
      </c>
      <c r="B7" t="s">
        <v>29</v>
      </c>
      <c r="C7" t="s">
        <v>27</v>
      </c>
      <c r="D7">
        <v>1.4468628365831461E-2</v>
      </c>
      <c r="E7">
        <v>-9.2163623612152492E-3</v>
      </c>
      <c r="F7">
        <v>2.3684990727046711E-2</v>
      </c>
      <c r="I7" t="s">
        <v>57</v>
      </c>
      <c r="J7" t="s">
        <v>47</v>
      </c>
      <c r="K7" t="s">
        <v>55</v>
      </c>
      <c r="L7" t="s">
        <v>49</v>
      </c>
    </row>
    <row r="8" spans="1:12" x14ac:dyDescent="0.2">
      <c r="A8" t="s">
        <v>4</v>
      </c>
      <c r="B8" t="s">
        <v>29</v>
      </c>
      <c r="C8" t="s">
        <v>27</v>
      </c>
      <c r="D8">
        <v>1.3119078334557685E-2</v>
      </c>
      <c r="E8">
        <v>-4.6765826277560584E-3</v>
      </c>
      <c r="F8">
        <v>1.7795660962313744E-2</v>
      </c>
      <c r="I8" t="s">
        <v>51</v>
      </c>
      <c r="J8">
        <f>STDEV(D2:D6)</f>
        <v>4.085694905982931E-3</v>
      </c>
      <c r="K8">
        <f t="shared" ref="K8:L8" si="4">STDEV(E2:E6)</f>
        <v>2.8966654345590204E-3</v>
      </c>
      <c r="L8">
        <f t="shared" si="4"/>
        <v>6.3910974271389701E-3</v>
      </c>
    </row>
    <row r="9" spans="1:12" x14ac:dyDescent="0.2">
      <c r="A9" t="s">
        <v>15</v>
      </c>
      <c r="B9" t="s">
        <v>29</v>
      </c>
      <c r="C9" t="s">
        <v>27</v>
      </c>
      <c r="D9">
        <v>1.6241719882095523E-2</v>
      </c>
      <c r="E9">
        <v>-4.9754913071040439E-3</v>
      </c>
      <c r="F9">
        <v>2.1217211189199565E-2</v>
      </c>
      <c r="I9" t="s">
        <v>52</v>
      </c>
      <c r="J9">
        <f>STDEV(D7:D11)</f>
        <v>2.4860444310927762E-3</v>
      </c>
      <c r="K9">
        <f t="shared" ref="K9:L9" si="5">STDEV(E7:E11)</f>
        <v>2.4889629731639534E-3</v>
      </c>
      <c r="L9">
        <f t="shared" si="5"/>
        <v>4.4682913427803207E-3</v>
      </c>
    </row>
    <row r="10" spans="1:12" x14ac:dyDescent="0.2">
      <c r="A10" t="s">
        <v>11</v>
      </c>
      <c r="B10" t="s">
        <v>29</v>
      </c>
      <c r="C10" t="s">
        <v>27</v>
      </c>
      <c r="D10">
        <v>1.960816226972794E-2</v>
      </c>
      <c r="E10">
        <v>-1.0119016702045357E-2</v>
      </c>
      <c r="F10">
        <v>2.9727178971773297E-2</v>
      </c>
      <c r="I10" t="s">
        <v>53</v>
      </c>
      <c r="J10">
        <f>STDEV(D12:D16)</f>
        <v>8.3077643491436901E-3</v>
      </c>
      <c r="K10">
        <f t="shared" ref="K10:L10" si="6">STDEV(E12:E16)</f>
        <v>4.5698454368440196E-3</v>
      </c>
      <c r="L10">
        <f t="shared" si="6"/>
        <v>1.2740383500301353E-2</v>
      </c>
    </row>
    <row r="11" spans="1:12" x14ac:dyDescent="0.2">
      <c r="A11" t="s">
        <v>13</v>
      </c>
      <c r="B11" t="s">
        <v>29</v>
      </c>
      <c r="C11" t="s">
        <v>27</v>
      </c>
      <c r="D11">
        <v>1.7020577667277974E-2</v>
      </c>
      <c r="E11">
        <v>-8.2992899369371959E-3</v>
      </c>
      <c r="F11">
        <v>2.531986760421517E-2</v>
      </c>
      <c r="I11" t="s">
        <v>54</v>
      </c>
      <c r="J11">
        <f>STDEV(D17:D21)</f>
        <v>4.8774435938286169E-3</v>
      </c>
      <c r="K11">
        <f t="shared" ref="K11:L11" si="7">STDEV(E17:E21)</f>
        <v>2.0559684238784996E-3</v>
      </c>
      <c r="L11">
        <f t="shared" si="7"/>
        <v>6.7220804823788357E-3</v>
      </c>
    </row>
    <row r="12" spans="1:12" x14ac:dyDescent="0.2">
      <c r="A12" t="s">
        <v>19</v>
      </c>
      <c r="B12" t="s">
        <v>30</v>
      </c>
      <c r="C12" t="s">
        <v>28</v>
      </c>
      <c r="D12" s="2"/>
      <c r="E12" s="2"/>
      <c r="F12" s="2"/>
    </row>
    <row r="13" spans="1:12" x14ac:dyDescent="0.2">
      <c r="A13" t="s">
        <v>10</v>
      </c>
      <c r="B13" t="s">
        <v>30</v>
      </c>
      <c r="C13" t="s">
        <v>28</v>
      </c>
      <c r="D13">
        <v>2.3276060184622319E-2</v>
      </c>
      <c r="E13">
        <v>-6.7028265659240457E-3</v>
      </c>
      <c r="F13">
        <v>2.9978886750546364E-2</v>
      </c>
    </row>
    <row r="14" spans="1:12" x14ac:dyDescent="0.2">
      <c r="A14" t="s">
        <v>7</v>
      </c>
      <c r="B14" t="s">
        <v>30</v>
      </c>
      <c r="C14" t="s">
        <v>28</v>
      </c>
      <c r="D14">
        <v>4.3595126797326189E-2</v>
      </c>
      <c r="E14">
        <v>-1.7448107264904488E-2</v>
      </c>
      <c r="F14">
        <v>6.1043234062230681E-2</v>
      </c>
    </row>
    <row r="15" spans="1:12" x14ac:dyDescent="0.2">
      <c r="A15" t="s">
        <v>6</v>
      </c>
      <c r="B15" t="s">
        <v>30</v>
      </c>
      <c r="C15" t="s">
        <v>28</v>
      </c>
      <c r="D15">
        <v>3.3288062061723363E-2</v>
      </c>
      <c r="E15">
        <v>-9.6521159134691174E-3</v>
      </c>
      <c r="F15">
        <v>4.2940177975192478E-2</v>
      </c>
    </row>
    <row r="16" spans="1:12" x14ac:dyDescent="0.2">
      <c r="A16" t="s">
        <v>16</v>
      </c>
      <c r="B16" t="s">
        <v>30</v>
      </c>
      <c r="C16" t="s">
        <v>28</v>
      </c>
      <c r="D16">
        <v>3.2484491673615973E-2</v>
      </c>
      <c r="E16">
        <v>-1.2425178579065121E-2</v>
      </c>
      <c r="F16">
        <v>4.4909670252681097E-2</v>
      </c>
    </row>
    <row r="17" spans="1:6" x14ac:dyDescent="0.2">
      <c r="A17" t="s">
        <v>17</v>
      </c>
      <c r="B17" t="s">
        <v>29</v>
      </c>
      <c r="C17" t="s">
        <v>28</v>
      </c>
      <c r="D17">
        <v>2.5675091570442881E-2</v>
      </c>
      <c r="E17">
        <v>-9.6541859085647157E-3</v>
      </c>
      <c r="F17">
        <v>3.5329277479007597E-2</v>
      </c>
    </row>
    <row r="18" spans="1:6" x14ac:dyDescent="0.2">
      <c r="A18" t="s">
        <v>18</v>
      </c>
      <c r="B18" t="s">
        <v>29</v>
      </c>
      <c r="C18" t="s">
        <v>28</v>
      </c>
      <c r="D18">
        <v>1.4910264098870857E-2</v>
      </c>
      <c r="E18">
        <v>-5.9506998076912171E-3</v>
      </c>
      <c r="F18">
        <v>2.0860963906562075E-2</v>
      </c>
    </row>
    <row r="19" spans="1:6" x14ac:dyDescent="0.2">
      <c r="A19" t="s">
        <v>8</v>
      </c>
      <c r="B19" t="s">
        <v>29</v>
      </c>
      <c r="C19" t="s">
        <v>28</v>
      </c>
      <c r="D19">
        <v>1.4229200181072743E-2</v>
      </c>
      <c r="E19">
        <v>-6.231549983083653E-3</v>
      </c>
      <c r="F19">
        <v>2.0460750164156397E-2</v>
      </c>
    </row>
    <row r="20" spans="1:6" x14ac:dyDescent="0.2">
      <c r="A20" t="s">
        <v>20</v>
      </c>
      <c r="B20" t="s">
        <v>29</v>
      </c>
      <c r="C20" t="s">
        <v>28</v>
      </c>
      <c r="D20">
        <v>1.5335686419634191E-2</v>
      </c>
      <c r="E20">
        <v>-3.9478361282252669E-3</v>
      </c>
      <c r="F20">
        <v>1.9283522547859457E-2</v>
      </c>
    </row>
    <row r="21" spans="1:6" x14ac:dyDescent="0.2">
      <c r="A21" t="s">
        <v>9</v>
      </c>
      <c r="B21" t="s">
        <v>29</v>
      </c>
      <c r="C21" t="s">
        <v>28</v>
      </c>
      <c r="D21">
        <v>2.0330907188601133E-2</v>
      </c>
      <c r="E21">
        <v>-6.7690114775028742E-3</v>
      </c>
      <c r="F21">
        <v>2.7099918666104006E-2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Barott</dc:creator>
  <cp:lastModifiedBy>Katie Barott</cp:lastModifiedBy>
  <dcterms:created xsi:type="dcterms:W3CDTF">2016-09-14T21:41:18Z</dcterms:created>
  <dcterms:modified xsi:type="dcterms:W3CDTF">2016-09-22T23:52:18Z</dcterms:modified>
</cp:coreProperties>
</file>