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HaCaT" sheetId="1" r:id="rId1"/>
    <sheet name="CaSki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7" i="2"/>
  <c r="K8"/>
  <c r="K9"/>
  <c r="K10"/>
  <c r="K11"/>
  <c r="K6"/>
  <c r="J7"/>
  <c r="J8"/>
  <c r="J10"/>
  <c r="J11"/>
  <c r="J6"/>
  <c r="I7"/>
  <c r="I8"/>
  <c r="I10"/>
  <c r="I6"/>
  <c r="H6"/>
  <c r="H7"/>
  <c r="H8"/>
  <c r="H9"/>
  <c r="H10"/>
  <c r="H11"/>
  <c r="G6"/>
  <c r="G7"/>
  <c r="G8"/>
  <c r="G9"/>
  <c r="J9" s="1"/>
  <c r="G10"/>
  <c r="G11"/>
  <c r="F6"/>
  <c r="F7"/>
  <c r="F8"/>
  <c r="F9"/>
  <c r="I9" s="1"/>
  <c r="F10"/>
  <c r="F11"/>
  <c r="I11" s="1"/>
  <c r="H5"/>
  <c r="G5"/>
  <c r="F5"/>
  <c r="M8" i="1"/>
  <c r="M9"/>
  <c r="M10"/>
  <c r="M6"/>
  <c r="L6"/>
  <c r="L8"/>
  <c r="L9"/>
  <c r="L10"/>
  <c r="L5"/>
  <c r="K6"/>
  <c r="K7"/>
  <c r="K8"/>
  <c r="K9"/>
  <c r="K10"/>
  <c r="J6"/>
  <c r="J8"/>
  <c r="J9"/>
  <c r="J10"/>
  <c r="I8"/>
  <c r="I9"/>
  <c r="I10"/>
  <c r="K5"/>
  <c r="I5"/>
  <c r="J5"/>
  <c r="H5"/>
  <c r="H6"/>
  <c r="H7"/>
  <c r="H8"/>
  <c r="H9"/>
  <c r="H10"/>
  <c r="H4"/>
  <c r="G5"/>
  <c r="G6"/>
  <c r="G7"/>
  <c r="J7" s="1"/>
  <c r="G8"/>
  <c r="G9"/>
  <c r="G10"/>
  <c r="G4"/>
  <c r="F5"/>
  <c r="F6"/>
  <c r="I6" s="1"/>
  <c r="F7"/>
  <c r="I7" s="1"/>
  <c r="F8"/>
  <c r="F9"/>
  <c r="F10"/>
  <c r="F4"/>
  <c r="M9" i="2" l="1"/>
  <c r="M7" i="1"/>
  <c r="L7"/>
  <c r="L6" i="2"/>
  <c r="L8"/>
  <c r="M8"/>
  <c r="L9"/>
  <c r="L10"/>
  <c r="M10"/>
  <c r="L11"/>
  <c r="M11"/>
  <c r="L7"/>
  <c r="M7"/>
</calcChain>
</file>

<file path=xl/sharedStrings.xml><?xml version="1.0" encoding="utf-8"?>
<sst xmlns="http://schemas.openxmlformats.org/spreadsheetml/2006/main" count="28" uniqueCount="15">
  <si>
    <t>Ab1</t>
  </si>
  <si>
    <t>Ab2</t>
  </si>
  <si>
    <t>Ab3</t>
  </si>
  <si>
    <t>Blank 1</t>
  </si>
  <si>
    <t>Blank 2</t>
  </si>
  <si>
    <t>Blank 3</t>
  </si>
  <si>
    <t>Cell Viability 1</t>
  </si>
  <si>
    <t>Cell Viability 2</t>
  </si>
  <si>
    <t>Cell Viability 3</t>
  </si>
  <si>
    <t>Average</t>
  </si>
  <si>
    <t>SD</t>
  </si>
  <si>
    <t>Concentration (%)</t>
  </si>
  <si>
    <t>HaCaT (P10)</t>
  </si>
  <si>
    <t>CaSki (P12)</t>
  </si>
  <si>
    <t>Blank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</si>
</sst>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1" fontId="0" fillId="2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The</a:t>
            </a:r>
            <a:r>
              <a:rPr lang="en-US" baseline="0"/>
              <a:t> effect of DMSO in HaCaT cell line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spPr>
            <a:ln w="19050">
              <a:solidFill>
                <a:schemeClr val="tx1"/>
              </a:solidFill>
            </a:ln>
          </c:spPr>
          <c:marker>
            <c:symbol val="circle"/>
            <c:size val="4"/>
          </c:marker>
          <c:trendline>
            <c:trendlineType val="log"/>
          </c:trendline>
          <c:errBars>
            <c:errDir val="y"/>
            <c:errBarType val="both"/>
            <c:errValType val="cust"/>
            <c:plus>
              <c:numRef>
                <c:f>HaCaT!$M$5:$M$10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5.8376719369558057</c:v>
                  </c:pt>
                  <c:pt idx="2">
                    <c:v>7.7626978153167157</c:v>
                  </c:pt>
                  <c:pt idx="3">
                    <c:v>4.3353085674788554</c:v>
                  </c:pt>
                  <c:pt idx="4">
                    <c:v>2.8431004503447577</c:v>
                  </c:pt>
                  <c:pt idx="5">
                    <c:v>3.4619361086956872</c:v>
                  </c:pt>
                </c:numCache>
              </c:numRef>
            </c:plus>
            <c:minus>
              <c:numRef>
                <c:f>HaCaT!$M$5:$M$10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5.8376719369558057</c:v>
                  </c:pt>
                  <c:pt idx="2">
                    <c:v>7.7626978153167157</c:v>
                  </c:pt>
                  <c:pt idx="3">
                    <c:v>4.3353085674788554</c:v>
                  </c:pt>
                  <c:pt idx="4">
                    <c:v>2.8431004503447577</c:v>
                  </c:pt>
                  <c:pt idx="5">
                    <c:v>3.4619361086956872</c:v>
                  </c:pt>
                </c:numCache>
              </c:numRef>
            </c:minus>
          </c:errBars>
          <c:xVal>
            <c:numRef>
              <c:f>HaCaT!$B$5:$B$10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</c:numCache>
            </c:numRef>
          </c:xVal>
          <c:yVal>
            <c:numRef>
              <c:f>HaCaT!$L$5:$L$10</c:f>
              <c:numCache>
                <c:formatCode>0</c:formatCode>
                <c:ptCount val="6"/>
                <c:pt idx="0">
                  <c:v>100.00000000000001</c:v>
                </c:pt>
                <c:pt idx="1">
                  <c:v>96.315104146583053</c:v>
                </c:pt>
                <c:pt idx="2">
                  <c:v>91.713876467288628</c:v>
                </c:pt>
                <c:pt idx="3">
                  <c:v>62.138315783411294</c:v>
                </c:pt>
                <c:pt idx="4">
                  <c:v>32.766536391032254</c:v>
                </c:pt>
                <c:pt idx="5">
                  <c:v>30.404258268251965</c:v>
                </c:pt>
              </c:numCache>
            </c:numRef>
          </c:yVal>
          <c:smooth val="1"/>
        </c:ser>
        <c:axId val="63697280"/>
        <c:axId val="63699200"/>
      </c:scatterChart>
      <c:valAx>
        <c:axId val="63697280"/>
        <c:scaling>
          <c:orientation val="minMax"/>
          <c:max val="8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DMSO</a:t>
                </a:r>
                <a:r>
                  <a:rPr lang="en-US" baseline="0"/>
                  <a:t> concentration</a:t>
                </a:r>
              </a:p>
              <a:p>
                <a:pPr>
                  <a:defRPr/>
                </a:pPr>
                <a:r>
                  <a:rPr lang="en-US" baseline="0"/>
                  <a:t>(%)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63699200"/>
        <c:crosses val="autoZero"/>
        <c:crossBetween val="midCat"/>
        <c:majorUnit val="1"/>
      </c:valAx>
      <c:valAx>
        <c:axId val="63699200"/>
        <c:scaling>
          <c:orientation val="minMax"/>
          <c:max val="10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Cell</a:t>
                </a:r>
                <a:r>
                  <a:rPr lang="en-US" baseline="0"/>
                  <a:t> viability (%)</a:t>
                </a:r>
                <a:endParaRPr lang="en-US"/>
              </a:p>
            </c:rich>
          </c:tx>
          <c:layout/>
        </c:title>
        <c:numFmt formatCode="0" sourceLinked="1"/>
        <c:tickLblPos val="nextTo"/>
        <c:crossAx val="63697280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Effect</a:t>
            </a:r>
            <a:r>
              <a:rPr lang="en-US" baseline="0"/>
              <a:t> of DMSO in CaSki cell line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spPr>
            <a:ln w="19050">
              <a:solidFill>
                <a:prstClr val="black"/>
              </a:solidFill>
            </a:ln>
          </c:spPr>
          <c:marker>
            <c:symbol val="circle"/>
            <c:size val="4"/>
          </c:marker>
          <c:errBars>
            <c:errDir val="y"/>
            <c:errBarType val="both"/>
            <c:errValType val="cust"/>
            <c:plus>
              <c:numRef>
                <c:f>CaSki!$M$6:$M$11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2.7546690914463543</c:v>
                  </c:pt>
                  <c:pt idx="2">
                    <c:v>2.8266544912705287</c:v>
                  </c:pt>
                  <c:pt idx="3">
                    <c:v>6.0166948364683126</c:v>
                  </c:pt>
                  <c:pt idx="4">
                    <c:v>3.8876794627446296</c:v>
                  </c:pt>
                  <c:pt idx="5">
                    <c:v>2.4691338849376927</c:v>
                  </c:pt>
                </c:numCache>
              </c:numRef>
            </c:plus>
            <c:minus>
              <c:numRef>
                <c:f>CaSki!$M$6:$M$11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2.7546690914463543</c:v>
                  </c:pt>
                  <c:pt idx="2">
                    <c:v>2.8266544912705287</c:v>
                  </c:pt>
                  <c:pt idx="3">
                    <c:v>6.0166948364683126</c:v>
                  </c:pt>
                  <c:pt idx="4">
                    <c:v>3.8876794627446296</c:v>
                  </c:pt>
                  <c:pt idx="5">
                    <c:v>2.4691338849376927</c:v>
                  </c:pt>
                </c:numCache>
              </c:numRef>
            </c:minus>
          </c:errBars>
          <c:xVal>
            <c:numRef>
              <c:f>CaSki!$B$6:$B$11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</c:numCache>
            </c:numRef>
          </c:xVal>
          <c:yVal>
            <c:numRef>
              <c:f>CaSki!$L$6:$L$11</c:f>
              <c:numCache>
                <c:formatCode>0</c:formatCode>
                <c:ptCount val="6"/>
                <c:pt idx="0">
                  <c:v>100.00000000000001</c:v>
                </c:pt>
                <c:pt idx="1">
                  <c:v>95.641957672229069</c:v>
                </c:pt>
                <c:pt idx="2">
                  <c:v>91.011436327198339</c:v>
                </c:pt>
                <c:pt idx="3">
                  <c:v>82.124162104155161</c:v>
                </c:pt>
                <c:pt idx="4">
                  <c:v>61.438217492497238</c:v>
                </c:pt>
                <c:pt idx="5">
                  <c:v>52.639672316081509</c:v>
                </c:pt>
              </c:numCache>
            </c:numRef>
          </c:yVal>
          <c:smooth val="1"/>
        </c:ser>
        <c:axId val="63822464"/>
        <c:axId val="87581440"/>
      </c:scatterChart>
      <c:valAx>
        <c:axId val="63822464"/>
        <c:scaling>
          <c:orientation val="minMax"/>
          <c:max val="8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DMSO concentration (%)</a:t>
                </a:r>
              </a:p>
            </c:rich>
          </c:tx>
          <c:layout/>
        </c:title>
        <c:numFmt formatCode="General" sourceLinked="1"/>
        <c:tickLblPos val="nextTo"/>
        <c:crossAx val="87581440"/>
        <c:crosses val="autoZero"/>
        <c:crossBetween val="midCat"/>
        <c:majorUnit val="1"/>
        <c:minorUnit val="0.4"/>
      </c:valAx>
      <c:valAx>
        <c:axId val="87581440"/>
        <c:scaling>
          <c:orientation val="minMax"/>
          <c:max val="100"/>
          <c:min val="2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Cell</a:t>
                </a:r>
                <a:r>
                  <a:rPr lang="en-US" baseline="0"/>
                  <a:t> viability (%)</a:t>
                </a:r>
              </a:p>
            </c:rich>
          </c:tx>
          <c:layout/>
        </c:title>
        <c:numFmt formatCode="0" sourceLinked="1"/>
        <c:tickLblPos val="nextTo"/>
        <c:crossAx val="63822464"/>
        <c:crosses val="autoZero"/>
        <c:crossBetween val="midCat"/>
        <c:majorUnit val="20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36512</xdr:colOff>
      <xdr:row>11</xdr:row>
      <xdr:rowOff>65087</xdr:rowOff>
    </xdr:from>
    <xdr:to>
      <xdr:col>7</xdr:col>
      <xdr:colOff>407987</xdr:colOff>
      <xdr:row>25</xdr:row>
      <xdr:rowOff>141287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13</xdr:row>
      <xdr:rowOff>28575</xdr:rowOff>
    </xdr:from>
    <xdr:to>
      <xdr:col>7</xdr:col>
      <xdr:colOff>447675</xdr:colOff>
      <xdr:row>27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M10"/>
  <sheetViews>
    <sheetView tabSelected="1" zoomScaleNormal="100" workbookViewId="0">
      <selection activeCell="K18" sqref="K18"/>
    </sheetView>
  </sheetViews>
  <sheetFormatPr defaultRowHeight="15"/>
  <cols>
    <col min="1" max="1" width="11.42578125" bestFit="1" customWidth="1"/>
    <col min="2" max="2" width="17.28515625" bestFit="1" customWidth="1"/>
    <col min="9" max="11" width="13.85546875" bestFit="1" customWidth="1"/>
    <col min="13" max="13" width="12" bestFit="1" customWidth="1"/>
  </cols>
  <sheetData>
    <row r="2" spans="1:13">
      <c r="A2" s="6" t="s">
        <v>12</v>
      </c>
    </row>
    <row r="3" spans="1:13" s="3" customFormat="1">
      <c r="B3" s="2" t="s">
        <v>11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</row>
    <row r="4" spans="1:13">
      <c r="B4" s="2" t="s">
        <v>14</v>
      </c>
      <c r="C4" s="4">
        <v>0.188</v>
      </c>
      <c r="D4" s="4">
        <v>0.193</v>
      </c>
      <c r="E4" s="4">
        <v>0.19</v>
      </c>
      <c r="F4" s="4">
        <f>C4-0.188</f>
        <v>0</v>
      </c>
      <c r="G4" s="4">
        <f>D4-0.193</f>
        <v>0</v>
      </c>
      <c r="H4" s="4">
        <f>E4-0.19</f>
        <v>0</v>
      </c>
      <c r="I4" s="1"/>
      <c r="J4" s="1"/>
      <c r="K4" s="1"/>
      <c r="L4" s="1"/>
      <c r="M4" s="1"/>
    </row>
    <row r="5" spans="1:13">
      <c r="B5" s="2">
        <v>0</v>
      </c>
      <c r="C5" s="4">
        <v>0.89100000000000001</v>
      </c>
      <c r="D5" s="4">
        <v>0.88800000000000001</v>
      </c>
      <c r="E5" s="4">
        <v>0.95299999999999996</v>
      </c>
      <c r="F5" s="4">
        <f t="shared" ref="F5:F10" si="0">C5-0.188</f>
        <v>0.70300000000000007</v>
      </c>
      <c r="G5" s="4">
        <f t="shared" ref="G5:G10" si="1">D5-0.193</f>
        <v>0.69500000000000006</v>
      </c>
      <c r="H5" s="4">
        <f t="shared" ref="H5:H10" si="2">E5-0.19</f>
        <v>0.7629999999999999</v>
      </c>
      <c r="I5" s="5">
        <f>(F5/0.703)*100</f>
        <v>100.00000000000003</v>
      </c>
      <c r="J5" s="5">
        <f>(G5/0.695)*100</f>
        <v>100.00000000000003</v>
      </c>
      <c r="K5" s="5">
        <f>(H5/0.763)*100</f>
        <v>99.999999999999986</v>
      </c>
      <c r="L5" s="5">
        <f>AVERAGE(I5:K5)</f>
        <v>100.00000000000001</v>
      </c>
      <c r="M5" s="1">
        <v>0</v>
      </c>
    </row>
    <row r="6" spans="1:13">
      <c r="B6" s="2">
        <v>0.5</v>
      </c>
      <c r="C6" s="4">
        <v>0.83</v>
      </c>
      <c r="D6" s="4">
        <v>0.90700000000000003</v>
      </c>
      <c r="E6" s="4">
        <v>0.91400000000000003</v>
      </c>
      <c r="F6" s="4">
        <f t="shared" si="0"/>
        <v>0.6419999999999999</v>
      </c>
      <c r="G6" s="4">
        <f t="shared" si="1"/>
        <v>0.71399999999999997</v>
      </c>
      <c r="H6" s="4">
        <f t="shared" si="2"/>
        <v>0.72399999999999998</v>
      </c>
      <c r="I6" s="5">
        <f t="shared" ref="I6:I10" si="3">(F6/0.703)*100</f>
        <v>91.322901849217629</v>
      </c>
      <c r="J6" s="5">
        <f t="shared" ref="J6:J10" si="4">(G6/0.695)*100</f>
        <v>102.73381294964028</v>
      </c>
      <c r="K6" s="5">
        <f t="shared" ref="K6:K10" si="5">(H6/0.763)*100</f>
        <v>94.88859764089122</v>
      </c>
      <c r="L6" s="5">
        <f t="shared" ref="L6:L10" si="6">AVERAGE(I6:K6)</f>
        <v>96.315104146583053</v>
      </c>
      <c r="M6" s="4">
        <f>STDEV(I6:K6)</f>
        <v>5.8376719369558057</v>
      </c>
    </row>
    <row r="7" spans="1:13">
      <c r="B7" s="8">
        <v>1</v>
      </c>
      <c r="C7" s="4">
        <v>0.78</v>
      </c>
      <c r="D7" s="4">
        <v>0.88600000000000001</v>
      </c>
      <c r="E7" s="4">
        <v>0.88600000000000001</v>
      </c>
      <c r="F7" s="4">
        <f t="shared" si="0"/>
        <v>0.59200000000000008</v>
      </c>
      <c r="G7" s="4">
        <f t="shared" si="1"/>
        <v>0.69300000000000006</v>
      </c>
      <c r="H7" s="4">
        <f t="shared" si="2"/>
        <v>0.69599999999999995</v>
      </c>
      <c r="I7" s="5">
        <f t="shared" si="3"/>
        <v>84.210526315789494</v>
      </c>
      <c r="J7" s="5">
        <f t="shared" si="4"/>
        <v>99.712230215827361</v>
      </c>
      <c r="K7" s="5">
        <f t="shared" si="5"/>
        <v>91.218872870249015</v>
      </c>
      <c r="L7" s="7">
        <f t="shared" si="6"/>
        <v>91.713876467288628</v>
      </c>
      <c r="M7" s="4">
        <f t="shared" ref="M7:M10" si="7">STDEV(I7:K7)</f>
        <v>7.7626978153167157</v>
      </c>
    </row>
    <row r="8" spans="1:13">
      <c r="B8" s="2">
        <v>2</v>
      </c>
      <c r="C8" s="4">
        <v>0.65300000000000002</v>
      </c>
      <c r="D8" s="4">
        <v>0.629</v>
      </c>
      <c r="E8" s="4">
        <v>0.629</v>
      </c>
      <c r="F8" s="4">
        <f t="shared" si="0"/>
        <v>0.46500000000000002</v>
      </c>
      <c r="G8" s="4">
        <f t="shared" si="1"/>
        <v>0.436</v>
      </c>
      <c r="H8" s="4">
        <f t="shared" si="2"/>
        <v>0.439</v>
      </c>
      <c r="I8" s="5">
        <f t="shared" si="3"/>
        <v>66.145092460881941</v>
      </c>
      <c r="J8" s="5">
        <f t="shared" si="4"/>
        <v>62.733812949640289</v>
      </c>
      <c r="K8" s="5">
        <f t="shared" si="5"/>
        <v>57.536041939711666</v>
      </c>
      <c r="L8" s="5">
        <f t="shared" si="6"/>
        <v>62.138315783411294</v>
      </c>
      <c r="M8" s="4">
        <f t="shared" si="7"/>
        <v>4.3353085674788554</v>
      </c>
    </row>
    <row r="9" spans="1:13">
      <c r="B9" s="2">
        <v>4</v>
      </c>
      <c r="C9" s="4">
        <v>0.43099999999999999</v>
      </c>
      <c r="D9" s="4">
        <v>0.43099999999999999</v>
      </c>
      <c r="E9" s="4">
        <v>0.41499999999999998</v>
      </c>
      <c r="F9" s="4">
        <f t="shared" si="0"/>
        <v>0.24299999999999999</v>
      </c>
      <c r="G9" s="4">
        <f t="shared" si="1"/>
        <v>0.23799999999999999</v>
      </c>
      <c r="H9" s="4">
        <f t="shared" si="2"/>
        <v>0.22499999999999998</v>
      </c>
      <c r="I9" s="5">
        <f t="shared" si="3"/>
        <v>34.566145092460879</v>
      </c>
      <c r="J9" s="5">
        <f t="shared" si="4"/>
        <v>34.244604316546763</v>
      </c>
      <c r="K9" s="5">
        <f t="shared" si="5"/>
        <v>29.488859764089121</v>
      </c>
      <c r="L9" s="5">
        <f t="shared" si="6"/>
        <v>32.766536391032254</v>
      </c>
      <c r="M9" s="4">
        <f t="shared" si="7"/>
        <v>2.8431004503447577</v>
      </c>
    </row>
    <row r="10" spans="1:13">
      <c r="B10" s="2">
        <v>8</v>
      </c>
      <c r="C10" s="4">
        <v>0.39500000000000002</v>
      </c>
      <c r="D10" s="4">
        <v>0.43099999999999999</v>
      </c>
      <c r="E10" s="4">
        <v>0.4</v>
      </c>
      <c r="F10" s="4">
        <f t="shared" si="0"/>
        <v>0.20700000000000002</v>
      </c>
      <c r="G10" s="4">
        <f t="shared" si="1"/>
        <v>0.23799999999999999</v>
      </c>
      <c r="H10" s="4">
        <f t="shared" si="2"/>
        <v>0.21000000000000002</v>
      </c>
      <c r="I10" s="5">
        <f t="shared" si="3"/>
        <v>29.445234708392608</v>
      </c>
      <c r="J10" s="5">
        <f t="shared" si="4"/>
        <v>34.244604316546763</v>
      </c>
      <c r="K10" s="5">
        <f t="shared" si="5"/>
        <v>27.522935779816514</v>
      </c>
      <c r="L10" s="5">
        <f t="shared" si="6"/>
        <v>30.404258268251965</v>
      </c>
      <c r="M10" s="4">
        <f t="shared" si="7"/>
        <v>3.4619361086956872</v>
      </c>
    </row>
  </sheetData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3:O11"/>
  <sheetViews>
    <sheetView zoomScale="110" zoomScaleNormal="110" workbookViewId="0">
      <selection activeCell="A11" sqref="A11"/>
    </sheetView>
  </sheetViews>
  <sheetFormatPr defaultRowHeight="15"/>
  <cols>
    <col min="1" max="1" width="11.42578125" bestFit="1" customWidth="1"/>
    <col min="2" max="2" width="17.28515625" bestFit="1" customWidth="1"/>
    <col min="9" max="11" width="13.85546875" bestFit="1" customWidth="1"/>
  </cols>
  <sheetData>
    <row r="3" spans="1:15">
      <c r="A3" s="6" t="s">
        <v>13</v>
      </c>
    </row>
    <row r="4" spans="1:15">
      <c r="A4" s="3"/>
      <c r="B4" s="2" t="s">
        <v>11</v>
      </c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3"/>
      <c r="O4" s="3"/>
    </row>
    <row r="5" spans="1:15">
      <c r="B5" s="2" t="s">
        <v>14</v>
      </c>
      <c r="C5" s="4">
        <v>0.192</v>
      </c>
      <c r="D5" s="4">
        <v>0.19</v>
      </c>
      <c r="E5" s="4">
        <v>0.188</v>
      </c>
      <c r="F5" s="4">
        <f>C5-0.192</f>
        <v>0</v>
      </c>
      <c r="G5" s="4">
        <f>D5-0.19</f>
        <v>0</v>
      </c>
      <c r="H5" s="4">
        <f>E5-0.188</f>
        <v>0</v>
      </c>
      <c r="I5" s="1"/>
      <c r="J5" s="1"/>
      <c r="K5" s="1"/>
      <c r="L5" s="1"/>
      <c r="M5" s="1"/>
    </row>
    <row r="6" spans="1:15">
      <c r="B6" s="2">
        <v>0</v>
      </c>
      <c r="C6" s="4">
        <v>1.1499999999999999</v>
      </c>
      <c r="D6" s="4">
        <v>1.004</v>
      </c>
      <c r="E6" s="4">
        <v>1.052</v>
      </c>
      <c r="F6" s="4">
        <f t="shared" ref="F6:F11" si="0">C6-0.192</f>
        <v>0.95799999999999996</v>
      </c>
      <c r="G6" s="4">
        <f t="shared" ref="G6:G11" si="1">D6-0.19</f>
        <v>0.81400000000000006</v>
      </c>
      <c r="H6" s="4">
        <f t="shared" ref="H6:H11" si="2">E6-0.188</f>
        <v>0.8640000000000001</v>
      </c>
      <c r="I6" s="5">
        <f>(F6/0.958)*100</f>
        <v>100</v>
      </c>
      <c r="J6" s="5">
        <f>(G6/0.814)*100</f>
        <v>100.00000000000003</v>
      </c>
      <c r="K6" s="5">
        <f>(H6/0.864)*100</f>
        <v>100.00000000000003</v>
      </c>
      <c r="L6" s="5">
        <f>AVERAGE(I6:K6)</f>
        <v>100.00000000000001</v>
      </c>
      <c r="M6" s="1">
        <v>0</v>
      </c>
    </row>
    <row r="7" spans="1:15">
      <c r="B7" s="2">
        <v>0.5</v>
      </c>
      <c r="C7" s="4">
        <v>1.1359999999999999</v>
      </c>
      <c r="D7" s="4">
        <v>0.96599999999999997</v>
      </c>
      <c r="E7" s="4">
        <v>0.99199999999999999</v>
      </c>
      <c r="F7" s="4">
        <f t="shared" si="0"/>
        <v>0.94399999999999995</v>
      </c>
      <c r="G7" s="4">
        <f t="shared" si="1"/>
        <v>0.77600000000000002</v>
      </c>
      <c r="H7" s="4">
        <f t="shared" si="2"/>
        <v>0.80400000000000005</v>
      </c>
      <c r="I7" s="5">
        <f t="shared" ref="I7:I11" si="3">(F7/0.958)*100</f>
        <v>98.53862212943632</v>
      </c>
      <c r="J7" s="5">
        <f t="shared" ref="J7:J11" si="4">(G7/0.814)*100</f>
        <v>95.331695331695343</v>
      </c>
      <c r="K7" s="5">
        <f t="shared" ref="K7:K11" si="5">(H7/0.864)*100</f>
        <v>93.055555555555557</v>
      </c>
      <c r="L7" s="5">
        <f t="shared" ref="L7:L11" si="6">AVERAGE(I7:K7)</f>
        <v>95.641957672229069</v>
      </c>
      <c r="M7" s="4">
        <f>STDEV(I7:K7)</f>
        <v>2.7546690914463543</v>
      </c>
    </row>
    <row r="8" spans="1:15">
      <c r="B8" s="8">
        <v>1</v>
      </c>
      <c r="C8" s="4">
        <v>1.0369999999999999</v>
      </c>
      <c r="D8" s="4">
        <v>0.95399999999999996</v>
      </c>
      <c r="E8" s="4">
        <v>0.97399999999999998</v>
      </c>
      <c r="F8" s="4">
        <f t="shared" si="0"/>
        <v>0.84499999999999997</v>
      </c>
      <c r="G8" s="4">
        <f t="shared" si="1"/>
        <v>0.76400000000000001</v>
      </c>
      <c r="H8" s="4">
        <f t="shared" si="2"/>
        <v>0.78600000000000003</v>
      </c>
      <c r="I8" s="5">
        <f t="shared" si="3"/>
        <v>88.204592901878925</v>
      </c>
      <c r="J8" s="5">
        <f t="shared" si="4"/>
        <v>93.857493857493864</v>
      </c>
      <c r="K8" s="5">
        <f t="shared" si="5"/>
        <v>90.972222222222229</v>
      </c>
      <c r="L8" s="7">
        <f t="shared" si="6"/>
        <v>91.011436327198339</v>
      </c>
      <c r="M8" s="4">
        <f t="shared" ref="M8:M11" si="7">STDEV(I8:K8)</f>
        <v>2.8266544912705287</v>
      </c>
    </row>
    <row r="9" spans="1:15">
      <c r="B9" s="2">
        <v>2</v>
      </c>
      <c r="C9" s="4">
        <v>0.91700000000000004</v>
      </c>
      <c r="D9" s="4">
        <v>0.90300000000000002</v>
      </c>
      <c r="E9" s="4">
        <v>0.90600000000000003</v>
      </c>
      <c r="F9" s="4">
        <f t="shared" si="0"/>
        <v>0.72500000000000009</v>
      </c>
      <c r="G9" s="4">
        <f t="shared" si="1"/>
        <v>0.71300000000000008</v>
      </c>
      <c r="H9" s="4">
        <f t="shared" si="2"/>
        <v>0.71799999999999997</v>
      </c>
      <c r="I9" s="5">
        <f t="shared" si="3"/>
        <v>75.678496868476003</v>
      </c>
      <c r="J9" s="5">
        <f t="shared" si="4"/>
        <v>87.592137592137604</v>
      </c>
      <c r="K9" s="5">
        <f t="shared" si="5"/>
        <v>83.101851851851848</v>
      </c>
      <c r="L9" s="5">
        <f t="shared" si="6"/>
        <v>82.124162104155161</v>
      </c>
      <c r="M9" s="4">
        <f>STDEV(I9:K9)</f>
        <v>6.0166948364683126</v>
      </c>
    </row>
    <row r="10" spans="1:15">
      <c r="B10" s="2">
        <v>4</v>
      </c>
      <c r="C10" s="4">
        <v>0.745</v>
      </c>
      <c r="D10" s="4">
        <v>0.72299999999999998</v>
      </c>
      <c r="E10" s="4">
        <v>0.71599999999999997</v>
      </c>
      <c r="F10" s="4">
        <f t="shared" si="0"/>
        <v>0.55299999999999994</v>
      </c>
      <c r="G10" s="4">
        <f t="shared" si="1"/>
        <v>0.53299999999999992</v>
      </c>
      <c r="H10" s="4">
        <f t="shared" si="2"/>
        <v>0.52800000000000002</v>
      </c>
      <c r="I10" s="5">
        <f t="shared" si="3"/>
        <v>57.724425887265127</v>
      </c>
      <c r="J10" s="5">
        <f t="shared" si="4"/>
        <v>65.479115479115464</v>
      </c>
      <c r="K10" s="5">
        <f t="shared" si="5"/>
        <v>61.111111111111114</v>
      </c>
      <c r="L10" s="5">
        <f t="shared" si="6"/>
        <v>61.438217492497238</v>
      </c>
      <c r="M10" s="4">
        <f t="shared" si="7"/>
        <v>3.8876794627446296</v>
      </c>
    </row>
    <row r="11" spans="1:15">
      <c r="B11" s="2">
        <v>8</v>
      </c>
      <c r="C11" s="4">
        <v>0.67200000000000004</v>
      </c>
      <c r="D11" s="4">
        <v>0.63800000000000001</v>
      </c>
      <c r="E11" s="4">
        <v>0.64400000000000002</v>
      </c>
      <c r="F11" s="4">
        <f t="shared" si="0"/>
        <v>0.48000000000000004</v>
      </c>
      <c r="G11" s="4">
        <f t="shared" si="1"/>
        <v>0.44800000000000001</v>
      </c>
      <c r="H11" s="4">
        <f t="shared" si="2"/>
        <v>0.45600000000000002</v>
      </c>
      <c r="I11" s="5">
        <f t="shared" si="3"/>
        <v>50.104384133611703</v>
      </c>
      <c r="J11" s="5">
        <f t="shared" si="4"/>
        <v>55.036855036855037</v>
      </c>
      <c r="K11" s="5">
        <f t="shared" si="5"/>
        <v>52.777777777777779</v>
      </c>
      <c r="L11" s="5">
        <f t="shared" si="6"/>
        <v>52.639672316081509</v>
      </c>
      <c r="M11" s="4">
        <f t="shared" si="7"/>
        <v>2.4691338849376927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HaCaT</vt:lpstr>
      <vt:lpstr>CaSki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</dc:creator>
  <cp:lastModifiedBy>sue</cp:lastModifiedBy>
  <dcterms:created xsi:type="dcterms:W3CDTF">2020-12-10T06:47:52Z</dcterms:created>
  <dcterms:modified xsi:type="dcterms:W3CDTF">2021-09-02T03:39:03Z</dcterms:modified>
</cp:coreProperties>
</file>