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19200" windowHeight="8010" activeTab="2"/>
  </bookViews>
  <sheets>
    <sheet name="報告書1" sheetId="4" r:id="rId1"/>
    <sheet name="Sheet1" sheetId="12" r:id="rId2"/>
    <sheet name="Sheet2" sheetId="14" r:id="rId3"/>
    <sheet name="削れ量" sheetId="13" r:id="rId4"/>
  </sheets>
  <definedNames>
    <definedName name="_xlnm.Print_Area" localSheetId="0">報告書1!$A$1:$P$124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14" l="1"/>
  <c r="A9" i="14"/>
  <c r="A10" i="14"/>
  <c r="A11" i="14"/>
  <c r="A7" i="14"/>
  <c r="W15" i="12" l="1"/>
  <c r="W8" i="12"/>
  <c r="Z15" i="12" l="1"/>
  <c r="Z8" i="12"/>
  <c r="P21" i="12" l="1"/>
  <c r="O21" i="12"/>
  <c r="N21" i="12"/>
  <c r="P20" i="12"/>
  <c r="O20" i="12"/>
  <c r="N20" i="12"/>
  <c r="P19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P11" i="12"/>
  <c r="O11" i="12"/>
  <c r="N11" i="12"/>
  <c r="P10" i="12"/>
  <c r="O10" i="12"/>
  <c r="N10" i="12"/>
  <c r="P9" i="12"/>
  <c r="O9" i="12"/>
  <c r="N9" i="12"/>
  <c r="P8" i="12"/>
  <c r="O8" i="12"/>
  <c r="N8" i="12"/>
  <c r="J49" i="4" l="1"/>
  <c r="I49" i="4"/>
  <c r="F49" i="4"/>
  <c r="E49" i="4"/>
  <c r="F58" i="4" l="1"/>
  <c r="F15" i="13" l="1"/>
  <c r="M16" i="12" s="1"/>
  <c r="F16" i="13"/>
  <c r="M17" i="12" s="1"/>
  <c r="F17" i="13"/>
  <c r="M18" i="12" s="1"/>
  <c r="F18" i="13"/>
  <c r="M19" i="12" s="1"/>
  <c r="F19" i="13"/>
  <c r="M20" i="12" s="1"/>
  <c r="F20" i="13"/>
  <c r="M21" i="12" s="1"/>
  <c r="F14" i="13"/>
  <c r="M15" i="12" s="1"/>
  <c r="F4" i="13"/>
  <c r="M9" i="12" s="1"/>
  <c r="F5" i="13"/>
  <c r="M10" i="12" s="1"/>
  <c r="F6" i="13"/>
  <c r="M11" i="12" s="1"/>
  <c r="F7" i="13"/>
  <c r="M12" i="12" s="1"/>
  <c r="F8" i="13"/>
  <c r="M13" i="12" s="1"/>
  <c r="F9" i="13"/>
  <c r="M14" i="12" s="1"/>
  <c r="I45" i="4" l="1"/>
  <c r="F45" i="4"/>
  <c r="E45" i="4"/>
  <c r="M45" i="4" l="1"/>
  <c r="G45" i="4"/>
  <c r="E4" i="13"/>
  <c r="E5" i="13"/>
  <c r="E6" i="13"/>
  <c r="E7" i="13"/>
  <c r="E8" i="13"/>
  <c r="E9" i="13"/>
  <c r="E3" i="13"/>
  <c r="F3" i="13" s="1"/>
  <c r="M8" i="12" s="1"/>
  <c r="A12" i="13"/>
  <c r="A1" i="13"/>
  <c r="E14" i="13"/>
  <c r="E15" i="13"/>
  <c r="E16" i="13"/>
  <c r="E17" i="13"/>
  <c r="E18" i="13"/>
  <c r="E19" i="13"/>
  <c r="E20" i="13"/>
  <c r="I8" i="4" l="1"/>
  <c r="I7" i="4"/>
  <c r="E8" i="4"/>
  <c r="E7" i="4"/>
  <c r="H58" i="4" l="1"/>
  <c r="I58" i="4"/>
  <c r="J58" i="4"/>
  <c r="K58" i="4"/>
  <c r="L58" i="4"/>
  <c r="M58" i="4"/>
  <c r="N58" i="4"/>
  <c r="O58" i="4"/>
  <c r="P58" i="4"/>
  <c r="G58" i="4" l="1"/>
  <c r="D58" i="4"/>
  <c r="C58" i="4"/>
  <c r="I10" i="4" l="1"/>
  <c r="E10" i="4"/>
  <c r="I9" i="4"/>
  <c r="E9" i="4"/>
  <c r="J48" i="4"/>
  <c r="J47" i="4"/>
  <c r="J46" i="4"/>
  <c r="J45" i="4"/>
  <c r="I48" i="4"/>
  <c r="I47" i="4"/>
  <c r="I46" i="4"/>
  <c r="F48" i="4"/>
  <c r="E48" i="4"/>
  <c r="F47" i="4"/>
  <c r="E47" i="4"/>
  <c r="F46" i="4"/>
  <c r="E46" i="4"/>
  <c r="M49" i="4" l="1"/>
  <c r="M47" i="4"/>
  <c r="G47" i="4"/>
  <c r="G49" i="4"/>
  <c r="G48" i="4"/>
  <c r="K46" i="4"/>
  <c r="N46" i="4"/>
  <c r="K47" i="4"/>
  <c r="N47" i="4"/>
  <c r="N45" i="4"/>
  <c r="K45" i="4"/>
  <c r="K48" i="4"/>
  <c r="N48" i="4"/>
  <c r="M46" i="4"/>
  <c r="N49" i="4"/>
  <c r="K49" i="4"/>
  <c r="G46" i="4"/>
  <c r="M48" i="4"/>
</calcChain>
</file>

<file path=xl/comments1.xml><?xml version="1.0" encoding="utf-8"?>
<comments xmlns="http://schemas.openxmlformats.org/spreadsheetml/2006/main">
  <authors>
    <author>作成者</author>
  </authors>
  <commentList>
    <comment ref="M11" authorId="0" shapeId="0">
      <text>
        <r>
          <rPr>
            <sz val="9"/>
            <color indexed="81"/>
            <rFont val="MS P ゴシック"/>
            <family val="3"/>
            <charset val="128"/>
          </rPr>
          <t>記入内容
・各粒子の形状やサ　　　イズの特徴
・判定の理由</t>
        </r>
      </text>
    </comment>
    <comment ref="M19" authorId="0" shapeId="0">
      <text>
        <r>
          <rPr>
            <sz val="9"/>
            <color indexed="81"/>
            <rFont val="MS P ゴシック"/>
            <family val="3"/>
            <charset val="128"/>
          </rPr>
          <t>記入内容
・各粒子の形状やサ　　　イズの特徴
・判定の理由</t>
        </r>
      </text>
    </comment>
    <comment ref="M27" authorId="0" shapeId="0">
      <text>
        <r>
          <rPr>
            <sz val="9"/>
            <color indexed="81"/>
            <rFont val="MS P ゴシック"/>
            <family val="3"/>
            <charset val="128"/>
          </rPr>
          <t>記入内容
・各処理表面の特徴
・判定の理由</t>
        </r>
      </text>
    </comment>
    <comment ref="H33" authorId="0" shapeId="0">
      <text>
        <r>
          <rPr>
            <sz val="9"/>
            <color indexed="81"/>
            <rFont val="MS P ゴシック"/>
            <family val="3"/>
            <charset val="128"/>
          </rPr>
          <t>スケール別表示の為、
写真は「最背面に移動」にすること</t>
        </r>
      </text>
    </comment>
    <comment ref="L33" authorId="0" shapeId="0">
      <text>
        <r>
          <rPr>
            <sz val="9"/>
            <color indexed="81"/>
            <rFont val="MS P ゴシック"/>
            <family val="3"/>
            <charset val="128"/>
          </rPr>
          <t>スケール別表示の為、
写真は「最背面に移動」にすること</t>
        </r>
      </text>
    </comment>
    <comment ref="B34" authorId="0" shapeId="0">
      <text>
        <r>
          <rPr>
            <sz val="9"/>
            <color indexed="81"/>
            <rFont val="MS P ゴシック"/>
            <family val="3"/>
            <charset val="128"/>
          </rPr>
          <t>被加工材を明記すること</t>
        </r>
      </text>
    </comment>
    <comment ref="M35" authorId="0" shapeId="0">
      <text>
        <r>
          <rPr>
            <sz val="9"/>
            <color indexed="81"/>
            <rFont val="MS P ゴシック"/>
            <family val="3"/>
            <charset val="128"/>
          </rPr>
          <t>記入内容
・各処理表面の特徴
・判定の理由</t>
        </r>
      </text>
    </comment>
    <comment ref="H41" authorId="0" shapeId="0">
      <text>
        <r>
          <rPr>
            <sz val="9"/>
            <color indexed="81"/>
            <rFont val="MS P ゴシック"/>
            <family val="3"/>
            <charset val="128"/>
          </rPr>
          <t>スケール別表示の為、
写真は「最背面に移動」にすること</t>
        </r>
      </text>
    </comment>
    <comment ref="L41" authorId="0" shapeId="0">
      <text>
        <r>
          <rPr>
            <sz val="9"/>
            <color indexed="81"/>
            <rFont val="MS P ゴシック"/>
            <family val="3"/>
            <charset val="128"/>
          </rPr>
          <t>スケール別表示の為、
写真は「最背面に移動」にすること</t>
        </r>
      </text>
    </comment>
  </commentList>
</comments>
</file>

<file path=xl/sharedStrings.xml><?xml version="1.0" encoding="utf-8"?>
<sst xmlns="http://schemas.openxmlformats.org/spreadsheetml/2006/main" count="238" uniqueCount="181">
  <si>
    <t>作成</t>
    <rPh sb="0" eb="2">
      <t>サクセイ</t>
    </rPh>
    <phoneticPr fontId="1"/>
  </si>
  <si>
    <t>承認</t>
    <rPh sb="0" eb="2">
      <t>ショウニン</t>
    </rPh>
    <phoneticPr fontId="1"/>
  </si>
  <si>
    <t>その他・備考</t>
    <rPh sb="2" eb="3">
      <t>ホカ</t>
    </rPh>
    <rPh sb="4" eb="6">
      <t>ビコウ</t>
    </rPh>
    <phoneticPr fontId="1"/>
  </si>
  <si>
    <t>評価</t>
    <rPh sb="0" eb="2">
      <t>ヒョウカ</t>
    </rPh>
    <phoneticPr fontId="1"/>
  </si>
  <si>
    <t>主材質</t>
    <rPh sb="0" eb="1">
      <t>シュ</t>
    </rPh>
    <rPh sb="1" eb="3">
      <t>ザイシツ</t>
    </rPh>
    <phoneticPr fontId="1"/>
  </si>
  <si>
    <t>水への適応性・装置使用可否</t>
    <rPh sb="0" eb="1">
      <t>ミズ</t>
    </rPh>
    <rPh sb="3" eb="5">
      <t>テキオウ</t>
    </rPh>
    <rPh sb="5" eb="6">
      <t>セイ</t>
    </rPh>
    <rPh sb="7" eb="9">
      <t>ソウチ</t>
    </rPh>
    <rPh sb="9" eb="11">
      <t>シヨウ</t>
    </rPh>
    <rPh sb="11" eb="13">
      <t>カヒ</t>
    </rPh>
    <phoneticPr fontId="1"/>
  </si>
  <si>
    <t>新品時</t>
    <rPh sb="0" eb="2">
      <t>シンピン</t>
    </rPh>
    <rPh sb="2" eb="3">
      <t>ジ</t>
    </rPh>
    <phoneticPr fontId="1"/>
  </si>
  <si>
    <t>180min
消耗時</t>
    <rPh sb="7" eb="9">
      <t>ショウモウ</t>
    </rPh>
    <rPh sb="9" eb="10">
      <t>ジ</t>
    </rPh>
    <phoneticPr fontId="1"/>
  </si>
  <si>
    <t>表面粗さ RzJIS [μm]</t>
    <rPh sb="0" eb="2">
      <t>ヒョウメン</t>
    </rPh>
    <rPh sb="2" eb="3">
      <t>アラ</t>
    </rPh>
    <phoneticPr fontId="1"/>
  </si>
  <si>
    <t>モード径 [μm]</t>
    <rPh sb="3" eb="4">
      <t>ケイ</t>
    </rPh>
    <phoneticPr fontId="1"/>
  </si>
  <si>
    <t>消耗試験結果</t>
    <rPh sb="0" eb="2">
      <t>ショウモウ</t>
    </rPh>
    <rPh sb="2" eb="4">
      <t>シケン</t>
    </rPh>
    <rPh sb="4" eb="6">
      <t>ケッカ</t>
    </rPh>
    <phoneticPr fontId="1"/>
  </si>
  <si>
    <t>装置</t>
    <rPh sb="0" eb="2">
      <t>ソウチ</t>
    </rPh>
    <phoneticPr fontId="1"/>
  </si>
  <si>
    <t>ガン</t>
    <phoneticPr fontId="1"/>
  </si>
  <si>
    <t>被加工材</t>
    <rPh sb="0" eb="1">
      <t>ヒ</t>
    </rPh>
    <rPh sb="1" eb="3">
      <t>カコウ</t>
    </rPh>
    <rPh sb="3" eb="4">
      <t>ザイ</t>
    </rPh>
    <phoneticPr fontId="1"/>
  </si>
  <si>
    <t>表面粗さ</t>
    <rPh sb="0" eb="2">
      <t>ヒョウメン</t>
    </rPh>
    <rPh sb="2" eb="3">
      <t>アラ</t>
    </rPh>
    <phoneticPr fontId="1"/>
  </si>
  <si>
    <t>削れ量</t>
    <rPh sb="0" eb="1">
      <t>ケズ</t>
    </rPh>
    <rPh sb="2" eb="3">
      <t>リョウ</t>
    </rPh>
    <phoneticPr fontId="1"/>
  </si>
  <si>
    <t>材質</t>
    <rPh sb="0" eb="2">
      <t>ザイシツ</t>
    </rPh>
    <phoneticPr fontId="1"/>
  </si>
  <si>
    <t>形状</t>
    <rPh sb="0" eb="2">
      <t>ケイジョウ</t>
    </rPh>
    <phoneticPr fontId="1"/>
  </si>
  <si>
    <t>水への適応性</t>
    <rPh sb="0" eb="1">
      <t>ミズ</t>
    </rPh>
    <rPh sb="3" eb="6">
      <t>テキオウセイ</t>
    </rPh>
    <phoneticPr fontId="1"/>
  </si>
  <si>
    <t>メーカー</t>
    <phoneticPr fontId="1"/>
  </si>
  <si>
    <t>特記</t>
    <rPh sb="0" eb="2">
      <t>トッキ</t>
    </rPh>
    <phoneticPr fontId="1"/>
  </si>
  <si>
    <t>Ra</t>
    <phoneticPr fontId="1"/>
  </si>
  <si>
    <t>Rz</t>
    <phoneticPr fontId="1"/>
  </si>
  <si>
    <t>RzJIS</t>
    <phoneticPr fontId="1"/>
  </si>
  <si>
    <t>90%径</t>
    <rPh sb="3" eb="4">
      <t>ケイ</t>
    </rPh>
    <phoneticPr fontId="1"/>
  </si>
  <si>
    <t>10%径</t>
    <rPh sb="3" eb="4">
      <t>ケイ</t>
    </rPh>
    <phoneticPr fontId="1"/>
  </si>
  <si>
    <t>その他・備考</t>
    <rPh sb="2" eb="3">
      <t>タ</t>
    </rPh>
    <rPh sb="4" eb="6">
      <t>ビコウ</t>
    </rPh>
    <phoneticPr fontId="1"/>
  </si>
  <si>
    <t>消耗時間</t>
    <rPh sb="0" eb="2">
      <t>ショウモウ</t>
    </rPh>
    <rPh sb="2" eb="4">
      <t>ジカン</t>
    </rPh>
    <phoneticPr fontId="1"/>
  </si>
  <si>
    <t>研磨材名称</t>
    <rPh sb="0" eb="3">
      <t>ケンマザイ</t>
    </rPh>
    <rPh sb="3" eb="5">
      <t>メイショウ</t>
    </rPh>
    <phoneticPr fontId="1"/>
  </si>
  <si>
    <t>表面粗さ [μm]</t>
    <rPh sb="0" eb="2">
      <t>ヒョウメン</t>
    </rPh>
    <rPh sb="2" eb="3">
      <t>アラ</t>
    </rPh>
    <phoneticPr fontId="1"/>
  </si>
  <si>
    <t>体積基準粒子径 [μm]</t>
    <rPh sb="0" eb="2">
      <t>タイセキ</t>
    </rPh>
    <rPh sb="2" eb="4">
      <t>キジュン</t>
    </rPh>
    <rPh sb="4" eb="7">
      <t>リュウシケイ</t>
    </rPh>
    <phoneticPr fontId="1"/>
  </si>
  <si>
    <t>評価
研磨材</t>
    <rPh sb="0" eb="2">
      <t>ヒョウカ</t>
    </rPh>
    <rPh sb="3" eb="6">
      <t>ケンマザイ</t>
    </rPh>
    <phoneticPr fontId="1"/>
  </si>
  <si>
    <t>基準
研磨材</t>
    <rPh sb="0" eb="2">
      <t>キジュン</t>
    </rPh>
    <rPh sb="3" eb="6">
      <t>ケンマザイ</t>
    </rPh>
    <phoneticPr fontId="1"/>
  </si>
  <si>
    <t>分類</t>
    <rPh sb="0" eb="2">
      <t>ブンルイ</t>
    </rPh>
    <phoneticPr fontId="1"/>
  </si>
  <si>
    <t>A</t>
    <phoneticPr fontId="1"/>
  </si>
  <si>
    <t>B</t>
    <phoneticPr fontId="1"/>
  </si>
  <si>
    <t>メーカー</t>
    <phoneticPr fontId="1"/>
  </si>
  <si>
    <t>処理条件</t>
    <rPh sb="0" eb="2">
      <t>ショリ</t>
    </rPh>
    <rPh sb="2" eb="4">
      <t>ジョウケン</t>
    </rPh>
    <phoneticPr fontId="1"/>
  </si>
  <si>
    <t>目的</t>
    <rPh sb="0" eb="2">
      <t>モクテキ</t>
    </rPh>
    <phoneticPr fontId="1"/>
  </si>
  <si>
    <t>粒子拡大画像</t>
    <rPh sb="0" eb="2">
      <t>リュウシ</t>
    </rPh>
    <rPh sb="2" eb="4">
      <t>カクダイ</t>
    </rPh>
    <rPh sb="4" eb="6">
      <t>ガゾウ</t>
    </rPh>
    <phoneticPr fontId="1"/>
  </si>
  <si>
    <t>新品時</t>
    <rPh sb="0" eb="2">
      <t>シンピン</t>
    </rPh>
    <rPh sb="2" eb="3">
      <t>ジ</t>
    </rPh>
    <phoneticPr fontId="1"/>
  </si>
  <si>
    <t>180min
消耗時</t>
    <rPh sb="7" eb="9">
      <t>ショウモウ</t>
    </rPh>
    <rPh sb="9" eb="10">
      <t>ジ</t>
    </rPh>
    <phoneticPr fontId="1"/>
  </si>
  <si>
    <t>判定</t>
    <rPh sb="0" eb="2">
      <t>ハンテイ</t>
    </rPh>
    <phoneticPr fontId="1"/>
  </si>
  <si>
    <t>基準研磨材にする能力比率[%]</t>
    <rPh sb="0" eb="2">
      <t>キジュン</t>
    </rPh>
    <rPh sb="2" eb="5">
      <t>ケンマザイ</t>
    </rPh>
    <rPh sb="8" eb="10">
      <t>ノウリョク</t>
    </rPh>
    <rPh sb="10" eb="12">
      <t>ヒリツ</t>
    </rPh>
    <phoneticPr fontId="1"/>
  </si>
  <si>
    <t>低下率</t>
    <rPh sb="0" eb="2">
      <t>テイカ</t>
    </rPh>
    <rPh sb="2" eb="3">
      <t>リツ</t>
    </rPh>
    <phoneticPr fontId="1"/>
  </si>
  <si>
    <t>-</t>
    <phoneticPr fontId="1"/>
  </si>
  <si>
    <t>0min</t>
    <phoneticPr fontId="1"/>
  </si>
  <si>
    <t>30min</t>
    <phoneticPr fontId="1"/>
  </si>
  <si>
    <t>60min</t>
    <phoneticPr fontId="1"/>
  </si>
  <si>
    <t>90min</t>
    <phoneticPr fontId="1"/>
  </si>
  <si>
    <t>120min</t>
    <phoneticPr fontId="1"/>
  </si>
  <si>
    <t>180min</t>
    <phoneticPr fontId="1"/>
  </si>
  <si>
    <t>ココット</t>
    <phoneticPr fontId="1"/>
  </si>
  <si>
    <t>超硬H1</t>
    <rPh sb="0" eb="2">
      <t>チョウコウ</t>
    </rPh>
    <phoneticPr fontId="1"/>
  </si>
  <si>
    <t>・表面性状が相似である。</t>
    <rPh sb="1" eb="3">
      <t>ヒョウメン</t>
    </rPh>
    <rPh sb="3" eb="5">
      <t>セイジョウ</t>
    </rPh>
    <rPh sb="6" eb="8">
      <t>ソウジ</t>
    </rPh>
    <phoneticPr fontId="1"/>
  </si>
  <si>
    <t>・粒子形状が相似である。</t>
    <rPh sb="1" eb="3">
      <t>リュウシ</t>
    </rPh>
    <rPh sb="3" eb="5">
      <t>ケイジョウ</t>
    </rPh>
    <rPh sb="6" eb="8">
      <t>ソウジ</t>
    </rPh>
    <phoneticPr fontId="1"/>
  </si>
  <si>
    <t>・破砕粒子数が同等以下である。</t>
    <rPh sb="1" eb="3">
      <t>ハサイ</t>
    </rPh>
    <rPh sb="3" eb="5">
      <t>リュウシ</t>
    </rPh>
    <rPh sb="5" eb="6">
      <t>スウ</t>
    </rPh>
    <rPh sb="7" eb="9">
      <t>ドウトウ</t>
    </rPh>
    <rPh sb="9" eb="11">
      <t>イカ</t>
    </rPh>
    <phoneticPr fontId="1"/>
  </si>
  <si>
    <t>・表面性状に新品時と明らかな差がない。</t>
    <rPh sb="1" eb="3">
      <t>ヒョウメン</t>
    </rPh>
    <rPh sb="3" eb="5">
      <t>セイジョウ</t>
    </rPh>
    <rPh sb="6" eb="8">
      <t>シンピン</t>
    </rPh>
    <rPh sb="8" eb="9">
      <t>ジ</t>
    </rPh>
    <rPh sb="10" eb="11">
      <t>アキ</t>
    </rPh>
    <rPh sb="14" eb="15">
      <t>サ</t>
    </rPh>
    <phoneticPr fontId="1"/>
  </si>
  <si>
    <t>180min消耗時</t>
    <rPh sb="6" eb="8">
      <t>ショウモウ</t>
    </rPh>
    <rPh sb="8" eb="9">
      <t>ジ</t>
    </rPh>
    <phoneticPr fontId="1"/>
  </si>
  <si>
    <t>研磨材評価試験 結果</t>
    <rPh sb="0" eb="3">
      <t>ケンマザイ</t>
    </rPh>
    <rPh sb="3" eb="5">
      <t>ヒョウカ</t>
    </rPh>
    <rPh sb="5" eb="7">
      <t>シケン</t>
    </rPh>
    <rPh sb="8" eb="10">
      <t>ケッカ</t>
    </rPh>
    <phoneticPr fontId="1"/>
  </si>
  <si>
    <t>〇判定基準</t>
    <rPh sb="1" eb="3">
      <t>ハンテイ</t>
    </rPh>
    <rPh sb="3" eb="5">
      <t>キジュン</t>
    </rPh>
    <phoneticPr fontId="1"/>
  </si>
  <si>
    <t>・撥水しない（浮かない）、異臭がしない、錆びない、凝集しない、明確な異物が含まれていない。</t>
    <rPh sb="1" eb="3">
      <t>ハッスイ</t>
    </rPh>
    <rPh sb="7" eb="8">
      <t>ウ</t>
    </rPh>
    <rPh sb="13" eb="15">
      <t>イシュウ</t>
    </rPh>
    <rPh sb="20" eb="21">
      <t>サ</t>
    </rPh>
    <rPh sb="25" eb="27">
      <t>ギョウシュウ</t>
    </rPh>
    <rPh sb="31" eb="33">
      <t>メイカク</t>
    </rPh>
    <rPh sb="34" eb="36">
      <t>イブツ</t>
    </rPh>
    <rPh sb="37" eb="38">
      <t>フク</t>
    </rPh>
    <phoneticPr fontId="1"/>
  </si>
  <si>
    <t>備考</t>
    <rPh sb="0" eb="2">
      <t>ビコウ</t>
    </rPh>
    <phoneticPr fontId="1"/>
  </si>
  <si>
    <t>処理時間[s]</t>
    <rPh sb="0" eb="2">
      <t>ショリ</t>
    </rPh>
    <rPh sb="2" eb="4">
      <t>ジカン</t>
    </rPh>
    <phoneticPr fontId="1"/>
  </si>
  <si>
    <t>エア内圧
[MPa]</t>
    <rPh sb="2" eb="3">
      <t>ナイ</t>
    </rPh>
    <rPh sb="3" eb="4">
      <t>アツ</t>
    </rPh>
    <phoneticPr fontId="1"/>
  </si>
  <si>
    <t>スラリー内圧
[MPa]</t>
    <rPh sb="4" eb="6">
      <t>ナイアツ</t>
    </rPh>
    <phoneticPr fontId="1"/>
  </si>
  <si>
    <t>濃度
[wt.%]</t>
    <rPh sb="0" eb="2">
      <t>ノウド</t>
    </rPh>
    <phoneticPr fontId="1"/>
  </si>
  <si>
    <t>投射距離
[mm]</t>
    <rPh sb="0" eb="2">
      <t>トウシャ</t>
    </rPh>
    <rPh sb="2" eb="4">
      <t>キョリ</t>
    </rPh>
    <phoneticPr fontId="1"/>
  </si>
  <si>
    <t>投射角度
[°]</t>
    <rPh sb="0" eb="2">
      <t>トウシャ</t>
    </rPh>
    <rPh sb="2" eb="4">
      <t>カクド</t>
    </rPh>
    <phoneticPr fontId="1"/>
  </si>
  <si>
    <t>被消耗材</t>
    <rPh sb="0" eb="1">
      <t>ヒ</t>
    </rPh>
    <rPh sb="1" eb="3">
      <t>ショウモウ</t>
    </rPh>
    <rPh sb="3" eb="4">
      <t>ザイ</t>
    </rPh>
    <phoneticPr fontId="1"/>
  </si>
  <si>
    <t>基準研磨材</t>
    <rPh sb="0" eb="2">
      <t>キジュン</t>
    </rPh>
    <rPh sb="2" eb="5">
      <t>ケンマザイ</t>
    </rPh>
    <phoneticPr fontId="1"/>
  </si>
  <si>
    <t>評価研磨材</t>
    <rPh sb="0" eb="2">
      <t>ヒョウカ</t>
    </rPh>
    <rPh sb="2" eb="5">
      <t>ケンマザイ</t>
    </rPh>
    <phoneticPr fontId="1"/>
  </si>
  <si>
    <t>⇓各処理時間の黄色セル上に粒度分布csvファイルを貼付け</t>
    <rPh sb="1" eb="2">
      <t>カク</t>
    </rPh>
    <rPh sb="2" eb="4">
      <t>ショリ</t>
    </rPh>
    <rPh sb="4" eb="6">
      <t>ジカン</t>
    </rPh>
    <rPh sb="7" eb="9">
      <t>キイロ</t>
    </rPh>
    <rPh sb="11" eb="12">
      <t>ジョウ</t>
    </rPh>
    <rPh sb="13" eb="15">
      <t>リュウド</t>
    </rPh>
    <rPh sb="15" eb="17">
      <t>ブンプ</t>
    </rPh>
    <rPh sb="25" eb="27">
      <t>ハリツ</t>
    </rPh>
    <phoneticPr fontId="1"/>
  </si>
  <si>
    <t>・新品時の削れ量・表面粗さの値が基準研磨材に対し±10%以内</t>
    <rPh sb="1" eb="3">
      <t>シンピン</t>
    </rPh>
    <rPh sb="3" eb="4">
      <t>ジ</t>
    </rPh>
    <rPh sb="5" eb="6">
      <t>ケズ</t>
    </rPh>
    <rPh sb="7" eb="8">
      <t>リョウ</t>
    </rPh>
    <rPh sb="9" eb="11">
      <t>ヒョウメン</t>
    </rPh>
    <rPh sb="11" eb="12">
      <t>アラ</t>
    </rPh>
    <rPh sb="14" eb="15">
      <t>チ</t>
    </rPh>
    <rPh sb="16" eb="18">
      <t>キジュン</t>
    </rPh>
    <rPh sb="18" eb="21">
      <t>ケンマザイ</t>
    </rPh>
    <rPh sb="22" eb="23">
      <t>タイ</t>
    </rPh>
    <rPh sb="28" eb="30">
      <t>イナイ</t>
    </rPh>
    <phoneticPr fontId="1"/>
  </si>
  <si>
    <t>A5052</t>
    <phoneticPr fontId="1"/>
  </si>
  <si>
    <t>スラリー流量
[L/min]</t>
    <rPh sb="4" eb="6">
      <t>リュウリョウ</t>
    </rPh>
    <phoneticPr fontId="1"/>
  </si>
  <si>
    <t>120min</t>
    <phoneticPr fontId="1"/>
  </si>
  <si>
    <t>60min</t>
    <phoneticPr fontId="1"/>
  </si>
  <si>
    <t>15min</t>
    <phoneticPr fontId="1"/>
  </si>
  <si>
    <t>No.</t>
    <phoneticPr fontId="1"/>
  </si>
  <si>
    <t>180min</t>
    <phoneticPr fontId="1"/>
  </si>
  <si>
    <t>120min</t>
    <phoneticPr fontId="1"/>
  </si>
  <si>
    <t>90min</t>
    <phoneticPr fontId="1"/>
  </si>
  <si>
    <t>60min</t>
    <phoneticPr fontId="1"/>
  </si>
  <si>
    <t>30min</t>
    <phoneticPr fontId="1"/>
  </si>
  <si>
    <t>15min</t>
    <phoneticPr fontId="1"/>
  </si>
  <si>
    <t>0min</t>
    <phoneticPr fontId="1"/>
  </si>
  <si>
    <t>ポンプ
周波数</t>
    <rPh sb="4" eb="7">
      <t>シュウハスウ</t>
    </rPh>
    <phoneticPr fontId="1"/>
  </si>
  <si>
    <t>削れ量 [g/min]</t>
    <rPh sb="0" eb="1">
      <t>ケズ</t>
    </rPh>
    <rPh sb="2" eb="3">
      <t>リョウ</t>
    </rPh>
    <phoneticPr fontId="1"/>
  </si>
  <si>
    <t>A5052</t>
    <phoneticPr fontId="1"/>
  </si>
  <si>
    <t>変化量
[g]</t>
    <rPh sb="0" eb="2">
      <t>ヘンカ</t>
    </rPh>
    <rPh sb="2" eb="3">
      <t>リョウ</t>
    </rPh>
    <phoneticPr fontId="1"/>
  </si>
  <si>
    <t>変化量
[g/min]</t>
    <rPh sb="0" eb="2">
      <t>ヘンカ</t>
    </rPh>
    <rPh sb="2" eb="3">
      <t>リョウ</t>
    </rPh>
    <phoneticPr fontId="1"/>
  </si>
  <si>
    <t>処理後
[g]</t>
    <rPh sb="0" eb="2">
      <t>ショリ</t>
    </rPh>
    <rPh sb="2" eb="3">
      <t>アト</t>
    </rPh>
    <phoneticPr fontId="1"/>
  </si>
  <si>
    <t>処理前
[g]</t>
    <rPh sb="0" eb="2">
      <t>ショリ</t>
    </rPh>
    <rPh sb="2" eb="3">
      <t>マエ</t>
    </rPh>
    <phoneticPr fontId="1"/>
  </si>
  <si>
    <t>削れ量
[g/min]</t>
    <rPh sb="0" eb="1">
      <t>ケズ</t>
    </rPh>
    <rPh sb="2" eb="3">
      <t>リョウ</t>
    </rPh>
    <phoneticPr fontId="1"/>
  </si>
  <si>
    <t>・全ての同計測タイミングの比較において、削れ量・表面粗さの値が基準研磨材に対し-10%以内（+な分にはOK）</t>
    <phoneticPr fontId="1"/>
  </si>
  <si>
    <t>研磨材名称</t>
    <rPh sb="0" eb="2">
      <t>ショリ</t>
    </rPh>
    <rPh sb="2" eb="3">
      <t>メン</t>
    </rPh>
    <rPh sb="3" eb="5">
      <t>カクダイ</t>
    </rPh>
    <phoneticPr fontId="1"/>
  </si>
  <si>
    <t>累積頻度90%径 [μm]</t>
    <rPh sb="0" eb="4">
      <t>ルイセキヒンド</t>
    </rPh>
    <rPh sb="7" eb="8">
      <t>ケイ</t>
    </rPh>
    <phoneticPr fontId="1"/>
  </si>
  <si>
    <t>累積頻度10%径 [μm]</t>
    <rPh sb="0" eb="4">
      <t>ルイセキヒンド</t>
    </rPh>
    <rPh sb="7" eb="8">
      <t>ケイ</t>
    </rPh>
    <phoneticPr fontId="1"/>
  </si>
  <si>
    <t>通過分積算(%)</t>
  </si>
  <si>
    <t>コンパクトガンφ9.5L</t>
    <phoneticPr fontId="1"/>
  </si>
  <si>
    <t>ノズル</t>
    <phoneticPr fontId="1"/>
  </si>
  <si>
    <t>AJ</t>
    <phoneticPr fontId="1"/>
  </si>
  <si>
    <t>処理面拡大画像
(被加工材：Al板)</t>
    <rPh sb="0" eb="2">
      <t>ショリ</t>
    </rPh>
    <rPh sb="2" eb="3">
      <t>メン</t>
    </rPh>
    <rPh sb="3" eb="5">
      <t>カクダイ</t>
    </rPh>
    <rPh sb="5" eb="7">
      <t>ガゾウ</t>
    </rPh>
    <rPh sb="9" eb="13">
      <t>ヒカコウザイ</t>
    </rPh>
    <rPh sb="16" eb="17">
      <t>イタ</t>
    </rPh>
    <phoneticPr fontId="1"/>
  </si>
  <si>
    <t>φ4.5</t>
    <phoneticPr fontId="1"/>
  </si>
  <si>
    <t>モード径</t>
    <rPh sb="3" eb="4">
      <t>ケイ</t>
    </rPh>
    <phoneticPr fontId="1"/>
  </si>
  <si>
    <t>ガン濃度</t>
    <rPh sb="2" eb="4">
      <t>ノウド</t>
    </rPh>
    <phoneticPr fontId="1"/>
  </si>
  <si>
    <t>水[ml]</t>
    <rPh sb="0" eb="1">
      <t>ミズ</t>
    </rPh>
    <phoneticPr fontId="1"/>
  </si>
  <si>
    <t>研磨材[ml]</t>
    <rPh sb="0" eb="3">
      <t>ケンマザイ</t>
    </rPh>
    <phoneticPr fontId="1"/>
  </si>
  <si>
    <t>濃度[vol%]</t>
    <rPh sb="0" eb="2">
      <t>ノウド</t>
    </rPh>
    <phoneticPr fontId="1"/>
  </si>
  <si>
    <t>昭和電工SA#60とキンセイWA#60の比較</t>
    <rPh sb="0" eb="4">
      <t>ショウワデンコウ</t>
    </rPh>
    <rPh sb="20" eb="22">
      <t>ヒカク</t>
    </rPh>
    <phoneticPr fontId="1"/>
  </si>
  <si>
    <t>SA#60</t>
    <phoneticPr fontId="1"/>
  </si>
  <si>
    <t>昭和電工</t>
    <rPh sb="0" eb="4">
      <t>ショウワデンコウ</t>
    </rPh>
    <phoneticPr fontId="1"/>
  </si>
  <si>
    <t>アルミナ系</t>
    <rPh sb="4" eb="5">
      <t>ケイ</t>
    </rPh>
    <phoneticPr fontId="1"/>
  </si>
  <si>
    <t>多角形</t>
    <rPh sb="0" eb="3">
      <t>タカクケイ</t>
    </rPh>
    <phoneticPr fontId="1"/>
  </si>
  <si>
    <t>〇</t>
    <phoneticPr fontId="1"/>
  </si>
  <si>
    <t>WA#60</t>
    <phoneticPr fontId="1"/>
  </si>
  <si>
    <t>キンセイ</t>
    <phoneticPr fontId="1"/>
  </si>
  <si>
    <t xml:space="preserve">メジアン径           </t>
  </si>
  <si>
    <t>290.60245(μm)</t>
  </si>
  <si>
    <t xml:space="preserve">平均径               </t>
  </si>
  <si>
    <t>304.82019(μm)</t>
  </si>
  <si>
    <t xml:space="preserve">算術分散             </t>
  </si>
  <si>
    <t>14230(μm2)</t>
  </si>
  <si>
    <t xml:space="preserve">算術標準偏差         </t>
  </si>
  <si>
    <t xml:space="preserve"> 119.2903(μm)</t>
  </si>
  <si>
    <t xml:space="preserve">モード径             </t>
  </si>
  <si>
    <t xml:space="preserve"> 283.6650(μm)</t>
  </si>
  <si>
    <t xml:space="preserve">スパン               </t>
  </si>
  <si>
    <t>しない</t>
  </si>
  <si>
    <t xml:space="preserve">幾何平均径           </t>
  </si>
  <si>
    <t xml:space="preserve"> 280.9490(μm)</t>
  </si>
  <si>
    <t xml:space="preserve">幾何分散             </t>
  </si>
  <si>
    <t>1.0819(μm2)</t>
  </si>
  <si>
    <t xml:space="preserve">累積頻度％径         </t>
  </si>
  <si>
    <t>(2)10.00 (%)- 172.4342(μm)</t>
  </si>
  <si>
    <t>(9)90.00 (%)- 451.1356(μm)</t>
  </si>
  <si>
    <t xml:space="preserve">10％径               </t>
  </si>
  <si>
    <t>172.43425(μm)</t>
  </si>
  <si>
    <t xml:space="preserve">90％径               </t>
  </si>
  <si>
    <t>451.13562(μm)</t>
  </si>
  <si>
    <t xml:space="preserve">体積基準10％径       </t>
  </si>
  <si>
    <t xml:space="preserve">体積基準50％径       </t>
  </si>
  <si>
    <t xml:space="preserve">体積基準90％径       </t>
  </si>
  <si>
    <t xml:space="preserve">ID#                             </t>
  </si>
  <si>
    <t xml:space="preserve">透過率(R)                       </t>
  </si>
  <si>
    <t xml:space="preserve"> 86.6 (%)</t>
  </si>
  <si>
    <t xml:space="preserve">透過率(B)                       </t>
  </si>
  <si>
    <t xml:space="preserve"> 90.8 (%)</t>
  </si>
  <si>
    <t xml:space="preserve">超音波                          </t>
  </si>
  <si>
    <t>01:00 (7)</t>
  </si>
  <si>
    <t xml:space="preserve">循環速度                        </t>
  </si>
  <si>
    <t xml:space="preserve">攪拌速度                        </t>
  </si>
  <si>
    <t xml:space="preserve">分布形態                        </t>
  </si>
  <si>
    <t>手動</t>
  </si>
  <si>
    <t xml:space="preserve">粒子径基準                      </t>
  </si>
  <si>
    <t>体積</t>
  </si>
  <si>
    <t xml:space="preserve">屈折率(R)                       </t>
  </si>
  <si>
    <t>アルミナ-水</t>
  </si>
  <si>
    <t>[アルミナ( 1.660 -  0.000i)</t>
  </si>
  <si>
    <t>水( 1.333)]</t>
  </si>
  <si>
    <t xml:space="preserve">屈折率(B)                       </t>
  </si>
  <si>
    <t xml:space="preserve">試料名                          </t>
  </si>
  <si>
    <t xml:space="preserve">物質名                          </t>
  </si>
  <si>
    <t xml:space="preserve">原料                            </t>
  </si>
  <si>
    <t xml:space="preserve">ロット番号                      </t>
  </si>
  <si>
    <t xml:space="preserve">試験、アッセイ番号              </t>
  </si>
  <si>
    <t xml:space="preserve">試料測定 データ取り込み回数(LD) </t>
  </si>
  <si>
    <t>試料測定 データ取り込み回数(LED)</t>
  </si>
  <si>
    <t xml:space="preserve">測定結果ファイル名              </t>
  </si>
  <si>
    <t>A#60_0min</t>
  </si>
  <si>
    <t xml:space="preserve">データ名                        </t>
  </si>
  <si>
    <t xml:space="preserve">アルゴリズムオプション          </t>
  </si>
  <si>
    <t>標準モード</t>
  </si>
  <si>
    <t>粒子径(μm)</t>
  </si>
  <si>
    <t>頻度(%)</t>
  </si>
  <si>
    <t>A#60_30min</t>
    <phoneticPr fontId="1"/>
  </si>
  <si>
    <t>A#60_90min</t>
  </si>
  <si>
    <t>A#60_120min</t>
  </si>
  <si>
    <t>A#60_180min</t>
  </si>
  <si>
    <t>\\macoho_cad\97_System\Customer_Data\00000098\st\00007693\20_テストデータ\SA#60・WA#60・P#60\粒度分布\SA#60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</si>
</sst>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00_ "/>
    <numFmt numFmtId="177" formatCode="0.0%"/>
    <numFmt numFmtId="178" formatCode="0.00_ "/>
    <numFmt numFmtId="179" formatCode="0.0_ "/>
  </numFmts>
  <fonts count="1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0"/>
      <color theme="1"/>
      <name val="游ゴシック"/>
      <family val="2"/>
      <scheme val="minor"/>
    </font>
    <font>
      <sz val="10"/>
      <color theme="1"/>
      <name val="游ゴシック"/>
      <family val="3"/>
      <charset val="128"/>
      <scheme val="minor"/>
    </font>
    <font>
      <sz val="10"/>
      <name val="游ゴシック"/>
      <family val="2"/>
      <scheme val="minor"/>
    </font>
    <font>
      <sz val="10"/>
      <name val="游ゴシック"/>
      <family val="3"/>
      <charset val="128"/>
      <scheme val="minor"/>
    </font>
    <font>
      <b/>
      <u/>
      <sz val="20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8"/>
      <color theme="1"/>
      <name val="游ゴシック"/>
      <family val="3"/>
      <charset val="128"/>
      <scheme val="minor"/>
    </font>
    <font>
      <sz val="9"/>
      <color indexed="81"/>
      <name val="MS P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8" fillId="0" borderId="0"/>
  </cellStyleXfs>
  <cellXfs count="230">
    <xf numFmtId="0" fontId="0" fillId="0" borderId="0" xfId="0"/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2" borderId="10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1" xfId="0" applyFont="1" applyFill="1" applyBorder="1" applyAlignment="1">
      <alignment vertical="center"/>
    </xf>
    <xf numFmtId="0" fontId="2" fillId="0" borderId="17" xfId="0" applyFont="1" applyFill="1" applyBorder="1" applyAlignment="1">
      <alignment vertical="center"/>
    </xf>
    <xf numFmtId="0" fontId="2" fillId="0" borderId="19" xfId="0" applyFont="1" applyFill="1" applyBorder="1" applyAlignment="1">
      <alignment vertic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0" fontId="2" fillId="2" borderId="9" xfId="0" applyFont="1" applyFill="1" applyBorder="1" applyAlignment="1">
      <alignment vertical="center"/>
    </xf>
    <xf numFmtId="0" fontId="2" fillId="2" borderId="33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0" borderId="36" xfId="0" applyFont="1" applyFill="1" applyBorder="1" applyAlignment="1">
      <alignment vertical="center"/>
    </xf>
    <xf numFmtId="0" fontId="2" fillId="0" borderId="37" xfId="0" applyFont="1" applyFill="1" applyBorder="1" applyAlignment="1">
      <alignment vertical="center"/>
    </xf>
    <xf numFmtId="0" fontId="6" fillId="0" borderId="0" xfId="0" applyFont="1" applyAlignment="1">
      <alignment vertical="top"/>
    </xf>
    <xf numFmtId="0" fontId="2" fillId="2" borderId="41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4" fontId="3" fillId="0" borderId="4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3" borderId="0" xfId="0" applyFill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2" fontId="2" fillId="2" borderId="30" xfId="0" applyNumberFormat="1" applyFont="1" applyFill="1" applyBorder="1" applyAlignment="1">
      <alignment horizontal="center" vertical="center" wrapText="1"/>
    </xf>
    <xf numFmtId="0" fontId="3" fillId="2" borderId="44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 wrapText="1" shrinkToFit="1"/>
    </xf>
    <xf numFmtId="0" fontId="3" fillId="2" borderId="27" xfId="0" applyFont="1" applyFill="1" applyBorder="1" applyAlignment="1">
      <alignment horizontal="center" vertical="center" wrapText="1" shrinkToFit="1"/>
    </xf>
    <xf numFmtId="176" fontId="0" fillId="0" borderId="0" xfId="0" applyNumberFormat="1" applyAlignment="1">
      <alignment vertical="center"/>
    </xf>
    <xf numFmtId="0" fontId="0" fillId="0" borderId="1" xfId="0" applyBorder="1" applyAlignment="1">
      <alignment vertical="center"/>
    </xf>
    <xf numFmtId="176" fontId="0" fillId="0" borderId="1" xfId="0" applyNumberFormat="1" applyBorder="1" applyAlignment="1">
      <alignment vertical="center"/>
    </xf>
    <xf numFmtId="177" fontId="2" fillId="0" borderId="16" xfId="0" applyNumberFormat="1" applyFont="1" applyFill="1" applyBorder="1" applyAlignment="1">
      <alignment vertical="center"/>
    </xf>
    <xf numFmtId="177" fontId="2" fillId="0" borderId="1" xfId="0" applyNumberFormat="1" applyFont="1" applyFill="1" applyBorder="1" applyAlignment="1">
      <alignment vertical="center"/>
    </xf>
    <xf numFmtId="177" fontId="2" fillId="0" borderId="15" xfId="0" applyNumberFormat="1" applyFont="1" applyFill="1" applyBorder="1" applyAlignment="1">
      <alignment vertical="center"/>
    </xf>
    <xf numFmtId="177" fontId="2" fillId="0" borderId="18" xfId="0" applyNumberFormat="1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78" fontId="2" fillId="0" borderId="45" xfId="0" applyNumberFormat="1" applyFont="1" applyFill="1" applyBorder="1" applyAlignment="1">
      <alignment vertical="center"/>
    </xf>
    <xf numFmtId="178" fontId="2" fillId="0" borderId="16" xfId="0" applyNumberFormat="1" applyFont="1" applyFill="1" applyBorder="1" applyAlignment="1">
      <alignment vertical="center"/>
    </xf>
    <xf numFmtId="178" fontId="2" fillId="0" borderId="46" xfId="0" applyNumberFormat="1" applyFont="1" applyFill="1" applyBorder="1" applyAlignment="1">
      <alignment vertical="center"/>
    </xf>
    <xf numFmtId="178" fontId="2" fillId="0" borderId="1" xfId="0" applyNumberFormat="1" applyFont="1" applyFill="1" applyBorder="1" applyAlignment="1">
      <alignment vertical="center"/>
    </xf>
    <xf numFmtId="178" fontId="2" fillId="0" borderId="15" xfId="0" applyNumberFormat="1" applyFont="1" applyFill="1" applyBorder="1" applyAlignment="1">
      <alignment vertical="center"/>
    </xf>
    <xf numFmtId="178" fontId="2" fillId="0" borderId="18" xfId="0" applyNumberFormat="1" applyFont="1" applyFill="1" applyBorder="1" applyAlignment="1">
      <alignment vertical="center"/>
    </xf>
    <xf numFmtId="0" fontId="3" fillId="2" borderId="20" xfId="0" applyFont="1" applyFill="1" applyBorder="1" applyAlignment="1">
      <alignment horizontal="center" vertical="center"/>
    </xf>
    <xf numFmtId="0" fontId="2" fillId="2" borderId="42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 wrapText="1"/>
    </xf>
    <xf numFmtId="0" fontId="2" fillId="2" borderId="30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 wrapText="1" shrinkToFit="1"/>
    </xf>
    <xf numFmtId="0" fontId="2" fillId="0" borderId="62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7" borderId="7" xfId="0" applyFont="1" applyFill="1" applyBorder="1" applyAlignment="1">
      <alignment vertical="center" wrapText="1"/>
    </xf>
    <xf numFmtId="0" fontId="2" fillId="7" borderId="8" xfId="0" applyFont="1" applyFill="1" applyBorder="1" applyAlignment="1">
      <alignment vertical="center" wrapText="1"/>
    </xf>
    <xf numFmtId="0" fontId="2" fillId="7" borderId="10" xfId="0" applyFont="1" applyFill="1" applyBorder="1" applyAlignment="1">
      <alignment vertical="center" wrapText="1"/>
    </xf>
    <xf numFmtId="0" fontId="2" fillId="7" borderId="0" xfId="0" applyFont="1" applyFill="1" applyBorder="1" applyAlignment="1">
      <alignment vertical="center" wrapText="1"/>
    </xf>
    <xf numFmtId="0" fontId="2" fillId="0" borderId="19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 wrapText="1" shrinkToFit="1"/>
    </xf>
    <xf numFmtId="0" fontId="3" fillId="2" borderId="25" xfId="0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 wrapText="1"/>
    </xf>
    <xf numFmtId="0" fontId="2" fillId="2" borderId="30" xfId="0" applyFont="1" applyFill="1" applyBorder="1" applyAlignment="1">
      <alignment horizontal="center" vertical="center" wrapText="1"/>
    </xf>
    <xf numFmtId="0" fontId="2" fillId="2" borderId="25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 wrapText="1"/>
    </xf>
    <xf numFmtId="0" fontId="9" fillId="2" borderId="20" xfId="0" applyFont="1" applyFill="1" applyBorder="1" applyAlignment="1">
      <alignment horizontal="center" vertical="center" wrapText="1"/>
    </xf>
    <xf numFmtId="0" fontId="3" fillId="2" borderId="60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3" fillId="2" borderId="61" xfId="0" applyFont="1" applyFill="1" applyBorder="1" applyAlignment="1">
      <alignment horizontal="center" vertical="center" wrapText="1"/>
    </xf>
    <xf numFmtId="0" fontId="3" fillId="2" borderId="62" xfId="0" applyFont="1" applyFill="1" applyBorder="1" applyAlignment="1">
      <alignment horizontal="center" vertical="center" wrapText="1"/>
    </xf>
    <xf numFmtId="0" fontId="3" fillId="2" borderId="25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2" fillId="7" borderId="52" xfId="0" applyFont="1" applyFill="1" applyBorder="1" applyAlignment="1">
      <alignment horizontal="center" vertical="center"/>
    </xf>
    <xf numFmtId="0" fontId="2" fillId="7" borderId="53" xfId="0" applyFont="1" applyFill="1" applyBorder="1" applyAlignment="1">
      <alignment horizontal="center" vertical="center"/>
    </xf>
    <xf numFmtId="0" fontId="2" fillId="7" borderId="50" xfId="0" applyFont="1" applyFill="1" applyBorder="1" applyAlignment="1">
      <alignment horizontal="center" vertical="center"/>
    </xf>
    <xf numFmtId="0" fontId="4" fillId="5" borderId="53" xfId="0" applyFont="1" applyFill="1" applyBorder="1" applyAlignment="1">
      <alignment horizontal="center" vertical="center"/>
    </xf>
    <xf numFmtId="0" fontId="5" fillId="5" borderId="5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2" borderId="43" xfId="0" applyFont="1" applyFill="1" applyBorder="1" applyAlignment="1">
      <alignment horizontal="center" vertical="center"/>
    </xf>
    <xf numFmtId="0" fontId="2" fillId="2" borderId="42" xfId="0" applyFont="1" applyFill="1" applyBorder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0" fontId="2" fillId="7" borderId="34" xfId="0" applyFont="1" applyFill="1" applyBorder="1" applyAlignment="1">
      <alignment horizontal="center" vertical="center"/>
    </xf>
    <xf numFmtId="0" fontId="2" fillId="7" borderId="35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 vertical="center" wrapText="1"/>
    </xf>
    <xf numFmtId="0" fontId="2" fillId="7" borderId="33" xfId="0" applyFont="1" applyFill="1" applyBorder="1" applyAlignment="1">
      <alignment horizontal="center" vertical="center" wrapText="1"/>
    </xf>
    <xf numFmtId="0" fontId="2" fillId="7" borderId="34" xfId="0" applyFont="1" applyFill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2" borderId="54" xfId="0" applyFont="1" applyFill="1" applyBorder="1" applyAlignment="1">
      <alignment horizontal="center" vertical="center" shrinkToFit="1"/>
    </xf>
    <xf numFmtId="0" fontId="2" fillId="2" borderId="51" xfId="0" applyFont="1" applyFill="1" applyBorder="1" applyAlignment="1">
      <alignment horizontal="center" vertical="center" shrinkToFit="1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3" fillId="2" borderId="43" xfId="0" applyFont="1" applyFill="1" applyBorder="1" applyAlignment="1">
      <alignment horizontal="center" vertical="center"/>
    </xf>
    <xf numFmtId="0" fontId="2" fillId="7" borderId="18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7" borderId="19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2" fillId="7" borderId="16" xfId="0" applyFont="1" applyFill="1" applyBorder="1" applyAlignment="1">
      <alignment horizontal="center" vertical="center" wrapText="1"/>
    </xf>
    <xf numFmtId="0" fontId="2" fillId="7" borderId="17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33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177" fontId="2" fillId="0" borderId="36" xfId="0" applyNumberFormat="1" applyFont="1" applyFill="1" applyBorder="1" applyAlignment="1">
      <alignment horizontal="center" vertical="center"/>
    </xf>
    <xf numFmtId="177" fontId="2" fillId="0" borderId="45" xfId="0" applyNumberFormat="1" applyFont="1" applyFill="1" applyBorder="1" applyAlignment="1">
      <alignment horizontal="center" vertical="center"/>
    </xf>
    <xf numFmtId="177" fontId="2" fillId="0" borderId="37" xfId="0" applyNumberFormat="1" applyFont="1" applyFill="1" applyBorder="1" applyAlignment="1">
      <alignment horizontal="center" vertical="center"/>
    </xf>
    <xf numFmtId="177" fontId="2" fillId="0" borderId="46" xfId="0" applyNumberFormat="1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6" borderId="52" xfId="0" applyFont="1" applyFill="1" applyBorder="1" applyAlignment="1">
      <alignment horizontal="center" vertical="center"/>
    </xf>
    <xf numFmtId="0" fontId="2" fillId="6" borderId="53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0" borderId="48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top" wrapText="1"/>
    </xf>
    <xf numFmtId="0" fontId="4" fillId="0" borderId="34" xfId="0" applyFont="1" applyFill="1" applyBorder="1" applyAlignment="1">
      <alignment horizontal="center" vertical="center"/>
    </xf>
    <xf numFmtId="0" fontId="5" fillId="0" borderId="34" xfId="0" applyFont="1" applyFill="1" applyBorder="1" applyAlignment="1">
      <alignment horizontal="center" vertical="center"/>
    </xf>
    <xf numFmtId="0" fontId="2" fillId="7" borderId="47" xfId="0" applyFont="1" applyFill="1" applyBorder="1" applyAlignment="1">
      <alignment horizontal="center" vertical="center"/>
    </xf>
    <xf numFmtId="0" fontId="2" fillId="7" borderId="48" xfId="0" applyFont="1" applyFill="1" applyBorder="1" applyAlignment="1">
      <alignment horizontal="center" vertical="center"/>
    </xf>
    <xf numFmtId="0" fontId="2" fillId="7" borderId="49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57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51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2" fillId="2" borderId="41" xfId="0" applyFont="1" applyFill="1" applyBorder="1" applyAlignment="1">
      <alignment horizontal="center" vertical="center"/>
    </xf>
    <xf numFmtId="0" fontId="2" fillId="2" borderId="54" xfId="0" applyFont="1" applyFill="1" applyBorder="1" applyAlignment="1">
      <alignment horizontal="center" vertical="center" wrapText="1"/>
    </xf>
    <xf numFmtId="0" fontId="2" fillId="2" borderId="51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/>
    </xf>
    <xf numFmtId="0" fontId="2" fillId="2" borderId="51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 wrapText="1"/>
    </xf>
    <xf numFmtId="0" fontId="2" fillId="7" borderId="11" xfId="0" applyFont="1" applyFill="1" applyBorder="1" applyAlignment="1">
      <alignment horizontal="center" vertical="center" wrapText="1"/>
    </xf>
    <xf numFmtId="0" fontId="2" fillId="7" borderId="35" xfId="0" applyFont="1" applyFill="1" applyBorder="1" applyAlignment="1">
      <alignment horizontal="center" vertical="center" wrapText="1"/>
    </xf>
    <xf numFmtId="0" fontId="2" fillId="2" borderId="63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179" fontId="3" fillId="0" borderId="23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79" fontId="3" fillId="0" borderId="20" xfId="0" applyNumberFormat="1" applyFont="1" applyBorder="1" applyAlignment="1">
      <alignment horizontal="center" vertical="center"/>
    </xf>
    <xf numFmtId="0" fontId="3" fillId="2" borderId="60" xfId="0" applyFont="1" applyFill="1" applyBorder="1" applyAlignment="1">
      <alignment horizontal="center" vertical="center" wrapText="1" shrinkToFit="1"/>
    </xf>
    <xf numFmtId="0" fontId="3" fillId="2" borderId="8" xfId="0" applyFont="1" applyFill="1" applyBorder="1" applyAlignment="1">
      <alignment horizontal="center" vertical="center" wrapText="1" shrinkToFit="1"/>
    </xf>
    <xf numFmtId="0" fontId="3" fillId="2" borderId="24" xfId="0" applyFont="1" applyFill="1" applyBorder="1" applyAlignment="1">
      <alignment horizontal="center" vertical="center" wrapText="1" shrinkToFit="1"/>
    </xf>
    <xf numFmtId="0" fontId="3" fillId="0" borderId="2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 wrapText="1" shrinkToFit="1"/>
    </xf>
    <xf numFmtId="0" fontId="3" fillId="0" borderId="20" xfId="0" applyFont="1" applyBorder="1" applyAlignment="1">
      <alignment horizontal="center" vertical="center" wrapText="1" shrinkToFit="1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 wrapText="1" shrinkToFit="1"/>
    </xf>
    <xf numFmtId="0" fontId="3" fillId="2" borderId="20" xfId="0" applyFont="1" applyFill="1" applyBorder="1" applyAlignment="1">
      <alignment horizontal="center" vertical="center" wrapText="1" shrinkToFit="1"/>
    </xf>
    <xf numFmtId="0" fontId="3" fillId="2" borderId="16" xfId="0" applyFont="1" applyFill="1" applyBorder="1" applyAlignment="1">
      <alignment horizontal="center" vertical="center" wrapText="1" shrinkToFit="1"/>
    </xf>
    <xf numFmtId="0" fontId="3" fillId="2" borderId="17" xfId="0" applyFont="1" applyFill="1" applyBorder="1" applyAlignment="1">
      <alignment horizontal="center" vertical="center" wrapText="1" shrinkToFit="1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colors>
    <mruColors>
      <color rgb="FFFFCCFF"/>
      <color rgb="FFFF9999"/>
      <color rgb="FFFF5050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表面粗さ</a:t>
            </a:r>
            <a:r>
              <a:rPr lang="en-US" altLang="ja-JP"/>
              <a:t>(RzJIS)</a:t>
            </a:r>
            <a:endParaRPr lang="ja-JP" alt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Sheet1!$C$8</c:f>
              <c:strCache>
                <c:ptCount val="1"/>
                <c:pt idx="0">
                  <c:v>SA#60</c:v>
                </c:pt>
              </c:strCache>
            </c:strRef>
          </c:tx>
          <c:spPr>
            <a:ln w="19050">
              <a:noFill/>
            </a:ln>
          </c:spPr>
          <c:xVal>
            <c:numRef>
              <c:f>Sheet1!$I$8:$I$14</c:f>
              <c:numCache>
                <c:formatCode>General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180</c:v>
                </c:pt>
              </c:numCache>
            </c:numRef>
          </c:xVal>
          <c:yVal>
            <c:numRef>
              <c:f>Sheet1!$L$8:$L$14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08-4CC6-80BB-0CDDD105B7DF}"/>
            </c:ext>
          </c:extLst>
        </c:ser>
        <c:ser>
          <c:idx val="1"/>
          <c:order val="1"/>
          <c:tx>
            <c:strRef>
              <c:f>Sheet1!$C$15</c:f>
              <c:strCache>
                <c:ptCount val="1"/>
                <c:pt idx="0">
                  <c:v>WA#60</c:v>
                </c:pt>
              </c:strCache>
            </c:strRef>
          </c:tx>
          <c:spPr>
            <a:ln w="19050">
              <a:noFill/>
            </a:ln>
          </c:spPr>
          <c:xVal>
            <c:numRef>
              <c:f>Sheet1!$I$15:$I$21</c:f>
              <c:numCache>
                <c:formatCode>General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180</c:v>
                </c:pt>
              </c:numCache>
            </c:numRef>
          </c:xVal>
          <c:yVal>
            <c:numRef>
              <c:f>Sheet1!$L$15:$L$21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08-4CC6-80BB-0CDDD105B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694216"/>
        <c:axId val="377689952"/>
      </c:scatterChart>
      <c:valAx>
        <c:axId val="377694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消耗時間</a:t>
                </a:r>
                <a:r>
                  <a:rPr lang="en-US" altLang="ja-JP"/>
                  <a:t>[min]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7689952"/>
        <c:crosses val="autoZero"/>
        <c:crossBetween val="midCat"/>
      </c:valAx>
      <c:valAx>
        <c:axId val="377689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0"/>
                  <a:lumOff val="50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表面粗さ</a:t>
                </a:r>
                <a:r>
                  <a:rPr lang="en-US" altLang="ja-JP" baseline="0"/>
                  <a:t> RzJIS [μm]</a:t>
                </a:r>
                <a:endParaRPr lang="ja-JP" altLang="en-US"/>
              </a:p>
            </c:rich>
          </c:tx>
          <c:overlay val="0"/>
        </c:title>
        <c:numFmt formatCode="#,##0.0_);[Red]\(#,##0.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7694216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削れ量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Sheet1!$C$8</c:f>
              <c:strCache>
                <c:ptCount val="1"/>
                <c:pt idx="0">
                  <c:v>SA#60</c:v>
                </c:pt>
              </c:strCache>
            </c:strRef>
          </c:tx>
          <c:spPr>
            <a:ln w="19050">
              <a:noFill/>
            </a:ln>
          </c:spPr>
          <c:xVal>
            <c:numRef>
              <c:f>Sheet1!$I$8:$I$14</c:f>
              <c:numCache>
                <c:formatCode>General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180</c:v>
                </c:pt>
              </c:numCache>
            </c:numRef>
          </c:xVal>
          <c:yVal>
            <c:numRef>
              <c:f>Sheet1!$M$8:$M$14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8-4767-913B-34F15F1F1CA3}"/>
            </c:ext>
          </c:extLst>
        </c:ser>
        <c:ser>
          <c:idx val="1"/>
          <c:order val="1"/>
          <c:tx>
            <c:strRef>
              <c:f>Sheet1!$C$15</c:f>
              <c:strCache>
                <c:ptCount val="1"/>
                <c:pt idx="0">
                  <c:v>WA#60</c:v>
                </c:pt>
              </c:strCache>
            </c:strRef>
          </c:tx>
          <c:spPr>
            <a:ln w="19050">
              <a:noFill/>
            </a:ln>
          </c:spPr>
          <c:xVal>
            <c:numRef>
              <c:f>Sheet1!$I$15:$I$21</c:f>
              <c:numCache>
                <c:formatCode>General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180</c:v>
                </c:pt>
              </c:numCache>
            </c:numRef>
          </c:xVal>
          <c:yVal>
            <c:numRef>
              <c:f>Sheet1!$M$15:$M$21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08-4767-913B-34F15F1F1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694216"/>
        <c:axId val="377689952"/>
      </c:scatterChart>
      <c:valAx>
        <c:axId val="377694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消耗時間</a:t>
                </a:r>
                <a:r>
                  <a:rPr lang="en-US" altLang="ja-JP"/>
                  <a:t>[min]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7689952"/>
        <c:crosses val="autoZero"/>
        <c:crossBetween val="midCat"/>
      </c:valAx>
      <c:valAx>
        <c:axId val="377689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0"/>
                  <a:lumOff val="50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削れ量 </a:t>
                </a:r>
                <a:r>
                  <a:rPr lang="en-US" altLang="ja-JP"/>
                  <a:t>[g/min]</a:t>
                </a:r>
                <a:endParaRPr lang="ja-JP" altLang="en-US"/>
              </a:p>
            </c:rich>
          </c:tx>
          <c:overlay val="0"/>
        </c:title>
        <c:numFmt formatCode="#,##0.00_);[Red]\(#,##0.0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7694216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粒度分布（</a:t>
            </a:r>
            <a:r>
              <a:rPr lang="ja-JP" altLang="en-US">
                <a:solidFill>
                  <a:srgbClr val="FF0000"/>
                </a:solidFill>
              </a:rPr>
              <a:t>基準研磨材名称</a:t>
            </a:r>
            <a:r>
              <a:rPr lang="ja-JP" altLang="en-US"/>
              <a:t>）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0min</c:v>
          </c:tx>
          <c:marker>
            <c:symbol val="none"/>
          </c:marker>
          <c:xVal>
            <c:numRef>
              <c:f>Sheet1!$B$64:$B$131</c:f>
              <c:numCache>
                <c:formatCode>General</c:formatCode>
                <c:ptCount val="68"/>
                <c:pt idx="0">
                  <c:v>0.115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0.17199999999999999</c:v>
                </c:pt>
                <c:pt idx="4">
                  <c:v>0.19700000000000001</c:v>
                </c:pt>
                <c:pt idx="5">
                  <c:v>0.22600000000000001</c:v>
                </c:pt>
                <c:pt idx="6">
                  <c:v>0.25900000000000001</c:v>
                </c:pt>
                <c:pt idx="7">
                  <c:v>0.29599999999999999</c:v>
                </c:pt>
                <c:pt idx="8">
                  <c:v>0.33900000000000002</c:v>
                </c:pt>
                <c:pt idx="9">
                  <c:v>0.38900000000000001</c:v>
                </c:pt>
                <c:pt idx="10">
                  <c:v>0.44500000000000001</c:v>
                </c:pt>
                <c:pt idx="11">
                  <c:v>0.51</c:v>
                </c:pt>
                <c:pt idx="12">
                  <c:v>0.58399999999999996</c:v>
                </c:pt>
                <c:pt idx="13">
                  <c:v>0.66900000000000004</c:v>
                </c:pt>
                <c:pt idx="14">
                  <c:v>0.76600000000000001</c:v>
                </c:pt>
                <c:pt idx="15">
                  <c:v>0.877</c:v>
                </c:pt>
                <c:pt idx="16">
                  <c:v>1.0049999999999999</c:v>
                </c:pt>
                <c:pt idx="17">
                  <c:v>1.151</c:v>
                </c:pt>
                <c:pt idx="18">
                  <c:v>1.3180000000000001</c:v>
                </c:pt>
                <c:pt idx="19">
                  <c:v>1.51</c:v>
                </c:pt>
                <c:pt idx="20">
                  <c:v>1.7290000000000001</c:v>
                </c:pt>
                <c:pt idx="21">
                  <c:v>1.9810000000000001</c:v>
                </c:pt>
                <c:pt idx="22">
                  <c:v>2.2690000000000001</c:v>
                </c:pt>
                <c:pt idx="23">
                  <c:v>2.5990000000000002</c:v>
                </c:pt>
                <c:pt idx="24">
                  <c:v>2.976</c:v>
                </c:pt>
                <c:pt idx="25">
                  <c:v>3.4089999999999998</c:v>
                </c:pt>
                <c:pt idx="26">
                  <c:v>3.9049999999999998</c:v>
                </c:pt>
                <c:pt idx="27">
                  <c:v>4.4720000000000004</c:v>
                </c:pt>
                <c:pt idx="28">
                  <c:v>5.1219999999999999</c:v>
                </c:pt>
                <c:pt idx="29">
                  <c:v>5.867</c:v>
                </c:pt>
                <c:pt idx="30">
                  <c:v>6.72</c:v>
                </c:pt>
                <c:pt idx="31">
                  <c:v>7.6970000000000001</c:v>
                </c:pt>
                <c:pt idx="32">
                  <c:v>8.8160000000000007</c:v>
                </c:pt>
                <c:pt idx="33">
                  <c:v>10.097</c:v>
                </c:pt>
                <c:pt idx="34">
                  <c:v>11.565</c:v>
                </c:pt>
                <c:pt idx="35">
                  <c:v>13.246</c:v>
                </c:pt>
                <c:pt idx="36">
                  <c:v>15.172000000000001</c:v>
                </c:pt>
                <c:pt idx="37">
                  <c:v>17.376999999999999</c:v>
                </c:pt>
                <c:pt idx="38">
                  <c:v>19.904</c:v>
                </c:pt>
                <c:pt idx="39">
                  <c:v>22.797000000000001</c:v>
                </c:pt>
                <c:pt idx="40">
                  <c:v>26.111000000000001</c:v>
                </c:pt>
                <c:pt idx="41">
                  <c:v>29.907</c:v>
                </c:pt>
                <c:pt idx="42">
                  <c:v>34.255000000000003</c:v>
                </c:pt>
                <c:pt idx="43">
                  <c:v>39.234000000000002</c:v>
                </c:pt>
                <c:pt idx="44">
                  <c:v>44.938000000000002</c:v>
                </c:pt>
                <c:pt idx="45">
                  <c:v>51.470999999999997</c:v>
                </c:pt>
                <c:pt idx="46">
                  <c:v>58.953000000000003</c:v>
                </c:pt>
                <c:pt idx="47">
                  <c:v>67.522999999999996</c:v>
                </c:pt>
                <c:pt idx="48">
                  <c:v>77.34</c:v>
                </c:pt>
                <c:pt idx="49">
                  <c:v>88.582999999999998</c:v>
                </c:pt>
                <c:pt idx="50">
                  <c:v>101.46</c:v>
                </c:pt>
                <c:pt idx="51">
                  <c:v>116.21</c:v>
                </c:pt>
                <c:pt idx="52">
                  <c:v>133.10300000000001</c:v>
                </c:pt>
                <c:pt idx="53">
                  <c:v>152.453</c:v>
                </c:pt>
                <c:pt idx="54">
                  <c:v>174.61600000000001</c:v>
                </c:pt>
                <c:pt idx="55">
                  <c:v>200</c:v>
                </c:pt>
                <c:pt idx="56">
                  <c:v>229.07499999999999</c:v>
                </c:pt>
                <c:pt idx="57">
                  <c:v>262.37599999999998</c:v>
                </c:pt>
                <c:pt idx="58">
                  <c:v>300.51799999999997</c:v>
                </c:pt>
                <c:pt idx="59">
                  <c:v>344.20600000000002</c:v>
                </c:pt>
                <c:pt idx="60">
                  <c:v>394.24400000000003</c:v>
                </c:pt>
                <c:pt idx="61">
                  <c:v>451.55599999999998</c:v>
                </c:pt>
                <c:pt idx="62">
                  <c:v>517.20000000000005</c:v>
                </c:pt>
                <c:pt idx="63">
                  <c:v>592.38699999999994</c:v>
                </c:pt>
                <c:pt idx="64">
                  <c:v>678.50400000000002</c:v>
                </c:pt>
                <c:pt idx="65">
                  <c:v>777.14099999999996</c:v>
                </c:pt>
                <c:pt idx="66">
                  <c:v>890.11599999999999</c:v>
                </c:pt>
                <c:pt idx="67">
                  <c:v>1000</c:v>
                </c:pt>
              </c:numCache>
            </c:numRef>
          </c:xVal>
          <c:yVal>
            <c:numRef>
              <c:f>Sheet1!$C$64:$C$131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0.107</c:v>
                </c:pt>
                <c:pt idx="44">
                  <c:v>0.14099999999999999</c:v>
                </c:pt>
                <c:pt idx="45">
                  <c:v>0.187</c:v>
                </c:pt>
                <c:pt idx="46">
                  <c:v>0.25</c:v>
                </c:pt>
                <c:pt idx="47">
                  <c:v>0.33400000000000002</c:v>
                </c:pt>
                <c:pt idx="48">
                  <c:v>0.442</c:v>
                </c:pt>
                <c:pt idx="49">
                  <c:v>0.57899999999999996</c:v>
                </c:pt>
                <c:pt idx="50">
                  <c:v>0.749</c:v>
                </c:pt>
                <c:pt idx="51">
                  <c:v>0.95</c:v>
                </c:pt>
                <c:pt idx="52">
                  <c:v>1.3149999999999999</c:v>
                </c:pt>
                <c:pt idx="53">
                  <c:v>2.0009999999999999</c:v>
                </c:pt>
                <c:pt idx="54">
                  <c:v>3.246</c:v>
                </c:pt>
                <c:pt idx="55">
                  <c:v>5.4509999999999996</c:v>
                </c:pt>
                <c:pt idx="56">
                  <c:v>8.9469999999999992</c:v>
                </c:pt>
                <c:pt idx="57">
                  <c:v>13.194000000000001</c:v>
                </c:pt>
                <c:pt idx="58">
                  <c:v>16.082999999999998</c:v>
                </c:pt>
                <c:pt idx="59">
                  <c:v>15.6</c:v>
                </c:pt>
                <c:pt idx="60">
                  <c:v>12.289</c:v>
                </c:pt>
                <c:pt idx="61">
                  <c:v>8.1920000000000002</c:v>
                </c:pt>
                <c:pt idx="62">
                  <c:v>4.8099999999999996</c:v>
                </c:pt>
                <c:pt idx="63">
                  <c:v>2.6360000000000001</c:v>
                </c:pt>
                <c:pt idx="64">
                  <c:v>1.3879999999999999</c:v>
                </c:pt>
                <c:pt idx="65">
                  <c:v>0.71299999999999997</c:v>
                </c:pt>
                <c:pt idx="66">
                  <c:v>0.39600000000000002</c:v>
                </c:pt>
                <c:pt idx="6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78-4191-8A7F-5793564F186E}"/>
            </c:ext>
          </c:extLst>
        </c:ser>
        <c:ser>
          <c:idx val="1"/>
          <c:order val="1"/>
          <c:tx>
            <c:v>30min</c:v>
          </c:tx>
          <c:marker>
            <c:symbol val="none"/>
          </c:marker>
          <c:xVal>
            <c:numRef>
              <c:f>Sheet1!$H$64:$H$131</c:f>
              <c:numCache>
                <c:formatCode>General</c:formatCode>
                <c:ptCount val="68"/>
              </c:numCache>
            </c:numRef>
          </c:xVal>
          <c:yVal>
            <c:numRef>
              <c:f>Sheet1!$I$64:$I$131</c:f>
              <c:numCache>
                <c:formatCode>General</c:formatCode>
                <c:ptCount val="6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78-4191-8A7F-5793564F186E}"/>
            </c:ext>
          </c:extLst>
        </c:ser>
        <c:ser>
          <c:idx val="2"/>
          <c:order val="2"/>
          <c:tx>
            <c:v>60min</c:v>
          </c:tx>
          <c:marker>
            <c:symbol val="none"/>
          </c:marker>
          <c:xVal>
            <c:numRef>
              <c:f>Sheet1!$K$64:$K$131</c:f>
              <c:numCache>
                <c:formatCode>General</c:formatCode>
                <c:ptCount val="68"/>
              </c:numCache>
            </c:numRef>
          </c:xVal>
          <c:yVal>
            <c:numRef>
              <c:f>Sheet1!$L$64:$L$131</c:f>
              <c:numCache>
                <c:formatCode>General</c:formatCode>
                <c:ptCount val="6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78-4191-8A7F-5793564F186E}"/>
            </c:ext>
          </c:extLst>
        </c:ser>
        <c:ser>
          <c:idx val="3"/>
          <c:order val="3"/>
          <c:tx>
            <c:v>120min</c:v>
          </c:tx>
          <c:marker>
            <c:symbol val="none"/>
          </c:marker>
          <c:xVal>
            <c:numRef>
              <c:f>Sheet1!$Q$64:$Q$131</c:f>
              <c:numCache>
                <c:formatCode>General</c:formatCode>
                <c:ptCount val="68"/>
              </c:numCache>
            </c:numRef>
          </c:xVal>
          <c:yVal>
            <c:numRef>
              <c:f>Sheet1!$R$64:$R$131</c:f>
              <c:numCache>
                <c:formatCode>General</c:formatCode>
                <c:ptCount val="6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78-4191-8A7F-5793564F186E}"/>
            </c:ext>
          </c:extLst>
        </c:ser>
        <c:ser>
          <c:idx val="4"/>
          <c:order val="4"/>
          <c:tx>
            <c:v>180min</c:v>
          </c:tx>
          <c:marker>
            <c:symbol val="none"/>
          </c:marker>
          <c:xVal>
            <c:numRef>
              <c:f>Sheet1!$T$64:$T$131</c:f>
              <c:numCache>
                <c:formatCode>General</c:formatCode>
                <c:ptCount val="68"/>
              </c:numCache>
            </c:numRef>
          </c:xVal>
          <c:yVal>
            <c:numRef>
              <c:f>Sheet1!$U$64:$U$131</c:f>
              <c:numCache>
                <c:formatCode>General</c:formatCode>
                <c:ptCount val="6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78-4191-8A7F-5793564F1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694216"/>
        <c:axId val="377689952"/>
      </c:scatterChart>
      <c:valAx>
        <c:axId val="377694216"/>
        <c:scaling>
          <c:logBase val="10"/>
          <c:orientation val="minMax"/>
          <c:max val="1000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0"/>
                  <a:lumOff val="50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粒子径 </a:t>
                </a:r>
                <a:r>
                  <a:rPr lang="en-US" altLang="ja-JP"/>
                  <a:t>[μm]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7689952"/>
        <c:crosses val="autoZero"/>
        <c:crossBetween val="midCat"/>
      </c:valAx>
      <c:valAx>
        <c:axId val="377689952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0"/>
                  <a:lumOff val="50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頻度 </a:t>
                </a:r>
                <a:r>
                  <a:rPr lang="en-US" altLang="ja-JP"/>
                  <a:t>[%]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7694216"/>
        <c:crossesAt val="0.1"/>
        <c:crossBetween val="midCat"/>
      </c:valAx>
      <c:spPr>
        <a:ln>
          <a:solidFill>
            <a:schemeClr val="tx1"/>
          </a:solidFill>
        </a:ln>
      </c:spPr>
    </c:plotArea>
    <c:legend>
      <c:legendPos val="t"/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粒度分布（</a:t>
            </a:r>
            <a:r>
              <a:rPr lang="ja-JP" altLang="en-US">
                <a:solidFill>
                  <a:srgbClr val="FF0000"/>
                </a:solidFill>
              </a:rPr>
              <a:t>評価研磨材名称</a:t>
            </a:r>
            <a:r>
              <a:rPr lang="ja-JP" altLang="en-US"/>
              <a:t>）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0min</c:v>
          </c:tx>
          <c:marker>
            <c:symbol val="none"/>
          </c:marker>
          <c:xVal>
            <c:numRef>
              <c:f>Sheet1!$X$64:$X$131</c:f>
              <c:numCache>
                <c:formatCode>General</c:formatCode>
                <c:ptCount val="68"/>
              </c:numCache>
            </c:numRef>
          </c:xVal>
          <c:yVal>
            <c:numRef>
              <c:f>Sheet1!$Y$64:$Y$131</c:f>
              <c:numCache>
                <c:formatCode>General</c:formatCode>
                <c:ptCount val="6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1D-442B-AE4C-E90BDC9CE7A0}"/>
            </c:ext>
          </c:extLst>
        </c:ser>
        <c:ser>
          <c:idx val="1"/>
          <c:order val="1"/>
          <c:tx>
            <c:v>30min</c:v>
          </c:tx>
          <c:marker>
            <c:symbol val="none"/>
          </c:marker>
          <c:xVal>
            <c:numRef>
              <c:f>Sheet1!$AD$64:$AD$131</c:f>
              <c:numCache>
                <c:formatCode>General</c:formatCode>
                <c:ptCount val="68"/>
              </c:numCache>
            </c:numRef>
          </c:xVal>
          <c:yVal>
            <c:numRef>
              <c:f>Sheet1!$AE$64:$AE$131</c:f>
              <c:numCache>
                <c:formatCode>General</c:formatCode>
                <c:ptCount val="6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1D-442B-AE4C-E90BDC9CE7A0}"/>
            </c:ext>
          </c:extLst>
        </c:ser>
        <c:ser>
          <c:idx val="2"/>
          <c:order val="2"/>
          <c:tx>
            <c:v>60min</c:v>
          </c:tx>
          <c:marker>
            <c:symbol val="none"/>
          </c:marker>
          <c:xVal>
            <c:numRef>
              <c:f>Sheet1!$AG$64:$AG$131</c:f>
              <c:numCache>
                <c:formatCode>General</c:formatCode>
                <c:ptCount val="68"/>
              </c:numCache>
            </c:numRef>
          </c:xVal>
          <c:yVal>
            <c:numRef>
              <c:f>Sheet1!$AH$64:$AH$131</c:f>
              <c:numCache>
                <c:formatCode>General</c:formatCode>
                <c:ptCount val="6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1D-442B-AE4C-E90BDC9CE7A0}"/>
            </c:ext>
          </c:extLst>
        </c:ser>
        <c:ser>
          <c:idx val="3"/>
          <c:order val="3"/>
          <c:tx>
            <c:v>120min</c:v>
          </c:tx>
          <c:marker>
            <c:symbol val="none"/>
          </c:marker>
          <c:xVal>
            <c:numRef>
              <c:f>Sheet1!$AM$64:$AM$131</c:f>
              <c:numCache>
                <c:formatCode>General</c:formatCode>
                <c:ptCount val="68"/>
              </c:numCache>
            </c:numRef>
          </c:xVal>
          <c:yVal>
            <c:numRef>
              <c:f>Sheet1!$AN$64:$AN$131</c:f>
              <c:numCache>
                <c:formatCode>General</c:formatCode>
                <c:ptCount val="6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1D-442B-AE4C-E90BDC9CE7A0}"/>
            </c:ext>
          </c:extLst>
        </c:ser>
        <c:ser>
          <c:idx val="4"/>
          <c:order val="4"/>
          <c:tx>
            <c:v>180min</c:v>
          </c:tx>
          <c:marker>
            <c:symbol val="none"/>
          </c:marker>
          <c:xVal>
            <c:numRef>
              <c:f>Sheet1!$AP$64:$AP$131</c:f>
              <c:numCache>
                <c:formatCode>General</c:formatCode>
                <c:ptCount val="68"/>
              </c:numCache>
            </c:numRef>
          </c:xVal>
          <c:yVal>
            <c:numRef>
              <c:f>Sheet1!$AQ$64:$AQ$131</c:f>
              <c:numCache>
                <c:formatCode>General</c:formatCode>
                <c:ptCount val="6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11D-442B-AE4C-E90BDC9CE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694216"/>
        <c:axId val="377689952"/>
      </c:scatterChart>
      <c:valAx>
        <c:axId val="377694216"/>
        <c:scaling>
          <c:logBase val="10"/>
          <c:orientation val="minMax"/>
          <c:max val="1000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0"/>
                  <a:lumOff val="50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粒子径 </a:t>
                </a:r>
                <a:r>
                  <a:rPr lang="en-US" altLang="ja-JP"/>
                  <a:t>[μm]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7689952"/>
        <c:crosses val="autoZero"/>
        <c:crossBetween val="midCat"/>
      </c:valAx>
      <c:valAx>
        <c:axId val="377689952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0"/>
                  <a:lumOff val="50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頻度 </a:t>
                </a:r>
                <a:r>
                  <a:rPr lang="en-US" altLang="ja-JP"/>
                  <a:t>[%]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7694216"/>
        <c:crossesAt val="0.1"/>
        <c:crossBetween val="midCat"/>
      </c:valAx>
      <c:spPr>
        <a:ln>
          <a:solidFill>
            <a:schemeClr val="tx1"/>
          </a:solidFill>
        </a:ln>
      </c:spPr>
    </c:plotArea>
    <c:legend>
      <c:legendPos val="t"/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jpeg"/><Relationship Id="rId7" Type="http://schemas.openxmlformats.org/officeDocument/2006/relationships/chart" Target="../charts/chart1.xml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7.jpeg"/><Relationship Id="rId5" Type="http://schemas.openxmlformats.org/officeDocument/2006/relationships/image" Target="../media/image5.jpeg"/><Relationship Id="rId10" Type="http://schemas.openxmlformats.org/officeDocument/2006/relationships/chart" Target="../charts/chart4.xml"/><Relationship Id="rId4" Type="http://schemas.openxmlformats.org/officeDocument/2006/relationships/image" Target="../media/image4.jpeg"/><Relationship Id="rId9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111760</xdr:colOff>
      <xdr:row>10</xdr:row>
      <xdr:rowOff>60960</xdr:rowOff>
    </xdr:from>
    <xdr:to>
      <xdr:col>11</xdr:col>
      <xdr:colOff>602673</xdr:colOff>
      <xdr:row>17</xdr:row>
      <xdr:rowOff>189116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2529840"/>
          <a:ext cx="2685473" cy="1995056"/>
        </a:xfrm>
        <a:prstGeom prst="rect">
          <a:avLst/>
        </a:prstGeom>
      </xdr:spPr>
    </xdr:pic>
    <xdr:clientData/>
  </xdr:twoCellAnchor>
  <xdr:oneCellAnchor>
    <xdr:from>
      <xdr:col>4</xdr:col>
      <xdr:colOff>109220</xdr:colOff>
      <xdr:row>18</xdr:row>
      <xdr:rowOff>60960</xdr:rowOff>
    </xdr:from>
    <xdr:ext cx="2704737" cy="1995805"/>
    <xdr:pic>
      <xdr:nvPicPr>
        <xdr:cNvPr id="17" name="図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9580" y="4663440"/>
          <a:ext cx="2704737" cy="1995805"/>
        </a:xfrm>
        <a:prstGeom prst="rect">
          <a:avLst/>
        </a:prstGeom>
      </xdr:spPr>
    </xdr:pic>
    <xdr:clientData/>
  </xdr:oneCellAnchor>
  <xdr:oneCellAnchor>
    <xdr:from>
      <xdr:col>8</xdr:col>
      <xdr:colOff>111760</xdr:colOff>
      <xdr:row>18</xdr:row>
      <xdr:rowOff>60960</xdr:rowOff>
    </xdr:from>
    <xdr:ext cx="2702197" cy="1993900"/>
    <xdr:pic>
      <xdr:nvPicPr>
        <xdr:cNvPr id="18" name="図 1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4663440"/>
          <a:ext cx="2702197" cy="1993900"/>
        </a:xfrm>
        <a:prstGeom prst="rect">
          <a:avLst/>
        </a:prstGeom>
      </xdr:spPr>
    </xdr:pic>
    <xdr:clientData/>
  </xdr:oneCellAnchor>
  <xdr:oneCellAnchor>
    <xdr:from>
      <xdr:col>8</xdr:col>
      <xdr:colOff>111760</xdr:colOff>
      <xdr:row>26</xdr:row>
      <xdr:rowOff>61595</xdr:rowOff>
    </xdr:from>
    <xdr:ext cx="2679931" cy="2009948"/>
    <xdr:pic>
      <xdr:nvPicPr>
        <xdr:cNvPr id="21" name="図 2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2960" y="6908709"/>
          <a:ext cx="2679931" cy="2009948"/>
        </a:xfrm>
        <a:prstGeom prst="rect">
          <a:avLst/>
        </a:prstGeom>
      </xdr:spPr>
    </xdr:pic>
    <xdr:clientData/>
  </xdr:oneCellAnchor>
  <xdr:oneCellAnchor>
    <xdr:from>
      <xdr:col>4</xdr:col>
      <xdr:colOff>131052</xdr:colOff>
      <xdr:row>34</xdr:row>
      <xdr:rowOff>60960</xdr:rowOff>
    </xdr:from>
    <xdr:ext cx="2661073" cy="1995805"/>
    <xdr:pic>
      <xdr:nvPicPr>
        <xdr:cNvPr id="22" name="図 2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1412" y="8930640"/>
          <a:ext cx="2661073" cy="1995805"/>
        </a:xfrm>
        <a:prstGeom prst="rect">
          <a:avLst/>
        </a:prstGeom>
      </xdr:spPr>
    </xdr:pic>
    <xdr:clientData/>
  </xdr:oneCellAnchor>
  <xdr:oneCellAnchor>
    <xdr:from>
      <xdr:col>8</xdr:col>
      <xdr:colOff>118352</xdr:colOff>
      <xdr:row>34</xdr:row>
      <xdr:rowOff>60960</xdr:rowOff>
    </xdr:from>
    <xdr:ext cx="2658533" cy="1993900"/>
    <xdr:pic>
      <xdr:nvPicPr>
        <xdr:cNvPr id="23" name="図 2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792" y="8930640"/>
          <a:ext cx="2658533" cy="1993900"/>
        </a:xfrm>
        <a:prstGeom prst="rect">
          <a:avLst/>
        </a:prstGeom>
      </xdr:spPr>
    </xdr:pic>
    <xdr:clientData/>
  </xdr:oneCellAnchor>
  <xdr:twoCellAnchor>
    <xdr:from>
      <xdr:col>1</xdr:col>
      <xdr:colOff>75045</xdr:colOff>
      <xdr:row>59</xdr:row>
      <xdr:rowOff>57727</xdr:rowOff>
    </xdr:from>
    <xdr:to>
      <xdr:col>7</xdr:col>
      <xdr:colOff>658090</xdr:colOff>
      <xdr:row>93</xdr:row>
      <xdr:rowOff>32328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351415</xdr:colOff>
      <xdr:row>59</xdr:row>
      <xdr:rowOff>57727</xdr:rowOff>
    </xdr:from>
    <xdr:to>
      <xdr:col>15</xdr:col>
      <xdr:colOff>345642</xdr:colOff>
      <xdr:row>93</xdr:row>
      <xdr:rowOff>32328</xdr:rowOff>
    </xdr:to>
    <xdr:graphicFrame macro="">
      <xdr:nvGraphicFramePr>
        <xdr:cNvPr id="19" name="グラフ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80818</xdr:colOff>
      <xdr:row>94</xdr:row>
      <xdr:rowOff>46182</xdr:rowOff>
    </xdr:from>
    <xdr:to>
      <xdr:col>7</xdr:col>
      <xdr:colOff>663863</xdr:colOff>
      <xdr:row>123</xdr:row>
      <xdr:rowOff>92363</xdr:rowOff>
    </xdr:to>
    <xdr:graphicFrame macro="">
      <xdr:nvGraphicFramePr>
        <xdr:cNvPr id="20" name="グラフ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350693</xdr:colOff>
      <xdr:row>94</xdr:row>
      <xdr:rowOff>46182</xdr:rowOff>
    </xdr:from>
    <xdr:to>
      <xdr:col>15</xdr:col>
      <xdr:colOff>346363</xdr:colOff>
      <xdr:row>123</xdr:row>
      <xdr:rowOff>86591</xdr:rowOff>
    </xdr:to>
    <xdr:graphicFrame macro="">
      <xdr:nvGraphicFramePr>
        <xdr:cNvPr id="26" name="グラフ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4</xdr:col>
      <xdr:colOff>117929</xdr:colOff>
      <xdr:row>10</xdr:row>
      <xdr:rowOff>68218</xdr:rowOff>
    </xdr:from>
    <xdr:ext cx="2704737" cy="1995805"/>
    <xdr:pic>
      <xdr:nvPicPr>
        <xdr:cNvPr id="24" name="図 2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8289" y="2537098"/>
          <a:ext cx="2704737" cy="1995805"/>
        </a:xfrm>
        <a:prstGeom prst="rect">
          <a:avLst/>
        </a:prstGeom>
      </xdr:spPr>
    </xdr:pic>
    <xdr:clientData/>
  </xdr:oneCellAnchor>
  <xdr:oneCellAnchor>
    <xdr:from>
      <xdr:col>4</xdr:col>
      <xdr:colOff>131052</xdr:colOff>
      <xdr:row>26</xdr:row>
      <xdr:rowOff>60960</xdr:rowOff>
    </xdr:from>
    <xdr:ext cx="2661073" cy="1995805"/>
    <xdr:pic>
      <xdr:nvPicPr>
        <xdr:cNvPr id="25" name="図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1412" y="6797040"/>
          <a:ext cx="2661073" cy="1995805"/>
        </a:xfrm>
        <a:prstGeom prst="rect">
          <a:avLst/>
        </a:prstGeom>
      </xdr:spPr>
    </xdr:pic>
    <xdr:clientData/>
  </xdr:oneCellAnchor>
  <xdr:twoCellAnchor>
    <xdr:from>
      <xdr:col>7</xdr:col>
      <xdr:colOff>22860</xdr:colOff>
      <xdr:row>40</xdr:row>
      <xdr:rowOff>167640</xdr:rowOff>
    </xdr:from>
    <xdr:to>
      <xdr:col>7</xdr:col>
      <xdr:colOff>528501</xdr:colOff>
      <xdr:row>41</xdr:row>
      <xdr:rowOff>72390</xdr:rowOff>
    </xdr:to>
    <xdr:grpSp>
      <xdr:nvGrpSpPr>
        <xdr:cNvPr id="14" name="グループ化 13"/>
        <xdr:cNvGrpSpPr/>
      </xdr:nvGrpSpPr>
      <xdr:grpSpPr>
        <a:xfrm>
          <a:off x="5084717" y="10824754"/>
          <a:ext cx="505641" cy="176893"/>
          <a:chOff x="8031480" y="8526780"/>
          <a:chExt cx="505641" cy="171450"/>
        </a:xfrm>
      </xdr:grpSpPr>
      <xdr:sp macro="" textlink="">
        <xdr:nvSpPr>
          <xdr:cNvPr id="15" name="正方形/長方形 14"/>
          <xdr:cNvSpPr/>
        </xdr:nvSpPr>
        <xdr:spPr>
          <a:xfrm>
            <a:off x="8031480" y="8526780"/>
            <a:ext cx="505641" cy="119199"/>
          </a:xfrm>
          <a:prstGeom prst="rect">
            <a:avLst/>
          </a:prstGeom>
          <a:solidFill>
            <a:sysClr val="window" lastClr="FFFFFF"/>
          </a:solidFill>
          <a:ln>
            <a:solidFill>
              <a:schemeClr val="bg1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kumimoji="1" lang="en-US" altLang="ja-JP" sz="800"/>
              <a:t>100μ</a:t>
            </a:r>
            <a:r>
              <a:rPr kumimoji="1" lang="ja-JP" altLang="en-US" sz="800"/>
              <a:t>ｍ</a:t>
            </a:r>
            <a:endParaRPr kumimoji="1" lang="ja-JP" altLang="en-US" sz="1100"/>
          </a:p>
        </xdr:txBody>
      </xdr:sp>
      <xdr:cxnSp macro="">
        <xdr:nvCxnSpPr>
          <xdr:cNvPr id="16" name="直線コネクタ 15"/>
          <xdr:cNvCxnSpPr/>
        </xdr:nvCxnSpPr>
        <xdr:spPr>
          <a:xfrm>
            <a:off x="8119110" y="8698230"/>
            <a:ext cx="388620" cy="0"/>
          </a:xfrm>
          <a:prstGeom prst="line">
            <a:avLst/>
          </a:prstGeom>
          <a:ln w="254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0</xdr:colOff>
      <xdr:row>32</xdr:row>
      <xdr:rowOff>190500</xdr:rowOff>
    </xdr:from>
    <xdr:to>
      <xdr:col>7</xdr:col>
      <xdr:colOff>505641</xdr:colOff>
      <xdr:row>33</xdr:row>
      <xdr:rowOff>95250</xdr:rowOff>
    </xdr:to>
    <xdr:grpSp>
      <xdr:nvGrpSpPr>
        <xdr:cNvPr id="27" name="グループ化 26"/>
        <xdr:cNvGrpSpPr/>
      </xdr:nvGrpSpPr>
      <xdr:grpSpPr>
        <a:xfrm>
          <a:off x="5061857" y="8670471"/>
          <a:ext cx="505641" cy="176893"/>
          <a:chOff x="8031480" y="8526780"/>
          <a:chExt cx="505641" cy="171450"/>
        </a:xfrm>
      </xdr:grpSpPr>
      <xdr:sp macro="" textlink="">
        <xdr:nvSpPr>
          <xdr:cNvPr id="28" name="正方形/長方形 27"/>
          <xdr:cNvSpPr/>
        </xdr:nvSpPr>
        <xdr:spPr>
          <a:xfrm>
            <a:off x="8031480" y="8526780"/>
            <a:ext cx="505641" cy="119199"/>
          </a:xfrm>
          <a:prstGeom prst="rect">
            <a:avLst/>
          </a:prstGeom>
          <a:solidFill>
            <a:sysClr val="window" lastClr="FFFFFF"/>
          </a:solidFill>
          <a:ln>
            <a:solidFill>
              <a:schemeClr val="bg1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kumimoji="1" lang="en-US" altLang="ja-JP" sz="800"/>
              <a:t>100μ</a:t>
            </a:r>
            <a:r>
              <a:rPr kumimoji="1" lang="ja-JP" altLang="en-US" sz="800"/>
              <a:t>ｍ</a:t>
            </a:r>
            <a:endParaRPr kumimoji="1" lang="ja-JP" altLang="en-US" sz="1100"/>
          </a:p>
        </xdr:txBody>
      </xdr:sp>
      <xdr:cxnSp macro="">
        <xdr:nvCxnSpPr>
          <xdr:cNvPr id="29" name="直線コネクタ 28"/>
          <xdr:cNvCxnSpPr/>
        </xdr:nvCxnSpPr>
        <xdr:spPr>
          <a:xfrm>
            <a:off x="8119110" y="8698230"/>
            <a:ext cx="388620" cy="0"/>
          </a:xfrm>
          <a:prstGeom prst="line">
            <a:avLst/>
          </a:prstGeom>
          <a:ln w="254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22860</xdr:colOff>
      <xdr:row>32</xdr:row>
      <xdr:rowOff>205740</xdr:rowOff>
    </xdr:from>
    <xdr:to>
      <xdr:col>11</xdr:col>
      <xdr:colOff>528501</xdr:colOff>
      <xdr:row>33</xdr:row>
      <xdr:rowOff>110490</xdr:rowOff>
    </xdr:to>
    <xdr:grpSp>
      <xdr:nvGrpSpPr>
        <xdr:cNvPr id="30" name="グループ化 29"/>
        <xdr:cNvGrpSpPr/>
      </xdr:nvGrpSpPr>
      <xdr:grpSpPr>
        <a:xfrm>
          <a:off x="8002089" y="8685711"/>
          <a:ext cx="505641" cy="176893"/>
          <a:chOff x="8031480" y="8526780"/>
          <a:chExt cx="505641" cy="171450"/>
        </a:xfrm>
      </xdr:grpSpPr>
      <xdr:sp macro="" textlink="">
        <xdr:nvSpPr>
          <xdr:cNvPr id="31" name="正方形/長方形 30"/>
          <xdr:cNvSpPr/>
        </xdr:nvSpPr>
        <xdr:spPr>
          <a:xfrm>
            <a:off x="8031480" y="8526780"/>
            <a:ext cx="505641" cy="119199"/>
          </a:xfrm>
          <a:prstGeom prst="rect">
            <a:avLst/>
          </a:prstGeom>
          <a:solidFill>
            <a:sysClr val="window" lastClr="FFFFFF"/>
          </a:solidFill>
          <a:ln>
            <a:solidFill>
              <a:schemeClr val="bg1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kumimoji="1" lang="en-US" altLang="ja-JP" sz="800"/>
              <a:t>100μ</a:t>
            </a:r>
            <a:r>
              <a:rPr kumimoji="1" lang="ja-JP" altLang="en-US" sz="800"/>
              <a:t>ｍ</a:t>
            </a:r>
            <a:endParaRPr kumimoji="1" lang="ja-JP" altLang="en-US" sz="1100"/>
          </a:p>
        </xdr:txBody>
      </xdr:sp>
      <xdr:cxnSp macro="">
        <xdr:nvCxnSpPr>
          <xdr:cNvPr id="32" name="直線コネクタ 31"/>
          <xdr:cNvCxnSpPr/>
        </xdr:nvCxnSpPr>
        <xdr:spPr>
          <a:xfrm>
            <a:off x="8119110" y="8698230"/>
            <a:ext cx="388620" cy="0"/>
          </a:xfrm>
          <a:prstGeom prst="line">
            <a:avLst/>
          </a:prstGeom>
          <a:ln w="254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38100</xdr:colOff>
      <xdr:row>40</xdr:row>
      <xdr:rowOff>182880</xdr:rowOff>
    </xdr:from>
    <xdr:to>
      <xdr:col>11</xdr:col>
      <xdr:colOff>543741</xdr:colOff>
      <xdr:row>41</xdr:row>
      <xdr:rowOff>87630</xdr:rowOff>
    </xdr:to>
    <xdr:grpSp>
      <xdr:nvGrpSpPr>
        <xdr:cNvPr id="33" name="グループ化 32"/>
        <xdr:cNvGrpSpPr/>
      </xdr:nvGrpSpPr>
      <xdr:grpSpPr>
        <a:xfrm>
          <a:off x="8017329" y="10839994"/>
          <a:ext cx="505641" cy="176893"/>
          <a:chOff x="8031480" y="8526780"/>
          <a:chExt cx="505641" cy="171450"/>
        </a:xfrm>
      </xdr:grpSpPr>
      <xdr:sp macro="" textlink="">
        <xdr:nvSpPr>
          <xdr:cNvPr id="34" name="正方形/長方形 33"/>
          <xdr:cNvSpPr/>
        </xdr:nvSpPr>
        <xdr:spPr>
          <a:xfrm>
            <a:off x="8031480" y="8526780"/>
            <a:ext cx="505641" cy="119199"/>
          </a:xfrm>
          <a:prstGeom prst="rect">
            <a:avLst/>
          </a:prstGeom>
          <a:solidFill>
            <a:sysClr val="window" lastClr="FFFFFF"/>
          </a:solidFill>
          <a:ln>
            <a:solidFill>
              <a:schemeClr val="bg1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kumimoji="1" lang="en-US" altLang="ja-JP" sz="800"/>
              <a:t>100μ</a:t>
            </a:r>
            <a:r>
              <a:rPr kumimoji="1" lang="ja-JP" altLang="en-US" sz="800"/>
              <a:t>ｍ</a:t>
            </a:r>
            <a:endParaRPr kumimoji="1" lang="ja-JP" altLang="en-US" sz="1100"/>
          </a:p>
        </xdr:txBody>
      </xdr:sp>
      <xdr:cxnSp macro="">
        <xdr:nvCxnSpPr>
          <xdr:cNvPr id="35" name="直線コネクタ 34"/>
          <xdr:cNvCxnSpPr/>
        </xdr:nvCxnSpPr>
        <xdr:spPr>
          <a:xfrm>
            <a:off x="8119110" y="8698230"/>
            <a:ext cx="388620" cy="0"/>
          </a:xfrm>
          <a:prstGeom prst="line">
            <a:avLst/>
          </a:prstGeom>
          <a:ln w="254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0</xdr:colOff>
      <xdr:row>32</xdr:row>
      <xdr:rowOff>190500</xdr:rowOff>
    </xdr:from>
    <xdr:to>
      <xdr:col>11</xdr:col>
      <xdr:colOff>505641</xdr:colOff>
      <xdr:row>33</xdr:row>
      <xdr:rowOff>95250</xdr:rowOff>
    </xdr:to>
    <xdr:grpSp>
      <xdr:nvGrpSpPr>
        <xdr:cNvPr id="36" name="グループ化 35"/>
        <xdr:cNvGrpSpPr/>
      </xdr:nvGrpSpPr>
      <xdr:grpSpPr>
        <a:xfrm>
          <a:off x="7979229" y="8670471"/>
          <a:ext cx="505641" cy="176893"/>
          <a:chOff x="8031480" y="8526780"/>
          <a:chExt cx="505641" cy="171450"/>
        </a:xfrm>
      </xdr:grpSpPr>
      <xdr:sp macro="" textlink="">
        <xdr:nvSpPr>
          <xdr:cNvPr id="37" name="正方形/長方形 36"/>
          <xdr:cNvSpPr/>
        </xdr:nvSpPr>
        <xdr:spPr>
          <a:xfrm>
            <a:off x="8031480" y="8526780"/>
            <a:ext cx="505641" cy="119199"/>
          </a:xfrm>
          <a:prstGeom prst="rect">
            <a:avLst/>
          </a:prstGeom>
          <a:solidFill>
            <a:sysClr val="window" lastClr="FFFFFF"/>
          </a:solidFill>
          <a:ln>
            <a:solidFill>
              <a:schemeClr val="bg1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kumimoji="1" lang="en-US" altLang="ja-JP" sz="800"/>
              <a:t>100μ</a:t>
            </a:r>
            <a:r>
              <a:rPr kumimoji="1" lang="ja-JP" altLang="en-US" sz="800"/>
              <a:t>ｍ</a:t>
            </a:r>
            <a:endParaRPr kumimoji="1" lang="ja-JP" altLang="en-US" sz="1100"/>
          </a:p>
        </xdr:txBody>
      </xdr:sp>
      <xdr:cxnSp macro="">
        <xdr:nvCxnSpPr>
          <xdr:cNvPr id="38" name="直線コネクタ 37"/>
          <xdr:cNvCxnSpPr/>
        </xdr:nvCxnSpPr>
        <xdr:spPr>
          <a:xfrm>
            <a:off x="8119110" y="8698230"/>
            <a:ext cx="388620" cy="0"/>
          </a:xfrm>
          <a:prstGeom prst="line">
            <a:avLst/>
          </a:prstGeom>
          <a:ln w="254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0</xdr:colOff>
      <xdr:row>40</xdr:row>
      <xdr:rowOff>190500</xdr:rowOff>
    </xdr:from>
    <xdr:to>
      <xdr:col>11</xdr:col>
      <xdr:colOff>505641</xdr:colOff>
      <xdr:row>41</xdr:row>
      <xdr:rowOff>95250</xdr:rowOff>
    </xdr:to>
    <xdr:grpSp>
      <xdr:nvGrpSpPr>
        <xdr:cNvPr id="39" name="グループ化 38"/>
        <xdr:cNvGrpSpPr/>
      </xdr:nvGrpSpPr>
      <xdr:grpSpPr>
        <a:xfrm>
          <a:off x="7979229" y="10847614"/>
          <a:ext cx="505641" cy="176893"/>
          <a:chOff x="8031480" y="8526780"/>
          <a:chExt cx="505641" cy="171450"/>
        </a:xfrm>
      </xdr:grpSpPr>
      <xdr:sp macro="" textlink="">
        <xdr:nvSpPr>
          <xdr:cNvPr id="40" name="正方形/長方形 39"/>
          <xdr:cNvSpPr/>
        </xdr:nvSpPr>
        <xdr:spPr>
          <a:xfrm>
            <a:off x="8031480" y="8526780"/>
            <a:ext cx="505641" cy="119199"/>
          </a:xfrm>
          <a:prstGeom prst="rect">
            <a:avLst/>
          </a:prstGeom>
          <a:solidFill>
            <a:sysClr val="window" lastClr="FFFFFF"/>
          </a:solidFill>
          <a:ln>
            <a:solidFill>
              <a:schemeClr val="bg1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kumimoji="1" lang="en-US" altLang="ja-JP" sz="800"/>
              <a:t>100μ</a:t>
            </a:r>
            <a:r>
              <a:rPr kumimoji="1" lang="ja-JP" altLang="en-US" sz="800"/>
              <a:t>ｍ</a:t>
            </a:r>
            <a:endParaRPr kumimoji="1" lang="ja-JP" altLang="en-US" sz="1100"/>
          </a:p>
        </xdr:txBody>
      </xdr:sp>
      <xdr:cxnSp macro="">
        <xdr:nvCxnSpPr>
          <xdr:cNvPr id="41" name="直線コネクタ 40"/>
          <xdr:cNvCxnSpPr/>
        </xdr:nvCxnSpPr>
        <xdr:spPr>
          <a:xfrm>
            <a:off x="8119110" y="8698230"/>
            <a:ext cx="388620" cy="0"/>
          </a:xfrm>
          <a:prstGeom prst="line">
            <a:avLst/>
          </a:prstGeom>
          <a:ln w="254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0</xdr:colOff>
      <xdr:row>40</xdr:row>
      <xdr:rowOff>190500</xdr:rowOff>
    </xdr:from>
    <xdr:to>
      <xdr:col>7</xdr:col>
      <xdr:colOff>505641</xdr:colOff>
      <xdr:row>41</xdr:row>
      <xdr:rowOff>95250</xdr:rowOff>
    </xdr:to>
    <xdr:grpSp>
      <xdr:nvGrpSpPr>
        <xdr:cNvPr id="42" name="グループ化 41"/>
        <xdr:cNvGrpSpPr/>
      </xdr:nvGrpSpPr>
      <xdr:grpSpPr>
        <a:xfrm>
          <a:off x="5061857" y="10847614"/>
          <a:ext cx="505641" cy="176893"/>
          <a:chOff x="8031480" y="8526780"/>
          <a:chExt cx="505641" cy="171450"/>
        </a:xfrm>
      </xdr:grpSpPr>
      <xdr:sp macro="" textlink="">
        <xdr:nvSpPr>
          <xdr:cNvPr id="43" name="正方形/長方形 42"/>
          <xdr:cNvSpPr/>
        </xdr:nvSpPr>
        <xdr:spPr>
          <a:xfrm>
            <a:off x="8031480" y="8526780"/>
            <a:ext cx="505641" cy="119199"/>
          </a:xfrm>
          <a:prstGeom prst="rect">
            <a:avLst/>
          </a:prstGeom>
          <a:solidFill>
            <a:sysClr val="window" lastClr="FFFFFF"/>
          </a:solidFill>
          <a:ln>
            <a:solidFill>
              <a:schemeClr val="bg1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kumimoji="1" lang="en-US" altLang="ja-JP" sz="800"/>
              <a:t>100μ</a:t>
            </a:r>
            <a:r>
              <a:rPr kumimoji="1" lang="ja-JP" altLang="en-US" sz="800"/>
              <a:t>ｍ</a:t>
            </a:r>
            <a:endParaRPr kumimoji="1" lang="ja-JP" altLang="en-US" sz="1100"/>
          </a:p>
        </xdr:txBody>
      </xdr:sp>
      <xdr:cxnSp macro="">
        <xdr:nvCxnSpPr>
          <xdr:cNvPr id="44" name="直線コネクタ 43"/>
          <xdr:cNvCxnSpPr/>
        </xdr:nvCxnSpPr>
        <xdr:spPr>
          <a:xfrm>
            <a:off x="8119110" y="8698230"/>
            <a:ext cx="388620" cy="0"/>
          </a:xfrm>
          <a:prstGeom prst="line">
            <a:avLst/>
          </a:prstGeom>
          <a:ln w="254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R58"/>
  <sheetViews>
    <sheetView zoomScale="70" zoomScaleNormal="70" workbookViewId="0">
      <selection activeCell="C6" sqref="C6"/>
    </sheetView>
  </sheetViews>
  <sheetFormatPr defaultColWidth="9" defaultRowHeight="16.5"/>
  <cols>
    <col min="1" max="1" width="9" style="1"/>
    <col min="2" max="12" width="9.625" style="1" customWidth="1"/>
    <col min="13" max="13" width="9" style="1"/>
    <col min="14" max="14" width="9" style="1" customWidth="1"/>
    <col min="15" max="17" width="9" style="1"/>
    <col min="18" max="18" width="81" style="1" customWidth="1"/>
    <col min="19" max="16384" width="9" style="1"/>
  </cols>
  <sheetData>
    <row r="1" spans="2:18" ht="16.5" customHeight="1">
      <c r="B1" s="162" t="s">
        <v>59</v>
      </c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O1" s="2" t="s">
        <v>1</v>
      </c>
      <c r="P1" s="2" t="s">
        <v>0</v>
      </c>
    </row>
    <row r="2" spans="2:18">
      <c r="B2" s="162"/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O2" s="142"/>
      <c r="P2" s="142"/>
    </row>
    <row r="3" spans="2:18" ht="33.75" thickBot="1">
      <c r="B3" s="22"/>
      <c r="C3" s="22"/>
      <c r="D3" s="22"/>
      <c r="E3" s="22"/>
      <c r="O3" s="143"/>
      <c r="P3" s="143"/>
    </row>
    <row r="4" spans="2:18">
      <c r="B4" s="168" t="s">
        <v>38</v>
      </c>
      <c r="C4" s="131" t="s">
        <v>110</v>
      </c>
      <c r="D4" s="76"/>
      <c r="E4" s="76"/>
      <c r="F4" s="76"/>
      <c r="G4" s="76"/>
      <c r="H4" s="76"/>
      <c r="I4" s="76"/>
      <c r="J4" s="76"/>
      <c r="K4" s="76"/>
      <c r="L4" s="76"/>
      <c r="M4" s="132"/>
      <c r="O4" s="26"/>
      <c r="P4" s="26"/>
    </row>
    <row r="5" spans="2:18" ht="18" customHeight="1" thickBot="1">
      <c r="B5" s="169"/>
      <c r="C5" s="136"/>
      <c r="D5" s="77"/>
      <c r="E5" s="77"/>
      <c r="F5" s="77"/>
      <c r="G5" s="77"/>
      <c r="H5" s="77"/>
      <c r="I5" s="77"/>
      <c r="J5" s="77"/>
      <c r="K5" s="77"/>
      <c r="L5" s="77"/>
      <c r="M5" s="137"/>
    </row>
    <row r="6" spans="2:18" ht="17.25" thickBot="1"/>
    <row r="7" spans="2:18" ht="18.399999999999999" customHeight="1">
      <c r="B7" s="91" t="s">
        <v>96</v>
      </c>
      <c r="C7" s="92"/>
      <c r="D7" s="93"/>
      <c r="E7" s="94" t="str">
        <f>Sheet1!C8</f>
        <v>SA#60</v>
      </c>
      <c r="F7" s="95"/>
      <c r="G7" s="95"/>
      <c r="H7" s="95"/>
      <c r="I7" s="144" t="str">
        <f>Sheet1!C15</f>
        <v>WA#60</v>
      </c>
      <c r="J7" s="145"/>
      <c r="K7" s="145"/>
      <c r="L7" s="145"/>
      <c r="M7" s="150" t="s">
        <v>20</v>
      </c>
      <c r="N7" s="151"/>
      <c r="O7" s="152"/>
      <c r="P7" s="159" t="s">
        <v>42</v>
      </c>
    </row>
    <row r="8" spans="2:18" ht="18.399999999999999" customHeight="1" thickBot="1">
      <c r="B8" s="104" t="s">
        <v>36</v>
      </c>
      <c r="C8" s="105"/>
      <c r="D8" s="106"/>
      <c r="E8" s="163" t="str">
        <f>Sheet1!D8</f>
        <v>昭和電工</v>
      </c>
      <c r="F8" s="164"/>
      <c r="G8" s="164"/>
      <c r="H8" s="164"/>
      <c r="I8" s="146" t="str">
        <f>Sheet1!D15</f>
        <v>キンセイ</v>
      </c>
      <c r="J8" s="147"/>
      <c r="K8" s="147"/>
      <c r="L8" s="147"/>
      <c r="M8" s="153"/>
      <c r="N8" s="154"/>
      <c r="O8" s="155"/>
      <c r="P8" s="160"/>
      <c r="R8" s="1" t="s">
        <v>60</v>
      </c>
    </row>
    <row r="9" spans="2:18" ht="21" customHeight="1">
      <c r="B9" s="165" t="s">
        <v>4</v>
      </c>
      <c r="C9" s="166"/>
      <c r="D9" s="167"/>
      <c r="E9" s="149" t="str">
        <f>Sheet1!F8</f>
        <v>アルミナ系</v>
      </c>
      <c r="F9" s="149"/>
      <c r="G9" s="149"/>
      <c r="H9" s="149"/>
      <c r="I9" s="148" t="str">
        <f>Sheet1!F15</f>
        <v>アルミナ系</v>
      </c>
      <c r="J9" s="149"/>
      <c r="K9" s="149"/>
      <c r="L9" s="149"/>
      <c r="M9" s="156"/>
      <c r="N9" s="157"/>
      <c r="O9" s="158"/>
      <c r="P9" s="161"/>
    </row>
    <row r="10" spans="2:18" ht="21" customHeight="1" thickBot="1">
      <c r="B10" s="99" t="s">
        <v>5</v>
      </c>
      <c r="C10" s="100"/>
      <c r="D10" s="101"/>
      <c r="E10" s="97" t="str">
        <f>Sheet1!H8</f>
        <v>〇</v>
      </c>
      <c r="F10" s="97"/>
      <c r="G10" s="97"/>
      <c r="H10" s="97"/>
      <c r="I10" s="96" t="str">
        <f>Sheet1!H15</f>
        <v>〇</v>
      </c>
      <c r="J10" s="97"/>
      <c r="K10" s="97"/>
      <c r="L10" s="97"/>
      <c r="M10" s="179"/>
      <c r="N10" s="180"/>
      <c r="O10" s="180"/>
      <c r="P10" s="67"/>
      <c r="R10" s="1" t="s">
        <v>61</v>
      </c>
    </row>
    <row r="11" spans="2:18" ht="21" customHeight="1">
      <c r="B11" s="107" t="s">
        <v>39</v>
      </c>
      <c r="C11" s="108"/>
      <c r="D11" s="120" t="s">
        <v>40</v>
      </c>
      <c r="E11" s="15"/>
      <c r="F11" s="15"/>
      <c r="G11" s="15"/>
      <c r="H11" s="15"/>
      <c r="I11" s="14"/>
      <c r="J11" s="15"/>
      <c r="K11" s="15"/>
      <c r="L11" s="15"/>
      <c r="M11" s="170"/>
      <c r="N11" s="171"/>
      <c r="O11" s="172"/>
      <c r="P11" s="191"/>
    </row>
    <row r="12" spans="2:18" ht="21" customHeight="1">
      <c r="B12" s="109"/>
      <c r="C12" s="110"/>
      <c r="D12" s="130"/>
      <c r="E12" s="5"/>
      <c r="F12" s="5"/>
      <c r="G12" s="5"/>
      <c r="H12" s="5"/>
      <c r="I12" s="4"/>
      <c r="J12" s="5"/>
      <c r="K12" s="5"/>
      <c r="L12" s="5"/>
      <c r="M12" s="173"/>
      <c r="N12" s="174"/>
      <c r="O12" s="175"/>
      <c r="P12" s="192"/>
    </row>
    <row r="13" spans="2:18" ht="21" customHeight="1">
      <c r="B13" s="109"/>
      <c r="C13" s="110"/>
      <c r="D13" s="130"/>
      <c r="E13" s="5"/>
      <c r="F13" s="5"/>
      <c r="G13" s="5"/>
      <c r="H13" s="5"/>
      <c r="I13" s="4"/>
      <c r="J13" s="5"/>
      <c r="K13" s="5"/>
      <c r="L13" s="5"/>
      <c r="M13" s="173"/>
      <c r="N13" s="174"/>
      <c r="O13" s="175"/>
      <c r="P13" s="192"/>
    </row>
    <row r="14" spans="2:18" ht="21" customHeight="1">
      <c r="B14" s="109"/>
      <c r="C14" s="110"/>
      <c r="D14" s="130"/>
      <c r="E14" s="5"/>
      <c r="F14" s="5"/>
      <c r="G14" s="5"/>
      <c r="H14" s="5"/>
      <c r="I14" s="4"/>
      <c r="J14" s="5"/>
      <c r="K14" s="5"/>
      <c r="L14" s="5"/>
      <c r="M14" s="173"/>
      <c r="N14" s="174"/>
      <c r="O14" s="175"/>
      <c r="P14" s="192"/>
    </row>
    <row r="15" spans="2:18" ht="21" customHeight="1">
      <c r="B15" s="109"/>
      <c r="C15" s="110"/>
      <c r="D15" s="130"/>
      <c r="E15" s="5"/>
      <c r="F15" s="5"/>
      <c r="G15" s="5"/>
      <c r="H15" s="5"/>
      <c r="I15" s="4"/>
      <c r="J15" s="5"/>
      <c r="K15" s="5"/>
      <c r="L15" s="5"/>
      <c r="M15" s="173"/>
      <c r="N15" s="174"/>
      <c r="O15" s="175"/>
      <c r="P15" s="192"/>
    </row>
    <row r="16" spans="2:18" ht="21" customHeight="1">
      <c r="B16" s="109"/>
      <c r="C16" s="110"/>
      <c r="D16" s="130"/>
      <c r="E16" s="5"/>
      <c r="F16" s="5"/>
      <c r="G16" s="5"/>
      <c r="H16" s="5"/>
      <c r="I16" s="4"/>
      <c r="J16" s="5"/>
      <c r="K16" s="5"/>
      <c r="L16" s="5"/>
      <c r="M16" s="173"/>
      <c r="N16" s="174"/>
      <c r="O16" s="175"/>
      <c r="P16" s="192"/>
    </row>
    <row r="17" spans="2:18" ht="21" customHeight="1">
      <c r="B17" s="109"/>
      <c r="C17" s="110"/>
      <c r="D17" s="130"/>
      <c r="E17" s="5"/>
      <c r="F17" s="5"/>
      <c r="G17" s="5"/>
      <c r="H17" s="5"/>
      <c r="I17" s="4"/>
      <c r="J17" s="5"/>
      <c r="K17" s="5"/>
      <c r="L17" s="5"/>
      <c r="M17" s="173"/>
      <c r="N17" s="174"/>
      <c r="O17" s="175"/>
      <c r="P17" s="192"/>
    </row>
    <row r="18" spans="2:18" ht="21" customHeight="1" thickBot="1">
      <c r="B18" s="109"/>
      <c r="C18" s="110"/>
      <c r="D18" s="106"/>
      <c r="E18" s="18"/>
      <c r="F18" s="18"/>
      <c r="G18" s="18"/>
      <c r="H18" s="18"/>
      <c r="I18" s="17"/>
      <c r="J18" s="18"/>
      <c r="K18" s="18"/>
      <c r="L18" s="18"/>
      <c r="M18" s="176"/>
      <c r="N18" s="177"/>
      <c r="O18" s="178"/>
      <c r="P18" s="103"/>
    </row>
    <row r="19" spans="2:18" ht="21" customHeight="1">
      <c r="B19" s="109"/>
      <c r="C19" s="110"/>
      <c r="D19" s="188" t="s">
        <v>41</v>
      </c>
      <c r="E19" s="5"/>
      <c r="F19" s="5"/>
      <c r="G19" s="5"/>
      <c r="H19" s="5"/>
      <c r="I19" s="4"/>
      <c r="J19" s="5"/>
      <c r="K19" s="5"/>
      <c r="L19" s="6"/>
      <c r="M19" s="170"/>
      <c r="N19" s="171"/>
      <c r="O19" s="172"/>
      <c r="P19" s="102"/>
      <c r="R19" s="1" t="s">
        <v>55</v>
      </c>
    </row>
    <row r="20" spans="2:18" ht="21" customHeight="1">
      <c r="B20" s="109"/>
      <c r="C20" s="110"/>
      <c r="D20" s="189"/>
      <c r="E20" s="5"/>
      <c r="F20" s="5"/>
      <c r="G20" s="5"/>
      <c r="H20" s="5"/>
      <c r="I20" s="4"/>
      <c r="J20" s="5"/>
      <c r="K20" s="5"/>
      <c r="L20" s="6"/>
      <c r="M20" s="173"/>
      <c r="N20" s="174"/>
      <c r="O20" s="175"/>
      <c r="P20" s="192"/>
      <c r="R20" s="1" t="s">
        <v>56</v>
      </c>
    </row>
    <row r="21" spans="2:18" ht="21" customHeight="1">
      <c r="B21" s="109"/>
      <c r="C21" s="110"/>
      <c r="D21" s="189"/>
      <c r="E21" s="5"/>
      <c r="F21" s="5"/>
      <c r="G21" s="5"/>
      <c r="H21" s="5"/>
      <c r="I21" s="4"/>
      <c r="J21" s="5"/>
      <c r="K21" s="5"/>
      <c r="L21" s="6"/>
      <c r="M21" s="173"/>
      <c r="N21" s="174"/>
      <c r="O21" s="175"/>
      <c r="P21" s="192"/>
    </row>
    <row r="22" spans="2:18" ht="21" customHeight="1">
      <c r="B22" s="109"/>
      <c r="C22" s="110"/>
      <c r="D22" s="189"/>
      <c r="E22" s="5"/>
      <c r="F22" s="5"/>
      <c r="G22" s="5"/>
      <c r="H22" s="5"/>
      <c r="I22" s="4"/>
      <c r="J22" s="5"/>
      <c r="K22" s="5"/>
      <c r="L22" s="6"/>
      <c r="M22" s="173"/>
      <c r="N22" s="174"/>
      <c r="O22" s="175"/>
      <c r="P22" s="192"/>
    </row>
    <row r="23" spans="2:18" ht="21" customHeight="1">
      <c r="B23" s="109"/>
      <c r="C23" s="110"/>
      <c r="D23" s="189"/>
      <c r="E23" s="5"/>
      <c r="F23" s="5"/>
      <c r="G23" s="5"/>
      <c r="H23" s="5"/>
      <c r="I23" s="4"/>
      <c r="J23" s="5"/>
      <c r="K23" s="5"/>
      <c r="L23" s="6"/>
      <c r="M23" s="173"/>
      <c r="N23" s="174"/>
      <c r="O23" s="175"/>
      <c r="P23" s="192"/>
    </row>
    <row r="24" spans="2:18" ht="21" customHeight="1">
      <c r="B24" s="109"/>
      <c r="C24" s="110"/>
      <c r="D24" s="189"/>
      <c r="E24" s="5"/>
      <c r="F24" s="5"/>
      <c r="G24" s="5"/>
      <c r="H24" s="5"/>
      <c r="I24" s="4"/>
      <c r="J24" s="5"/>
      <c r="K24" s="5"/>
      <c r="L24" s="6"/>
      <c r="M24" s="173"/>
      <c r="N24" s="174"/>
      <c r="O24" s="175"/>
      <c r="P24" s="192"/>
    </row>
    <row r="25" spans="2:18" ht="21" customHeight="1">
      <c r="B25" s="109"/>
      <c r="C25" s="110"/>
      <c r="D25" s="189"/>
      <c r="E25" s="5"/>
      <c r="F25" s="5"/>
      <c r="G25" s="5"/>
      <c r="H25" s="5"/>
      <c r="I25" s="4"/>
      <c r="J25" s="5"/>
      <c r="K25" s="5"/>
      <c r="L25" s="6"/>
      <c r="M25" s="173"/>
      <c r="N25" s="174"/>
      <c r="O25" s="175"/>
      <c r="P25" s="192"/>
    </row>
    <row r="26" spans="2:18" ht="21" customHeight="1" thickBot="1">
      <c r="B26" s="111"/>
      <c r="C26" s="112"/>
      <c r="D26" s="190"/>
      <c r="E26" s="5"/>
      <c r="F26" s="5"/>
      <c r="G26" s="5"/>
      <c r="H26" s="5"/>
      <c r="I26" s="4"/>
      <c r="J26" s="5"/>
      <c r="K26" s="5"/>
      <c r="L26" s="6"/>
      <c r="M26" s="176"/>
      <c r="N26" s="177"/>
      <c r="O26" s="178"/>
      <c r="P26" s="103"/>
    </row>
    <row r="27" spans="2:18" ht="21" customHeight="1">
      <c r="B27" s="63"/>
      <c r="C27" s="64"/>
      <c r="D27" s="120" t="s">
        <v>40</v>
      </c>
      <c r="E27" s="14"/>
      <c r="F27" s="15"/>
      <c r="G27" s="15"/>
      <c r="H27" s="16"/>
      <c r="I27" s="14"/>
      <c r="J27" s="15"/>
      <c r="K27" s="15"/>
      <c r="L27" s="16"/>
      <c r="M27" s="170"/>
      <c r="N27" s="171"/>
      <c r="O27" s="172"/>
      <c r="P27" s="102"/>
      <c r="R27" s="1" t="s">
        <v>54</v>
      </c>
    </row>
    <row r="28" spans="2:18" ht="21" customHeight="1">
      <c r="B28" s="65"/>
      <c r="C28" s="66"/>
      <c r="D28" s="130"/>
      <c r="E28" s="4"/>
      <c r="F28" s="5"/>
      <c r="G28" s="5"/>
      <c r="H28" s="6"/>
      <c r="I28" s="4"/>
      <c r="J28" s="5"/>
      <c r="K28" s="5"/>
      <c r="L28" s="6"/>
      <c r="M28" s="173"/>
      <c r="N28" s="174"/>
      <c r="O28" s="175"/>
      <c r="P28" s="192"/>
    </row>
    <row r="29" spans="2:18" ht="21" customHeight="1">
      <c r="B29" s="65"/>
      <c r="C29" s="66"/>
      <c r="D29" s="130"/>
      <c r="E29" s="4"/>
      <c r="F29" s="5"/>
      <c r="G29" s="5"/>
      <c r="H29" s="6"/>
      <c r="I29" s="4"/>
      <c r="J29" s="5"/>
      <c r="K29" s="5"/>
      <c r="L29" s="6"/>
      <c r="M29" s="173"/>
      <c r="N29" s="174"/>
      <c r="O29" s="175"/>
      <c r="P29" s="192"/>
    </row>
    <row r="30" spans="2:18" ht="21" customHeight="1">
      <c r="B30" s="65"/>
      <c r="C30" s="66"/>
      <c r="D30" s="130"/>
      <c r="E30" s="4"/>
      <c r="F30" s="5"/>
      <c r="G30" s="5"/>
      <c r="H30" s="6"/>
      <c r="I30" s="4"/>
      <c r="J30" s="5"/>
      <c r="K30" s="5"/>
      <c r="L30" s="6"/>
      <c r="M30" s="173"/>
      <c r="N30" s="174"/>
      <c r="O30" s="175"/>
      <c r="P30" s="192"/>
    </row>
    <row r="31" spans="2:18" ht="21" customHeight="1">
      <c r="B31" s="65"/>
      <c r="C31" s="66"/>
      <c r="D31" s="130"/>
      <c r="E31" s="4"/>
      <c r="F31" s="5"/>
      <c r="G31" s="5"/>
      <c r="H31" s="6"/>
      <c r="I31" s="4"/>
      <c r="J31" s="5"/>
      <c r="K31" s="5"/>
      <c r="L31" s="6"/>
      <c r="M31" s="173"/>
      <c r="N31" s="174"/>
      <c r="O31" s="175"/>
      <c r="P31" s="192"/>
    </row>
    <row r="32" spans="2:18" ht="21" customHeight="1">
      <c r="B32" s="65"/>
      <c r="C32" s="66"/>
      <c r="D32" s="130"/>
      <c r="E32" s="4"/>
      <c r="F32" s="5"/>
      <c r="G32" s="5"/>
      <c r="H32" s="6"/>
      <c r="I32" s="4"/>
      <c r="J32" s="5"/>
      <c r="K32" s="5"/>
      <c r="L32" s="6"/>
      <c r="M32" s="173"/>
      <c r="N32" s="174"/>
      <c r="O32" s="175"/>
      <c r="P32" s="192"/>
    </row>
    <row r="33" spans="2:18" ht="21" customHeight="1">
      <c r="B33" s="65"/>
      <c r="C33" s="66"/>
      <c r="D33" s="130"/>
      <c r="E33" s="4"/>
      <c r="F33" s="5"/>
      <c r="G33" s="5"/>
      <c r="H33" s="6"/>
      <c r="I33" s="4"/>
      <c r="J33" s="5"/>
      <c r="K33" s="5"/>
      <c r="L33" s="6"/>
      <c r="M33" s="173"/>
      <c r="N33" s="174"/>
      <c r="O33" s="175"/>
      <c r="P33" s="192"/>
    </row>
    <row r="34" spans="2:18" ht="21" customHeight="1" thickBot="1">
      <c r="B34" s="109" t="s">
        <v>103</v>
      </c>
      <c r="C34" s="110"/>
      <c r="D34" s="106"/>
      <c r="E34" s="17"/>
      <c r="F34" s="18"/>
      <c r="G34" s="18"/>
      <c r="H34" s="19"/>
      <c r="I34" s="17"/>
      <c r="J34" s="18"/>
      <c r="K34" s="18"/>
      <c r="L34" s="19"/>
      <c r="M34" s="176"/>
      <c r="N34" s="177"/>
      <c r="O34" s="178"/>
      <c r="P34" s="103"/>
    </row>
    <row r="35" spans="2:18" ht="21" customHeight="1">
      <c r="B35" s="109"/>
      <c r="C35" s="110"/>
      <c r="D35" s="188" t="s">
        <v>41</v>
      </c>
      <c r="E35" s="5"/>
      <c r="F35" s="5"/>
      <c r="G35" s="5"/>
      <c r="H35" s="5"/>
      <c r="I35" s="4"/>
      <c r="J35" s="5"/>
      <c r="K35" s="5"/>
      <c r="L35" s="6"/>
      <c r="M35" s="170"/>
      <c r="N35" s="171"/>
      <c r="O35" s="172"/>
      <c r="P35" s="102"/>
      <c r="R35" s="1" t="s">
        <v>57</v>
      </c>
    </row>
    <row r="36" spans="2:18" ht="21" customHeight="1">
      <c r="B36" s="65"/>
      <c r="C36" s="66"/>
      <c r="D36" s="189"/>
      <c r="E36" s="5"/>
      <c r="F36" s="5"/>
      <c r="G36" s="5"/>
      <c r="H36" s="5"/>
      <c r="I36" s="4"/>
      <c r="J36" s="5"/>
      <c r="K36" s="5"/>
      <c r="L36" s="6"/>
      <c r="M36" s="173"/>
      <c r="N36" s="174"/>
      <c r="O36" s="175"/>
      <c r="P36" s="192"/>
    </row>
    <row r="37" spans="2:18" ht="21" customHeight="1">
      <c r="B37" s="65"/>
      <c r="C37" s="66"/>
      <c r="D37" s="189"/>
      <c r="E37" s="5"/>
      <c r="F37" s="5"/>
      <c r="G37" s="5"/>
      <c r="H37" s="5"/>
      <c r="I37" s="4"/>
      <c r="J37" s="5"/>
      <c r="K37" s="5"/>
      <c r="L37" s="6"/>
      <c r="M37" s="173"/>
      <c r="N37" s="174"/>
      <c r="O37" s="175"/>
      <c r="P37" s="192"/>
    </row>
    <row r="38" spans="2:18" ht="21" customHeight="1">
      <c r="B38" s="65"/>
      <c r="C38" s="66"/>
      <c r="D38" s="189"/>
      <c r="E38" s="5"/>
      <c r="F38" s="5"/>
      <c r="G38" s="5"/>
      <c r="H38" s="5"/>
      <c r="I38" s="4"/>
      <c r="J38" s="5"/>
      <c r="K38" s="5"/>
      <c r="L38" s="6"/>
      <c r="M38" s="173"/>
      <c r="N38" s="174"/>
      <c r="O38" s="175"/>
      <c r="P38" s="192"/>
    </row>
    <row r="39" spans="2:18" ht="21" customHeight="1">
      <c r="B39" s="65"/>
      <c r="C39" s="66"/>
      <c r="D39" s="189"/>
      <c r="E39" s="5"/>
      <c r="F39" s="5"/>
      <c r="G39" s="5"/>
      <c r="H39" s="5"/>
      <c r="I39" s="4"/>
      <c r="J39" s="5"/>
      <c r="K39" s="5"/>
      <c r="L39" s="6"/>
      <c r="M39" s="173"/>
      <c r="N39" s="174"/>
      <c r="O39" s="175"/>
      <c r="P39" s="192"/>
    </row>
    <row r="40" spans="2:18" ht="21" customHeight="1">
      <c r="B40" s="65"/>
      <c r="C40" s="66"/>
      <c r="D40" s="189"/>
      <c r="E40" s="5"/>
      <c r="F40" s="5"/>
      <c r="G40" s="5"/>
      <c r="H40" s="5"/>
      <c r="I40" s="4"/>
      <c r="J40" s="5"/>
      <c r="K40" s="5"/>
      <c r="L40" s="6"/>
      <c r="M40" s="173"/>
      <c r="N40" s="174"/>
      <c r="O40" s="175"/>
      <c r="P40" s="192"/>
    </row>
    <row r="41" spans="2:18" ht="21" customHeight="1">
      <c r="B41" s="65"/>
      <c r="C41" s="66"/>
      <c r="D41" s="189"/>
      <c r="E41" s="5"/>
      <c r="F41" s="5"/>
      <c r="G41" s="5"/>
      <c r="H41" s="6"/>
      <c r="I41" s="4"/>
      <c r="J41" s="5"/>
      <c r="K41" s="5"/>
      <c r="L41" s="6"/>
      <c r="M41" s="173"/>
      <c r="N41" s="174"/>
      <c r="O41" s="175"/>
      <c r="P41" s="192"/>
    </row>
    <row r="42" spans="2:18" ht="21" customHeight="1" thickBot="1">
      <c r="B42" s="65"/>
      <c r="C42" s="66"/>
      <c r="D42" s="189"/>
      <c r="E42" s="5"/>
      <c r="F42" s="5"/>
      <c r="G42" s="5"/>
      <c r="H42" s="5"/>
      <c r="I42" s="4"/>
      <c r="J42" s="5"/>
      <c r="K42" s="5"/>
      <c r="L42" s="6"/>
      <c r="M42" s="176"/>
      <c r="N42" s="177"/>
      <c r="O42" s="178"/>
      <c r="P42" s="103"/>
    </row>
    <row r="43" spans="2:18">
      <c r="B43" s="118" t="s">
        <v>10</v>
      </c>
      <c r="C43" s="119"/>
      <c r="D43" s="120"/>
      <c r="E43" s="76" t="s">
        <v>6</v>
      </c>
      <c r="F43" s="78" t="s">
        <v>7</v>
      </c>
      <c r="G43" s="80" t="s">
        <v>44</v>
      </c>
      <c r="H43" s="102" t="s">
        <v>62</v>
      </c>
      <c r="I43" s="181" t="s">
        <v>6</v>
      </c>
      <c r="J43" s="185" t="s">
        <v>7</v>
      </c>
      <c r="K43" s="186" t="s">
        <v>44</v>
      </c>
      <c r="L43" s="132" t="s">
        <v>62</v>
      </c>
      <c r="M43" s="131" t="s">
        <v>43</v>
      </c>
      <c r="N43" s="76"/>
      <c r="O43" s="76"/>
      <c r="P43" s="132"/>
    </row>
    <row r="44" spans="2:18" ht="18.399999999999999" customHeight="1" thickBot="1">
      <c r="B44" s="104"/>
      <c r="C44" s="105"/>
      <c r="D44" s="106"/>
      <c r="E44" s="77"/>
      <c r="F44" s="79"/>
      <c r="G44" s="81"/>
      <c r="H44" s="103"/>
      <c r="I44" s="182"/>
      <c r="J44" s="184"/>
      <c r="K44" s="187"/>
      <c r="L44" s="137"/>
      <c r="M44" s="24" t="s">
        <v>6</v>
      </c>
      <c r="N44" s="183" t="s">
        <v>58</v>
      </c>
      <c r="O44" s="184"/>
      <c r="P44" s="57" t="s">
        <v>42</v>
      </c>
    </row>
    <row r="45" spans="2:18" ht="21" customHeight="1">
      <c r="B45" s="125" t="s">
        <v>8</v>
      </c>
      <c r="C45" s="126"/>
      <c r="D45" s="127"/>
      <c r="E45" s="50">
        <f>Sheet1!L8</f>
        <v>0</v>
      </c>
      <c r="F45" s="51">
        <f>Sheet1!L14</f>
        <v>0</v>
      </c>
      <c r="G45" s="39" t="e">
        <f>F45/E45-1</f>
        <v>#DIV/0!</v>
      </c>
      <c r="H45" s="20"/>
      <c r="I45" s="54">
        <f>Sheet1!L15</f>
        <v>0</v>
      </c>
      <c r="J45" s="51">
        <f>Sheet1!L21</f>
        <v>0</v>
      </c>
      <c r="K45" s="39" t="e">
        <f>J45/I45-1</f>
        <v>#DIV/0!</v>
      </c>
      <c r="L45" s="7"/>
      <c r="M45" s="41" t="e">
        <f t="shared" ref="M45:N49" si="0">I45/E45</f>
        <v>#DIV/0!</v>
      </c>
      <c r="N45" s="138" t="e">
        <f t="shared" si="0"/>
        <v>#DIV/0!</v>
      </c>
      <c r="O45" s="139"/>
      <c r="P45" s="68"/>
      <c r="R45" s="1" t="s">
        <v>73</v>
      </c>
    </row>
    <row r="46" spans="2:18" ht="21" customHeight="1">
      <c r="B46" s="122" t="s">
        <v>88</v>
      </c>
      <c r="C46" s="123"/>
      <c r="D46" s="124"/>
      <c r="E46" s="52">
        <f>Sheet1!M8</f>
        <v>0</v>
      </c>
      <c r="F46" s="53">
        <f>Sheet1!M14</f>
        <v>0</v>
      </c>
      <c r="G46" s="40" t="e">
        <f>F46/E46-1</f>
        <v>#DIV/0!</v>
      </c>
      <c r="H46" s="21"/>
      <c r="I46" s="55">
        <f>Sheet1!M15</f>
        <v>0</v>
      </c>
      <c r="J46" s="53">
        <f>Sheet1!M21</f>
        <v>0</v>
      </c>
      <c r="K46" s="40" t="e">
        <f>J46/I46-1</f>
        <v>#DIV/0!</v>
      </c>
      <c r="L46" s="8"/>
      <c r="M46" s="42" t="e">
        <f t="shared" si="0"/>
        <v>#DIV/0!</v>
      </c>
      <c r="N46" s="140" t="e">
        <f t="shared" si="0"/>
        <v>#DIV/0!</v>
      </c>
      <c r="O46" s="141"/>
      <c r="P46" s="67"/>
      <c r="R46" s="1" t="s">
        <v>95</v>
      </c>
    </row>
    <row r="47" spans="2:18" ht="21" customHeight="1">
      <c r="B47" s="122" t="s">
        <v>97</v>
      </c>
      <c r="C47" s="123"/>
      <c r="D47" s="124"/>
      <c r="E47" s="52">
        <f>Sheet1!N8</f>
        <v>451.13562000000002</v>
      </c>
      <c r="F47" s="53" t="e">
        <f>Sheet1!N14</f>
        <v>#N/A</v>
      </c>
      <c r="G47" s="40" t="e">
        <f>F47/E47-1</f>
        <v>#N/A</v>
      </c>
      <c r="H47" s="21"/>
      <c r="I47" s="55" t="e">
        <f>Sheet1!N15</f>
        <v>#N/A</v>
      </c>
      <c r="J47" s="53" t="e">
        <f>Sheet1!N21</f>
        <v>#N/A</v>
      </c>
      <c r="K47" s="40" t="e">
        <f>J47/I47-1</f>
        <v>#N/A</v>
      </c>
      <c r="L47" s="8"/>
      <c r="M47" s="42" t="e">
        <f t="shared" si="0"/>
        <v>#N/A</v>
      </c>
      <c r="N47" s="140" t="e">
        <f t="shared" si="0"/>
        <v>#N/A</v>
      </c>
      <c r="O47" s="141"/>
      <c r="P47" s="67" t="s">
        <v>45</v>
      </c>
      <c r="R47" s="9"/>
    </row>
    <row r="48" spans="2:18" ht="21" customHeight="1">
      <c r="B48" s="122" t="s">
        <v>98</v>
      </c>
      <c r="C48" s="123"/>
      <c r="D48" s="124"/>
      <c r="E48" s="52">
        <f>Sheet1!P8</f>
        <v>172.43424999999999</v>
      </c>
      <c r="F48" s="53" t="e">
        <f>Sheet1!P14</f>
        <v>#N/A</v>
      </c>
      <c r="G48" s="40" t="e">
        <f>F48/E48-1</f>
        <v>#N/A</v>
      </c>
      <c r="H48" s="21"/>
      <c r="I48" s="55" t="e">
        <f>Sheet1!P15</f>
        <v>#N/A</v>
      </c>
      <c r="J48" s="53" t="e">
        <f>Sheet1!P21</f>
        <v>#N/A</v>
      </c>
      <c r="K48" s="40" t="e">
        <f>J48/I48-1</f>
        <v>#N/A</v>
      </c>
      <c r="L48" s="8"/>
      <c r="M48" s="42" t="e">
        <f t="shared" si="0"/>
        <v>#N/A</v>
      </c>
      <c r="N48" s="140" t="e">
        <f t="shared" si="0"/>
        <v>#N/A</v>
      </c>
      <c r="O48" s="141"/>
      <c r="P48" s="67" t="s">
        <v>45</v>
      </c>
      <c r="R48" s="9"/>
    </row>
    <row r="49" spans="2:18" ht="21" customHeight="1">
      <c r="B49" s="122" t="s">
        <v>9</v>
      </c>
      <c r="C49" s="123"/>
      <c r="D49" s="124"/>
      <c r="E49" s="52">
        <f>Sheet1!O8</f>
        <v>283.66500000000002</v>
      </c>
      <c r="F49" s="53" t="e">
        <f>Sheet1!O14</f>
        <v>#N/A</v>
      </c>
      <c r="G49" s="40" t="e">
        <f>F49/E49-1</f>
        <v>#N/A</v>
      </c>
      <c r="H49" s="21"/>
      <c r="I49" s="55" t="e">
        <f>Sheet1!O15</f>
        <v>#N/A</v>
      </c>
      <c r="J49" s="53" t="e">
        <f>Sheet1!O21</f>
        <v>#N/A</v>
      </c>
      <c r="K49" s="40" t="e">
        <f>J49/I49-1</f>
        <v>#N/A</v>
      </c>
      <c r="L49" s="8"/>
      <c r="M49" s="42" t="e">
        <f t="shared" si="0"/>
        <v>#N/A</v>
      </c>
      <c r="N49" s="140" t="e">
        <f t="shared" si="0"/>
        <v>#N/A</v>
      </c>
      <c r="O49" s="141"/>
      <c r="P49" s="67" t="s">
        <v>45</v>
      </c>
      <c r="R49" s="9"/>
    </row>
    <row r="50" spans="2:18" ht="21" customHeight="1" thickBot="1">
      <c r="B50" s="99" t="s">
        <v>2</v>
      </c>
      <c r="C50" s="100"/>
      <c r="D50" s="101"/>
      <c r="E50" s="97"/>
      <c r="F50" s="97"/>
      <c r="G50" s="97"/>
      <c r="H50" s="97"/>
      <c r="I50" s="96"/>
      <c r="J50" s="97"/>
      <c r="K50" s="97"/>
      <c r="L50" s="98"/>
      <c r="M50" s="96"/>
      <c r="N50" s="97"/>
      <c r="O50" s="97"/>
      <c r="P50" s="98"/>
    </row>
    <row r="51" spans="2:18" ht="21" customHeight="1">
      <c r="B51" s="118" t="s">
        <v>3</v>
      </c>
      <c r="C51" s="119"/>
      <c r="D51" s="120"/>
      <c r="E51" s="131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132"/>
    </row>
    <row r="52" spans="2:18" ht="21" customHeight="1">
      <c r="B52" s="128"/>
      <c r="C52" s="129"/>
      <c r="D52" s="130"/>
      <c r="E52" s="133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5"/>
    </row>
    <row r="53" spans="2:18" ht="21" customHeight="1">
      <c r="B53" s="128"/>
      <c r="C53" s="129"/>
      <c r="D53" s="130"/>
      <c r="E53" s="133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5"/>
    </row>
    <row r="54" spans="2:18" ht="21" customHeight="1" thickBot="1">
      <c r="B54" s="104"/>
      <c r="C54" s="105"/>
      <c r="D54" s="106"/>
      <c r="E54" s="136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137"/>
    </row>
    <row r="55" spans="2:18" ht="17.25" thickBot="1"/>
    <row r="56" spans="2:18" ht="18" customHeight="1">
      <c r="B56" s="113" t="s">
        <v>37</v>
      </c>
      <c r="C56" s="74" t="s">
        <v>11</v>
      </c>
      <c r="D56" s="84" t="s">
        <v>12</v>
      </c>
      <c r="E56" s="85"/>
      <c r="F56" s="86"/>
      <c r="G56" s="74" t="s">
        <v>64</v>
      </c>
      <c r="H56" s="82" t="s">
        <v>65</v>
      </c>
      <c r="I56" s="74" t="s">
        <v>66</v>
      </c>
      <c r="J56" s="74" t="s">
        <v>67</v>
      </c>
      <c r="K56" s="74" t="s">
        <v>68</v>
      </c>
      <c r="L56" s="89" t="s">
        <v>69</v>
      </c>
      <c r="M56" s="89" t="s">
        <v>63</v>
      </c>
      <c r="N56" s="89"/>
      <c r="O56" s="89" t="s">
        <v>13</v>
      </c>
      <c r="P56" s="121"/>
    </row>
    <row r="57" spans="2:18" ht="18.399999999999999" customHeight="1" thickBot="1">
      <c r="B57" s="114"/>
      <c r="C57" s="75"/>
      <c r="D57" s="87" t="s">
        <v>101</v>
      </c>
      <c r="E57" s="88"/>
      <c r="F57" s="61" t="s">
        <v>102</v>
      </c>
      <c r="G57" s="75"/>
      <c r="H57" s="83"/>
      <c r="I57" s="75"/>
      <c r="J57" s="75"/>
      <c r="K57" s="75"/>
      <c r="L57" s="90"/>
      <c r="M57" s="56" t="s">
        <v>15</v>
      </c>
      <c r="N57" s="56" t="s">
        <v>14</v>
      </c>
      <c r="O57" s="56" t="s">
        <v>15</v>
      </c>
      <c r="P57" s="33" t="s">
        <v>14</v>
      </c>
    </row>
    <row r="58" spans="2:18" ht="18" customHeight="1" thickTop="1" thickBot="1">
      <c r="B58" s="115"/>
      <c r="C58" s="23" t="str">
        <f>Sheet1!R8</f>
        <v>ココット</v>
      </c>
      <c r="D58" s="116" t="str">
        <f>Sheet1!S8</f>
        <v>コンパクトガンφ9.5L</v>
      </c>
      <c r="E58" s="117"/>
      <c r="F58" s="62" t="str">
        <f>Sheet1!T8</f>
        <v>φ4.5</v>
      </c>
      <c r="G58" s="32">
        <f>Sheet1!U8</f>
        <v>0.4</v>
      </c>
      <c r="H58" s="58">
        <f>Sheet1!V8</f>
        <v>0.18</v>
      </c>
      <c r="I58" s="58">
        <f>Sheet1!AB8</f>
        <v>20</v>
      </c>
      <c r="J58" s="58">
        <f>Sheet1!AC8</f>
        <v>100</v>
      </c>
      <c r="K58" s="58">
        <f>Sheet1!AD8</f>
        <v>90</v>
      </c>
      <c r="L58" s="59" t="str">
        <f>Sheet1!AE8</f>
        <v>超硬H1</v>
      </c>
      <c r="M58" s="59">
        <f>Sheet1!AF8</f>
        <v>60</v>
      </c>
      <c r="N58" s="59">
        <f>Sheet1!AG8</f>
        <v>20</v>
      </c>
      <c r="O58" s="59" t="str">
        <f>Sheet1!AH8</f>
        <v>A5052</v>
      </c>
      <c r="P58" s="57" t="str">
        <f>Sheet1!AI8</f>
        <v>A5052</v>
      </c>
    </row>
  </sheetData>
  <mergeCells count="74">
    <mergeCell ref="D11:D18"/>
    <mergeCell ref="D19:D26"/>
    <mergeCell ref="D27:D34"/>
    <mergeCell ref="D35:D42"/>
    <mergeCell ref="P11:P18"/>
    <mergeCell ref="P19:P26"/>
    <mergeCell ref="P27:P34"/>
    <mergeCell ref="P35:P42"/>
    <mergeCell ref="M10:O10"/>
    <mergeCell ref="M11:O18"/>
    <mergeCell ref="M19:O26"/>
    <mergeCell ref="I43:I44"/>
    <mergeCell ref="M27:O34"/>
    <mergeCell ref="M43:P43"/>
    <mergeCell ref="N44:O44"/>
    <mergeCell ref="J43:J44"/>
    <mergeCell ref="K43:K44"/>
    <mergeCell ref="L43:L44"/>
    <mergeCell ref="B34:C35"/>
    <mergeCell ref="P2:P3"/>
    <mergeCell ref="O2:O3"/>
    <mergeCell ref="I7:L7"/>
    <mergeCell ref="I8:L8"/>
    <mergeCell ref="I9:L9"/>
    <mergeCell ref="M7:O9"/>
    <mergeCell ref="P7:P9"/>
    <mergeCell ref="C4:M5"/>
    <mergeCell ref="B1:M2"/>
    <mergeCell ref="E8:H8"/>
    <mergeCell ref="E9:H9"/>
    <mergeCell ref="B9:D9"/>
    <mergeCell ref="B4:B5"/>
    <mergeCell ref="E10:H10"/>
    <mergeCell ref="M35:O42"/>
    <mergeCell ref="O56:P56"/>
    <mergeCell ref="K56:K57"/>
    <mergeCell ref="B48:D48"/>
    <mergeCell ref="B47:D47"/>
    <mergeCell ref="B45:D45"/>
    <mergeCell ref="B46:D46"/>
    <mergeCell ref="B49:D49"/>
    <mergeCell ref="B51:D54"/>
    <mergeCell ref="E51:P54"/>
    <mergeCell ref="N45:O45"/>
    <mergeCell ref="N46:O46"/>
    <mergeCell ref="N47:O47"/>
    <mergeCell ref="N48:O48"/>
    <mergeCell ref="N49:O49"/>
    <mergeCell ref="M50:P50"/>
    <mergeCell ref="M56:N56"/>
    <mergeCell ref="L56:L57"/>
    <mergeCell ref="C56:C57"/>
    <mergeCell ref="B7:D7"/>
    <mergeCell ref="E7:H7"/>
    <mergeCell ref="G56:G57"/>
    <mergeCell ref="I50:L50"/>
    <mergeCell ref="E50:H50"/>
    <mergeCell ref="I10:L10"/>
    <mergeCell ref="B50:D50"/>
    <mergeCell ref="B10:D10"/>
    <mergeCell ref="H43:H44"/>
    <mergeCell ref="B8:D8"/>
    <mergeCell ref="B11:C26"/>
    <mergeCell ref="B56:B58"/>
    <mergeCell ref="D58:E58"/>
    <mergeCell ref="B43:D44"/>
    <mergeCell ref="J56:J57"/>
    <mergeCell ref="I56:I57"/>
    <mergeCell ref="E43:E44"/>
    <mergeCell ref="F43:F44"/>
    <mergeCell ref="G43:G44"/>
    <mergeCell ref="H56:H57"/>
    <mergeCell ref="D56:F56"/>
    <mergeCell ref="D57:E57"/>
  </mergeCells>
  <phoneticPr fontId="1"/>
  <printOptions horizontalCentered="1"/>
  <pageMargins left="0.19685039370078741" right="0.19685039370078741" top="0.74803149606299213" bottom="0.35433070866141736" header="0.31496062992125984" footer="0.31496062992125984"/>
  <pageSetup paperSize="9" scale="61" fitToHeight="0" orientation="portrait" r:id="rId1"/>
  <headerFooter>
    <oddHeader>&amp;R&amp;"メイリオ,ボールド"&amp;16&amp;KFF0000MACOHO CONFIDENTIAL</oddHeader>
  </headerFooter>
  <rowBreaks count="1" manualBreakCount="1">
    <brk id="54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R131"/>
  <sheetViews>
    <sheetView topLeftCell="A22" zoomScaleNormal="100" workbookViewId="0">
      <selection activeCell="AR34" sqref="AR34"/>
    </sheetView>
  </sheetViews>
  <sheetFormatPr defaultColWidth="8.75" defaultRowHeight="16.5"/>
  <cols>
    <col min="1" max="1" width="8.75" style="10"/>
    <col min="2" max="16" width="8.75" style="43"/>
    <col min="17" max="18" width="8.75" style="43" customWidth="1"/>
    <col min="19" max="44" width="8.75" style="43"/>
    <col min="45" max="16384" width="8.75" style="10"/>
  </cols>
  <sheetData>
    <row r="1" spans="2:44"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</row>
    <row r="2" spans="2:44"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</row>
    <row r="3" spans="2:44"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</row>
    <row r="4" spans="2:44"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</row>
    <row r="5" spans="2:44" ht="17.25" thickBot="1"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</row>
    <row r="6" spans="2:44" ht="16.149999999999999" customHeight="1">
      <c r="B6" s="211" t="s">
        <v>33</v>
      </c>
      <c r="C6" s="206" t="s">
        <v>28</v>
      </c>
      <c r="D6" s="206" t="s">
        <v>19</v>
      </c>
      <c r="E6" s="206" t="s">
        <v>20</v>
      </c>
      <c r="F6" s="206" t="s">
        <v>16</v>
      </c>
      <c r="G6" s="206" t="s">
        <v>17</v>
      </c>
      <c r="H6" s="206" t="s">
        <v>18</v>
      </c>
      <c r="I6" s="206" t="s">
        <v>27</v>
      </c>
      <c r="J6" s="206" t="s">
        <v>29</v>
      </c>
      <c r="K6" s="206"/>
      <c r="L6" s="206"/>
      <c r="M6" s="218" t="s">
        <v>94</v>
      </c>
      <c r="N6" s="206" t="s">
        <v>30</v>
      </c>
      <c r="O6" s="206"/>
      <c r="P6" s="206"/>
      <c r="Q6" s="201" t="s">
        <v>26</v>
      </c>
      <c r="R6" s="207" t="s">
        <v>11</v>
      </c>
      <c r="S6" s="196" t="s">
        <v>12</v>
      </c>
      <c r="T6" s="198"/>
      <c r="U6" s="207" t="s">
        <v>64</v>
      </c>
      <c r="V6" s="207" t="s">
        <v>65</v>
      </c>
      <c r="W6" s="207" t="s">
        <v>75</v>
      </c>
      <c r="X6" s="196" t="s">
        <v>106</v>
      </c>
      <c r="Y6" s="197"/>
      <c r="Z6" s="198"/>
      <c r="AA6" s="207" t="s">
        <v>87</v>
      </c>
      <c r="AB6" s="207" t="s">
        <v>66</v>
      </c>
      <c r="AC6" s="207" t="s">
        <v>67</v>
      </c>
      <c r="AD6" s="207" t="s">
        <v>68</v>
      </c>
      <c r="AE6" s="207" t="s">
        <v>69</v>
      </c>
      <c r="AF6" s="209" t="s">
        <v>63</v>
      </c>
      <c r="AG6" s="209"/>
      <c r="AH6" s="209" t="s">
        <v>13</v>
      </c>
      <c r="AI6" s="210"/>
      <c r="AJ6" s="10"/>
      <c r="AK6" s="10"/>
      <c r="AL6" s="10"/>
      <c r="AM6" s="10"/>
      <c r="AN6" s="10"/>
      <c r="AO6" s="10"/>
      <c r="AP6" s="10"/>
      <c r="AQ6" s="10"/>
      <c r="AR6" s="10"/>
    </row>
    <row r="7" spans="2:44" ht="17.25" thickBot="1">
      <c r="B7" s="212"/>
      <c r="C7" s="200"/>
      <c r="D7" s="200"/>
      <c r="E7" s="200"/>
      <c r="F7" s="200"/>
      <c r="G7" s="200"/>
      <c r="H7" s="200"/>
      <c r="I7" s="200"/>
      <c r="J7" s="12" t="s">
        <v>21</v>
      </c>
      <c r="K7" s="12" t="s">
        <v>22</v>
      </c>
      <c r="L7" s="12" t="s">
        <v>23</v>
      </c>
      <c r="M7" s="200"/>
      <c r="N7" s="12" t="s">
        <v>24</v>
      </c>
      <c r="O7" s="12" t="s">
        <v>105</v>
      </c>
      <c r="P7" s="12" t="s">
        <v>25</v>
      </c>
      <c r="Q7" s="202"/>
      <c r="R7" s="208"/>
      <c r="S7" s="60" t="s">
        <v>101</v>
      </c>
      <c r="T7" s="60" t="s">
        <v>102</v>
      </c>
      <c r="U7" s="208"/>
      <c r="V7" s="208"/>
      <c r="W7" s="208"/>
      <c r="X7" s="73" t="s">
        <v>107</v>
      </c>
      <c r="Y7" s="73" t="s">
        <v>108</v>
      </c>
      <c r="Z7" s="73" t="s">
        <v>109</v>
      </c>
      <c r="AA7" s="208"/>
      <c r="AB7" s="208"/>
      <c r="AC7" s="208"/>
      <c r="AD7" s="208"/>
      <c r="AE7" s="208"/>
      <c r="AF7" s="34" t="s">
        <v>15</v>
      </c>
      <c r="AG7" s="34" t="s">
        <v>14</v>
      </c>
      <c r="AH7" s="34" t="s">
        <v>15</v>
      </c>
      <c r="AI7" s="35" t="s">
        <v>14</v>
      </c>
      <c r="AJ7" s="10"/>
      <c r="AK7" s="10"/>
      <c r="AL7" s="10"/>
      <c r="AM7" s="10"/>
      <c r="AN7" s="10"/>
      <c r="AO7" s="10"/>
      <c r="AP7" s="10"/>
      <c r="AQ7" s="10"/>
      <c r="AR7" s="10"/>
    </row>
    <row r="8" spans="2:44" ht="18" customHeight="1" thickTop="1">
      <c r="B8" s="217" t="s">
        <v>32</v>
      </c>
      <c r="C8" s="203" t="s">
        <v>111</v>
      </c>
      <c r="D8" s="203" t="s">
        <v>112</v>
      </c>
      <c r="E8" s="203" t="s">
        <v>34</v>
      </c>
      <c r="F8" s="203" t="s">
        <v>113</v>
      </c>
      <c r="G8" s="203" t="s">
        <v>114</v>
      </c>
      <c r="H8" s="203" t="s">
        <v>115</v>
      </c>
      <c r="I8" s="3">
        <v>0</v>
      </c>
      <c r="J8" s="3"/>
      <c r="K8" s="3"/>
      <c r="L8" s="3"/>
      <c r="M8" s="3">
        <f>削れ量!F3</f>
        <v>0</v>
      </c>
      <c r="N8" s="69">
        <f>LOOKUP(10^17,LEFT(C39,COLUMN(1:1))*1)</f>
        <v>451.13562000000002</v>
      </c>
      <c r="O8" s="69">
        <f>LOOKUP(10^17,LEFT(C30,COLUMN(1:1))*1)</f>
        <v>283.66500000000002</v>
      </c>
      <c r="P8" s="69">
        <f>LOOKUP(10^17,LEFT(C37,COLUMN(1:1))*1)</f>
        <v>172.43424999999999</v>
      </c>
      <c r="Q8" s="199"/>
      <c r="R8" s="199" t="s">
        <v>52</v>
      </c>
      <c r="S8" s="199" t="s">
        <v>100</v>
      </c>
      <c r="T8" s="199" t="s">
        <v>104</v>
      </c>
      <c r="U8" s="224">
        <v>0.4</v>
      </c>
      <c r="V8" s="199">
        <v>0.18</v>
      </c>
      <c r="W8" s="199">
        <f>(X8+Y8)*6</f>
        <v>0</v>
      </c>
      <c r="X8" s="199"/>
      <c r="Y8" s="199"/>
      <c r="Z8" s="193" t="e">
        <f>(Y8/(X8+Y8))*100</f>
        <v>#DIV/0!</v>
      </c>
      <c r="AA8" s="199"/>
      <c r="AB8" s="199">
        <v>20</v>
      </c>
      <c r="AC8" s="199">
        <v>100</v>
      </c>
      <c r="AD8" s="199">
        <v>90</v>
      </c>
      <c r="AE8" s="199" t="s">
        <v>53</v>
      </c>
      <c r="AF8" s="199">
        <v>60</v>
      </c>
      <c r="AG8" s="199">
        <v>20</v>
      </c>
      <c r="AH8" s="227" t="s">
        <v>74</v>
      </c>
      <c r="AI8" s="221" t="s">
        <v>89</v>
      </c>
      <c r="AJ8" s="10"/>
      <c r="AK8" s="10"/>
      <c r="AL8" s="10"/>
      <c r="AM8" s="10"/>
      <c r="AN8" s="10"/>
      <c r="AO8" s="10"/>
      <c r="AP8" s="10"/>
      <c r="AQ8" s="10"/>
      <c r="AR8" s="10"/>
    </row>
    <row r="9" spans="2:44" ht="18" customHeight="1">
      <c r="B9" s="214"/>
      <c r="C9" s="204"/>
      <c r="D9" s="204"/>
      <c r="E9" s="204"/>
      <c r="F9" s="204"/>
      <c r="G9" s="204"/>
      <c r="H9" s="204"/>
      <c r="I9" s="2">
        <v>15</v>
      </c>
      <c r="J9" s="2"/>
      <c r="K9" s="2"/>
      <c r="L9" s="2"/>
      <c r="M9" s="44">
        <f>削れ量!F4</f>
        <v>0</v>
      </c>
      <c r="N9" s="69" t="e">
        <f>LOOKUP(10^17,LEFT(F39,COLUMN(2:2))*1)</f>
        <v>#N/A</v>
      </c>
      <c r="O9" s="69" t="e">
        <f>LOOKUP(10^17,LEFT(F30,COLUMN(2:2))*1)</f>
        <v>#N/A</v>
      </c>
      <c r="P9" s="69" t="e">
        <f>LOOKUP(10^17,LEFT(F37,COLUMN(2:2))*1)</f>
        <v>#N/A</v>
      </c>
      <c r="Q9" s="143"/>
      <c r="R9" s="143"/>
      <c r="S9" s="143"/>
      <c r="T9" s="143"/>
      <c r="U9" s="225"/>
      <c r="V9" s="143"/>
      <c r="W9" s="143"/>
      <c r="X9" s="143"/>
      <c r="Y9" s="143"/>
      <c r="Z9" s="194"/>
      <c r="AA9" s="143"/>
      <c r="AB9" s="143"/>
      <c r="AC9" s="143"/>
      <c r="AD9" s="143"/>
      <c r="AE9" s="143"/>
      <c r="AF9" s="143"/>
      <c r="AG9" s="143"/>
      <c r="AH9" s="228"/>
      <c r="AI9" s="222"/>
      <c r="AJ9" s="10"/>
      <c r="AK9" s="10"/>
      <c r="AL9" s="10"/>
      <c r="AM9" s="10"/>
      <c r="AN9" s="10"/>
      <c r="AO9" s="10"/>
      <c r="AP9" s="10"/>
      <c r="AQ9" s="10"/>
      <c r="AR9" s="10"/>
    </row>
    <row r="10" spans="2:44" ht="18" customHeight="1">
      <c r="B10" s="214"/>
      <c r="C10" s="204"/>
      <c r="D10" s="204"/>
      <c r="E10" s="204"/>
      <c r="F10" s="204"/>
      <c r="G10" s="204"/>
      <c r="H10" s="204"/>
      <c r="I10" s="2">
        <v>30</v>
      </c>
      <c r="J10" s="2"/>
      <c r="K10" s="2"/>
      <c r="L10" s="2"/>
      <c r="M10" s="44">
        <f>削れ量!F5</f>
        <v>0</v>
      </c>
      <c r="N10" s="69" t="e">
        <f>LOOKUP(10^17,LEFT(I39,COLUMN(3:3))*1)</f>
        <v>#N/A</v>
      </c>
      <c r="O10" s="69" t="e">
        <f>LOOKUP(10^17,LEFT(I30,COLUMN(3:3))*1)</f>
        <v>#N/A</v>
      </c>
      <c r="P10" s="69" t="e">
        <f>LOOKUP(10^17,LEFT(I37,COLUMN(3:3))*1)</f>
        <v>#N/A</v>
      </c>
      <c r="Q10" s="143"/>
      <c r="R10" s="143"/>
      <c r="S10" s="143"/>
      <c r="T10" s="143"/>
      <c r="U10" s="225"/>
      <c r="V10" s="143"/>
      <c r="W10" s="143"/>
      <c r="X10" s="143"/>
      <c r="Y10" s="143"/>
      <c r="Z10" s="194"/>
      <c r="AA10" s="143"/>
      <c r="AB10" s="143"/>
      <c r="AC10" s="143"/>
      <c r="AD10" s="143"/>
      <c r="AE10" s="143"/>
      <c r="AF10" s="143"/>
      <c r="AG10" s="143"/>
      <c r="AH10" s="228"/>
      <c r="AI10" s="222"/>
      <c r="AJ10" s="10"/>
      <c r="AK10" s="10"/>
      <c r="AL10" s="10"/>
      <c r="AM10" s="10"/>
      <c r="AN10" s="10"/>
      <c r="AO10" s="10"/>
      <c r="AP10" s="10"/>
      <c r="AQ10" s="10"/>
      <c r="AR10" s="10"/>
    </row>
    <row r="11" spans="2:44" ht="18" customHeight="1">
      <c r="B11" s="214"/>
      <c r="C11" s="204"/>
      <c r="D11" s="204"/>
      <c r="E11" s="204"/>
      <c r="F11" s="204"/>
      <c r="G11" s="204"/>
      <c r="H11" s="204"/>
      <c r="I11" s="2">
        <v>60</v>
      </c>
      <c r="J11" s="2"/>
      <c r="K11" s="2"/>
      <c r="L11" s="2"/>
      <c r="M11" s="44">
        <f>削れ量!F6</f>
        <v>0</v>
      </c>
      <c r="N11" s="69" t="e">
        <f>LOOKUP(10^17,LEFT(L39,COLUMN(4:4))*1)</f>
        <v>#N/A</v>
      </c>
      <c r="O11" s="69" t="e">
        <f>LOOKUP(10^17,LEFT(L30,COLUMN(4:4))*1)</f>
        <v>#N/A</v>
      </c>
      <c r="P11" s="69" t="e">
        <f>LOOKUP(10^17,LEFT(L37,COLUMN(4:4))*1)</f>
        <v>#N/A</v>
      </c>
      <c r="Q11" s="143"/>
      <c r="R11" s="143"/>
      <c r="S11" s="143"/>
      <c r="T11" s="143"/>
      <c r="U11" s="225"/>
      <c r="V11" s="143"/>
      <c r="W11" s="143"/>
      <c r="X11" s="143"/>
      <c r="Y11" s="143"/>
      <c r="Z11" s="194"/>
      <c r="AA11" s="143"/>
      <c r="AB11" s="143"/>
      <c r="AC11" s="143"/>
      <c r="AD11" s="143"/>
      <c r="AE11" s="143"/>
      <c r="AF11" s="143"/>
      <c r="AG11" s="143"/>
      <c r="AH11" s="228"/>
      <c r="AI11" s="222"/>
      <c r="AJ11" s="10"/>
      <c r="AK11" s="10"/>
      <c r="AL11" s="10"/>
      <c r="AM11" s="10"/>
      <c r="AN11" s="10"/>
      <c r="AO11" s="10"/>
      <c r="AP11" s="10"/>
      <c r="AQ11" s="10"/>
      <c r="AR11" s="10"/>
    </row>
    <row r="12" spans="2:44" ht="18" customHeight="1">
      <c r="B12" s="214"/>
      <c r="C12" s="204"/>
      <c r="D12" s="204"/>
      <c r="E12" s="204"/>
      <c r="F12" s="204"/>
      <c r="G12" s="204"/>
      <c r="H12" s="204"/>
      <c r="I12" s="2">
        <v>90</v>
      </c>
      <c r="J12" s="2"/>
      <c r="K12" s="2"/>
      <c r="L12" s="2"/>
      <c r="M12" s="44">
        <f>削れ量!F7</f>
        <v>0</v>
      </c>
      <c r="N12" s="69" t="e">
        <f>LOOKUP(10^17,LEFT(O39,COLUMN(5:5))*1)</f>
        <v>#N/A</v>
      </c>
      <c r="O12" s="69" t="e">
        <f>LOOKUP(10^17,LEFT(O30,COLUMN(5:5))*1)</f>
        <v>#N/A</v>
      </c>
      <c r="P12" s="69" t="e">
        <f>LOOKUP(10^17,LEFT(O37,COLUMN(5:5))*1)</f>
        <v>#N/A</v>
      </c>
      <c r="Q12" s="143"/>
      <c r="R12" s="143"/>
      <c r="S12" s="143"/>
      <c r="T12" s="143"/>
      <c r="U12" s="225"/>
      <c r="V12" s="143"/>
      <c r="W12" s="143"/>
      <c r="X12" s="143"/>
      <c r="Y12" s="143"/>
      <c r="Z12" s="194"/>
      <c r="AA12" s="143"/>
      <c r="AB12" s="143"/>
      <c r="AC12" s="143"/>
      <c r="AD12" s="143"/>
      <c r="AE12" s="143"/>
      <c r="AF12" s="143"/>
      <c r="AG12" s="143"/>
      <c r="AH12" s="228"/>
      <c r="AI12" s="222"/>
      <c r="AJ12" s="10"/>
      <c r="AK12" s="10"/>
      <c r="AL12" s="10"/>
      <c r="AM12" s="10"/>
      <c r="AN12" s="10"/>
      <c r="AO12" s="10"/>
      <c r="AP12" s="10"/>
      <c r="AQ12" s="10"/>
      <c r="AR12" s="10"/>
    </row>
    <row r="13" spans="2:44" ht="18" customHeight="1">
      <c r="B13" s="214"/>
      <c r="C13" s="204"/>
      <c r="D13" s="204"/>
      <c r="E13" s="204"/>
      <c r="F13" s="204"/>
      <c r="G13" s="204"/>
      <c r="H13" s="204"/>
      <c r="I13" s="2">
        <v>120</v>
      </c>
      <c r="J13" s="2"/>
      <c r="K13" s="2"/>
      <c r="L13" s="2"/>
      <c r="M13" s="44">
        <f>削れ量!F8</f>
        <v>0</v>
      </c>
      <c r="N13" s="69" t="e">
        <f>LOOKUP(10^17,LEFT(R39,COLUMN(6:6))*1)</f>
        <v>#N/A</v>
      </c>
      <c r="O13" s="69" t="e">
        <f>LOOKUP(10^17,LEFT(R30,COLUMN(6:6))*1)</f>
        <v>#N/A</v>
      </c>
      <c r="P13" s="69" t="e">
        <f>LOOKUP(10^17,LEFT(R37,COLUMN(6:6))*1)</f>
        <v>#N/A</v>
      </c>
      <c r="Q13" s="143"/>
      <c r="R13" s="143"/>
      <c r="S13" s="143"/>
      <c r="T13" s="143"/>
      <c r="U13" s="225"/>
      <c r="V13" s="143"/>
      <c r="W13" s="143"/>
      <c r="X13" s="143"/>
      <c r="Y13" s="143"/>
      <c r="Z13" s="194"/>
      <c r="AA13" s="143"/>
      <c r="AB13" s="143"/>
      <c r="AC13" s="143"/>
      <c r="AD13" s="143"/>
      <c r="AE13" s="143"/>
      <c r="AF13" s="143"/>
      <c r="AG13" s="143"/>
      <c r="AH13" s="228"/>
      <c r="AI13" s="222"/>
      <c r="AJ13" s="10"/>
      <c r="AK13" s="10"/>
      <c r="AL13" s="10"/>
      <c r="AM13" s="10"/>
      <c r="AN13" s="10"/>
      <c r="AO13" s="10"/>
      <c r="AP13" s="10"/>
      <c r="AQ13" s="10"/>
      <c r="AR13" s="10"/>
    </row>
    <row r="14" spans="2:44" ht="18" customHeight="1" thickBot="1">
      <c r="B14" s="215"/>
      <c r="C14" s="205"/>
      <c r="D14" s="205"/>
      <c r="E14" s="205"/>
      <c r="F14" s="205"/>
      <c r="G14" s="205"/>
      <c r="H14" s="205"/>
      <c r="I14" s="11">
        <v>180</v>
      </c>
      <c r="J14" s="11"/>
      <c r="K14" s="11"/>
      <c r="L14" s="11"/>
      <c r="M14" s="44">
        <f>削れ量!F9</f>
        <v>0</v>
      </c>
      <c r="N14" s="69" t="e">
        <f>LOOKUP(10^17,LEFT(U39,COLUMN(7:7))*1)</f>
        <v>#N/A</v>
      </c>
      <c r="O14" s="69" t="e">
        <f>LOOKUP(10^17,LEFT(U30,COLUMN(7:7))*1)</f>
        <v>#N/A</v>
      </c>
      <c r="P14" s="69" t="e">
        <f>LOOKUP(10^17,LEFT(U37,COLUMN(7:7))*1)</f>
        <v>#N/A</v>
      </c>
      <c r="Q14" s="200"/>
      <c r="R14" s="143"/>
      <c r="S14" s="143"/>
      <c r="T14" s="143"/>
      <c r="U14" s="225"/>
      <c r="V14" s="143"/>
      <c r="W14" s="200"/>
      <c r="X14" s="200"/>
      <c r="Y14" s="200"/>
      <c r="Z14" s="195"/>
      <c r="AA14" s="200"/>
      <c r="AB14" s="143"/>
      <c r="AC14" s="143"/>
      <c r="AD14" s="143"/>
      <c r="AE14" s="143"/>
      <c r="AF14" s="143"/>
      <c r="AG14" s="143"/>
      <c r="AH14" s="228"/>
      <c r="AI14" s="222"/>
      <c r="AJ14" s="10"/>
      <c r="AK14" s="10"/>
      <c r="AL14" s="10"/>
      <c r="AM14" s="10"/>
      <c r="AN14" s="10"/>
      <c r="AO14" s="10"/>
      <c r="AP14" s="10"/>
      <c r="AQ14" s="10"/>
      <c r="AR14" s="10"/>
    </row>
    <row r="15" spans="2:44" ht="18" customHeight="1" thickTop="1">
      <c r="B15" s="213" t="s">
        <v>31</v>
      </c>
      <c r="C15" s="216" t="s">
        <v>116</v>
      </c>
      <c r="D15" s="216" t="s">
        <v>117</v>
      </c>
      <c r="E15" s="216" t="s">
        <v>35</v>
      </c>
      <c r="F15" s="203" t="s">
        <v>113</v>
      </c>
      <c r="G15" s="203" t="s">
        <v>114</v>
      </c>
      <c r="H15" s="203" t="s">
        <v>115</v>
      </c>
      <c r="I15" s="13">
        <v>0</v>
      </c>
      <c r="J15" s="13"/>
      <c r="K15" s="13"/>
      <c r="L15" s="13"/>
      <c r="M15" s="47">
        <f>削れ量!F14</f>
        <v>0</v>
      </c>
      <c r="N15" s="72" t="e">
        <f>LOOKUP(10^17,LEFT(Y39,COLUMN(7:7))*1)</f>
        <v>#N/A</v>
      </c>
      <c r="O15" s="72" t="e">
        <f>LOOKUP(10^17,LEFT(Y30,COLUMN(7:7))*1)</f>
        <v>#N/A</v>
      </c>
      <c r="P15" s="72" t="e">
        <f>LOOKUP(10^17,LEFT(Y37,COLUMN(7:7))*1)</f>
        <v>#N/A</v>
      </c>
      <c r="Q15" s="199"/>
      <c r="R15" s="143"/>
      <c r="S15" s="143"/>
      <c r="T15" s="143"/>
      <c r="U15" s="225"/>
      <c r="V15" s="143"/>
      <c r="W15" s="199">
        <f>(X15+Y15)*6</f>
        <v>0</v>
      </c>
      <c r="X15" s="143"/>
      <c r="Y15" s="143"/>
      <c r="Z15" s="193" t="e">
        <f>(Y15/(X15+Y15))*100</f>
        <v>#DIV/0!</v>
      </c>
      <c r="AA15" s="143"/>
      <c r="AB15" s="143"/>
      <c r="AC15" s="143"/>
      <c r="AD15" s="143"/>
      <c r="AE15" s="143"/>
      <c r="AF15" s="143"/>
      <c r="AG15" s="143"/>
      <c r="AH15" s="228"/>
      <c r="AI15" s="222"/>
      <c r="AJ15" s="10"/>
      <c r="AK15" s="10"/>
      <c r="AL15" s="10"/>
      <c r="AM15" s="10"/>
      <c r="AN15" s="10"/>
      <c r="AO15" s="10"/>
      <c r="AP15" s="10"/>
      <c r="AQ15" s="10"/>
      <c r="AR15" s="10"/>
    </row>
    <row r="16" spans="2:44" ht="18" customHeight="1">
      <c r="B16" s="214"/>
      <c r="C16" s="204"/>
      <c r="D16" s="204"/>
      <c r="E16" s="204"/>
      <c r="F16" s="204"/>
      <c r="G16" s="204"/>
      <c r="H16" s="204"/>
      <c r="I16" s="2">
        <v>15</v>
      </c>
      <c r="J16" s="2"/>
      <c r="K16" s="2"/>
      <c r="L16" s="2"/>
      <c r="M16" s="45">
        <f>削れ量!F15</f>
        <v>0</v>
      </c>
      <c r="N16" s="70" t="e">
        <f>LOOKUP(10^17,LEFT(#REF!,COLUMN(8:8))*1)</f>
        <v>#N/A</v>
      </c>
      <c r="O16" s="70" t="e">
        <f>LOOKUP(10^17,LEFT(AB30,COLUMN(8:8))*1)</f>
        <v>#N/A</v>
      </c>
      <c r="P16" s="70" t="e">
        <f>LOOKUP(10^17,LEFT(AB37,COLUMN(8:8))*1)</f>
        <v>#N/A</v>
      </c>
      <c r="Q16" s="143"/>
      <c r="R16" s="143"/>
      <c r="S16" s="143"/>
      <c r="T16" s="143"/>
      <c r="U16" s="225"/>
      <c r="V16" s="143"/>
      <c r="W16" s="143"/>
      <c r="X16" s="143"/>
      <c r="Y16" s="143"/>
      <c r="Z16" s="194"/>
      <c r="AA16" s="143"/>
      <c r="AB16" s="143"/>
      <c r="AC16" s="143"/>
      <c r="AD16" s="143"/>
      <c r="AE16" s="143"/>
      <c r="AF16" s="143"/>
      <c r="AG16" s="143"/>
      <c r="AH16" s="228"/>
      <c r="AI16" s="222"/>
      <c r="AJ16" s="10"/>
      <c r="AK16" s="10"/>
      <c r="AL16" s="10"/>
      <c r="AM16" s="10"/>
      <c r="AN16" s="10"/>
      <c r="AO16" s="10"/>
      <c r="AP16" s="10"/>
      <c r="AQ16" s="10"/>
      <c r="AR16" s="10"/>
    </row>
    <row r="17" spans="2:44" ht="18" customHeight="1">
      <c r="B17" s="214"/>
      <c r="C17" s="204"/>
      <c r="D17" s="204"/>
      <c r="E17" s="204"/>
      <c r="F17" s="204"/>
      <c r="G17" s="204"/>
      <c r="H17" s="204"/>
      <c r="I17" s="2">
        <v>30</v>
      </c>
      <c r="J17" s="2"/>
      <c r="K17" s="2"/>
      <c r="L17" s="2"/>
      <c r="M17" s="45">
        <f>削れ量!F16</f>
        <v>0</v>
      </c>
      <c r="N17" s="70" t="e">
        <f>LOOKUP(10^17,LEFT(AE39,COLUMN(9:9))*1)</f>
        <v>#N/A</v>
      </c>
      <c r="O17" s="70" t="e">
        <f>LOOKUP(10^17,LEFT(AE30,COLUMN(9:9))*1)</f>
        <v>#N/A</v>
      </c>
      <c r="P17" s="70" t="e">
        <f>LOOKUP(10^17,LEFT(AE37,COLUMN(9:9))*1)</f>
        <v>#N/A</v>
      </c>
      <c r="Q17" s="143"/>
      <c r="R17" s="143"/>
      <c r="S17" s="143"/>
      <c r="T17" s="143"/>
      <c r="U17" s="225"/>
      <c r="V17" s="143"/>
      <c r="W17" s="143"/>
      <c r="X17" s="143"/>
      <c r="Y17" s="143"/>
      <c r="Z17" s="194"/>
      <c r="AA17" s="143"/>
      <c r="AB17" s="143"/>
      <c r="AC17" s="143"/>
      <c r="AD17" s="143"/>
      <c r="AE17" s="143"/>
      <c r="AF17" s="143"/>
      <c r="AG17" s="143"/>
      <c r="AH17" s="228"/>
      <c r="AI17" s="222"/>
    </row>
    <row r="18" spans="2:44" ht="18" customHeight="1">
      <c r="B18" s="214"/>
      <c r="C18" s="204"/>
      <c r="D18" s="204"/>
      <c r="E18" s="204"/>
      <c r="F18" s="204"/>
      <c r="G18" s="204"/>
      <c r="H18" s="204"/>
      <c r="I18" s="2">
        <v>60</v>
      </c>
      <c r="J18" s="2"/>
      <c r="K18" s="2"/>
      <c r="L18" s="2"/>
      <c r="M18" s="45">
        <f>削れ量!F17</f>
        <v>0</v>
      </c>
      <c r="N18" s="70" t="e">
        <f>LOOKUP(10^17,LEFT(AH39,COLUMN(10:10))*1)</f>
        <v>#N/A</v>
      </c>
      <c r="O18" s="70" t="e">
        <f>LOOKUP(10^17,LEFT(AH30,COLUMN(10:10))*1)</f>
        <v>#N/A</v>
      </c>
      <c r="P18" s="70" t="e">
        <f>LOOKUP(10^17,LEFT(AH37,COLUMN(10:10))*1)</f>
        <v>#N/A</v>
      </c>
      <c r="Q18" s="143"/>
      <c r="R18" s="143"/>
      <c r="S18" s="143"/>
      <c r="T18" s="143"/>
      <c r="U18" s="225"/>
      <c r="V18" s="143"/>
      <c r="W18" s="143"/>
      <c r="X18" s="143"/>
      <c r="Y18" s="143"/>
      <c r="Z18" s="194"/>
      <c r="AA18" s="143"/>
      <c r="AB18" s="143"/>
      <c r="AC18" s="143"/>
      <c r="AD18" s="143"/>
      <c r="AE18" s="143"/>
      <c r="AF18" s="143"/>
      <c r="AG18" s="143"/>
      <c r="AH18" s="228"/>
      <c r="AI18" s="222"/>
    </row>
    <row r="19" spans="2:44" ht="18" customHeight="1">
      <c r="B19" s="214"/>
      <c r="C19" s="204"/>
      <c r="D19" s="204"/>
      <c r="E19" s="204"/>
      <c r="F19" s="204"/>
      <c r="G19" s="204"/>
      <c r="H19" s="204"/>
      <c r="I19" s="2">
        <v>90</v>
      </c>
      <c r="J19" s="2"/>
      <c r="K19" s="2"/>
      <c r="L19" s="2"/>
      <c r="M19" s="45">
        <f>削れ量!F18</f>
        <v>0</v>
      </c>
      <c r="N19" s="70" t="e">
        <f>LOOKUP(10^17,LEFT(AK39,COLUMN(11:11))*1)</f>
        <v>#N/A</v>
      </c>
      <c r="O19" s="70" t="e">
        <f>LOOKUP(10^17,LEFT(AK30,COLUMN(11:11))*1)</f>
        <v>#N/A</v>
      </c>
      <c r="P19" s="70" t="e">
        <f>LOOKUP(10^17,LEFT(AK37,COLUMN(11:11))*1)</f>
        <v>#N/A</v>
      </c>
      <c r="Q19" s="143"/>
      <c r="R19" s="143"/>
      <c r="S19" s="143"/>
      <c r="T19" s="143"/>
      <c r="U19" s="225"/>
      <c r="V19" s="143"/>
      <c r="W19" s="143"/>
      <c r="X19" s="143"/>
      <c r="Y19" s="143"/>
      <c r="Z19" s="194"/>
      <c r="AA19" s="143"/>
      <c r="AB19" s="143"/>
      <c r="AC19" s="143"/>
      <c r="AD19" s="143"/>
      <c r="AE19" s="143"/>
      <c r="AF19" s="143"/>
      <c r="AG19" s="143"/>
      <c r="AH19" s="228"/>
      <c r="AI19" s="222"/>
    </row>
    <row r="20" spans="2:44" ht="18" customHeight="1">
      <c r="B20" s="214"/>
      <c r="C20" s="204"/>
      <c r="D20" s="204"/>
      <c r="E20" s="204"/>
      <c r="F20" s="204"/>
      <c r="G20" s="204"/>
      <c r="H20" s="204"/>
      <c r="I20" s="2">
        <v>120</v>
      </c>
      <c r="J20" s="2"/>
      <c r="K20" s="2"/>
      <c r="L20" s="2"/>
      <c r="M20" s="45">
        <f>削れ量!F19</f>
        <v>0</v>
      </c>
      <c r="N20" s="70" t="e">
        <f>LOOKUP(10^17,LEFT(AN39,COLUMN(12:12))*1)</f>
        <v>#N/A</v>
      </c>
      <c r="O20" s="70" t="e">
        <f>LOOKUP(10^17,LEFT(AN30,COLUMN(12:12))*1)</f>
        <v>#N/A</v>
      </c>
      <c r="P20" s="70" t="e">
        <f>LOOKUP(10^17,LEFT(AN37,COLUMN(12:12))*1)</f>
        <v>#N/A</v>
      </c>
      <c r="Q20" s="143"/>
      <c r="R20" s="143"/>
      <c r="S20" s="143"/>
      <c r="T20" s="143"/>
      <c r="U20" s="225"/>
      <c r="V20" s="143"/>
      <c r="W20" s="143"/>
      <c r="X20" s="143"/>
      <c r="Y20" s="143"/>
      <c r="Z20" s="194"/>
      <c r="AA20" s="143"/>
      <c r="AB20" s="143"/>
      <c r="AC20" s="143"/>
      <c r="AD20" s="143"/>
      <c r="AE20" s="143"/>
      <c r="AF20" s="143"/>
      <c r="AG20" s="143"/>
      <c r="AH20" s="228"/>
      <c r="AI20" s="222"/>
    </row>
    <row r="21" spans="2:44" ht="18" customHeight="1" thickBot="1">
      <c r="B21" s="215"/>
      <c r="C21" s="205"/>
      <c r="D21" s="205"/>
      <c r="E21" s="205"/>
      <c r="F21" s="205"/>
      <c r="G21" s="205"/>
      <c r="H21" s="205"/>
      <c r="I21" s="11">
        <v>180</v>
      </c>
      <c r="J21" s="11"/>
      <c r="K21" s="11"/>
      <c r="L21" s="11"/>
      <c r="M21" s="46">
        <f>削れ量!F20</f>
        <v>0</v>
      </c>
      <c r="N21" s="71" t="e">
        <f>LOOKUP(10^17,LEFT(AQ39,COLUMN(13:13))*1)</f>
        <v>#N/A</v>
      </c>
      <c r="O21" s="71" t="e">
        <f>LOOKUP(10^17,LEFT(AQ30,COLUMN(13:13))*1)</f>
        <v>#N/A</v>
      </c>
      <c r="P21" s="71" t="e">
        <f>LOOKUP(10^17,LEFT(AQ37,COLUMN(13:13))*1)</f>
        <v>#N/A</v>
      </c>
      <c r="Q21" s="200"/>
      <c r="R21" s="200"/>
      <c r="S21" s="200"/>
      <c r="T21" s="200"/>
      <c r="U21" s="226"/>
      <c r="V21" s="200"/>
      <c r="W21" s="200"/>
      <c r="X21" s="200"/>
      <c r="Y21" s="200"/>
      <c r="Z21" s="195"/>
      <c r="AA21" s="200"/>
      <c r="AB21" s="200"/>
      <c r="AC21" s="200"/>
      <c r="AD21" s="200"/>
      <c r="AE21" s="200"/>
      <c r="AF21" s="200"/>
      <c r="AG21" s="200"/>
      <c r="AH21" s="229"/>
      <c r="AI21" s="223"/>
    </row>
    <row r="22" spans="2:44" s="27" customFormat="1" ht="18" customHeight="1" thickTop="1"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30"/>
      <c r="AC22" s="29"/>
    </row>
    <row r="23" spans="2:44">
      <c r="B23" s="31" t="s">
        <v>72</v>
      </c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</row>
    <row r="24" spans="2:44">
      <c r="B24" s="220" t="s">
        <v>70</v>
      </c>
      <c r="C24" s="220"/>
      <c r="D24" s="220"/>
      <c r="E24" s="220"/>
      <c r="F24" s="220"/>
      <c r="G24" s="220"/>
      <c r="H24" s="220"/>
      <c r="I24" s="220"/>
      <c r="J24" s="220"/>
      <c r="K24" s="220"/>
      <c r="L24" s="220"/>
      <c r="M24" s="220"/>
      <c r="N24" s="220"/>
      <c r="O24" s="220"/>
      <c r="P24" s="220"/>
      <c r="Q24" s="220"/>
      <c r="R24" s="220"/>
      <c r="S24" s="220"/>
      <c r="T24" s="220"/>
      <c r="U24" s="220"/>
      <c r="V24" s="220"/>
      <c r="W24" s="10"/>
      <c r="X24" s="220" t="s">
        <v>71</v>
      </c>
      <c r="Y24" s="220"/>
      <c r="Z24" s="220"/>
      <c r="AA24" s="220"/>
      <c r="AB24" s="220"/>
      <c r="AC24" s="220"/>
      <c r="AD24" s="220"/>
      <c r="AE24" s="220"/>
      <c r="AF24" s="220"/>
      <c r="AG24" s="220"/>
      <c r="AH24" s="220"/>
      <c r="AI24" s="220"/>
      <c r="AJ24" s="220"/>
      <c r="AK24" s="220"/>
      <c r="AL24" s="220"/>
      <c r="AM24" s="220"/>
      <c r="AN24" s="220"/>
      <c r="AO24" s="220"/>
      <c r="AP24" s="220"/>
      <c r="AQ24" s="220"/>
      <c r="AR24" s="220"/>
    </row>
    <row r="25" spans="2:44">
      <c r="B25" s="219" t="s">
        <v>46</v>
      </c>
      <c r="C25" s="219"/>
      <c r="D25" s="219"/>
      <c r="E25" s="219"/>
      <c r="F25" s="219"/>
      <c r="G25" s="219"/>
      <c r="H25" s="219" t="s">
        <v>47</v>
      </c>
      <c r="I25" s="219"/>
      <c r="J25" s="219"/>
      <c r="K25" s="219" t="s">
        <v>48</v>
      </c>
      <c r="L25" s="219"/>
      <c r="M25" s="219"/>
      <c r="N25" s="219"/>
      <c r="O25" s="219"/>
      <c r="P25" s="219"/>
      <c r="Q25" s="219" t="s">
        <v>50</v>
      </c>
      <c r="R25" s="219"/>
      <c r="S25" s="219"/>
      <c r="T25" s="219" t="s">
        <v>51</v>
      </c>
      <c r="U25" s="219"/>
      <c r="V25" s="219"/>
      <c r="W25" s="10"/>
      <c r="X25" s="219" t="s">
        <v>46</v>
      </c>
      <c r="Y25" s="219"/>
      <c r="Z25" s="219"/>
      <c r="AA25" s="219"/>
      <c r="AB25" s="219"/>
      <c r="AC25" s="219"/>
      <c r="AD25" s="219" t="s">
        <v>47</v>
      </c>
      <c r="AE25" s="219"/>
      <c r="AF25" s="219"/>
      <c r="AG25" s="219" t="s">
        <v>48</v>
      </c>
      <c r="AH25" s="219"/>
      <c r="AI25" s="219"/>
      <c r="AJ25" s="219"/>
      <c r="AK25" s="219"/>
      <c r="AL25" s="219"/>
      <c r="AM25" s="219" t="s">
        <v>50</v>
      </c>
      <c r="AN25" s="219"/>
      <c r="AO25" s="219"/>
      <c r="AP25" s="219" t="s">
        <v>51</v>
      </c>
      <c r="AQ25" s="219"/>
      <c r="AR25" s="219"/>
    </row>
    <row r="26" spans="2:44" ht="18.75">
      <c r="B26" s="25" t="s">
        <v>118</v>
      </c>
      <c r="C26" s="25" t="s">
        <v>119</v>
      </c>
      <c r="D26" s="25"/>
      <c r="E26" s="28"/>
      <c r="F26" s="25"/>
      <c r="G26" s="25"/>
      <c r="H26" s="28"/>
      <c r="I26" s="25"/>
      <c r="J26" s="25"/>
      <c r="K26" s="28"/>
      <c r="L26" s="25"/>
      <c r="M26" s="25"/>
      <c r="N26" s="28"/>
      <c r="O26" s="25"/>
      <c r="P26" s="25"/>
      <c r="Q26" s="28"/>
      <c r="R26" s="25"/>
      <c r="S26" s="25"/>
      <c r="T26" s="28"/>
      <c r="U26" s="25"/>
      <c r="V26" s="25"/>
      <c r="X26" s="28"/>
      <c r="Y26" s="25"/>
      <c r="Z26" s="25"/>
      <c r="AA26" s="28"/>
      <c r="AB26" s="25"/>
      <c r="AC26" s="25"/>
      <c r="AD26" s="28"/>
      <c r="AE26" s="25"/>
      <c r="AF26" s="25"/>
      <c r="AG26" s="28"/>
      <c r="AH26" s="25"/>
      <c r="AI26" s="25"/>
      <c r="AJ26" s="28"/>
      <c r="AK26" s="25"/>
      <c r="AL26" s="25"/>
      <c r="AM26" s="28"/>
      <c r="AN26" s="25"/>
      <c r="AO26" s="25"/>
      <c r="AP26" s="28"/>
      <c r="AQ26" s="25"/>
      <c r="AR26" s="25"/>
    </row>
    <row r="27" spans="2:44" ht="18.75">
      <c r="B27" s="25" t="s">
        <v>120</v>
      </c>
      <c r="C27" s="25" t="s">
        <v>121</v>
      </c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</row>
    <row r="28" spans="2:44" ht="18.75">
      <c r="B28" s="25" t="s">
        <v>122</v>
      </c>
      <c r="C28" s="25" t="s">
        <v>123</v>
      </c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</row>
    <row r="29" spans="2:44" ht="18.75">
      <c r="B29" s="25" t="s">
        <v>124</v>
      </c>
      <c r="C29" s="25" t="s">
        <v>125</v>
      </c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</row>
    <row r="30" spans="2:44" ht="18.75">
      <c r="B30" s="25" t="s">
        <v>126</v>
      </c>
      <c r="C30" s="25" t="s">
        <v>127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</row>
    <row r="31" spans="2:44" ht="18.75">
      <c r="B31" s="25" t="s">
        <v>128</v>
      </c>
      <c r="C31" s="25" t="s">
        <v>129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</row>
    <row r="32" spans="2:44" ht="18.75">
      <c r="B32" s="25" t="s">
        <v>130</v>
      </c>
      <c r="C32" s="25" t="s">
        <v>131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</row>
    <row r="33" spans="2:44" ht="18.75">
      <c r="B33" s="25" t="s">
        <v>132</v>
      </c>
      <c r="C33" s="25" t="s">
        <v>133</v>
      </c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</row>
    <row r="34" spans="2:44" ht="18.75">
      <c r="B34" s="25" t="s">
        <v>134</v>
      </c>
      <c r="C34" s="25" t="s">
        <v>135</v>
      </c>
      <c r="D34" s="25" t="s">
        <v>136</v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</row>
    <row r="35" spans="2:44" ht="18.75">
      <c r="B35" s="25" t="s">
        <v>137</v>
      </c>
      <c r="C35" s="25" t="s">
        <v>138</v>
      </c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</row>
    <row r="36" spans="2:44" ht="18.75">
      <c r="B36" s="25" t="s">
        <v>139</v>
      </c>
      <c r="C36" s="25" t="s">
        <v>140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</row>
    <row r="37" spans="2:44" ht="18.75">
      <c r="B37" s="25" t="s">
        <v>141</v>
      </c>
      <c r="C37" s="25" t="s">
        <v>138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</row>
    <row r="38" spans="2:44" ht="18.75">
      <c r="B38" s="25" t="s">
        <v>142</v>
      </c>
      <c r="C38" s="25" t="s">
        <v>119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</row>
    <row r="39" spans="2:44" ht="18.75">
      <c r="B39" s="25" t="s">
        <v>143</v>
      </c>
      <c r="C39" s="25" t="s">
        <v>140</v>
      </c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</row>
    <row r="40" spans="2:44" ht="18.75">
      <c r="B40" s="25" t="s">
        <v>144</v>
      </c>
      <c r="C40" s="25">
        <v>202202031122249</v>
      </c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</row>
    <row r="41" spans="2:44" ht="18.75">
      <c r="B41" s="25" t="s">
        <v>145</v>
      </c>
      <c r="C41" s="25" t="s">
        <v>146</v>
      </c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</row>
    <row r="42" spans="2:44" ht="18.75">
      <c r="B42" s="25" t="s">
        <v>147</v>
      </c>
      <c r="C42" s="25" t="s">
        <v>148</v>
      </c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</row>
    <row r="43" spans="2:44" ht="18.75">
      <c r="B43" s="25" t="s">
        <v>149</v>
      </c>
      <c r="C43" s="25" t="s">
        <v>150</v>
      </c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</row>
    <row r="44" spans="2:44" ht="18.75">
      <c r="B44" s="25" t="s">
        <v>151</v>
      </c>
      <c r="C44" s="25">
        <v>10</v>
      </c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</row>
    <row r="45" spans="2:44" ht="18.75">
      <c r="B45" s="25" t="s">
        <v>152</v>
      </c>
      <c r="C45" s="25" t="s">
        <v>129</v>
      </c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</row>
    <row r="46" spans="2:44" ht="18.75">
      <c r="B46" s="25" t="s">
        <v>153</v>
      </c>
      <c r="C46" s="25" t="s">
        <v>154</v>
      </c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</row>
    <row r="47" spans="2:44" ht="18.75">
      <c r="B47" s="25" t="s">
        <v>155</v>
      </c>
      <c r="C47" s="25" t="s">
        <v>156</v>
      </c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</row>
    <row r="48" spans="2:44" ht="18.75">
      <c r="B48" s="25" t="s">
        <v>157</v>
      </c>
      <c r="C48" s="25" t="s">
        <v>158</v>
      </c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</row>
    <row r="49" spans="2:44" ht="18.75">
      <c r="B49" s="25" t="s">
        <v>159</v>
      </c>
      <c r="C49" s="25" t="s">
        <v>160</v>
      </c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</row>
    <row r="50" spans="2:44" ht="18.75">
      <c r="B50" s="25" t="s">
        <v>161</v>
      </c>
      <c r="C50" s="25" t="s">
        <v>158</v>
      </c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</row>
    <row r="51" spans="2:44" ht="18.75">
      <c r="B51" s="25" t="s">
        <v>159</v>
      </c>
      <c r="C51" s="25" t="s">
        <v>160</v>
      </c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</row>
    <row r="52" spans="2:44" ht="18.75">
      <c r="B52" s="25" t="s">
        <v>162</v>
      </c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</row>
    <row r="53" spans="2:44" ht="18.75">
      <c r="B53" s="25" t="s">
        <v>163</v>
      </c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</row>
    <row r="54" spans="2:44" ht="18.75">
      <c r="B54" s="25" t="s">
        <v>164</v>
      </c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</row>
    <row r="55" spans="2:44" ht="18.75">
      <c r="B55" s="25" t="s">
        <v>165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</row>
    <row r="56" spans="2:44" ht="18.75">
      <c r="B56" s="25" t="s">
        <v>166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</row>
    <row r="57" spans="2:44" ht="18.75">
      <c r="B57" s="25" t="s">
        <v>167</v>
      </c>
      <c r="C57" s="25">
        <v>5000</v>
      </c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</row>
    <row r="58" spans="2:44" ht="18.75">
      <c r="B58" s="25" t="s">
        <v>168</v>
      </c>
      <c r="C58" s="25">
        <v>5000</v>
      </c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</row>
    <row r="59" spans="2:44" ht="18.75">
      <c r="B59" s="25" t="s">
        <v>169</v>
      </c>
      <c r="C59" s="25" t="s">
        <v>170</v>
      </c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</row>
    <row r="60" spans="2:44" ht="18.75">
      <c r="B60" s="25" t="s">
        <v>171</v>
      </c>
      <c r="C60" s="25" t="s">
        <v>170</v>
      </c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</row>
    <row r="61" spans="2:44" ht="18.75">
      <c r="B61" s="25" t="s">
        <v>172</v>
      </c>
      <c r="C61" s="25" t="s">
        <v>173</v>
      </c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</row>
    <row r="62" spans="2:44" ht="18.75"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</row>
    <row r="63" spans="2:44" ht="18.75">
      <c r="B63" s="25" t="s">
        <v>174</v>
      </c>
      <c r="C63" s="25" t="s">
        <v>175</v>
      </c>
      <c r="D63" s="25" t="s">
        <v>99</v>
      </c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 t="s">
        <v>99</v>
      </c>
    </row>
    <row r="64" spans="2:44" ht="18.75">
      <c r="B64" s="25">
        <v>0.115</v>
      </c>
      <c r="C64" s="25">
        <v>0</v>
      </c>
      <c r="D64" s="25">
        <v>0</v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>
        <v>0</v>
      </c>
    </row>
    <row r="65" spans="2:44" ht="18.75">
      <c r="B65" s="25">
        <v>0.13100000000000001</v>
      </c>
      <c r="C65" s="25">
        <v>0</v>
      </c>
      <c r="D65" s="25">
        <v>0</v>
      </c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>
        <v>0</v>
      </c>
    </row>
    <row r="66" spans="2:44" ht="18.75">
      <c r="B66" s="25">
        <v>0.15</v>
      </c>
      <c r="C66" s="25">
        <v>0</v>
      </c>
      <c r="D66" s="25">
        <v>0</v>
      </c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>
        <v>0</v>
      </c>
    </row>
    <row r="67" spans="2:44" ht="18.75">
      <c r="B67" s="25">
        <v>0.17199999999999999</v>
      </c>
      <c r="C67" s="25">
        <v>0</v>
      </c>
      <c r="D67" s="25">
        <v>0</v>
      </c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>
        <v>0</v>
      </c>
    </row>
    <row r="68" spans="2:44" ht="18.75">
      <c r="B68" s="25">
        <v>0.19700000000000001</v>
      </c>
      <c r="C68" s="25">
        <v>0</v>
      </c>
      <c r="D68" s="25">
        <v>0</v>
      </c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>
        <v>0</v>
      </c>
    </row>
    <row r="69" spans="2:44" ht="18.75">
      <c r="B69" s="25">
        <v>0.22600000000000001</v>
      </c>
      <c r="C69" s="25">
        <v>0</v>
      </c>
      <c r="D69" s="25">
        <v>0</v>
      </c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>
        <v>0</v>
      </c>
    </row>
    <row r="70" spans="2:44" ht="18.75">
      <c r="B70" s="25">
        <v>0.25900000000000001</v>
      </c>
      <c r="C70" s="25">
        <v>0</v>
      </c>
      <c r="D70" s="25">
        <v>0</v>
      </c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>
        <v>0</v>
      </c>
    </row>
    <row r="71" spans="2:44" ht="18.75">
      <c r="B71" s="25">
        <v>0.29599999999999999</v>
      </c>
      <c r="C71" s="25">
        <v>0</v>
      </c>
      <c r="D71" s="25">
        <v>0</v>
      </c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>
        <v>0</v>
      </c>
    </row>
    <row r="72" spans="2:44" ht="18.75">
      <c r="B72" s="25">
        <v>0.33900000000000002</v>
      </c>
      <c r="C72" s="25">
        <v>0</v>
      </c>
      <c r="D72" s="25">
        <v>0</v>
      </c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>
        <v>0</v>
      </c>
    </row>
    <row r="73" spans="2:44" ht="18.75">
      <c r="B73" s="25">
        <v>0.38900000000000001</v>
      </c>
      <c r="C73" s="25">
        <v>0</v>
      </c>
      <c r="D73" s="25">
        <v>0</v>
      </c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>
        <v>0</v>
      </c>
    </row>
    <row r="74" spans="2:44" ht="18.75">
      <c r="B74" s="25">
        <v>0.44500000000000001</v>
      </c>
      <c r="C74" s="25">
        <v>0</v>
      </c>
      <c r="D74" s="25">
        <v>0</v>
      </c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>
        <v>0</v>
      </c>
    </row>
    <row r="75" spans="2:44" ht="18.75">
      <c r="B75" s="25">
        <v>0.51</v>
      </c>
      <c r="C75" s="25">
        <v>0</v>
      </c>
      <c r="D75" s="25">
        <v>0</v>
      </c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>
        <v>0</v>
      </c>
    </row>
    <row r="76" spans="2:44" ht="18.75">
      <c r="B76" s="25">
        <v>0.58399999999999996</v>
      </c>
      <c r="C76" s="25">
        <v>0</v>
      </c>
      <c r="D76" s="25">
        <v>0</v>
      </c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>
        <v>0</v>
      </c>
    </row>
    <row r="77" spans="2:44" ht="18.75">
      <c r="B77" s="25">
        <v>0.66900000000000004</v>
      </c>
      <c r="C77" s="25">
        <v>0</v>
      </c>
      <c r="D77" s="25">
        <v>0</v>
      </c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>
        <v>0</v>
      </c>
    </row>
    <row r="78" spans="2:44" ht="18.75">
      <c r="B78" s="25">
        <v>0.76600000000000001</v>
      </c>
      <c r="C78" s="25">
        <v>0</v>
      </c>
      <c r="D78" s="25">
        <v>0</v>
      </c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>
        <v>0</v>
      </c>
    </row>
    <row r="79" spans="2:44" ht="18.75">
      <c r="B79" s="25">
        <v>0.877</v>
      </c>
      <c r="C79" s="25">
        <v>0</v>
      </c>
      <c r="D79" s="25">
        <v>0</v>
      </c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>
        <v>0</v>
      </c>
    </row>
    <row r="80" spans="2:44" ht="18.75">
      <c r="B80" s="25">
        <v>1.0049999999999999</v>
      </c>
      <c r="C80" s="25">
        <v>0</v>
      </c>
      <c r="D80" s="25">
        <v>0</v>
      </c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>
        <v>0</v>
      </c>
    </row>
    <row r="81" spans="2:44" ht="18.75">
      <c r="B81" s="25">
        <v>1.151</v>
      </c>
      <c r="C81" s="25">
        <v>0</v>
      </c>
      <c r="D81" s="25">
        <v>0</v>
      </c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>
        <v>0</v>
      </c>
    </row>
    <row r="82" spans="2:44" ht="18.75">
      <c r="B82" s="25">
        <v>1.3180000000000001</v>
      </c>
      <c r="C82" s="25">
        <v>0</v>
      </c>
      <c r="D82" s="25">
        <v>0</v>
      </c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>
        <v>0</v>
      </c>
    </row>
    <row r="83" spans="2:44" ht="18.75">
      <c r="B83" s="25">
        <v>1.51</v>
      </c>
      <c r="C83" s="25">
        <v>0</v>
      </c>
      <c r="D83" s="25">
        <v>0</v>
      </c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>
        <v>0</v>
      </c>
    </row>
    <row r="84" spans="2:44" ht="18.75">
      <c r="B84" s="25">
        <v>1.7290000000000001</v>
      </c>
      <c r="C84" s="25">
        <v>0</v>
      </c>
      <c r="D84" s="25">
        <v>0</v>
      </c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>
        <v>0</v>
      </c>
    </row>
    <row r="85" spans="2:44" ht="18.75">
      <c r="B85" s="25">
        <v>1.9810000000000001</v>
      </c>
      <c r="C85" s="25">
        <v>0</v>
      </c>
      <c r="D85" s="25">
        <v>0</v>
      </c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>
        <v>0</v>
      </c>
    </row>
    <row r="86" spans="2:44" ht="18.75">
      <c r="B86" s="25">
        <v>2.2690000000000001</v>
      </c>
      <c r="C86" s="25">
        <v>0</v>
      </c>
      <c r="D86" s="25">
        <v>0</v>
      </c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>
        <v>0</v>
      </c>
    </row>
    <row r="87" spans="2:44" ht="18.75">
      <c r="B87" s="25">
        <v>2.5990000000000002</v>
      </c>
      <c r="C87" s="25">
        <v>0</v>
      </c>
      <c r="D87" s="25">
        <v>0</v>
      </c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>
        <v>0</v>
      </c>
    </row>
    <row r="88" spans="2:44" ht="18.75">
      <c r="B88" s="25">
        <v>2.976</v>
      </c>
      <c r="C88" s="25">
        <v>0</v>
      </c>
      <c r="D88" s="25">
        <v>0</v>
      </c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>
        <v>0</v>
      </c>
    </row>
    <row r="89" spans="2:44" ht="18.75">
      <c r="B89" s="25">
        <v>3.4089999999999998</v>
      </c>
      <c r="C89" s="25">
        <v>0</v>
      </c>
      <c r="D89" s="25">
        <v>0</v>
      </c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>
        <v>0</v>
      </c>
    </row>
    <row r="90" spans="2:44" ht="18.75">
      <c r="B90" s="25">
        <v>3.9049999999999998</v>
      </c>
      <c r="C90" s="25">
        <v>0</v>
      </c>
      <c r="D90" s="25">
        <v>0</v>
      </c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>
        <v>0</v>
      </c>
    </row>
    <row r="91" spans="2:44" ht="18.75">
      <c r="B91" s="25">
        <v>4.4720000000000004</v>
      </c>
      <c r="C91" s="25">
        <v>0</v>
      </c>
      <c r="D91" s="25">
        <v>0</v>
      </c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>
        <v>0</v>
      </c>
    </row>
    <row r="92" spans="2:44" ht="18.75">
      <c r="B92" s="25">
        <v>5.1219999999999999</v>
      </c>
      <c r="C92" s="25">
        <v>0</v>
      </c>
      <c r="D92" s="25">
        <v>0</v>
      </c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>
        <v>0</v>
      </c>
    </row>
    <row r="93" spans="2:44" ht="18.75">
      <c r="B93" s="25">
        <v>5.867</v>
      </c>
      <c r="C93" s="25">
        <v>0</v>
      </c>
      <c r="D93" s="25">
        <v>0</v>
      </c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>
        <v>0</v>
      </c>
    </row>
    <row r="94" spans="2:44" ht="18.75">
      <c r="B94" s="25">
        <v>6.72</v>
      </c>
      <c r="C94" s="25">
        <v>0</v>
      </c>
      <c r="D94" s="25">
        <v>0</v>
      </c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>
        <v>0</v>
      </c>
    </row>
    <row r="95" spans="2:44" ht="18.75">
      <c r="B95" s="25">
        <v>7.6970000000000001</v>
      </c>
      <c r="C95" s="25">
        <v>0</v>
      </c>
      <c r="D95" s="25">
        <v>0</v>
      </c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>
        <v>0</v>
      </c>
    </row>
    <row r="96" spans="2:44" ht="18.75">
      <c r="B96" s="25">
        <v>8.8160000000000007</v>
      </c>
      <c r="C96" s="25">
        <v>0</v>
      </c>
      <c r="D96" s="25">
        <v>0</v>
      </c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>
        <v>0</v>
      </c>
    </row>
    <row r="97" spans="2:44" ht="18.75">
      <c r="B97" s="25">
        <v>10.097</v>
      </c>
      <c r="C97" s="25">
        <v>0</v>
      </c>
      <c r="D97" s="25">
        <v>0</v>
      </c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>
        <v>0</v>
      </c>
    </row>
    <row r="98" spans="2:44" ht="18.75">
      <c r="B98" s="25">
        <v>11.565</v>
      </c>
      <c r="C98" s="25">
        <v>0</v>
      </c>
      <c r="D98" s="25">
        <v>0</v>
      </c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>
        <v>0</v>
      </c>
    </row>
    <row r="99" spans="2:44" ht="18.75">
      <c r="B99" s="25">
        <v>13.246</v>
      </c>
      <c r="C99" s="25">
        <v>0</v>
      </c>
      <c r="D99" s="25">
        <v>0</v>
      </c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>
        <v>0</v>
      </c>
    </row>
    <row r="100" spans="2:44" ht="18.75">
      <c r="B100" s="25">
        <v>15.172000000000001</v>
      </c>
      <c r="C100" s="25">
        <v>0</v>
      </c>
      <c r="D100" s="25">
        <v>0</v>
      </c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>
        <v>0.114</v>
      </c>
    </row>
    <row r="101" spans="2:44" ht="18.75">
      <c r="B101" s="25">
        <v>17.376999999999999</v>
      </c>
      <c r="C101" s="25">
        <v>0</v>
      </c>
      <c r="D101" s="25">
        <v>0</v>
      </c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>
        <v>0.24399999999999999</v>
      </c>
    </row>
    <row r="102" spans="2:44" ht="18.75">
      <c r="B102" s="25">
        <v>19.904</v>
      </c>
      <c r="C102" s="25">
        <v>0</v>
      </c>
      <c r="D102" s="25">
        <v>0</v>
      </c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>
        <v>0.38900000000000001</v>
      </c>
    </row>
    <row r="103" spans="2:44" ht="18.75">
      <c r="B103" s="25">
        <v>22.797000000000001</v>
      </c>
      <c r="C103" s="25">
        <v>0</v>
      </c>
      <c r="D103" s="25">
        <v>0</v>
      </c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>
        <v>0.54800000000000004</v>
      </c>
    </row>
    <row r="104" spans="2:44" ht="18.75">
      <c r="B104" s="25">
        <v>26.111000000000001</v>
      </c>
      <c r="C104" s="25">
        <v>0</v>
      </c>
      <c r="D104" s="25">
        <v>0</v>
      </c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>
        <v>0.71799999999999997</v>
      </c>
    </row>
    <row r="105" spans="2:44" ht="18.75">
      <c r="B105" s="25">
        <v>29.907</v>
      </c>
      <c r="C105" s="25">
        <v>0</v>
      </c>
      <c r="D105" s="25">
        <v>0</v>
      </c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>
        <v>0.89900000000000002</v>
      </c>
    </row>
    <row r="106" spans="2:44" ht="18.75">
      <c r="B106" s="25">
        <v>34.255000000000003</v>
      </c>
      <c r="C106" s="25">
        <v>0</v>
      </c>
      <c r="D106" s="25">
        <v>0</v>
      </c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>
        <v>1.089</v>
      </c>
    </row>
    <row r="107" spans="2:44" ht="18.75">
      <c r="B107" s="25">
        <v>39.234000000000002</v>
      </c>
      <c r="C107" s="25">
        <v>0.107</v>
      </c>
      <c r="D107" s="25">
        <v>0.107</v>
      </c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>
        <v>1.2889999999999999</v>
      </c>
    </row>
    <row r="108" spans="2:44" ht="18.75">
      <c r="B108" s="25">
        <v>44.938000000000002</v>
      </c>
      <c r="C108" s="25">
        <v>0.14099999999999999</v>
      </c>
      <c r="D108" s="25">
        <v>0.248</v>
      </c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>
        <v>1.5089999999999999</v>
      </c>
    </row>
    <row r="109" spans="2:44" ht="18.75">
      <c r="B109" s="25">
        <v>51.470999999999997</v>
      </c>
      <c r="C109" s="25">
        <v>0.187</v>
      </c>
      <c r="D109" s="25">
        <v>0.435</v>
      </c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>
        <v>1.76</v>
      </c>
    </row>
    <row r="110" spans="2:44" ht="18.75">
      <c r="B110" s="25">
        <v>58.953000000000003</v>
      </c>
      <c r="C110" s="25">
        <v>0.25</v>
      </c>
      <c r="D110" s="25">
        <v>0.68500000000000005</v>
      </c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>
        <v>2.0590000000000002</v>
      </c>
    </row>
    <row r="111" spans="2:44" ht="18.75">
      <c r="B111" s="25">
        <v>67.522999999999996</v>
      </c>
      <c r="C111" s="25">
        <v>0.33400000000000002</v>
      </c>
      <c r="D111" s="25">
        <v>1.0189999999999999</v>
      </c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>
        <v>2.4340000000000002</v>
      </c>
    </row>
    <row r="112" spans="2:44" ht="18.75">
      <c r="B112" s="25">
        <v>77.34</v>
      </c>
      <c r="C112" s="25">
        <v>0.442</v>
      </c>
      <c r="D112" s="25">
        <v>1.4610000000000001</v>
      </c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>
        <v>2.91</v>
      </c>
    </row>
    <row r="113" spans="2:44" ht="18.75">
      <c r="B113" s="25">
        <v>88.582999999999998</v>
      </c>
      <c r="C113" s="25">
        <v>0.57899999999999996</v>
      </c>
      <c r="D113" s="25">
        <v>2.04</v>
      </c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>
        <v>3.5459999999999998</v>
      </c>
    </row>
    <row r="114" spans="2:44" ht="18.75">
      <c r="B114" s="25">
        <v>101.46</v>
      </c>
      <c r="C114" s="25">
        <v>0.749</v>
      </c>
      <c r="D114" s="25">
        <v>2.7890000000000001</v>
      </c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>
        <v>4.4450000000000003</v>
      </c>
    </row>
    <row r="115" spans="2:44" ht="18.75">
      <c r="B115" s="25">
        <v>116.21</v>
      </c>
      <c r="C115" s="25">
        <v>0.95</v>
      </c>
      <c r="D115" s="25">
        <v>3.7389999999999999</v>
      </c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>
        <v>5.758</v>
      </c>
    </row>
    <row r="116" spans="2:44" ht="18.75">
      <c r="B116" s="25">
        <v>133.10300000000001</v>
      </c>
      <c r="C116" s="25">
        <v>1.3149999999999999</v>
      </c>
      <c r="D116" s="25">
        <v>5.0540000000000003</v>
      </c>
      <c r="AR116" s="43">
        <v>7.9130000000000003</v>
      </c>
    </row>
    <row r="117" spans="2:44" ht="18.75">
      <c r="B117" s="25">
        <v>152.453</v>
      </c>
      <c r="C117" s="25">
        <v>2.0009999999999999</v>
      </c>
      <c r="D117" s="25">
        <v>7.0549999999999997</v>
      </c>
      <c r="AR117" s="43">
        <v>11.683</v>
      </c>
    </row>
    <row r="118" spans="2:44" ht="18.75">
      <c r="B118" s="25">
        <v>174.61600000000001</v>
      </c>
      <c r="C118" s="25">
        <v>3.246</v>
      </c>
      <c r="D118" s="25">
        <v>10.301</v>
      </c>
      <c r="AR118" s="43">
        <v>18.241</v>
      </c>
    </row>
    <row r="119" spans="2:44" ht="18.75">
      <c r="B119" s="25">
        <v>200</v>
      </c>
      <c r="C119" s="25">
        <v>5.4509999999999996</v>
      </c>
      <c r="D119" s="25">
        <v>15.752000000000001</v>
      </c>
      <c r="AR119" s="43">
        <v>28.9</v>
      </c>
    </row>
    <row r="120" spans="2:44" ht="18.75">
      <c r="B120" s="25">
        <v>229.07499999999999</v>
      </c>
      <c r="C120" s="25">
        <v>8.9469999999999992</v>
      </c>
      <c r="D120" s="25">
        <v>24.699000000000002</v>
      </c>
      <c r="AR120" s="43">
        <v>43.883000000000003</v>
      </c>
    </row>
    <row r="121" spans="2:44" ht="18.75">
      <c r="B121" s="25">
        <v>262.37599999999998</v>
      </c>
      <c r="C121" s="25">
        <v>13.194000000000001</v>
      </c>
      <c r="D121" s="25">
        <v>37.893000000000001</v>
      </c>
      <c r="AR121" s="43">
        <v>60.765999999999998</v>
      </c>
    </row>
    <row r="122" spans="2:44" ht="18.75">
      <c r="B122" s="25">
        <v>300.51799999999997</v>
      </c>
      <c r="C122" s="25">
        <v>16.082999999999998</v>
      </c>
      <c r="D122" s="25">
        <v>53.975999999999999</v>
      </c>
      <c r="AR122" s="43">
        <v>75.519000000000005</v>
      </c>
    </row>
    <row r="123" spans="2:44" ht="18.75">
      <c r="B123" s="25">
        <v>344.20600000000002</v>
      </c>
      <c r="C123" s="25">
        <v>15.6</v>
      </c>
      <c r="D123" s="25">
        <v>69.575000000000003</v>
      </c>
      <c r="AR123" s="43">
        <v>85.93</v>
      </c>
    </row>
    <row r="124" spans="2:44" ht="18.75">
      <c r="B124" s="25">
        <v>394.24400000000003</v>
      </c>
      <c r="C124" s="25">
        <v>12.289</v>
      </c>
      <c r="D124" s="25">
        <v>81.864000000000004</v>
      </c>
      <c r="AR124" s="43">
        <v>92.379000000000005</v>
      </c>
    </row>
    <row r="125" spans="2:44" ht="18.75">
      <c r="B125" s="25">
        <v>451.55599999999998</v>
      </c>
      <c r="C125" s="25">
        <v>8.1920000000000002</v>
      </c>
      <c r="D125" s="25">
        <v>90.055999999999997</v>
      </c>
      <c r="AR125" s="43">
        <v>96.066999999999993</v>
      </c>
    </row>
    <row r="126" spans="2:44" ht="18.75">
      <c r="B126" s="25">
        <v>517.20000000000005</v>
      </c>
      <c r="C126" s="25">
        <v>4.8099999999999996</v>
      </c>
      <c r="D126" s="25">
        <v>94.867000000000004</v>
      </c>
      <c r="AR126" s="43">
        <v>98.049000000000007</v>
      </c>
    </row>
    <row r="127" spans="2:44" ht="18.75">
      <c r="B127" s="25">
        <v>592.38699999999994</v>
      </c>
      <c r="C127" s="25">
        <v>2.6360000000000001</v>
      </c>
      <c r="D127" s="25">
        <v>97.503</v>
      </c>
      <c r="AR127" s="43">
        <v>99.096000000000004</v>
      </c>
    </row>
    <row r="128" spans="2:44" ht="18.75">
      <c r="B128" s="25">
        <v>678.50400000000002</v>
      </c>
      <c r="C128" s="25">
        <v>1.3879999999999999</v>
      </c>
      <c r="D128" s="25">
        <v>98.891000000000005</v>
      </c>
      <c r="AR128" s="43">
        <v>99.677000000000007</v>
      </c>
    </row>
    <row r="129" spans="2:44" ht="18.75">
      <c r="B129" s="25">
        <v>777.14099999999996</v>
      </c>
      <c r="C129" s="25">
        <v>0.71299999999999997</v>
      </c>
      <c r="D129" s="25">
        <v>99.603999999999999</v>
      </c>
      <c r="AR129" s="43">
        <v>100</v>
      </c>
    </row>
    <row r="130" spans="2:44" ht="18.75">
      <c r="B130" s="25">
        <v>890.11599999999999</v>
      </c>
      <c r="C130" s="25">
        <v>0.39600000000000002</v>
      </c>
      <c r="D130" s="25">
        <v>100</v>
      </c>
      <c r="AR130" s="43">
        <v>100</v>
      </c>
    </row>
    <row r="131" spans="2:44" ht="18.75">
      <c r="B131" s="25">
        <v>1000</v>
      </c>
      <c r="C131" s="25">
        <v>0</v>
      </c>
      <c r="D131" s="25">
        <v>100</v>
      </c>
      <c r="AR131" s="43">
        <v>100</v>
      </c>
    </row>
  </sheetData>
  <mergeCells count="80">
    <mergeCell ref="AA8:AA14"/>
    <mergeCell ref="AA15:AA21"/>
    <mergeCell ref="X24:AR24"/>
    <mergeCell ref="AI8:AI21"/>
    <mergeCell ref="R8:R21"/>
    <mergeCell ref="S8:S21"/>
    <mergeCell ref="U8:U21"/>
    <mergeCell ref="V8:V21"/>
    <mergeCell ref="AB8:AB21"/>
    <mergeCell ref="AC8:AC21"/>
    <mergeCell ref="AD8:AD21"/>
    <mergeCell ref="AE8:AE21"/>
    <mergeCell ref="AF8:AF21"/>
    <mergeCell ref="AG8:AG21"/>
    <mergeCell ref="AH8:AH21"/>
    <mergeCell ref="X8:X14"/>
    <mergeCell ref="X25:Z25"/>
    <mergeCell ref="K25:M25"/>
    <mergeCell ref="AM25:AO25"/>
    <mergeCell ref="AP25:AR25"/>
    <mergeCell ref="AA25:AC25"/>
    <mergeCell ref="AD25:AF25"/>
    <mergeCell ref="AG25:AI25"/>
    <mergeCell ref="AJ25:AL25"/>
    <mergeCell ref="B25:D25"/>
    <mergeCell ref="E15:E21"/>
    <mergeCell ref="Q15:Q21"/>
    <mergeCell ref="F15:F21"/>
    <mergeCell ref="G15:G21"/>
    <mergeCell ref="H15:H21"/>
    <mergeCell ref="N25:P25"/>
    <mergeCell ref="Q25:S25"/>
    <mergeCell ref="B24:V24"/>
    <mergeCell ref="T25:V25"/>
    <mergeCell ref="J6:L6"/>
    <mergeCell ref="M6:M7"/>
    <mergeCell ref="N6:P6"/>
    <mergeCell ref="H25:J25"/>
    <mergeCell ref="E25:G25"/>
    <mergeCell ref="B6:B7"/>
    <mergeCell ref="B15:B21"/>
    <mergeCell ref="C15:C21"/>
    <mergeCell ref="D15:D21"/>
    <mergeCell ref="C6:C7"/>
    <mergeCell ref="D6:D7"/>
    <mergeCell ref="C8:C14"/>
    <mergeCell ref="D8:D14"/>
    <mergeCell ref="B8:B14"/>
    <mergeCell ref="AH6:AI6"/>
    <mergeCell ref="U6:U7"/>
    <mergeCell ref="AB6:AB7"/>
    <mergeCell ref="AC6:AC7"/>
    <mergeCell ref="AD6:AD7"/>
    <mergeCell ref="AE6:AE7"/>
    <mergeCell ref="AF6:AG6"/>
    <mergeCell ref="V6:V7"/>
    <mergeCell ref="AA6:AA7"/>
    <mergeCell ref="W6:W7"/>
    <mergeCell ref="W8:W14"/>
    <mergeCell ref="W15:W21"/>
    <mergeCell ref="Q6:Q7"/>
    <mergeCell ref="E8:E14"/>
    <mergeCell ref="F8:F14"/>
    <mergeCell ref="G8:G14"/>
    <mergeCell ref="H8:H14"/>
    <mergeCell ref="E6:E7"/>
    <mergeCell ref="F6:F7"/>
    <mergeCell ref="G6:G7"/>
    <mergeCell ref="H6:H7"/>
    <mergeCell ref="I6:I7"/>
    <mergeCell ref="Q8:Q14"/>
    <mergeCell ref="T8:T21"/>
    <mergeCell ref="R6:R7"/>
    <mergeCell ref="S6:T6"/>
    <mergeCell ref="Z8:Z14"/>
    <mergeCell ref="Z15:Z21"/>
    <mergeCell ref="X6:Z6"/>
    <mergeCell ref="Y8:Y14"/>
    <mergeCell ref="Y15:Y21"/>
    <mergeCell ref="X15:X21"/>
  </mergeCells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1"/>
  <sheetViews>
    <sheetView tabSelected="1" workbookViewId="0">
      <selection activeCell="Z2" sqref="Z2"/>
    </sheetView>
  </sheetViews>
  <sheetFormatPr defaultRowHeight="18.75"/>
  <sheetData>
    <row r="1" spans="1:9">
      <c r="A1" t="s">
        <v>170</v>
      </c>
      <c r="I1" t="s">
        <v>180</v>
      </c>
    </row>
    <row r="2" spans="1:9">
      <c r="A2" t="s">
        <v>176</v>
      </c>
    </row>
    <row r="3" spans="1:9">
      <c r="A3" t="s">
        <v>177</v>
      </c>
    </row>
    <row r="4" spans="1:9">
      <c r="A4" t="s">
        <v>178</v>
      </c>
    </row>
    <row r="5" spans="1:9">
      <c r="A5" t="s">
        <v>179</v>
      </c>
    </row>
    <row r="7" spans="1:9">
      <c r="A7" t="str">
        <f>CONCATENATE($I$1,"\",A1,".csv")</f>
        <v>\\macoho_cad\97_System\Customer_Data\00000098\st\00007693\20_テストデータ\SA#60・WA#60・P#60\粒度分布\SA#60\A#60_0min.csv</v>
      </c>
    </row>
    <row r="8" spans="1:9">
      <c r="A8" t="str">
        <f t="shared" ref="A8:A11" si="0">CONCATENATE($I$1,"\",A2,".csv")</f>
        <v>\\macoho_cad\97_System\Customer_Data\00000098\st\00007693\20_テストデータ\SA#60・WA#60・P#60\粒度分布\SA#60\A#60_30min.csv</v>
      </c>
    </row>
    <row r="9" spans="1:9">
      <c r="A9" t="str">
        <f t="shared" si="0"/>
        <v>\\macoho_cad\97_System\Customer_Data\00000098\st\00007693\20_テストデータ\SA#60・WA#60・P#60\粒度分布\SA#60\A#60_90min.csv</v>
      </c>
    </row>
    <row r="10" spans="1:9">
      <c r="A10" t="str">
        <f t="shared" si="0"/>
        <v>\\macoho_cad\97_System\Customer_Data\00000098\st\00007693\20_テストデータ\SA#60・WA#60・P#60\粒度分布\SA#60\A#60_120min.csv</v>
      </c>
    </row>
    <row r="11" spans="1:9">
      <c r="A11" t="str">
        <f t="shared" si="0"/>
        <v>\\macoho_cad\97_System\Customer_Data\00000098\st\00007693\20_テストデータ\SA#60・WA#60・P#60\粒度分布\SA#60\A#60_180min.csv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0"/>
  <sheetViews>
    <sheetView workbookViewId="0"/>
  </sheetViews>
  <sheetFormatPr defaultColWidth="9" defaultRowHeight="18.75"/>
  <cols>
    <col min="1" max="1" width="9" style="25"/>
    <col min="2" max="2" width="9.625" style="25" customWidth="1"/>
    <col min="3" max="5" width="10.625" style="36" customWidth="1"/>
    <col min="6" max="6" width="10.625" style="25" customWidth="1"/>
    <col min="7" max="16384" width="9" style="25"/>
  </cols>
  <sheetData>
    <row r="1" spans="1:7">
      <c r="A1" s="25" t="str">
        <f>Sheet1!C8</f>
        <v>SA#60</v>
      </c>
    </row>
    <row r="2" spans="1:7" ht="36.6" customHeight="1">
      <c r="B2" s="49" t="s">
        <v>79</v>
      </c>
      <c r="C2" s="48" t="s">
        <v>93</v>
      </c>
      <c r="D2" s="48" t="s">
        <v>92</v>
      </c>
      <c r="E2" s="48" t="s">
        <v>90</v>
      </c>
      <c r="F2" s="48" t="s">
        <v>91</v>
      </c>
      <c r="G2" s="49" t="s">
        <v>62</v>
      </c>
    </row>
    <row r="3" spans="1:7">
      <c r="B3" s="37" t="s">
        <v>86</v>
      </c>
      <c r="C3" s="38"/>
      <c r="D3" s="38"/>
      <c r="E3" s="38">
        <f>C3-D3</f>
        <v>0</v>
      </c>
      <c r="F3" s="38">
        <f>E3/(Sheet1!$AF$8/60)</f>
        <v>0</v>
      </c>
      <c r="G3" s="37"/>
    </row>
    <row r="4" spans="1:7">
      <c r="B4" s="37" t="s">
        <v>85</v>
      </c>
      <c r="C4" s="38"/>
      <c r="D4" s="38"/>
      <c r="E4" s="38">
        <f t="shared" ref="E4:E9" si="0">C4-D4</f>
        <v>0</v>
      </c>
      <c r="F4" s="38">
        <f>E4/(Sheet1!$AF$8/60)</f>
        <v>0</v>
      </c>
      <c r="G4" s="37"/>
    </row>
    <row r="5" spans="1:7">
      <c r="B5" s="37" t="s">
        <v>84</v>
      </c>
      <c r="C5" s="38"/>
      <c r="D5" s="38"/>
      <c r="E5" s="38">
        <f t="shared" si="0"/>
        <v>0</v>
      </c>
      <c r="F5" s="38">
        <f>E5/(Sheet1!$AF$8/60)</f>
        <v>0</v>
      </c>
      <c r="G5" s="37"/>
    </row>
    <row r="6" spans="1:7">
      <c r="B6" s="37" t="s">
        <v>83</v>
      </c>
      <c r="C6" s="38"/>
      <c r="D6" s="38"/>
      <c r="E6" s="38">
        <f t="shared" si="0"/>
        <v>0</v>
      </c>
      <c r="F6" s="38">
        <f>E6/(Sheet1!$AF$8/60)</f>
        <v>0</v>
      </c>
      <c r="G6" s="37"/>
    </row>
    <row r="7" spans="1:7">
      <c r="B7" s="37" t="s">
        <v>82</v>
      </c>
      <c r="C7" s="38"/>
      <c r="D7" s="38"/>
      <c r="E7" s="38">
        <f t="shared" si="0"/>
        <v>0</v>
      </c>
      <c r="F7" s="38">
        <f>E7/(Sheet1!$AF$8/60)</f>
        <v>0</v>
      </c>
      <c r="G7" s="37"/>
    </row>
    <row r="8" spans="1:7">
      <c r="B8" s="37" t="s">
        <v>81</v>
      </c>
      <c r="C8" s="38"/>
      <c r="D8" s="38"/>
      <c r="E8" s="38">
        <f t="shared" si="0"/>
        <v>0</v>
      </c>
      <c r="F8" s="38">
        <f>E8/(Sheet1!$AF$8/60)</f>
        <v>0</v>
      </c>
      <c r="G8" s="37"/>
    </row>
    <row r="9" spans="1:7">
      <c r="B9" s="37" t="s">
        <v>80</v>
      </c>
      <c r="C9" s="38"/>
      <c r="D9" s="38"/>
      <c r="E9" s="38">
        <f t="shared" si="0"/>
        <v>0</v>
      </c>
      <c r="F9" s="38">
        <f>E9/(Sheet1!$AF$8/60)</f>
        <v>0</v>
      </c>
      <c r="G9" s="37"/>
    </row>
    <row r="12" spans="1:7">
      <c r="A12" s="25" t="str">
        <f>Sheet1!C15</f>
        <v>WA#60</v>
      </c>
    </row>
    <row r="13" spans="1:7" ht="36" customHeight="1">
      <c r="B13" s="49" t="s">
        <v>79</v>
      </c>
      <c r="C13" s="48" t="s">
        <v>93</v>
      </c>
      <c r="D13" s="48" t="s">
        <v>92</v>
      </c>
      <c r="E13" s="48" t="s">
        <v>90</v>
      </c>
      <c r="F13" s="48" t="s">
        <v>91</v>
      </c>
      <c r="G13" s="49" t="s">
        <v>62</v>
      </c>
    </row>
    <row r="14" spans="1:7">
      <c r="B14" s="37" t="s">
        <v>46</v>
      </c>
      <c r="C14" s="38"/>
      <c r="D14" s="38"/>
      <c r="E14" s="38">
        <f t="shared" ref="E14:E20" si="1">C14-D14</f>
        <v>0</v>
      </c>
      <c r="F14" s="38">
        <f>E14/(Sheet1!$AF$8/60)</f>
        <v>0</v>
      </c>
      <c r="G14" s="37"/>
    </row>
    <row r="15" spans="1:7">
      <c r="B15" s="37" t="s">
        <v>78</v>
      </c>
      <c r="C15" s="38"/>
      <c r="D15" s="38"/>
      <c r="E15" s="38">
        <f t="shared" si="1"/>
        <v>0</v>
      </c>
      <c r="F15" s="38">
        <f>E15/(Sheet1!$AF$8/60)</f>
        <v>0</v>
      </c>
      <c r="G15" s="37"/>
    </row>
    <row r="16" spans="1:7">
      <c r="B16" s="37" t="s">
        <v>47</v>
      </c>
      <c r="C16" s="38"/>
      <c r="D16" s="38"/>
      <c r="E16" s="38">
        <f t="shared" si="1"/>
        <v>0</v>
      </c>
      <c r="F16" s="38">
        <f>E16/(Sheet1!$AF$8/60)</f>
        <v>0</v>
      </c>
      <c r="G16" s="37"/>
    </row>
    <row r="17" spans="2:7">
      <c r="B17" s="37" t="s">
        <v>77</v>
      </c>
      <c r="C17" s="38"/>
      <c r="D17" s="38"/>
      <c r="E17" s="38">
        <f t="shared" si="1"/>
        <v>0</v>
      </c>
      <c r="F17" s="38">
        <f>E17/(Sheet1!$AF$8/60)</f>
        <v>0</v>
      </c>
      <c r="G17" s="37"/>
    </row>
    <row r="18" spans="2:7">
      <c r="B18" s="37" t="s">
        <v>49</v>
      </c>
      <c r="C18" s="38"/>
      <c r="D18" s="38"/>
      <c r="E18" s="38">
        <f t="shared" si="1"/>
        <v>0</v>
      </c>
      <c r="F18" s="38">
        <f>E18/(Sheet1!$AF$8/60)</f>
        <v>0</v>
      </c>
      <c r="G18" s="37"/>
    </row>
    <row r="19" spans="2:7">
      <c r="B19" s="37" t="s">
        <v>76</v>
      </c>
      <c r="C19" s="38"/>
      <c r="D19" s="38"/>
      <c r="E19" s="38">
        <f t="shared" si="1"/>
        <v>0</v>
      </c>
      <c r="F19" s="38">
        <f>E19/(Sheet1!$AF$8/60)</f>
        <v>0</v>
      </c>
      <c r="G19" s="37"/>
    </row>
    <row r="20" spans="2:7">
      <c r="B20" s="37" t="s">
        <v>51</v>
      </c>
      <c r="C20" s="38"/>
      <c r="D20" s="38"/>
      <c r="E20" s="38">
        <f t="shared" si="1"/>
        <v>0</v>
      </c>
      <c r="F20" s="38">
        <f>E20/(Sheet1!$AF$8/60)</f>
        <v>0</v>
      </c>
      <c r="G20" s="37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報告書1</vt:lpstr>
      <vt:lpstr>Sheet1</vt:lpstr>
      <vt:lpstr>Sheet2</vt:lpstr>
      <vt:lpstr>削れ量</vt:lpstr>
      <vt:lpstr>報告書1!Print_Area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2022-02-04T08:12:50Z</dcterms:modified>
</cp:coreProperties>
</file>