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autoCompressPictures="0"/>
  <bookViews>
    <workbookView xWindow="-120" yWindow="-120" windowWidth="28980" windowHeight="16215" tabRatio="788" activeTab="4"/>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s>
  <definedNames>
    <definedName name="_xlnm.Print_Area" localSheetId="3">Abril!$A:$I</definedName>
    <definedName name="_xlnm.Print_Area" localSheetId="7">Agosto!$A:$I</definedName>
    <definedName name="_xlnm.Print_Area" localSheetId="11">Diciembre!$A:$I</definedName>
    <definedName name="_xlnm.Print_Area" localSheetId="0">Enero!$A:$I</definedName>
    <definedName name="_xlnm.Print_Area" localSheetId="1">Febrero!$A:$I</definedName>
    <definedName name="_xlnm.Print_Area" localSheetId="6">Julio!$A:$I</definedName>
    <definedName name="_xlnm.Print_Area" localSheetId="5">Junio!$A:$I</definedName>
    <definedName name="_xlnm.Print_Area" localSheetId="2">Marzo!$A:$I</definedName>
    <definedName name="_xlnm.Print_Area" localSheetId="4">Mayo!$A:$I</definedName>
    <definedName name="_xlnm.Print_Area" localSheetId="10">Noviembre!$A:$I</definedName>
    <definedName name="_xlnm.Print_Area" localSheetId="9">Octubre!$A:$I</definedName>
    <definedName name="_xlnm.Print_Area" localSheetId="8">Septiembre!$A:$I</definedName>
    <definedName name="CalendarYear">Enero!$K$7</definedName>
    <definedName name="ColumnTitleRegion1..H12.1">Enero!$B$3</definedName>
    <definedName name="ColumnTitleRegion1..H12.10">Octubre!$B$3</definedName>
    <definedName name="ColumnTitleRegion1..H12.11">Noviembre!$B$3</definedName>
    <definedName name="ColumnTitleRegion1..H12.12">Diciembre!$B$3</definedName>
    <definedName name="ColumnTitleRegion1..H12.2">Febrero!$B$3</definedName>
    <definedName name="ColumnTitleRegion1..H12.3">Marzo!$B$3</definedName>
    <definedName name="ColumnTitleRegion1..H12.4">Abril!$B$3</definedName>
    <definedName name="ColumnTitleRegion1..H12.5">Mayo!$B$3</definedName>
    <definedName name="ColumnTitleRegion1..H12.6">Junio!$B$3</definedName>
    <definedName name="ColumnTitleRegion1..H12.7">Julio!$B$3</definedName>
    <definedName name="ColumnTitleRegion1..H12.8">Agosto!$B$3</definedName>
    <definedName name="ColumnTitleRegion1..H12.9">Septiembre!$B$3</definedName>
    <definedName name="ColumnTitleRegion2..C14.1">Enero!$B$3</definedName>
    <definedName name="ColumnTitleRegion2..C14.10">Octubre!$B$3</definedName>
    <definedName name="ColumnTitleRegion2..C14.11">Noviembre!$B$3</definedName>
    <definedName name="ColumnTitleRegion2..C14.12">Diciembre!$B$3</definedName>
    <definedName name="ColumnTitleRegion2..C14.2">Febrero!$B$3</definedName>
    <definedName name="ColumnTitleRegion2..C14.3">Marzo!$B$3</definedName>
    <definedName name="ColumnTitleRegion2..C14.4">Abril!$B$3</definedName>
    <definedName name="ColumnTitleRegion2..C14.5">Mayo!$B$3</definedName>
    <definedName name="ColumnTitleRegion2..C14.6">Junio!$B$3</definedName>
    <definedName name="ColumnTitleRegion2..C14.7">Julio!$B$3</definedName>
    <definedName name="ColumnTitleRegion2..C14.8">Agosto!$B$3</definedName>
    <definedName name="ColumnTitleRegion2..C14.9">Septiembre!$B$3</definedName>
    <definedName name="DaysAndWeeks">{0,1,2,3,4,5,6} + {0;1;2;3;4;5}*7</definedName>
    <definedName name="RowTitleRegion1..K3">Enero!$K$4</definedName>
    <definedName name="WeekStart">Enero!$L$7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14" l="1"/>
  <c r="B2" i="25" l="1"/>
  <c r="B2" i="24"/>
  <c r="B2" i="23"/>
  <c r="B2" i="22"/>
  <c r="B2" i="21"/>
  <c r="B2" i="20"/>
  <c r="B2" i="19"/>
  <c r="B2" i="18"/>
  <c r="B2" i="17"/>
  <c r="B2" i="16"/>
  <c r="B2" i="15"/>
  <c r="B3" i="24" l="1"/>
  <c r="B3" i="23"/>
  <c r="B3" i="22"/>
  <c r="B3" i="21"/>
  <c r="B3" i="20"/>
  <c r="B3" i="19" l="1"/>
  <c r="B3" i="18"/>
  <c r="B3" i="17"/>
  <c r="B3" i="16" l="1"/>
  <c r="B3" i="25" l="1"/>
  <c r="B3" i="15" l="1"/>
  <c r="B14" i="25" l="1" a="1"/>
  <c r="C14" i="25" s="1"/>
  <c r="B12" i="25" a="1"/>
  <c r="H12" i="25" s="1"/>
  <c r="B10" i="25" a="1"/>
  <c r="G10" i="25" s="1"/>
  <c r="B8" i="25" a="1"/>
  <c r="G8" i="25" s="1"/>
  <c r="B6" i="25" a="1"/>
  <c r="H6" i="25" s="1"/>
  <c r="B4" i="25" a="1"/>
  <c r="G4" i="25" s="1"/>
  <c r="G3" i="25" s="1"/>
  <c r="B14" i="24" a="1"/>
  <c r="C14" i="24" s="1"/>
  <c r="B12" i="24" a="1"/>
  <c r="H12" i="24" s="1"/>
  <c r="B10" i="24" a="1"/>
  <c r="G10" i="24" s="1"/>
  <c r="B8" i="24" a="1"/>
  <c r="G8" i="24" s="1"/>
  <c r="B6" i="24" a="1"/>
  <c r="H6" i="24" s="1"/>
  <c r="B4" i="24" a="1"/>
  <c r="G4" i="24" s="1"/>
  <c r="G3" i="24" s="1"/>
  <c r="B14" i="23" a="1"/>
  <c r="C14" i="23" s="1"/>
  <c r="B12" i="23" a="1"/>
  <c r="H12" i="23" s="1"/>
  <c r="B10" i="23" a="1"/>
  <c r="G10" i="23" s="1"/>
  <c r="B8" i="23" a="1"/>
  <c r="G8" i="23" s="1"/>
  <c r="B6" i="23" a="1"/>
  <c r="H6" i="23" s="1"/>
  <c r="B4" i="23" a="1"/>
  <c r="G4" i="23" s="1"/>
  <c r="G3" i="23" s="1"/>
  <c r="B14" i="22" a="1"/>
  <c r="C14" i="22" s="1"/>
  <c r="B12" i="22" a="1"/>
  <c r="H12" i="22" s="1"/>
  <c r="B10" i="22" a="1"/>
  <c r="G10" i="22" s="1"/>
  <c r="B8" i="22" a="1"/>
  <c r="H8" i="22" s="1"/>
  <c r="B6" i="22" a="1"/>
  <c r="G6" i="22" s="1"/>
  <c r="B4" i="22" a="1"/>
  <c r="H4" i="22" s="1"/>
  <c r="H3" i="22" s="1"/>
  <c r="B14" i="21" a="1"/>
  <c r="C14" i="21" s="1"/>
  <c r="B12" i="21" a="1"/>
  <c r="H12" i="21" s="1"/>
  <c r="B10" i="21" a="1"/>
  <c r="G10" i="21" s="1"/>
  <c r="B8" i="21" a="1"/>
  <c r="G8" i="21" s="1"/>
  <c r="B6" i="21" a="1"/>
  <c r="H6" i="21" s="1"/>
  <c r="B4" i="21" a="1"/>
  <c r="G4" i="21" s="1"/>
  <c r="G3" i="21" s="1"/>
  <c r="B14" i="20" a="1"/>
  <c r="C14" i="20" s="1"/>
  <c r="B12" i="20" a="1"/>
  <c r="H12" i="20" s="1"/>
  <c r="B10" i="20" a="1"/>
  <c r="G10" i="20" s="1"/>
  <c r="B8" i="20" a="1"/>
  <c r="H8" i="20" s="1"/>
  <c r="B6" i="20" a="1"/>
  <c r="G6" i="20" s="1"/>
  <c r="B4" i="20" a="1"/>
  <c r="E4" i="20" s="1"/>
  <c r="E3" i="20" s="1"/>
  <c r="B14" i="19" a="1"/>
  <c r="C14" i="19" s="1"/>
  <c r="B12" i="19" a="1"/>
  <c r="H12" i="19" s="1"/>
  <c r="B10" i="19" a="1"/>
  <c r="G10" i="19" s="1"/>
  <c r="B8" i="19" a="1"/>
  <c r="H8" i="19" s="1"/>
  <c r="B6" i="19" a="1"/>
  <c r="G6" i="19" s="1"/>
  <c r="B4" i="19" a="1"/>
  <c r="H4" i="19" s="1"/>
  <c r="H3" i="19" s="1"/>
  <c r="B24" i="18" a="1"/>
  <c r="C24" i="18" s="1"/>
  <c r="B20" i="18" a="1"/>
  <c r="G20" i="18" s="1"/>
  <c r="B16" i="18" a="1"/>
  <c r="G16" i="18" s="1"/>
  <c r="B12" i="18" a="1"/>
  <c r="G12" i="18" s="1"/>
  <c r="B8" i="18" a="1"/>
  <c r="G8" i="18" s="1"/>
  <c r="B4" i="18" a="1"/>
  <c r="G4" i="18" s="1"/>
  <c r="G3" i="18" s="1"/>
  <c r="B24" i="17" a="1"/>
  <c r="B24" i="17" s="1"/>
  <c r="B20" i="17" a="1"/>
  <c r="G20" i="17" s="1"/>
  <c r="B16" i="17" a="1"/>
  <c r="H16" i="17" s="1"/>
  <c r="B12" i="17" a="1"/>
  <c r="H12" i="17" s="1"/>
  <c r="B8" i="17" a="1"/>
  <c r="G8" i="17" s="1"/>
  <c r="B4" i="17" a="1"/>
  <c r="H4" i="17" s="1"/>
  <c r="H3" i="17" s="1"/>
  <c r="B24" i="16" a="1"/>
  <c r="C24" i="16" s="1"/>
  <c r="B20" i="16" a="1"/>
  <c r="H20" i="16" s="1"/>
  <c r="B16" i="16" a="1"/>
  <c r="G16" i="16" s="1"/>
  <c r="B12" i="16" a="1"/>
  <c r="H12" i="16" s="1"/>
  <c r="B8" i="16" a="1"/>
  <c r="G8" i="16" s="1"/>
  <c r="B4" i="16" a="1"/>
  <c r="H4" i="16" s="1"/>
  <c r="H3" i="16" s="1"/>
  <c r="B24" i="15" a="1"/>
  <c r="C24" i="15" s="1"/>
  <c r="B20" i="15" a="1"/>
  <c r="H20" i="15" s="1"/>
  <c r="B16" i="15" a="1"/>
  <c r="G16" i="15" s="1"/>
  <c r="B12" i="15" a="1"/>
  <c r="H12" i="15" s="1"/>
  <c r="B8" i="15" a="1"/>
  <c r="G8" i="15" s="1"/>
  <c r="B4" i="15" a="1"/>
  <c r="H4" i="15" s="1"/>
  <c r="H3" i="15" s="1"/>
  <c r="B12" i="18" l="1"/>
  <c r="B4" i="18"/>
  <c r="B20" i="18"/>
  <c r="F4" i="18"/>
  <c r="F3" i="18" s="1"/>
  <c r="F12" i="18"/>
  <c r="F20" i="18"/>
  <c r="D8" i="18"/>
  <c r="H8" i="18"/>
  <c r="D16" i="18"/>
  <c r="H16" i="18"/>
  <c r="D4" i="18"/>
  <c r="D3" i="18" s="1"/>
  <c r="H4" i="18"/>
  <c r="H3" i="18" s="1"/>
  <c r="B8" i="18"/>
  <c r="F8" i="18"/>
  <c r="D12" i="18"/>
  <c r="H12" i="18"/>
  <c r="B16" i="18"/>
  <c r="F16" i="18"/>
  <c r="D20" i="18"/>
  <c r="H20" i="18"/>
  <c r="B24" i="18"/>
  <c r="C6" i="25"/>
  <c r="E6" i="25"/>
  <c r="G6" i="25"/>
  <c r="C12" i="25"/>
  <c r="E12" i="25"/>
  <c r="G12" i="25"/>
  <c r="B4" i="25"/>
  <c r="D4" i="25"/>
  <c r="D3" i="25" s="1"/>
  <c r="F4" i="25"/>
  <c r="F3" i="25" s="1"/>
  <c r="H4" i="25"/>
  <c r="H3" i="25" s="1"/>
  <c r="B6" i="25"/>
  <c r="D6" i="25"/>
  <c r="F6" i="25"/>
  <c r="B8" i="25"/>
  <c r="D8" i="25"/>
  <c r="F8" i="25"/>
  <c r="H8" i="25"/>
  <c r="B10" i="25"/>
  <c r="D10" i="25"/>
  <c r="F10" i="25"/>
  <c r="H10" i="25"/>
  <c r="B12" i="25"/>
  <c r="D12" i="25"/>
  <c r="F12" i="25"/>
  <c r="B14" i="25"/>
  <c r="C4" i="25"/>
  <c r="C3" i="25" s="1"/>
  <c r="E4" i="25"/>
  <c r="E3" i="25" s="1"/>
  <c r="C8" i="25"/>
  <c r="E8" i="25"/>
  <c r="C10" i="25"/>
  <c r="E10" i="25"/>
  <c r="C6" i="24"/>
  <c r="E6" i="24"/>
  <c r="G6" i="24"/>
  <c r="C12" i="24"/>
  <c r="E12" i="24"/>
  <c r="G12" i="24"/>
  <c r="B4" i="24"/>
  <c r="D4" i="24"/>
  <c r="D3" i="24" s="1"/>
  <c r="F4" i="24"/>
  <c r="F3" i="24" s="1"/>
  <c r="H4" i="24"/>
  <c r="H3" i="24" s="1"/>
  <c r="B6" i="24"/>
  <c r="D6" i="24"/>
  <c r="F6" i="24"/>
  <c r="B8" i="24"/>
  <c r="D8" i="24"/>
  <c r="F8" i="24"/>
  <c r="H8" i="24"/>
  <c r="B10" i="24"/>
  <c r="D10" i="24"/>
  <c r="F10" i="24"/>
  <c r="H10" i="24"/>
  <c r="B12" i="24"/>
  <c r="D12" i="24"/>
  <c r="F12" i="24"/>
  <c r="B14" i="24"/>
  <c r="C4" i="24"/>
  <c r="C3" i="24" s="1"/>
  <c r="E4" i="24"/>
  <c r="E3" i="24" s="1"/>
  <c r="C8" i="24"/>
  <c r="E8" i="24"/>
  <c r="C10" i="24"/>
  <c r="E10" i="24"/>
  <c r="C6" i="23"/>
  <c r="E6" i="23"/>
  <c r="G6" i="23"/>
  <c r="C12" i="23"/>
  <c r="E12" i="23"/>
  <c r="G12" i="23"/>
  <c r="B4" i="23"/>
  <c r="D4" i="23"/>
  <c r="D3" i="23" s="1"/>
  <c r="F4" i="23"/>
  <c r="F3" i="23" s="1"/>
  <c r="H4" i="23"/>
  <c r="H3" i="23" s="1"/>
  <c r="B6" i="23"/>
  <c r="D6" i="23"/>
  <c r="F6" i="23"/>
  <c r="B8" i="23"/>
  <c r="D8" i="23"/>
  <c r="F8" i="23"/>
  <c r="H8" i="23"/>
  <c r="B10" i="23"/>
  <c r="D10" i="23"/>
  <c r="F10" i="23"/>
  <c r="H10" i="23"/>
  <c r="B12" i="23"/>
  <c r="D12" i="23"/>
  <c r="F12" i="23"/>
  <c r="B14" i="23"/>
  <c r="C4" i="23"/>
  <c r="C3" i="23" s="1"/>
  <c r="E4" i="23"/>
  <c r="E3" i="23" s="1"/>
  <c r="C8" i="23"/>
  <c r="E8" i="23"/>
  <c r="C10" i="23"/>
  <c r="E10" i="23"/>
  <c r="C4" i="22"/>
  <c r="C3" i="22" s="1"/>
  <c r="E4" i="22"/>
  <c r="E3" i="22" s="1"/>
  <c r="G4" i="22"/>
  <c r="G3" i="22" s="1"/>
  <c r="C8" i="22"/>
  <c r="E8" i="22"/>
  <c r="G8" i="22"/>
  <c r="C12" i="22"/>
  <c r="E12" i="22"/>
  <c r="G12" i="22"/>
  <c r="B4" i="22"/>
  <c r="D4" i="22"/>
  <c r="D3" i="22" s="1"/>
  <c r="F4" i="22"/>
  <c r="F3" i="22" s="1"/>
  <c r="B6" i="22"/>
  <c r="D6" i="22"/>
  <c r="F6" i="22"/>
  <c r="H6" i="22"/>
  <c r="B8" i="22"/>
  <c r="D8" i="22"/>
  <c r="F8" i="22"/>
  <c r="B10" i="22"/>
  <c r="D10" i="22"/>
  <c r="F10" i="22"/>
  <c r="H10" i="22"/>
  <c r="B12" i="22"/>
  <c r="D12" i="22"/>
  <c r="F12" i="22"/>
  <c r="B14" i="22"/>
  <c r="C6" i="22"/>
  <c r="E6" i="22"/>
  <c r="C10" i="22"/>
  <c r="E10" i="22"/>
  <c r="C6" i="21"/>
  <c r="E6" i="21"/>
  <c r="G6" i="21"/>
  <c r="C12" i="21"/>
  <c r="E12" i="21"/>
  <c r="G12" i="21"/>
  <c r="B4" i="21"/>
  <c r="D4" i="21"/>
  <c r="D3" i="21" s="1"/>
  <c r="F4" i="21"/>
  <c r="F3" i="21" s="1"/>
  <c r="H4" i="21"/>
  <c r="H3" i="21" s="1"/>
  <c r="B6" i="21"/>
  <c r="D6" i="21"/>
  <c r="F6" i="21"/>
  <c r="B8" i="21"/>
  <c r="D8" i="21"/>
  <c r="F8" i="21"/>
  <c r="H8" i="21"/>
  <c r="B10" i="21"/>
  <c r="D10" i="21"/>
  <c r="F10" i="21"/>
  <c r="H10" i="21"/>
  <c r="B12" i="21"/>
  <c r="D12" i="21"/>
  <c r="F12" i="21"/>
  <c r="B14" i="21"/>
  <c r="C4" i="21"/>
  <c r="C3" i="21" s="1"/>
  <c r="E4" i="21"/>
  <c r="E3" i="21" s="1"/>
  <c r="C8" i="21"/>
  <c r="E8" i="21"/>
  <c r="C10" i="21"/>
  <c r="E10" i="21"/>
  <c r="C4" i="20"/>
  <c r="C3" i="20" s="1"/>
  <c r="G4" i="20"/>
  <c r="G3" i="20" s="1"/>
  <c r="C8" i="20"/>
  <c r="E8" i="20"/>
  <c r="G8" i="20"/>
  <c r="C12" i="20"/>
  <c r="E12" i="20"/>
  <c r="G12" i="20"/>
  <c r="B4" i="20"/>
  <c r="D4" i="20"/>
  <c r="D3" i="20" s="1"/>
  <c r="F4" i="20"/>
  <c r="F3" i="20" s="1"/>
  <c r="H4" i="20"/>
  <c r="H3" i="20" s="1"/>
  <c r="B6" i="20"/>
  <c r="D6" i="20"/>
  <c r="F6" i="20"/>
  <c r="H6" i="20"/>
  <c r="B8" i="20"/>
  <c r="D8" i="20"/>
  <c r="F8" i="20"/>
  <c r="B10" i="20"/>
  <c r="D10" i="20"/>
  <c r="F10" i="20"/>
  <c r="H10" i="20"/>
  <c r="B12" i="20"/>
  <c r="D12" i="20"/>
  <c r="F12" i="20"/>
  <c r="B14" i="20"/>
  <c r="C6" i="20"/>
  <c r="E6" i="20"/>
  <c r="C10" i="20"/>
  <c r="E10" i="20"/>
  <c r="C4" i="19"/>
  <c r="C3" i="19" s="1"/>
  <c r="E4" i="19"/>
  <c r="E3" i="19" s="1"/>
  <c r="G4" i="19"/>
  <c r="G3" i="19" s="1"/>
  <c r="C8" i="19"/>
  <c r="E8" i="19"/>
  <c r="G8" i="19"/>
  <c r="C12" i="19"/>
  <c r="E12" i="19"/>
  <c r="G12" i="19"/>
  <c r="B4" i="19"/>
  <c r="D4" i="19"/>
  <c r="D3" i="19" s="1"/>
  <c r="F4" i="19"/>
  <c r="F3" i="19" s="1"/>
  <c r="B6" i="19"/>
  <c r="D6" i="19"/>
  <c r="F6" i="19"/>
  <c r="H6" i="19"/>
  <c r="B8" i="19"/>
  <c r="D8" i="19"/>
  <c r="F8" i="19"/>
  <c r="B10" i="19"/>
  <c r="D10" i="19"/>
  <c r="F10" i="19"/>
  <c r="H10" i="19"/>
  <c r="B12" i="19"/>
  <c r="D12" i="19"/>
  <c r="F12" i="19"/>
  <c r="B14" i="19"/>
  <c r="C6" i="19"/>
  <c r="E6" i="19"/>
  <c r="C10" i="19"/>
  <c r="E10" i="19"/>
  <c r="C4" i="18"/>
  <c r="C3" i="18" s="1"/>
  <c r="E4" i="18"/>
  <c r="E3" i="18" s="1"/>
  <c r="C8" i="18"/>
  <c r="E8" i="18"/>
  <c r="C12" i="18"/>
  <c r="E12" i="18"/>
  <c r="C16" i="18"/>
  <c r="E16" i="18"/>
  <c r="C20" i="18"/>
  <c r="E20" i="18"/>
  <c r="C4" i="17"/>
  <c r="C3" i="17" s="1"/>
  <c r="E4" i="17"/>
  <c r="E3" i="17" s="1"/>
  <c r="G4" i="17"/>
  <c r="G3" i="17" s="1"/>
  <c r="C12" i="17"/>
  <c r="E12" i="17"/>
  <c r="G12" i="17"/>
  <c r="C16" i="17"/>
  <c r="E16" i="17"/>
  <c r="G16" i="17"/>
  <c r="C24" i="17"/>
  <c r="B4" i="17"/>
  <c r="D4" i="17"/>
  <c r="D3" i="17" s="1"/>
  <c r="F4" i="17"/>
  <c r="F3" i="17" s="1"/>
  <c r="B8" i="17"/>
  <c r="D8" i="17"/>
  <c r="F8" i="17"/>
  <c r="H8" i="17"/>
  <c r="B12" i="17"/>
  <c r="D12" i="17"/>
  <c r="F12" i="17"/>
  <c r="B16" i="17"/>
  <c r="D16" i="17"/>
  <c r="F16" i="17"/>
  <c r="B20" i="17"/>
  <c r="D20" i="17"/>
  <c r="F20" i="17"/>
  <c r="H20" i="17"/>
  <c r="C8" i="17"/>
  <c r="E8" i="17"/>
  <c r="C20" i="17"/>
  <c r="E20" i="17"/>
  <c r="C4" i="16"/>
  <c r="C3" i="16" s="1"/>
  <c r="E4" i="16"/>
  <c r="E3" i="16" s="1"/>
  <c r="G4" i="16"/>
  <c r="G3" i="16" s="1"/>
  <c r="C12" i="16"/>
  <c r="E12" i="16"/>
  <c r="G12" i="16"/>
  <c r="C20" i="16"/>
  <c r="E20" i="16"/>
  <c r="G20" i="16"/>
  <c r="B4" i="16"/>
  <c r="D4" i="16"/>
  <c r="D3" i="16" s="1"/>
  <c r="F4" i="16"/>
  <c r="F3" i="16" s="1"/>
  <c r="B8" i="16"/>
  <c r="D8" i="16"/>
  <c r="F8" i="16"/>
  <c r="H8" i="16"/>
  <c r="B12" i="16"/>
  <c r="D12" i="16"/>
  <c r="F12" i="16"/>
  <c r="B16" i="16"/>
  <c r="D16" i="16"/>
  <c r="F16" i="16"/>
  <c r="H16" i="16"/>
  <c r="B20" i="16"/>
  <c r="D20" i="16"/>
  <c r="F20" i="16"/>
  <c r="B24" i="16"/>
  <c r="C8" i="16"/>
  <c r="E8" i="16"/>
  <c r="C16" i="16"/>
  <c r="E16" i="16"/>
  <c r="C4" i="15"/>
  <c r="C3" i="15" s="1"/>
  <c r="E4" i="15"/>
  <c r="E3" i="15" s="1"/>
  <c r="G4" i="15"/>
  <c r="G3" i="15" s="1"/>
  <c r="C12" i="15"/>
  <c r="E12" i="15"/>
  <c r="G12" i="15"/>
  <c r="C20" i="15"/>
  <c r="E20" i="15"/>
  <c r="G20" i="15"/>
  <c r="B4" i="15"/>
  <c r="D4" i="15"/>
  <c r="D3" i="15" s="1"/>
  <c r="F4" i="15"/>
  <c r="F3" i="15" s="1"/>
  <c r="B8" i="15"/>
  <c r="D8" i="15"/>
  <c r="F8" i="15"/>
  <c r="H8" i="15"/>
  <c r="B12" i="15"/>
  <c r="D12" i="15"/>
  <c r="F12" i="15"/>
  <c r="B16" i="15"/>
  <c r="D16" i="15"/>
  <c r="F16" i="15"/>
  <c r="H16" i="15"/>
  <c r="B20" i="15"/>
  <c r="D20" i="15"/>
  <c r="F20" i="15"/>
  <c r="B24" i="15"/>
  <c r="C8" i="15"/>
  <c r="E8" i="15"/>
  <c r="C16" i="15"/>
  <c r="E16" i="15"/>
  <c r="B3" i="14"/>
  <c r="B24" i="14" l="1" a="1"/>
  <c r="C24" i="14" s="1"/>
  <c r="B20" i="14" a="1"/>
  <c r="C20" i="14" s="1"/>
  <c r="B16" i="14" a="1"/>
  <c r="B16" i="14" s="1"/>
  <c r="B12" i="14" a="1"/>
  <c r="B12" i="14" s="1"/>
  <c r="B8" i="14" a="1"/>
  <c r="B8" i="14" s="1"/>
  <c r="B4" i="14" a="1"/>
  <c r="B4" i="14" s="1"/>
  <c r="E8" i="14" l="1"/>
  <c r="G8" i="14"/>
  <c r="C8" i="14"/>
  <c r="G16" i="14"/>
  <c r="E16" i="14"/>
  <c r="C16" i="14"/>
  <c r="H8" i="14"/>
  <c r="F8" i="14"/>
  <c r="D8" i="14"/>
  <c r="G12" i="14"/>
  <c r="C12" i="14"/>
  <c r="H16" i="14"/>
  <c r="F16" i="14"/>
  <c r="D16" i="14"/>
  <c r="E12" i="14"/>
  <c r="B24" i="14"/>
  <c r="H20" i="14"/>
  <c r="F20" i="14"/>
  <c r="D20" i="14"/>
  <c r="B20" i="14"/>
  <c r="G20" i="14"/>
  <c r="E20" i="14"/>
  <c r="H12" i="14"/>
  <c r="F12" i="14"/>
  <c r="D12" i="14"/>
  <c r="G4" i="14"/>
  <c r="G3" i="14" s="1"/>
  <c r="E4" i="14"/>
  <c r="E3" i="14" s="1"/>
  <c r="C4" i="14"/>
  <c r="C3" i="14" s="1"/>
  <c r="H4" i="14"/>
  <c r="H3" i="14" s="1"/>
  <c r="F4" i="14"/>
  <c r="F3" i="14" s="1"/>
  <c r="D4" i="14"/>
  <c r="D3" i="14" s="1"/>
</calcChain>
</file>

<file path=xl/sharedStrings.xml><?xml version="1.0" encoding="utf-8"?>
<sst xmlns="http://schemas.openxmlformats.org/spreadsheetml/2006/main" count="492" uniqueCount="91">
  <si>
    <t>Notas</t>
  </si>
  <si>
    <t xml:space="preserve"> </t>
  </si>
  <si>
    <t>Configuración del calendario</t>
  </si>
  <si>
    <t>Año</t>
  </si>
  <si>
    <t>Inicio de la semana</t>
  </si>
  <si>
    <t>Domingo</t>
  </si>
  <si>
    <t>CABO ACOSTA CABRERA, JOSÉ.</t>
  </si>
  <si>
    <t>CABO CASTILLO PEÑA, NICOLE</t>
  </si>
  <si>
    <t>CABO NUÑEZ MENDEZ, ARIANNE.</t>
  </si>
  <si>
    <t>RASO PLACENCIA HERNANDEZ,  JORDANY A.</t>
  </si>
  <si>
    <t>RASO BAUTISTA MUÑOZ, LIA MARIE</t>
  </si>
  <si>
    <t>A/M CONTRERAS MIRANDA MERICY</t>
  </si>
  <si>
    <t>ECT HAYDA M. CONTRERAS ANGOMAS</t>
  </si>
  <si>
    <t>A/M YESENIA PEÑA</t>
  </si>
  <si>
    <t>ECT JUAN GARCA</t>
  </si>
  <si>
    <t>ETC. PAYERO GUZMAN, JENNIFER.</t>
  </si>
  <si>
    <t>CABO GONZALEZ CORPORAN, KANINSA.</t>
  </si>
  <si>
    <t>CABO TORRES GARCÍA, ARGENIS.</t>
  </si>
  <si>
    <t>SGTO. DE JESÚS HERRERA, RUTH.</t>
  </si>
  <si>
    <t>ETC. AMADOR BURGOS, CYNHTIA ISABEL.</t>
  </si>
  <si>
    <t>ECT MACIEL REINOSO LORENZO</t>
  </si>
  <si>
    <t xml:space="preserve">SGTO. REYES BATISTA, NAIROBY </t>
  </si>
  <si>
    <t>ETC. GALVA FLORENTINO, ADRIHANNY.</t>
  </si>
  <si>
    <t xml:space="preserve">ECT. YASSER MARMOLEJOS ROSARIO </t>
  </si>
  <si>
    <t>CABO SANTANA BRITO, VANESSA Y.</t>
  </si>
  <si>
    <t xml:space="preserve">CABO LOPEZ GIRALDO REYNA </t>
  </si>
  <si>
    <t>A/M RINCON SOSA, ANDREINA</t>
  </si>
  <si>
    <t>CABO CRUZ BENCOSME MARIA F.</t>
  </si>
  <si>
    <t>RASO ELIANNY E. ABREU BAUTISTA</t>
  </si>
  <si>
    <t>ECT ANA SUERO GRANO DE ORO</t>
  </si>
  <si>
    <t>SGT. MORRILLO FERRERAS ELSA</t>
  </si>
  <si>
    <t>A/M PEREZ COLON, MARIELA ESTHER</t>
  </si>
  <si>
    <t>ETC. LUNA MARTINEZ, TONY RAFAEL.</t>
  </si>
  <si>
    <t xml:space="preserve">ECT. NUÑEZ ERICKSON </t>
  </si>
  <si>
    <t>SGTO BELKER PEÑALO DEL CARMEN</t>
  </si>
  <si>
    <t>SGTO. CUEVAS CUEVAS, KATHERINE P.</t>
  </si>
  <si>
    <t>CABO ENCARNACION GOMEZ WENDY</t>
  </si>
  <si>
    <t>SGTO LAURA DE LOS SANTOS</t>
  </si>
  <si>
    <t>ECT HEUREAUX, JORGE MIGUEL</t>
  </si>
  <si>
    <t>A/M VEGA QUITERIO, ANGEE</t>
  </si>
  <si>
    <t xml:space="preserve">ECT MATOS SEIRY </t>
  </si>
  <si>
    <t>CABO NÚÑEZ GIL, YAUGEL S.</t>
  </si>
  <si>
    <t>SGTO. PINEDA MORA, ANDRY.</t>
  </si>
  <si>
    <t>ECT HAYDA M. CONTRERAS ANGOMAS EME</t>
  </si>
  <si>
    <t>SGTO. VIÑAS PEREZ, LUISA N.</t>
  </si>
  <si>
    <t>CABO  SHEEN DE LA ROSA KAIRA</t>
  </si>
  <si>
    <t>A/M SOTO SOTO DENIS</t>
  </si>
  <si>
    <t>HEUREAUX, JORGE MIGUEL</t>
  </si>
  <si>
    <t>SGTO. BALBUENA REYES, LUISA M.</t>
  </si>
  <si>
    <t>CABO FELICIANO DE LEON DORIS</t>
  </si>
  <si>
    <t xml:space="preserve">ECT CASTILLO NOELIA </t>
  </si>
  <si>
    <t>ETC. GALVA FLORENTINO, ADRIHANNY. DISP</t>
  </si>
  <si>
    <t>EMERG CABO NÚÑEZ GIL, YAUGEL S.</t>
  </si>
  <si>
    <t>PISTA A/M SUERO DE LEON, ROSANNY.</t>
  </si>
  <si>
    <t xml:space="preserve"> DISP SGTO ACOSTA RAMOS, MIGUELINA A.</t>
  </si>
  <si>
    <t>CABO ACOSTA CABRERA, JOSÉ. PISTA</t>
  </si>
  <si>
    <t>RASO BAUTISTA MUÑOZ, LIA MARIE EME</t>
  </si>
  <si>
    <t xml:space="preserve">SGTO. REYES BATISTA, NAIROBY  </t>
  </si>
  <si>
    <t xml:space="preserve"> SGTO ACOSTA RAMOS, MIGUELINA A.</t>
  </si>
  <si>
    <t>ETC. GALVA FLORENTINO, ADRIHANNY</t>
  </si>
  <si>
    <t xml:space="preserve">ECT HAYDA M. CONTRERAS ANGOMAS </t>
  </si>
  <si>
    <t>SGTO. DE LOS SANTOS SANTANA, LAURA M.</t>
  </si>
  <si>
    <t>A/M SUERO DE LEON, ROSANNY.</t>
  </si>
  <si>
    <t xml:space="preserve">CABO ACOSTA CABRERA, JOSÉ. </t>
  </si>
  <si>
    <t xml:space="preserve">A/M YESENIA PEÑA </t>
  </si>
  <si>
    <t xml:space="preserve">A/M  YESENIA PEÑA </t>
  </si>
  <si>
    <t>ECT PEREZ ROSA A.</t>
  </si>
  <si>
    <t>RASO LAKE DURAN, ALBA.</t>
  </si>
  <si>
    <t>ECT JUAN GARCIA</t>
  </si>
  <si>
    <t>CABO MENDOZA CABRERA CAROLINA</t>
  </si>
  <si>
    <t>CABO CORINA FRANCO BRETON</t>
  </si>
  <si>
    <t>CABO CRUZ BENCOSME MARIA FERNANDA</t>
  </si>
  <si>
    <t>SGTO. MAÑÓN CONCEPCIÓN,  NOELY.</t>
  </si>
  <si>
    <t>ECT ANA SUERO\ RASO BATISTA MUÑOZ LIA</t>
  </si>
  <si>
    <t>ECT ANA SUERO\ ECT AMADOR BURGOS</t>
  </si>
  <si>
    <t>ETC. GALVA FLORENTINO, ADRIHANNY\ECT HEUREAUX</t>
  </si>
  <si>
    <t>RASO LAKE , ALBA\ CABO WENDY ENCARNACION</t>
  </si>
  <si>
    <t>ETC. LUNA, TONY RAFAEL.\ SOTO SOTO DENIS</t>
  </si>
  <si>
    <t>SGTO. NÚÑEZ GIL, YAUGEL S.</t>
  </si>
  <si>
    <t xml:space="preserve"> SGTO NÚÑEZ GIL, YAUGEL S.</t>
  </si>
  <si>
    <t xml:space="preserve">ETC. GALVA FLORENTINO ADRIHANNY </t>
  </si>
  <si>
    <t>ECT ANA SUERO</t>
  </si>
  <si>
    <t xml:space="preserve">ECT BIDO RUIZ PAOLA </t>
  </si>
  <si>
    <t>CABO SANTANA BRITO, VANESSA YAMELY</t>
  </si>
  <si>
    <t>ETC. AMADOR BURGOS, CYNHTIA I.</t>
  </si>
  <si>
    <t xml:space="preserve">CABO FRANCO BRETON CORINA </t>
  </si>
  <si>
    <t xml:space="preserve">ECT ROSA PEREZ </t>
  </si>
  <si>
    <t>SGTO. ACOSTTA RAMOS MIGUELINA A.</t>
  </si>
  <si>
    <t>CABO DIAZ PEÑA ROBERT</t>
  </si>
  <si>
    <t xml:space="preserve">A/M RODRIGUEZ CRISTIAN </t>
  </si>
  <si>
    <t xml:space="preserve">SGTO. ACOSTA RAMOS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</si>
</sst>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
  </numFmts>
  <fonts count="39" x14ac:knownFonts="1">
    <font>
      <sz val="11"/>
      <color theme="1" tint="0.24994659260841701"/>
      <name val="Century Gothic"/>
      <family val="2"/>
      <scheme val="minor"/>
    </font>
    <font>
      <sz val="11"/>
      <color theme="1"/>
      <name val="Century Gothic"/>
      <family val="2"/>
      <scheme val="minor"/>
    </font>
    <font>
      <sz val="8"/>
      <name val="Arial"/>
      <family val="2"/>
    </font>
    <font>
      <b/>
      <sz val="11"/>
      <color theme="0"/>
      <name val="Century Gothic"/>
      <family val="2"/>
      <scheme val="minor"/>
    </font>
    <font>
      <b/>
      <sz val="14"/>
      <color theme="0"/>
      <name val="Century Gothic"/>
      <family val="2"/>
      <scheme val="minor"/>
    </font>
    <font>
      <sz val="35"/>
      <color theme="4"/>
      <name val="Century Gothic"/>
      <family val="2"/>
      <scheme val="minor"/>
    </font>
    <font>
      <sz val="12"/>
      <color theme="4" tint="-0.24994659260841701"/>
      <name val="Century Gothic"/>
      <family val="1"/>
      <scheme val="major"/>
    </font>
    <font>
      <sz val="11"/>
      <color theme="1" tint="0.34998626667073579"/>
      <name val="Century Gothic"/>
      <family val="2"/>
      <scheme val="minor"/>
    </font>
    <font>
      <sz val="11"/>
      <color theme="4" tint="-0.24994659260841701"/>
      <name val="Century Gothic"/>
      <family val="2"/>
      <scheme val="minor"/>
    </font>
    <font>
      <sz val="11"/>
      <color indexed="63"/>
      <name val="Century Gothic"/>
      <family val="2"/>
      <scheme val="minor"/>
    </font>
    <font>
      <sz val="11"/>
      <name val="Century Gothic"/>
      <family val="2"/>
      <scheme val="minor"/>
    </font>
    <font>
      <b/>
      <sz val="11"/>
      <color theme="1" tint="0.34998626667073579"/>
      <name val="Century Gothic"/>
      <family val="2"/>
      <scheme val="minor"/>
    </font>
    <font>
      <sz val="11"/>
      <color theme="1" tint="0.24994659260841701"/>
      <name val="Century Gothic"/>
      <family val="2"/>
      <scheme val="minor"/>
    </font>
    <font>
      <sz val="11"/>
      <color theme="1" tint="0.14999847407452621"/>
      <name val="Century Gothic"/>
      <family val="1"/>
      <scheme val="minor"/>
    </font>
    <font>
      <sz val="35"/>
      <color theme="1" tint="0.14999847407452621"/>
      <name val="Century Gothic"/>
      <family val="1"/>
      <scheme val="minor"/>
    </font>
    <font>
      <sz val="12"/>
      <color theme="1" tint="0.14999847407452621"/>
      <name val="Century Gothic"/>
      <family val="1"/>
      <scheme val="minor"/>
    </font>
    <font>
      <sz val="10"/>
      <color theme="1" tint="0.14999847407452621"/>
      <name val="Century Gothic"/>
      <family val="1"/>
      <scheme val="minor"/>
    </font>
    <font>
      <sz val="12"/>
      <name val="Century Gothic"/>
      <family val="1"/>
      <scheme val="minor"/>
    </font>
    <font>
      <b/>
      <sz val="36"/>
      <color theme="8" tint="-0.499984740745262"/>
      <name val="Century Gothic"/>
      <family val="1"/>
      <scheme val="major"/>
    </font>
    <font>
      <b/>
      <sz val="36"/>
      <color theme="9" tint="-0.499984740745262"/>
      <name val="Century Gothic"/>
      <family val="1"/>
      <scheme val="major"/>
    </font>
    <font>
      <b/>
      <sz val="36"/>
      <color theme="5" tint="-0.499984740745262"/>
      <name val="Century Gothic"/>
      <family val="1"/>
      <scheme val="major"/>
    </font>
    <font>
      <b/>
      <sz val="36"/>
      <color theme="7" tint="-0.499984740745262"/>
      <name val="Century Gothic"/>
      <family val="1"/>
      <scheme val="maj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2"/>
      <name val="Century Gothic"/>
      <family val="2"/>
      <scheme val="minor"/>
    </font>
    <font>
      <sz val="11"/>
      <name val="Century Gothic"/>
      <family val="1"/>
      <scheme val="minor"/>
    </font>
    <font>
      <sz val="12"/>
      <name val="Century Gothic"/>
      <family val="2"/>
      <scheme val="major"/>
    </font>
    <font>
      <sz val="10"/>
      <name val="Century Gothic"/>
      <family val="1"/>
      <scheme val="minor"/>
    </font>
    <font>
      <sz val="12"/>
      <name val="Century Gothic"/>
      <family val="2"/>
      <scheme val="minor"/>
    </font>
    <font>
      <sz val="12"/>
      <color theme="1" tint="0.14999847407452621"/>
      <name val="Century Gothic"/>
      <family val="2"/>
      <scheme val="minor"/>
    </font>
  </fonts>
  <fills count="46">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F0000"/>
        <bgColor indexed="64"/>
      </patternFill>
    </fill>
    <fill>
      <patternFill patternType="solid">
        <fgColor theme="0"/>
        <bgColor indexed="64"/>
      </patternFill>
    </fill>
    <fill>
      <patternFill patternType="solid">
        <fgColor theme="7" tint="0.39997558519241921"/>
        <bgColor indexed="64"/>
      </patternFill>
    </fill>
    <fill>
      <patternFill patternType="solid">
        <fgColor rgb="FF7030A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C000"/>
        <bgColor indexed="64"/>
      </patternFill>
    </fill>
  </fills>
  <borders count="40">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diagonal/>
    </border>
    <border>
      <left style="thin">
        <color theme="8" tint="0.59996337778862885"/>
      </left>
      <right style="thin">
        <color theme="8" tint="0.59996337778862885"/>
      </right>
      <top/>
      <bottom style="thin">
        <color theme="8" tint="0.59996337778862885"/>
      </bottom>
      <diagonal/>
    </border>
    <border>
      <left/>
      <right style="thin">
        <color theme="8" tint="0.59996337778862885"/>
      </right>
      <top style="thin">
        <color theme="8" tint="0.59996337778862885"/>
      </top>
      <bottom/>
      <diagonal/>
    </border>
    <border>
      <left/>
      <right style="thin">
        <color theme="8" tint="0.59996337778862885"/>
      </right>
      <top/>
      <bottom style="thin">
        <color theme="8" tint="0.59996337778862885"/>
      </bottom>
      <diagonal/>
    </border>
    <border>
      <left/>
      <right/>
      <top style="thin">
        <color theme="8" tint="0.59996337778862885"/>
      </top>
      <bottom/>
      <diagonal/>
    </border>
    <border>
      <left style="thin">
        <color theme="9" tint="0.59996337778862885"/>
      </left>
      <right style="thin">
        <color theme="9" tint="0.59996337778862885"/>
      </right>
      <top/>
      <bottom style="thin">
        <color theme="9" tint="0.59996337778862885"/>
      </bottom>
      <diagonal/>
    </border>
    <border>
      <left/>
      <right/>
      <top/>
      <bottom style="thin">
        <color theme="9" tint="0.59996337778862885"/>
      </bottom>
      <diagonal/>
    </border>
    <border>
      <left/>
      <right style="thin">
        <color theme="9" tint="0.59996337778862885"/>
      </right>
      <top/>
      <bottom style="thin">
        <color theme="9" tint="0.59996337778862885"/>
      </bottom>
      <diagonal/>
    </border>
    <border>
      <left style="thin">
        <color theme="7" tint="0.59996337778862885"/>
      </left>
      <right style="thin">
        <color theme="7" tint="0.59996337778862885"/>
      </right>
      <top style="thin">
        <color theme="7" tint="0.59996337778862885"/>
      </top>
      <bottom/>
      <diagonal/>
    </border>
    <border>
      <left style="thin">
        <color theme="7" tint="0.59996337778862885"/>
      </left>
      <right style="thin">
        <color theme="7" tint="0.59996337778862885"/>
      </right>
      <top/>
      <bottom style="thin">
        <color theme="7" tint="0.59996337778862885"/>
      </bottom>
      <diagonal/>
    </border>
    <border>
      <left/>
      <right/>
      <top/>
      <bottom style="thin">
        <color theme="7" tint="0.59996337778862885"/>
      </bottom>
      <diagonal/>
    </border>
    <border>
      <left/>
      <right style="thin">
        <color theme="7" tint="0.59996337778862885"/>
      </right>
      <top/>
      <bottom style="thin">
        <color theme="7" tint="0.59996337778862885"/>
      </bottom>
      <diagonal/>
    </border>
    <border>
      <left/>
      <right/>
      <top style="thin">
        <color theme="7" tint="0.59996337778862885"/>
      </top>
      <bottom/>
      <diagonal/>
    </border>
    <border>
      <left/>
      <right style="thin">
        <color theme="7" tint="0.59996337778862885"/>
      </right>
      <top style="thin">
        <color theme="7" tint="0.59996337778862885"/>
      </top>
      <bottom/>
      <diagonal/>
    </border>
    <border>
      <left style="thin">
        <color theme="5" tint="0.59996337778862885"/>
      </left>
      <right style="thin">
        <color theme="5" tint="0.59996337778862885"/>
      </right>
      <top style="thin">
        <color theme="5" tint="0.59996337778862885"/>
      </top>
      <bottom/>
      <diagonal/>
    </border>
    <border>
      <left style="thin">
        <color theme="5" tint="0.59996337778862885"/>
      </left>
      <right style="thin">
        <color theme="5" tint="0.59996337778862885"/>
      </right>
      <top/>
      <bottom style="thin">
        <color theme="5" tint="0.59996337778862885"/>
      </bottom>
      <diagonal/>
    </border>
    <border>
      <left/>
      <right/>
      <top/>
      <bottom style="thin">
        <color theme="5" tint="0.59996337778862885"/>
      </bottom>
      <diagonal/>
    </border>
    <border>
      <left/>
      <right style="thin">
        <color theme="5" tint="0.59996337778862885"/>
      </right>
      <top/>
      <bottom style="thin">
        <color theme="5" tint="0.59996337778862885"/>
      </bottom>
      <diagonal/>
    </border>
    <border>
      <left/>
      <right/>
      <top style="thin">
        <color theme="5" tint="0.59996337778862885"/>
      </top>
      <bottom/>
      <diagonal/>
    </border>
    <border>
      <left/>
      <right style="thin">
        <color theme="5" tint="0.59996337778862885"/>
      </right>
      <top style="thin">
        <color theme="5"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8" tint="0.59996337778862885"/>
      </right>
      <top/>
      <bottom/>
      <diagonal/>
    </border>
    <border>
      <left style="thin">
        <color indexed="64"/>
      </left>
      <right style="thin">
        <color indexed="64"/>
      </right>
      <top style="thin">
        <color indexed="64"/>
      </top>
      <bottom style="thin">
        <color indexed="64"/>
      </bottom>
      <diagonal/>
    </border>
    <border>
      <left style="thin">
        <color theme="8" tint="0.59996337778862885"/>
      </left>
      <right style="thin">
        <color theme="8" tint="0.59996337778862885"/>
      </right>
      <top/>
      <bottom/>
      <diagonal/>
    </border>
    <border>
      <left style="thin">
        <color theme="9" tint="0.59996337778862885"/>
      </left>
      <right style="thin">
        <color theme="9" tint="0.59996337778862885"/>
      </right>
      <top/>
      <bottom/>
      <diagonal/>
    </border>
    <border>
      <left/>
      <right style="thin">
        <color theme="9" tint="0.59996337778862885"/>
      </right>
      <top/>
      <bottom/>
      <diagonal/>
    </border>
  </borders>
  <cellStyleXfs count="50">
    <xf numFmtId="0" fontId="0" fillId="0" borderId="0">
      <alignment vertical="top"/>
    </xf>
    <xf numFmtId="0" fontId="9" fillId="2" borderId="0" applyNumberFormat="0" applyBorder="0" applyAlignment="0" applyProtection="0"/>
    <xf numFmtId="0" fontId="8" fillId="0" borderId="3" applyNumberFormat="0" applyFill="0" applyProtection="0">
      <alignment horizontal="left" vertical="center" indent="1"/>
    </xf>
    <xf numFmtId="0" fontId="3" fillId="3" borderId="1" applyNumberFormat="0" applyAlignment="0" applyProtection="0"/>
    <xf numFmtId="0" fontId="4" fillId="4" borderId="2" applyNumberFormat="0" applyProtection="0">
      <alignment vertical="center"/>
    </xf>
    <xf numFmtId="0" fontId="5" fillId="0" borderId="0" applyFill="0" applyBorder="0" applyProtection="0">
      <alignment vertical="center"/>
    </xf>
    <xf numFmtId="43" fontId="7" fillId="0" borderId="0" applyFont="0" applyFill="0" applyBorder="0" applyAlignment="0" applyProtection="0"/>
    <xf numFmtId="41"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1" fillId="5" borderId="0" applyBorder="0" applyProtection="0">
      <alignment horizontal="left" vertical="top" wrapText="1" indent="1"/>
    </xf>
    <xf numFmtId="166" fontId="7" fillId="0" borderId="0">
      <alignment horizontal="left" indent="1"/>
    </xf>
    <xf numFmtId="0" fontId="10" fillId="5" borderId="0" applyNumberFormat="0" applyFont="0" applyBorder="0" applyAlignment="0">
      <alignment horizontal="left" vertical="center" indent="1"/>
    </xf>
    <xf numFmtId="0" fontId="6" fillId="0" borderId="0">
      <alignment horizontal="left" indent="1"/>
    </xf>
    <xf numFmtId="0" fontId="8" fillId="0" borderId="0" applyFill="0" applyProtection="0"/>
    <xf numFmtId="0" fontId="12" fillId="0" borderId="0" applyFill="0" applyProtection="0"/>
    <xf numFmtId="0" fontId="22" fillId="10"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5" fillId="13" borderId="29" applyNumberFormat="0" applyAlignment="0" applyProtection="0"/>
    <xf numFmtId="0" fontId="26" fillId="14" borderId="30" applyNumberFormat="0" applyAlignment="0" applyProtection="0"/>
    <xf numFmtId="0" fontId="27" fillId="14" borderId="29" applyNumberFormat="0" applyAlignment="0" applyProtection="0"/>
    <xf numFmtId="0" fontId="28" fillId="0" borderId="31" applyNumberFormat="0" applyFill="0" applyAlignment="0" applyProtection="0"/>
    <xf numFmtId="0" fontId="3" fillId="15" borderId="32" applyNumberFormat="0" applyAlignment="0" applyProtection="0"/>
    <xf numFmtId="0" fontId="29" fillId="0" borderId="0" applyNumberFormat="0" applyFill="0" applyBorder="0" applyAlignment="0" applyProtection="0"/>
    <xf numFmtId="0" fontId="12" fillId="16" borderId="33" applyNumberFormat="0" applyFont="0" applyAlignment="0" applyProtection="0"/>
    <xf numFmtId="0" fontId="30" fillId="0" borderId="0" applyNumberFormat="0" applyFill="0" applyBorder="0" applyAlignment="0" applyProtection="0"/>
    <xf numFmtId="0" fontId="31" fillId="0" borderId="34" applyNumberFormat="0" applyFill="0" applyAlignment="0" applyProtection="0"/>
    <xf numFmtId="0" fontId="1" fillId="17" borderId="0" applyNumberFormat="0" applyBorder="0" applyAlignment="0" applyProtection="0"/>
    <xf numFmtId="0" fontId="1" fillId="18" borderId="0" applyNumberFormat="0" applyBorder="0" applyAlignment="0" applyProtection="0"/>
    <xf numFmtId="0" fontId="3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96">
    <xf numFmtId="0" fontId="0" fillId="0" borderId="0" xfId="0">
      <alignment vertical="top"/>
    </xf>
    <xf numFmtId="0" fontId="13" fillId="0" borderId="0" xfId="0" applyFont="1">
      <alignment vertical="top"/>
    </xf>
    <xf numFmtId="0" fontId="13" fillId="0" borderId="0" xfId="2" applyFont="1" applyBorder="1" applyAlignment="1">
      <alignment vertical="center"/>
    </xf>
    <xf numFmtId="0" fontId="14" fillId="0" borderId="0" xfId="5" applyFont="1" applyAlignment="1">
      <alignment horizontal="left" vertical="center"/>
    </xf>
    <xf numFmtId="0" fontId="15" fillId="0" borderId="0" xfId="0" applyFont="1" applyAlignment="1">
      <alignment horizontal="left" vertical="center" indent="1"/>
    </xf>
    <xf numFmtId="0" fontId="17" fillId="6" borderId="4" xfId="2" applyFont="1" applyFill="1" applyBorder="1" applyAlignment="1">
      <alignment horizontal="center" vertical="center"/>
    </xf>
    <xf numFmtId="0" fontId="17" fillId="6" borderId="5" xfId="2" applyFont="1" applyFill="1" applyBorder="1" applyAlignment="1">
      <alignment horizontal="center" vertical="center"/>
    </xf>
    <xf numFmtId="0" fontId="17" fillId="6" borderId="6" xfId="2" applyFont="1" applyFill="1" applyBorder="1" applyAlignment="1">
      <alignment horizontal="center" vertical="center"/>
    </xf>
    <xf numFmtId="0" fontId="15" fillId="0" borderId="0" xfId="0" applyFont="1" applyAlignment="1">
      <alignment horizontal="center" vertical="center"/>
    </xf>
    <xf numFmtId="0" fontId="16" fillId="0" borderId="10" xfId="0" applyFont="1" applyBorder="1" applyAlignment="1">
      <alignment horizontal="left" vertical="top" wrapText="1" indent="1"/>
    </xf>
    <xf numFmtId="0" fontId="16" fillId="0" borderId="0" xfId="0" applyFont="1" applyAlignment="1">
      <alignment horizontal="left" vertical="top" wrapText="1" indent="1"/>
    </xf>
    <xf numFmtId="0" fontId="17" fillId="7" borderId="4" xfId="2" applyFont="1" applyFill="1" applyBorder="1" applyAlignment="1">
      <alignment horizontal="center" vertical="center"/>
    </xf>
    <xf numFmtId="0" fontId="17" fillId="7" borderId="5" xfId="2" applyFont="1" applyFill="1" applyBorder="1" applyAlignment="1">
      <alignment horizontal="center" vertical="center"/>
    </xf>
    <xf numFmtId="0" fontId="17" fillId="7" borderId="6" xfId="2" applyFont="1" applyFill="1" applyBorder="1" applyAlignment="1">
      <alignment horizontal="center" vertical="center"/>
    </xf>
    <xf numFmtId="0" fontId="17" fillId="8" borderId="4" xfId="2" applyFont="1" applyFill="1" applyBorder="1" applyAlignment="1">
      <alignment horizontal="center" vertical="center"/>
    </xf>
    <xf numFmtId="0" fontId="17" fillId="8" borderId="5" xfId="2" applyFont="1" applyFill="1" applyBorder="1" applyAlignment="1">
      <alignment horizontal="center" vertical="center"/>
    </xf>
    <xf numFmtId="0" fontId="17" fillId="8" borderId="6" xfId="2" applyFont="1" applyFill="1" applyBorder="1" applyAlignment="1">
      <alignment horizontal="center" vertical="center"/>
    </xf>
    <xf numFmtId="0" fontId="16" fillId="0" borderId="14" xfId="0" applyFont="1" applyBorder="1" applyAlignment="1">
      <alignment horizontal="left" vertical="top" wrapText="1" indent="1"/>
    </xf>
    <xf numFmtId="0" fontId="17" fillId="9" borderId="4" xfId="2" applyFont="1" applyFill="1" applyBorder="1" applyAlignment="1">
      <alignment horizontal="center" vertical="center"/>
    </xf>
    <xf numFmtId="0" fontId="17" fillId="9" borderId="5" xfId="2" applyFont="1" applyFill="1" applyBorder="1" applyAlignment="1">
      <alignment horizontal="center" vertical="center"/>
    </xf>
    <xf numFmtId="0" fontId="17" fillId="9" borderId="6" xfId="2" applyFont="1" applyFill="1" applyBorder="1" applyAlignment="1">
      <alignment horizontal="center" vertical="center"/>
    </xf>
    <xf numFmtId="0" fontId="16" fillId="0" borderId="18" xfId="0" applyFont="1" applyBorder="1" applyAlignment="1">
      <alignment horizontal="left" vertical="top" wrapText="1" indent="1"/>
    </xf>
    <xf numFmtId="0" fontId="16" fillId="0" borderId="24" xfId="0" applyFont="1" applyBorder="1" applyAlignment="1">
      <alignment horizontal="left" vertical="top" wrapText="1" indent="1"/>
    </xf>
    <xf numFmtId="0" fontId="15" fillId="0" borderId="0" xfId="0" applyFont="1">
      <alignment vertical="top"/>
    </xf>
    <xf numFmtId="0" fontId="16" fillId="0" borderId="0" xfId="0" applyFont="1">
      <alignment vertical="top"/>
    </xf>
    <xf numFmtId="166" fontId="15" fillId="0" borderId="9" xfId="12" applyFont="1" applyBorder="1" applyAlignment="1">
      <alignment horizontal="right" vertical="center" indent="1"/>
    </xf>
    <xf numFmtId="166" fontId="15" fillId="0" borderId="11" xfId="12" applyFont="1" applyBorder="1" applyAlignment="1">
      <alignment horizontal="right" vertical="center" indent="1"/>
    </xf>
    <xf numFmtId="166" fontId="15" fillId="0" borderId="23" xfId="12" applyFont="1" applyBorder="1" applyAlignment="1">
      <alignment horizontal="right" vertical="center" indent="1"/>
    </xf>
    <xf numFmtId="166" fontId="15" fillId="0" borderId="17" xfId="12" applyFont="1" applyBorder="1" applyAlignment="1">
      <alignment horizontal="right" vertical="center" indent="1"/>
    </xf>
    <xf numFmtId="166" fontId="15" fillId="0" borderId="36" xfId="12" applyFont="1" applyBorder="1" applyAlignment="1">
      <alignment horizontal="right" vertical="center" indent="1"/>
    </xf>
    <xf numFmtId="0" fontId="16" fillId="0" borderId="36" xfId="0" applyFont="1" applyBorder="1" applyAlignment="1">
      <alignment horizontal="left" vertical="top" wrapText="1" indent="1"/>
    </xf>
    <xf numFmtId="166" fontId="15" fillId="38" borderId="36" xfId="12" applyFont="1" applyFill="1" applyBorder="1" applyAlignment="1">
      <alignment horizontal="right" vertical="center" indent="1"/>
    </xf>
    <xf numFmtId="0" fontId="16" fillId="38" borderId="36" xfId="0" applyFont="1" applyFill="1" applyBorder="1" applyAlignment="1">
      <alignment horizontal="left" vertical="top" wrapText="1" indent="1"/>
    </xf>
    <xf numFmtId="0" fontId="13" fillId="0" borderId="0" xfId="0" applyFont="1" applyFill="1">
      <alignment vertical="top"/>
    </xf>
    <xf numFmtId="0" fontId="13" fillId="0" borderId="8" xfId="16" applyFont="1" applyFill="1" applyBorder="1" applyAlignment="1">
      <alignment horizontal="center" vertical="center"/>
    </xf>
    <xf numFmtId="0" fontId="13" fillId="0" borderId="8" xfId="14" applyFont="1" applyFill="1" applyBorder="1" applyAlignment="1">
      <alignment horizontal="center" vertical="center"/>
    </xf>
    <xf numFmtId="0" fontId="15" fillId="0" borderId="36" xfId="0" applyFont="1" applyBorder="1" applyAlignment="1">
      <alignment horizontal="left" vertical="top" wrapText="1" indent="1"/>
    </xf>
    <xf numFmtId="166" fontId="15" fillId="0" borderId="36" xfId="12" applyFont="1" applyBorder="1" applyAlignment="1">
      <alignment horizontal="left" vertical="center" indent="1"/>
    </xf>
    <xf numFmtId="166" fontId="15" fillId="39" borderId="36" xfId="12" applyFont="1" applyFill="1" applyBorder="1" applyAlignment="1">
      <alignment horizontal="right" vertical="center" indent="1"/>
    </xf>
    <xf numFmtId="0" fontId="13" fillId="0" borderId="36" xfId="11" applyFont="1" applyFill="1" applyBorder="1" applyAlignment="1">
      <alignment horizontal="left" vertical="center" wrapText="1" indent="1"/>
    </xf>
    <xf numFmtId="0" fontId="15" fillId="0" borderId="36" xfId="0" applyFont="1" applyBorder="1">
      <alignment vertical="top"/>
    </xf>
    <xf numFmtId="0" fontId="15" fillId="38" borderId="36" xfId="0" applyFont="1" applyFill="1" applyBorder="1" applyAlignment="1">
      <alignment horizontal="left" vertical="top" wrapText="1" indent="1"/>
    </xf>
    <xf numFmtId="0" fontId="0" fillId="0" borderId="36" xfId="0" applyBorder="1">
      <alignment vertical="top"/>
    </xf>
    <xf numFmtId="0" fontId="16" fillId="0" borderId="36" xfId="0" applyFont="1" applyFill="1" applyBorder="1" applyAlignment="1">
      <alignment horizontal="left" vertical="top" wrapText="1" indent="1"/>
    </xf>
    <xf numFmtId="0" fontId="16" fillId="0" borderId="36" xfId="0" applyFont="1" applyBorder="1">
      <alignment vertical="top"/>
    </xf>
    <xf numFmtId="166" fontId="15" fillId="40" borderId="36" xfId="12" applyFont="1" applyFill="1" applyBorder="1" applyAlignment="1">
      <alignment horizontal="right" vertical="center" indent="1"/>
    </xf>
    <xf numFmtId="0" fontId="16" fillId="40" borderId="36" xfId="0" applyFont="1" applyFill="1" applyBorder="1" applyAlignment="1">
      <alignment horizontal="left" vertical="top" wrapText="1" indent="1"/>
    </xf>
    <xf numFmtId="0" fontId="13" fillId="40" borderId="36" xfId="11" applyFont="1" applyFill="1" applyBorder="1" applyAlignment="1">
      <alignment horizontal="left" vertical="center" wrapText="1" indent="1"/>
    </xf>
    <xf numFmtId="0" fontId="15" fillId="40" borderId="0" xfId="0" applyFont="1" applyFill="1">
      <alignment vertical="top"/>
    </xf>
    <xf numFmtId="0" fontId="16" fillId="39" borderId="36" xfId="0" applyFont="1" applyFill="1" applyBorder="1">
      <alignment vertical="top"/>
    </xf>
    <xf numFmtId="0" fontId="16" fillId="40" borderId="36" xfId="0" applyFont="1" applyFill="1" applyBorder="1">
      <alignment vertical="top"/>
    </xf>
    <xf numFmtId="0" fontId="15" fillId="40" borderId="36" xfId="0" applyFont="1" applyFill="1" applyBorder="1">
      <alignment vertical="top"/>
    </xf>
    <xf numFmtId="0" fontId="34" fillId="39" borderId="36" xfId="11" applyFont="1" applyFill="1" applyBorder="1" applyAlignment="1">
      <alignment horizontal="left" vertical="center" wrapText="1" indent="1"/>
    </xf>
    <xf numFmtId="166" fontId="15" fillId="0" borderId="37" xfId="12" applyFont="1" applyBorder="1" applyAlignment="1">
      <alignment horizontal="right" vertical="center" indent="1"/>
    </xf>
    <xf numFmtId="166" fontId="15" fillId="41" borderId="36" xfId="12" applyFont="1" applyFill="1" applyBorder="1" applyAlignment="1">
      <alignment horizontal="right" vertical="center" indent="1"/>
    </xf>
    <xf numFmtId="0" fontId="15" fillId="0" borderId="0" xfId="0" applyFont="1" applyAlignment="1">
      <alignment horizontal="left" vertical="top"/>
    </xf>
    <xf numFmtId="166" fontId="33" fillId="40" borderId="36" xfId="12" applyFont="1" applyFill="1" applyBorder="1" applyAlignment="1">
      <alignment horizontal="right" vertical="center" indent="1"/>
    </xf>
    <xf numFmtId="0" fontId="16" fillId="40" borderId="0" xfId="0" applyFont="1" applyFill="1">
      <alignment vertical="top"/>
    </xf>
    <xf numFmtId="0" fontId="35" fillId="40" borderId="36" xfId="0" applyFont="1" applyFill="1" applyBorder="1" applyAlignment="1">
      <alignment horizontal="left" vertical="center"/>
    </xf>
    <xf numFmtId="166" fontId="17" fillId="0" borderId="36" xfId="12" applyFont="1" applyBorder="1" applyAlignment="1">
      <alignment horizontal="right" vertical="center" indent="1"/>
    </xf>
    <xf numFmtId="0" fontId="36" fillId="40" borderId="36" xfId="0" applyFont="1" applyFill="1" applyBorder="1" applyAlignment="1">
      <alignment horizontal="left" vertical="top" wrapText="1" indent="1"/>
    </xf>
    <xf numFmtId="0" fontId="15" fillId="39" borderId="0" xfId="0" applyFont="1" applyFill="1">
      <alignment vertical="top"/>
    </xf>
    <xf numFmtId="166" fontId="15" fillId="0" borderId="38" xfId="12" applyFont="1" applyBorder="1" applyAlignment="1">
      <alignment horizontal="right" vertical="center" indent="1"/>
    </xf>
    <xf numFmtId="0" fontId="37" fillId="40" borderId="36" xfId="0" applyFont="1" applyFill="1" applyBorder="1" applyAlignment="1">
      <alignment horizontal="center" vertical="center"/>
    </xf>
    <xf numFmtId="166" fontId="15" fillId="42" borderId="36" xfId="12" applyFont="1" applyFill="1" applyBorder="1" applyAlignment="1">
      <alignment horizontal="right" vertical="center" indent="1"/>
    </xf>
    <xf numFmtId="166" fontId="15" fillId="43" borderId="36" xfId="12" applyFont="1" applyFill="1" applyBorder="1" applyAlignment="1">
      <alignment horizontal="right" vertical="center" indent="1"/>
    </xf>
    <xf numFmtId="0" fontId="13" fillId="0" borderId="0" xfId="11" applyFont="1" applyFill="1" applyBorder="1" applyAlignment="1">
      <alignment horizontal="left" vertical="center" wrapText="1" indent="1"/>
    </xf>
    <xf numFmtId="0" fontId="13" fillId="0" borderId="39" xfId="11" applyFont="1" applyFill="1" applyBorder="1" applyAlignment="1">
      <alignment horizontal="left" vertical="center" wrapText="1" indent="1"/>
    </xf>
    <xf numFmtId="0" fontId="38" fillId="40" borderId="36" xfId="0" applyFont="1" applyFill="1" applyBorder="1">
      <alignment vertical="top"/>
    </xf>
    <xf numFmtId="0" fontId="16" fillId="39" borderId="36" xfId="0" applyFont="1" applyFill="1" applyBorder="1" applyAlignment="1">
      <alignment horizontal="left" vertical="top" wrapText="1" indent="1"/>
    </xf>
    <xf numFmtId="166" fontId="15" fillId="44" borderId="36" xfId="12" applyFont="1" applyFill="1" applyBorder="1" applyAlignment="1">
      <alignment horizontal="right" vertical="center" indent="1"/>
    </xf>
    <xf numFmtId="166" fontId="33" fillId="44" borderId="36" xfId="12" applyFont="1" applyFill="1" applyBorder="1" applyAlignment="1">
      <alignment horizontal="right" vertical="center" indent="1"/>
    </xf>
    <xf numFmtId="166" fontId="15" fillId="45" borderId="36" xfId="12" applyFont="1" applyFill="1" applyBorder="1" applyAlignment="1">
      <alignment horizontal="right" vertical="center" indent="1"/>
    </xf>
    <xf numFmtId="0" fontId="18" fillId="0" borderId="0" xfId="5" applyFont="1">
      <alignment vertical="center"/>
    </xf>
    <xf numFmtId="0" fontId="13" fillId="0" borderId="0" xfId="11" applyFont="1" applyFill="1" applyBorder="1" applyAlignment="1">
      <alignment horizontal="left" vertical="center" wrapText="1" indent="1"/>
    </xf>
    <xf numFmtId="0" fontId="13" fillId="0" borderId="35" xfId="11" applyFont="1" applyFill="1" applyBorder="1" applyAlignment="1">
      <alignment horizontal="left" vertical="center" wrapText="1" indent="1"/>
    </xf>
    <xf numFmtId="0" fontId="16" fillId="0" borderId="36" xfId="11" applyFont="1" applyFill="1" applyBorder="1">
      <alignment horizontal="left" vertical="top" wrapText="1" indent="1"/>
    </xf>
    <xf numFmtId="0" fontId="17" fillId="0" borderId="0" xfId="15" applyFont="1" applyFill="1" applyAlignment="1">
      <alignment horizontal="center" vertical="center"/>
    </xf>
    <xf numFmtId="0" fontId="16" fillId="0" borderId="7" xfId="11" applyFont="1" applyFill="1" applyBorder="1">
      <alignment horizontal="left" vertical="top" wrapText="1" indent="1"/>
    </xf>
    <xf numFmtId="0" fontId="16" fillId="0" borderId="12" xfId="11" applyFont="1" applyFill="1" applyBorder="1">
      <alignment horizontal="left" vertical="top" wrapText="1" indent="1"/>
    </xf>
    <xf numFmtId="0" fontId="19" fillId="0" borderId="0" xfId="5" applyFont="1">
      <alignment vertical="center"/>
    </xf>
    <xf numFmtId="0" fontId="13" fillId="0" borderId="39" xfId="11" applyFont="1" applyFill="1" applyBorder="1" applyAlignment="1">
      <alignment horizontal="left" vertical="center" wrapText="1" indent="1"/>
    </xf>
    <xf numFmtId="0" fontId="16" fillId="0" borderId="15" xfId="11" applyFont="1" applyFill="1" applyBorder="1">
      <alignment horizontal="left" vertical="top" wrapText="1" indent="1"/>
    </xf>
    <xf numFmtId="0" fontId="16" fillId="0" borderId="16" xfId="11" applyFont="1" applyFill="1" applyBorder="1">
      <alignment horizontal="left" vertical="top" wrapText="1" indent="1"/>
    </xf>
    <xf numFmtId="0" fontId="21" fillId="0" borderId="0" xfId="5" applyFont="1">
      <alignment vertical="center"/>
    </xf>
    <xf numFmtId="0" fontId="13" fillId="0" borderId="21" xfId="11" applyFont="1" applyFill="1" applyBorder="1" applyAlignment="1">
      <alignment horizontal="left" vertical="center" wrapText="1" indent="1"/>
    </xf>
    <xf numFmtId="0" fontId="13" fillId="0" borderId="22" xfId="11" applyFont="1" applyFill="1" applyBorder="1" applyAlignment="1">
      <alignment horizontal="left" vertical="center" wrapText="1" indent="1"/>
    </xf>
    <xf numFmtId="0" fontId="16" fillId="0" borderId="19" xfId="11" applyFont="1" applyFill="1" applyBorder="1">
      <alignment horizontal="left" vertical="top" wrapText="1" indent="1"/>
    </xf>
    <xf numFmtId="0" fontId="16" fillId="0" borderId="20" xfId="11" applyFont="1" applyFill="1" applyBorder="1">
      <alignment horizontal="left" vertical="top" wrapText="1" indent="1"/>
    </xf>
    <xf numFmtId="0" fontId="20" fillId="0" borderId="0" xfId="5" applyFont="1">
      <alignment vertical="center"/>
    </xf>
    <xf numFmtId="0" fontId="13" fillId="0" borderId="27" xfId="11" applyFont="1" applyFill="1" applyBorder="1" applyAlignment="1">
      <alignment horizontal="left" vertical="center" wrapText="1" indent="1"/>
    </xf>
    <xf numFmtId="0" fontId="13" fillId="0" borderId="28" xfId="11" applyFont="1" applyFill="1" applyBorder="1" applyAlignment="1">
      <alignment horizontal="left" vertical="center" wrapText="1" indent="1"/>
    </xf>
    <xf numFmtId="0" fontId="16" fillId="0" borderId="25" xfId="11" applyFont="1" applyFill="1" applyBorder="1">
      <alignment horizontal="left" vertical="top" wrapText="1" indent="1"/>
    </xf>
    <xf numFmtId="0" fontId="16" fillId="0" borderId="26" xfId="11" applyFont="1" applyFill="1" applyBorder="1">
      <alignment horizontal="left" vertical="top" wrapText="1" indent="1"/>
    </xf>
    <xf numFmtId="0" fontId="13" fillId="0" borderId="13" xfId="11" applyFont="1" applyFill="1" applyBorder="1" applyAlignment="1">
      <alignment horizontal="left" vertical="center" wrapText="1" indent="1"/>
    </xf>
    <xf numFmtId="0" fontId="13" fillId="0" borderId="11" xfId="11" applyFont="1" applyFill="1" applyBorder="1" applyAlignment="1">
      <alignment horizontal="left" vertical="center" wrapText="1" indent="1"/>
    </xf>
  </cellXfs>
  <cellStyles count="50">
    <cellStyle name="20% - Énfasis1" xfId="29" builtinId="30" customBuiltin="1"/>
    <cellStyle name="20% - Énfasis2" xfId="32" builtinId="34" customBuiltin="1"/>
    <cellStyle name="20% - Énfasis3" xfId="36" builtinId="38" customBuiltin="1"/>
    <cellStyle name="20% - Énfasis4" xfId="40" builtinId="42" customBuiltin="1"/>
    <cellStyle name="20% - Énfasis5" xfId="43" builtinId="46" customBuiltin="1"/>
    <cellStyle name="20% - Énfasis6" xfId="47" builtinId="50" customBuiltin="1"/>
    <cellStyle name="40% - Énfasis1" xfId="1" builtinId="31" customBuiltin="1"/>
    <cellStyle name="40% - Énfasis2" xfId="33" builtinId="35" customBuiltin="1"/>
    <cellStyle name="40% - Énfasis3" xfId="37" builtinId="39" customBuiltin="1"/>
    <cellStyle name="40% - Énfasis4" xfId="41"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5" builtinId="48" customBuiltin="1"/>
    <cellStyle name="60% - Énfasis6" xfId="49" builtinId="52" customBuiltin="1"/>
    <cellStyle name="Bueno" xfId="17" builtinId="26" customBuiltin="1"/>
    <cellStyle name="Cálculo" xfId="22" builtinId="22" customBuiltin="1"/>
    <cellStyle name="Celda de comprobación" xfId="24" builtinId="23" customBuiltin="1"/>
    <cellStyle name="Celda vinculada" xfId="23" builtinId="24" customBuiltin="1"/>
    <cellStyle name="Con bandas" xfId="13"/>
    <cellStyle name="Día" xfId="12"/>
    <cellStyle name="Encabezado 1" xfId="2" builtinId="16" customBuiltin="1"/>
    <cellStyle name="Encabezado 4" xfId="11" builtinId="19" customBuiltin="1"/>
    <cellStyle name="Énfasis1" xfId="3" builtinId="29" customBuiltin="1"/>
    <cellStyle name="Énfasis2" xfId="31" builtinId="33" customBuiltin="1"/>
    <cellStyle name="Énfasis3" xfId="35" builtinId="37" customBuiltin="1"/>
    <cellStyle name="Énfasis4" xfId="39" builtinId="41" customBuiltin="1"/>
    <cellStyle name="Énfasis5" xfId="4" builtinId="45" customBuiltin="1"/>
    <cellStyle name="Énfasis6" xfId="46" builtinId="49" customBuiltin="1"/>
    <cellStyle name="Entrada" xfId="20" builtinId="20" customBuiltin="1"/>
    <cellStyle name="Entrada de configuración" xfId="14"/>
    <cellStyle name="Incorrecto" xfId="18" builtinId="27" customBuiltin="1"/>
    <cellStyle name="Millares" xfId="6" builtinId="3" customBuiltin="1"/>
    <cellStyle name="Millares [0]" xfId="7" builtinId="6" customBuiltin="1"/>
    <cellStyle name="Moneda" xfId="8" builtinId="4" customBuiltin="1"/>
    <cellStyle name="Moneda [0]" xfId="9" builtinId="7" customBuiltin="1"/>
    <cellStyle name="Neutral" xfId="19" builtinId="28" customBuiltin="1"/>
    <cellStyle name="Normal" xfId="0" builtinId="0" customBuiltin="1"/>
    <cellStyle name="Notas" xfId="26" builtinId="10" customBuiltin="1"/>
    <cellStyle name="Porcentaje" xfId="10" builtinId="5" customBuiltin="1"/>
    <cellStyle name="Salida" xfId="21" builtinId="21" customBuiltin="1"/>
    <cellStyle name="Texto de advertencia" xfId="25" builtinId="11" customBuiltin="1"/>
    <cellStyle name="Texto explicativo" xfId="27" builtinId="53" customBuiltin="1"/>
    <cellStyle name="Título" xfId="5" builtinId="15" customBuiltin="1"/>
    <cellStyle name="Título 2" xfId="15" builtinId="17" customBuiltin="1"/>
    <cellStyle name="Título 3" xfId="16" builtinId="18" customBuiltin="1"/>
    <cellStyle name="Total" xfId="28" builtinId="25" customBuiltin="1"/>
  </cellStyles>
  <dxfs count="26">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390524</xdr:colOff>
      <xdr:row>1</xdr:row>
      <xdr:rowOff>0</xdr:rowOff>
    </xdr:from>
    <xdr:to>
      <xdr:col>5</xdr:col>
      <xdr:colOff>1973154</xdr:colOff>
      <xdr:row>1</xdr:row>
      <xdr:rowOff>1144800</xdr:rowOff>
    </xdr:to>
    <xdr:pic>
      <xdr:nvPicPr>
        <xdr:cNvPr id="3" name="Imagen 2" descr="Encabezado de invierno&#10;&#10;Collage fotográfico de Word: invierno">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srcRect l="50744"/>
        <a:stretch/>
      </xdr:blipFill>
      <xdr:spPr>
        <a:xfrm>
          <a:off x="4314824" y="114300"/>
          <a:ext cx="4678255" cy="1144800"/>
        </a:xfrm>
        <a:prstGeom prst="rect">
          <a:avLst/>
        </a:prstGeom>
      </xdr:spPr>
    </xdr:pic>
    <xdr:clientData/>
  </xdr:twoCellAnchor>
  <xdr:twoCellAnchor>
    <xdr:from>
      <xdr:col>5</xdr:col>
      <xdr:colOff>3086100</xdr:colOff>
      <xdr:row>26</xdr:row>
      <xdr:rowOff>19050</xdr:rowOff>
    </xdr:from>
    <xdr:to>
      <xdr:col>7</xdr:col>
      <xdr:colOff>38100</xdr:colOff>
      <xdr:row>26</xdr:row>
      <xdr:rowOff>190500</xdr:rowOff>
    </xdr:to>
    <xdr:sp macro="" textlink="">
      <xdr:nvSpPr>
        <xdr:cNvPr id="2" name="Rectángulo 1"/>
        <xdr:cNvSpPr/>
      </xdr:nvSpPr>
      <xdr:spPr>
        <a:xfrm>
          <a:off x="15640050" y="7410450"/>
          <a:ext cx="3162300" cy="1714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3086100</xdr:colOff>
      <xdr:row>26</xdr:row>
      <xdr:rowOff>57150</xdr:rowOff>
    </xdr:from>
    <xdr:to>
      <xdr:col>7</xdr:col>
      <xdr:colOff>19050</xdr:colOff>
      <xdr:row>27</xdr:row>
      <xdr:rowOff>57150</xdr:rowOff>
    </xdr:to>
    <xdr:sp macro="" textlink="">
      <xdr:nvSpPr>
        <xdr:cNvPr id="6" name="Rectángulo 5"/>
        <xdr:cNvSpPr/>
      </xdr:nvSpPr>
      <xdr:spPr>
        <a:xfrm>
          <a:off x="15640050" y="7448550"/>
          <a:ext cx="3143250" cy="24765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100"/>
            <a:t>SGTO</a:t>
          </a:r>
          <a:r>
            <a:rPr lang="en-US" sz="1100" baseline="0"/>
            <a:t> ANDRY PINEDA MORA PISTA</a:t>
          </a:r>
          <a:endParaRPr lang="en-US" sz="1100"/>
        </a:p>
      </xdr:txBody>
    </xdr:sp>
    <xdr:clientData/>
  </xdr:twoCellAnchor>
  <xdr:twoCellAnchor>
    <xdr:from>
      <xdr:col>5</xdr:col>
      <xdr:colOff>57150</xdr:colOff>
      <xdr:row>26</xdr:row>
      <xdr:rowOff>57150</xdr:rowOff>
    </xdr:from>
    <xdr:to>
      <xdr:col>5</xdr:col>
      <xdr:colOff>3028950</xdr:colOff>
      <xdr:row>27</xdr:row>
      <xdr:rowOff>0</xdr:rowOff>
    </xdr:to>
    <xdr:sp macro="" textlink="">
      <xdr:nvSpPr>
        <xdr:cNvPr id="7" name="Rectángulo 6"/>
        <xdr:cNvSpPr/>
      </xdr:nvSpPr>
      <xdr:spPr>
        <a:xfrm>
          <a:off x="12611100" y="7448550"/>
          <a:ext cx="2971800" cy="190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CABO SHEEN DE LA ROSA</a:t>
          </a:r>
          <a:r>
            <a:rPr lang="en-US" sz="1100" baseline="0"/>
            <a:t> KAIRA PISTA</a:t>
          </a:r>
          <a:endParaRPr lang="en-US" sz="1100"/>
        </a:p>
      </xdr:txBody>
    </xdr:sp>
    <xdr:clientData/>
  </xdr:twoCellAnchor>
  <xdr:twoCellAnchor>
    <xdr:from>
      <xdr:col>10</xdr:col>
      <xdr:colOff>742950</xdr:colOff>
      <xdr:row>7</xdr:row>
      <xdr:rowOff>190500</xdr:rowOff>
    </xdr:from>
    <xdr:to>
      <xdr:col>11</xdr:col>
      <xdr:colOff>1123950</xdr:colOff>
      <xdr:row>9</xdr:row>
      <xdr:rowOff>0</xdr:rowOff>
    </xdr:to>
    <xdr:sp macro="" textlink="">
      <xdr:nvSpPr>
        <xdr:cNvPr id="8" name="Rectángulo 7"/>
        <xdr:cNvSpPr/>
      </xdr:nvSpPr>
      <xdr:spPr>
        <a:xfrm>
          <a:off x="23412450" y="2819400"/>
          <a:ext cx="1828800" cy="304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RASO PLACENCIA HERNANDEZ DISPONIBLE</a:t>
          </a:r>
        </a:p>
      </xdr:txBody>
    </xdr:sp>
    <xdr:clientData/>
  </xdr:twoCellAnchor>
  <xdr:twoCellAnchor editAs="oneCell">
    <xdr:from>
      <xdr:col>4</xdr:col>
      <xdr:colOff>76200</xdr:colOff>
      <xdr:row>26</xdr:row>
      <xdr:rowOff>171450</xdr:rowOff>
    </xdr:from>
    <xdr:to>
      <xdr:col>5</xdr:col>
      <xdr:colOff>85725</xdr:colOff>
      <xdr:row>27</xdr:row>
      <xdr:rowOff>180975</xdr:rowOff>
    </xdr:to>
    <xdr:pic>
      <xdr:nvPicPr>
        <xdr:cNvPr id="12" name="Imagen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00" y="7562850"/>
          <a:ext cx="31146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76200</xdr:colOff>
      <xdr:row>23</xdr:row>
      <xdr:rowOff>114300</xdr:rowOff>
    </xdr:from>
    <xdr:to>
      <xdr:col>6</xdr:col>
      <xdr:colOff>85725</xdr:colOff>
      <xdr:row>24</xdr:row>
      <xdr:rowOff>66675</xdr:rowOff>
    </xdr:to>
    <xdr:pic>
      <xdr:nvPicPr>
        <xdr:cNvPr id="14" name="Imagen 1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30150" y="6705600"/>
          <a:ext cx="31146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133350</xdr:colOff>
      <xdr:row>26</xdr:row>
      <xdr:rowOff>76200</xdr:rowOff>
    </xdr:from>
    <xdr:to>
      <xdr:col>8</xdr:col>
      <xdr:colOff>114300</xdr:colOff>
      <xdr:row>27</xdr:row>
      <xdr:rowOff>133350</xdr:rowOff>
    </xdr:to>
    <xdr:sp macro="" textlink="">
      <xdr:nvSpPr>
        <xdr:cNvPr id="4" name="Rectángulo 3"/>
        <xdr:cNvSpPr/>
      </xdr:nvSpPr>
      <xdr:spPr>
        <a:xfrm>
          <a:off x="18897600" y="7467600"/>
          <a:ext cx="3086100" cy="304800"/>
        </a:xfrm>
        <a:prstGeom prst="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0</xdr:colOff>
      <xdr:row>16</xdr:row>
      <xdr:rowOff>0</xdr:rowOff>
    </xdr:from>
    <xdr:to>
      <xdr:col>7</xdr:col>
      <xdr:colOff>9525</xdr:colOff>
      <xdr:row>17</xdr:row>
      <xdr:rowOff>9525</xdr:rowOff>
    </xdr:to>
    <xdr:pic>
      <xdr:nvPicPr>
        <xdr:cNvPr id="11" name="Imagen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59100" y="4857750"/>
          <a:ext cx="31146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390525</xdr:colOff>
      <xdr:row>1</xdr:row>
      <xdr:rowOff>0</xdr:rowOff>
    </xdr:from>
    <xdr:to>
      <xdr:col>5</xdr:col>
      <xdr:colOff>1973155</xdr:colOff>
      <xdr:row>1</xdr:row>
      <xdr:rowOff>1144800</xdr:rowOff>
    </xdr:to>
    <xdr:pic>
      <xdr:nvPicPr>
        <xdr:cNvPr id="4" name="Imagen 2" descr="Encabezado de invierno&#10;&#10;Collage fotográfico de Word: invierno">
          <a:extLst>
            <a:ext uri="{FF2B5EF4-FFF2-40B4-BE49-F238E27FC236}">
              <a16:creationId xmlns:a16="http://schemas.microsoft.com/office/drawing/2014/main" id="{D06B980F-050B-4F77-94E3-B83C02279DB6}"/>
            </a:ext>
          </a:extLst>
        </xdr:cNvPr>
        <xdr:cNvPicPr>
          <a:picLocks noChangeAspect="1"/>
        </xdr:cNvPicPr>
      </xdr:nvPicPr>
      <xdr:blipFill rotWithShape="1">
        <a:blip xmlns:r="http://schemas.openxmlformats.org/officeDocument/2006/relationships" r:embed="rId1"/>
        <a:srcRect l="50744"/>
        <a:stretch/>
      </xdr:blipFill>
      <xdr:spPr>
        <a:xfrm>
          <a:off x="4314825" y="114300"/>
          <a:ext cx="4678255" cy="114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390525</xdr:colOff>
      <xdr:row>0</xdr:row>
      <xdr:rowOff>104188</xdr:rowOff>
    </xdr:from>
    <xdr:to>
      <xdr:col>5</xdr:col>
      <xdr:colOff>1974900</xdr:colOff>
      <xdr:row>1</xdr:row>
      <xdr:rowOff>1134688</xdr:rowOff>
    </xdr:to>
    <xdr:pic>
      <xdr:nvPicPr>
        <xdr:cNvPr id="2" name="Imagen 1" descr="Encabezado de primavera&#10;&#10;Collage fotográfico de Word: primavera">
          <a:extLst>
            <a:ext uri="{FF2B5EF4-FFF2-40B4-BE49-F238E27FC236}">
              <a16:creationId xmlns:a16="http://schemas.microsoft.com/office/drawing/2014/main" id="{00000000-0008-0000-0200-000002000000}"/>
            </a:ext>
          </a:extLst>
        </xdr:cNvPr>
        <xdr:cNvPicPr>
          <a:picLocks/>
        </xdr:cNvPicPr>
      </xdr:nvPicPr>
      <xdr:blipFill rotWithShape="1">
        <a:blip xmlns:r="http://schemas.openxmlformats.org/officeDocument/2006/relationships" r:embed="rId1"/>
        <a:srcRect l="49340"/>
        <a:stretch/>
      </xdr:blipFill>
      <xdr:spPr>
        <a:xfrm>
          <a:off x="4314825" y="104188"/>
          <a:ext cx="4680000" cy="114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390525</xdr:colOff>
      <xdr:row>0</xdr:row>
      <xdr:rowOff>104775</xdr:rowOff>
    </xdr:from>
    <xdr:to>
      <xdr:col>5</xdr:col>
      <xdr:colOff>1974900</xdr:colOff>
      <xdr:row>1</xdr:row>
      <xdr:rowOff>1135275</xdr:rowOff>
    </xdr:to>
    <xdr:pic>
      <xdr:nvPicPr>
        <xdr:cNvPr id="3" name="Imagen 3" descr="Encabezado de primavera&#10;&#10;Collage fotográfico de Word: primavera">
          <a:extLst>
            <a:ext uri="{FF2B5EF4-FFF2-40B4-BE49-F238E27FC236}">
              <a16:creationId xmlns:a16="http://schemas.microsoft.com/office/drawing/2014/main" id="{CF0A4A78-2508-4520-82DF-AB4A003B9F80}"/>
            </a:ext>
          </a:extLst>
        </xdr:cNvPr>
        <xdr:cNvPicPr>
          <a:picLocks/>
        </xdr:cNvPicPr>
      </xdr:nvPicPr>
      <xdr:blipFill rotWithShape="1">
        <a:blip xmlns:r="http://schemas.openxmlformats.org/officeDocument/2006/relationships" r:embed="rId1"/>
        <a:srcRect l="49340"/>
        <a:stretch/>
      </xdr:blipFill>
      <xdr:spPr>
        <a:xfrm>
          <a:off x="4314825" y="104775"/>
          <a:ext cx="4680000" cy="114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390525</xdr:colOff>
      <xdr:row>0</xdr:row>
      <xdr:rowOff>104775</xdr:rowOff>
    </xdr:from>
    <xdr:to>
      <xdr:col>5</xdr:col>
      <xdr:colOff>1974900</xdr:colOff>
      <xdr:row>1</xdr:row>
      <xdr:rowOff>1135275</xdr:rowOff>
    </xdr:to>
    <xdr:pic>
      <xdr:nvPicPr>
        <xdr:cNvPr id="3" name="Imagen 3" descr="Encabezado de primavera&#10;&#10;Collage fotográfico de Word: primavera">
          <a:extLst>
            <a:ext uri="{FF2B5EF4-FFF2-40B4-BE49-F238E27FC236}">
              <a16:creationId xmlns:a16="http://schemas.microsoft.com/office/drawing/2014/main" id="{87DECF39-7791-414E-8CF5-A0EBC3095117}"/>
            </a:ext>
          </a:extLst>
        </xdr:cNvPr>
        <xdr:cNvPicPr>
          <a:picLocks/>
        </xdr:cNvPicPr>
      </xdr:nvPicPr>
      <xdr:blipFill rotWithShape="1">
        <a:blip xmlns:r="http://schemas.openxmlformats.org/officeDocument/2006/relationships" r:embed="rId1"/>
        <a:srcRect l="49340"/>
        <a:stretch/>
      </xdr:blipFill>
      <xdr:spPr>
        <a:xfrm>
          <a:off x="4314825" y="104775"/>
          <a:ext cx="4680000" cy="1144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609600</xdr:colOff>
      <xdr:row>0</xdr:row>
      <xdr:rowOff>113713</xdr:rowOff>
    </xdr:from>
    <xdr:to>
      <xdr:col>8</xdr:col>
      <xdr:colOff>11005</xdr:colOff>
      <xdr:row>1</xdr:row>
      <xdr:rowOff>1144213</xdr:rowOff>
    </xdr:to>
    <xdr:pic>
      <xdr:nvPicPr>
        <xdr:cNvPr id="3" name="Imagen 2" descr="Encabezado de verano&#10;&#10;Collage fotográfico de Word: verano">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a:srcRect l="52950"/>
        <a:stretch/>
      </xdr:blipFill>
      <xdr:spPr>
        <a:xfrm>
          <a:off x="4533900" y="113713"/>
          <a:ext cx="4468705" cy="1144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609600</xdr:colOff>
      <xdr:row>1</xdr:row>
      <xdr:rowOff>0</xdr:rowOff>
    </xdr:from>
    <xdr:to>
      <xdr:col>8</xdr:col>
      <xdr:colOff>11005</xdr:colOff>
      <xdr:row>1</xdr:row>
      <xdr:rowOff>1144800</xdr:rowOff>
    </xdr:to>
    <xdr:pic>
      <xdr:nvPicPr>
        <xdr:cNvPr id="3" name="Imagen 3" descr="Encabezado de verano&#10;&#10;Collage fotográfico de Word: verano">
          <a:extLst>
            <a:ext uri="{FF2B5EF4-FFF2-40B4-BE49-F238E27FC236}">
              <a16:creationId xmlns:a16="http://schemas.microsoft.com/office/drawing/2014/main" id="{4977803F-DA84-4755-925F-F65ABA6E0F38}"/>
            </a:ext>
          </a:extLst>
        </xdr:cNvPr>
        <xdr:cNvPicPr>
          <a:picLocks noChangeAspect="1"/>
        </xdr:cNvPicPr>
      </xdr:nvPicPr>
      <xdr:blipFill rotWithShape="1">
        <a:blip xmlns:r="http://schemas.openxmlformats.org/officeDocument/2006/relationships" r:embed="rId1"/>
        <a:srcRect l="52950"/>
        <a:stretch/>
      </xdr:blipFill>
      <xdr:spPr>
        <a:xfrm>
          <a:off x="4533900" y="114300"/>
          <a:ext cx="4468705" cy="1144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609600</xdr:colOff>
      <xdr:row>1</xdr:row>
      <xdr:rowOff>0</xdr:rowOff>
    </xdr:from>
    <xdr:to>
      <xdr:col>8</xdr:col>
      <xdr:colOff>11005</xdr:colOff>
      <xdr:row>1</xdr:row>
      <xdr:rowOff>1144800</xdr:rowOff>
    </xdr:to>
    <xdr:pic>
      <xdr:nvPicPr>
        <xdr:cNvPr id="3" name="Imagen 3" descr="Encabezado de verano&#10;&#10;Collage fotográfico de Word: verano">
          <a:extLst>
            <a:ext uri="{FF2B5EF4-FFF2-40B4-BE49-F238E27FC236}">
              <a16:creationId xmlns:a16="http://schemas.microsoft.com/office/drawing/2014/main" id="{3DB56175-6E37-4D58-A542-A78247BFA1DF}"/>
            </a:ext>
          </a:extLst>
        </xdr:cNvPr>
        <xdr:cNvPicPr>
          <a:picLocks noChangeAspect="1"/>
        </xdr:cNvPicPr>
      </xdr:nvPicPr>
      <xdr:blipFill rotWithShape="1">
        <a:blip xmlns:r="http://schemas.openxmlformats.org/officeDocument/2006/relationships" r:embed="rId1"/>
        <a:srcRect l="52950"/>
        <a:stretch/>
      </xdr:blipFill>
      <xdr:spPr>
        <a:xfrm>
          <a:off x="4533900" y="114300"/>
          <a:ext cx="4468705" cy="114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428625</xdr:colOff>
      <xdr:row>0</xdr:row>
      <xdr:rowOff>113713</xdr:rowOff>
    </xdr:from>
    <xdr:to>
      <xdr:col>8</xdr:col>
      <xdr:colOff>1480</xdr:colOff>
      <xdr:row>1</xdr:row>
      <xdr:rowOff>1144213</xdr:rowOff>
    </xdr:to>
    <xdr:pic>
      <xdr:nvPicPr>
        <xdr:cNvPr id="3" name="Imagen 2" descr="Encabezado de otoño&#10;&#10;Collage fotográfico de Word: otoño">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a:srcRect l="51146"/>
        <a:stretch/>
      </xdr:blipFill>
      <xdr:spPr>
        <a:xfrm>
          <a:off x="4352925" y="113713"/>
          <a:ext cx="4640155" cy="1144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428625</xdr:colOff>
      <xdr:row>1</xdr:row>
      <xdr:rowOff>0</xdr:rowOff>
    </xdr:from>
    <xdr:to>
      <xdr:col>8</xdr:col>
      <xdr:colOff>1480</xdr:colOff>
      <xdr:row>1</xdr:row>
      <xdr:rowOff>1144800</xdr:rowOff>
    </xdr:to>
    <xdr:pic>
      <xdr:nvPicPr>
        <xdr:cNvPr id="3" name="Imagen 3" descr="Encabezado de otoño&#10;&#10;Collage fotográfico de Word: otoño">
          <a:extLst>
            <a:ext uri="{FF2B5EF4-FFF2-40B4-BE49-F238E27FC236}">
              <a16:creationId xmlns:a16="http://schemas.microsoft.com/office/drawing/2014/main" id="{82331A77-3BDD-43CF-A13D-AC50BCD854B5}"/>
            </a:ext>
          </a:extLst>
        </xdr:cNvPr>
        <xdr:cNvPicPr>
          <a:picLocks noChangeAspect="1"/>
        </xdr:cNvPicPr>
      </xdr:nvPicPr>
      <xdr:blipFill rotWithShape="1">
        <a:blip xmlns:r="http://schemas.openxmlformats.org/officeDocument/2006/relationships" r:embed="rId1"/>
        <a:srcRect l="51146"/>
        <a:stretch/>
      </xdr:blipFill>
      <xdr:spPr>
        <a:xfrm>
          <a:off x="4352925" y="114300"/>
          <a:ext cx="4640155" cy="1144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428625</xdr:colOff>
      <xdr:row>1</xdr:row>
      <xdr:rowOff>0</xdr:rowOff>
    </xdr:from>
    <xdr:to>
      <xdr:col>8</xdr:col>
      <xdr:colOff>1480</xdr:colOff>
      <xdr:row>1</xdr:row>
      <xdr:rowOff>1144800</xdr:rowOff>
    </xdr:to>
    <xdr:pic>
      <xdr:nvPicPr>
        <xdr:cNvPr id="3" name="Imagen 3" descr="Encabezado de otoño&#10;&#10;Collage fotográfico de Word: otoño">
          <a:extLst>
            <a:ext uri="{FF2B5EF4-FFF2-40B4-BE49-F238E27FC236}">
              <a16:creationId xmlns:a16="http://schemas.microsoft.com/office/drawing/2014/main" id="{BA5329CE-59AA-4D52-9FAC-2B9D03253DE0}"/>
            </a:ext>
          </a:extLst>
        </xdr:cNvPr>
        <xdr:cNvPicPr>
          <a:picLocks noChangeAspect="1"/>
        </xdr:cNvPicPr>
      </xdr:nvPicPr>
      <xdr:blipFill rotWithShape="1">
        <a:blip xmlns:r="http://schemas.openxmlformats.org/officeDocument/2006/relationships" r:embed="rId1"/>
        <a:srcRect l="51146"/>
        <a:stretch/>
      </xdr:blipFill>
      <xdr:spPr>
        <a:xfrm>
          <a:off x="4352925" y="114300"/>
          <a:ext cx="4640155" cy="1144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390525</xdr:colOff>
      <xdr:row>1</xdr:row>
      <xdr:rowOff>0</xdr:rowOff>
    </xdr:from>
    <xdr:to>
      <xdr:col>8</xdr:col>
      <xdr:colOff>1480</xdr:colOff>
      <xdr:row>1</xdr:row>
      <xdr:rowOff>1144800</xdr:rowOff>
    </xdr:to>
    <xdr:pic>
      <xdr:nvPicPr>
        <xdr:cNvPr id="4" name="Imagen 3" descr="Encabezado de invierno&#10;&#10;Collage fotográfico de Word: invierno">
          <a:extLst>
            <a:ext uri="{FF2B5EF4-FFF2-40B4-BE49-F238E27FC236}">
              <a16:creationId xmlns:a16="http://schemas.microsoft.com/office/drawing/2014/main" id="{024FD11D-B9A8-4260-88B2-8E748882CEB9}"/>
            </a:ext>
          </a:extLst>
        </xdr:cNvPr>
        <xdr:cNvPicPr>
          <a:picLocks noChangeAspect="1"/>
        </xdr:cNvPicPr>
      </xdr:nvPicPr>
      <xdr:blipFill rotWithShape="1">
        <a:blip xmlns:r="http://schemas.openxmlformats.org/officeDocument/2006/relationships" r:embed="rId1"/>
        <a:srcRect l="50744"/>
        <a:stretch/>
      </xdr:blipFill>
      <xdr:spPr>
        <a:xfrm>
          <a:off x="4314825" y="114300"/>
          <a:ext cx="4678255" cy="114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6">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59999389629810485"/>
    <pageSetUpPr autoPageBreaks="0" fitToPage="1"/>
  </sheetPr>
  <dimension ref="A1:L27"/>
  <sheetViews>
    <sheetView showGridLines="0" showRowColHeaders="0" zoomScale="50" zoomScaleNormal="50" workbookViewId="0">
      <selection activeCell="B21" sqref="B21"/>
    </sheetView>
  </sheetViews>
  <sheetFormatPr baseColWidth="10" defaultColWidth="8.75" defaultRowHeight="16.5" x14ac:dyDescent="0.3"/>
  <cols>
    <col min="1" max="1" width="1.625" style="1" customWidth="1"/>
    <col min="2" max="8" width="40.625" style="1" customWidth="1"/>
    <col min="9" max="9" width="1.625" style="1" customWidth="1"/>
    <col min="10" max="10" width="8.625" style="1" customWidth="1"/>
    <col min="11" max="11" width="18.875" style="1" customWidth="1"/>
    <col min="12" max="12" width="18.875" style="1" bestFit="1" customWidth="1"/>
    <col min="13" max="13" width="1.625" style="1" customWidth="1"/>
    <col min="14" max="16384" width="8.75" style="1"/>
  </cols>
  <sheetData>
    <row r="1" spans="1:12" ht="9" customHeight="1" x14ac:dyDescent="0.3">
      <c r="I1" s="1" t="s">
        <v>1</v>
      </c>
    </row>
    <row r="2" spans="1:12" ht="96" customHeight="1" x14ac:dyDescent="0.3">
      <c r="B2" s="73" t="str">
        <f>"Enero "&amp;CalendarYear</f>
        <v>Enero 2026</v>
      </c>
      <c r="C2" s="73"/>
      <c r="D2" s="73"/>
      <c r="E2" s="2"/>
      <c r="F2" s="2"/>
      <c r="G2" s="2"/>
      <c r="H2" s="3"/>
      <c r="K2" s="33"/>
      <c r="L2" s="33"/>
    </row>
    <row r="3" spans="1:12" s="23" customFormat="1" ht="24" customHeight="1" x14ac:dyDescent="0.3">
      <c r="A3" s="8"/>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c r="K3" s="77" t="s">
        <v>2</v>
      </c>
      <c r="L3" s="77"/>
    </row>
    <row r="4" spans="1:12" s="23" customFormat="1" ht="20.100000000000001" customHeight="1" x14ac:dyDescent="0.3">
      <c r="A4" s="4"/>
      <c r="B4" s="31">
        <f t="array" ref="B4:H4">DaysAndWeeks+DATE(CalendarYear,1,1)-WEEKDAY(DATE(CalendarYear,1,1),(WeekStart="Monday")+1)+1</f>
        <v>46019</v>
      </c>
      <c r="C4" s="31">
        <v>46020</v>
      </c>
      <c r="D4" s="31">
        <v>46021</v>
      </c>
      <c r="E4" s="31">
        <v>46022</v>
      </c>
      <c r="F4" s="31">
        <v>46023</v>
      </c>
      <c r="G4" s="31">
        <v>46024</v>
      </c>
      <c r="H4" s="31">
        <v>46025</v>
      </c>
      <c r="K4" s="34" t="s">
        <v>3</v>
      </c>
      <c r="L4" s="34" t="s">
        <v>4</v>
      </c>
    </row>
    <row r="5" spans="1:12" s="23" customFormat="1" ht="20.100000000000001" customHeight="1" x14ac:dyDescent="0.3">
      <c r="A5" s="4"/>
      <c r="B5" s="29"/>
      <c r="C5" s="37" t="s">
        <v>6</v>
      </c>
      <c r="D5" s="37" t="s">
        <v>9</v>
      </c>
      <c r="E5" s="37" t="s">
        <v>12</v>
      </c>
      <c r="F5" s="29" t="s">
        <v>15</v>
      </c>
      <c r="G5" s="37" t="s">
        <v>17</v>
      </c>
      <c r="H5" s="37" t="s">
        <v>20</v>
      </c>
      <c r="K5" s="34"/>
      <c r="L5" s="34"/>
    </row>
    <row r="6" spans="1:12" s="23" customFormat="1" ht="20.100000000000001" customHeight="1" x14ac:dyDescent="0.3">
      <c r="A6" s="4"/>
      <c r="B6" s="29"/>
      <c r="C6" s="37" t="s">
        <v>7</v>
      </c>
      <c r="D6" s="29" t="s">
        <v>10</v>
      </c>
      <c r="E6" s="37" t="s">
        <v>13</v>
      </c>
      <c r="F6" s="42" t="s">
        <v>38</v>
      </c>
      <c r="G6" s="37" t="s">
        <v>18</v>
      </c>
      <c r="H6" s="37" t="s">
        <v>21</v>
      </c>
      <c r="K6" s="34"/>
      <c r="L6" s="34"/>
    </row>
    <row r="7" spans="1:12" s="24" customFormat="1" ht="20.100000000000001" customHeight="1" x14ac:dyDescent="0.3">
      <c r="A7" s="10"/>
      <c r="B7" s="30"/>
      <c r="C7" s="36" t="s">
        <v>8</v>
      </c>
      <c r="D7" s="36" t="s">
        <v>11</v>
      </c>
      <c r="E7" s="30" t="s">
        <v>14</v>
      </c>
      <c r="F7" s="30" t="s">
        <v>16</v>
      </c>
      <c r="G7" s="30" t="s">
        <v>19</v>
      </c>
      <c r="H7" s="30" t="s">
        <v>22</v>
      </c>
      <c r="K7" s="35">
        <v>2026</v>
      </c>
      <c r="L7" s="35" t="s">
        <v>5</v>
      </c>
    </row>
    <row r="8" spans="1:12" s="23" customFormat="1" ht="20.100000000000001" customHeight="1" x14ac:dyDescent="0.3">
      <c r="A8" s="4"/>
      <c r="B8" s="31">
        <f t="array" ref="B8:H8">DaysAndWeeks+DATE(CalendarYear,1,1)-WEEKDAY(DATE(CalendarYear,1,1),(WeekStart="Monday")+1)+8</f>
        <v>46026</v>
      </c>
      <c r="C8" s="31">
        <v>46027</v>
      </c>
      <c r="D8" s="31">
        <v>46028</v>
      </c>
      <c r="E8" s="31">
        <v>46029</v>
      </c>
      <c r="F8" s="31">
        <v>46030</v>
      </c>
      <c r="G8" s="31">
        <v>46031</v>
      </c>
      <c r="H8" s="31">
        <v>46032</v>
      </c>
    </row>
    <row r="9" spans="1:12" s="23" customFormat="1" ht="20.100000000000001" customHeight="1" x14ac:dyDescent="0.3">
      <c r="A9" s="4"/>
      <c r="B9" s="29" t="s">
        <v>32</v>
      </c>
      <c r="C9" s="37" t="s">
        <v>25</v>
      </c>
      <c r="D9" s="29" t="s">
        <v>52</v>
      </c>
      <c r="E9" s="29" t="s">
        <v>30</v>
      </c>
      <c r="F9" s="40" t="s">
        <v>45</v>
      </c>
      <c r="G9" s="37" t="s">
        <v>48</v>
      </c>
      <c r="H9" s="29" t="s">
        <v>23</v>
      </c>
    </row>
    <row r="10" spans="1:12" s="23" customFormat="1" ht="20.100000000000001" customHeight="1" x14ac:dyDescent="0.3">
      <c r="A10" s="4"/>
      <c r="B10" s="29" t="s">
        <v>35</v>
      </c>
      <c r="C10" s="29" t="s">
        <v>9</v>
      </c>
      <c r="D10" s="29" t="s">
        <v>53</v>
      </c>
      <c r="E10" s="29" t="s">
        <v>34</v>
      </c>
      <c r="F10" s="37" t="s">
        <v>46</v>
      </c>
      <c r="G10" s="29" t="s">
        <v>42</v>
      </c>
      <c r="H10" s="29" t="s">
        <v>28</v>
      </c>
    </row>
    <row r="11" spans="1:12" s="24" customFormat="1" ht="20.100000000000001" customHeight="1" x14ac:dyDescent="0.3">
      <c r="A11" s="10"/>
      <c r="B11" s="43" t="s">
        <v>40</v>
      </c>
      <c r="C11" s="30" t="s">
        <v>10</v>
      </c>
      <c r="D11" s="30" t="s">
        <v>54</v>
      </c>
      <c r="E11" s="30" t="s">
        <v>14</v>
      </c>
      <c r="F11" s="30" t="s">
        <v>7</v>
      </c>
      <c r="G11" s="30" t="s">
        <v>19</v>
      </c>
      <c r="H11" s="36" t="s">
        <v>29</v>
      </c>
    </row>
    <row r="12" spans="1:12" s="23" customFormat="1" ht="20.100000000000001" customHeight="1" x14ac:dyDescent="0.3">
      <c r="A12" s="4"/>
      <c r="B12" s="31">
        <f t="array" ref="B12:H12">DaysAndWeeks+DATE(CalendarYear,1,1)-WEEKDAY(DATE(CalendarYear,1,1),(WeekStart="Monday")+1)+15</f>
        <v>46033</v>
      </c>
      <c r="C12" s="31">
        <v>46034</v>
      </c>
      <c r="D12" s="31">
        <v>46035</v>
      </c>
      <c r="E12" s="31">
        <v>46036</v>
      </c>
      <c r="F12" s="31">
        <v>46037</v>
      </c>
      <c r="G12" s="31">
        <v>46038</v>
      </c>
      <c r="H12" s="31">
        <v>46039</v>
      </c>
    </row>
    <row r="13" spans="1:12" s="23" customFormat="1" ht="20.100000000000001" customHeight="1" x14ac:dyDescent="0.3">
      <c r="A13" s="4"/>
      <c r="B13" s="40" t="s">
        <v>37</v>
      </c>
      <c r="C13" s="23" t="s">
        <v>8</v>
      </c>
      <c r="D13" s="37" t="s">
        <v>27</v>
      </c>
      <c r="E13" s="29" t="s">
        <v>31</v>
      </c>
      <c r="F13" s="29" t="s">
        <v>16</v>
      </c>
      <c r="G13" s="23" t="s">
        <v>12</v>
      </c>
      <c r="H13" s="30" t="s">
        <v>23</v>
      </c>
    </row>
    <row r="14" spans="1:12" s="23" customFormat="1" ht="20.100000000000001" customHeight="1" x14ac:dyDescent="0.3">
      <c r="A14" s="4"/>
      <c r="B14" s="29" t="s">
        <v>36</v>
      </c>
      <c r="C14" s="29" t="s">
        <v>6</v>
      </c>
      <c r="D14" s="29" t="s">
        <v>18</v>
      </c>
      <c r="E14" s="37" t="s">
        <v>34</v>
      </c>
      <c r="F14" s="45" t="s">
        <v>10</v>
      </c>
      <c r="G14" s="29" t="s">
        <v>42</v>
      </c>
      <c r="H14" s="37" t="s">
        <v>28</v>
      </c>
    </row>
    <row r="15" spans="1:12" s="24" customFormat="1" ht="20.100000000000001" customHeight="1" x14ac:dyDescent="0.3">
      <c r="A15" s="10"/>
      <c r="B15" s="30" t="s">
        <v>21</v>
      </c>
      <c r="C15" s="30" t="s">
        <v>40</v>
      </c>
      <c r="D15" s="30" t="s">
        <v>47</v>
      </c>
      <c r="E15" s="30" t="s">
        <v>7</v>
      </c>
      <c r="F15" s="30" t="s">
        <v>13</v>
      </c>
      <c r="G15" s="29" t="s">
        <v>32</v>
      </c>
      <c r="H15" s="44" t="s">
        <v>51</v>
      </c>
    </row>
    <row r="16" spans="1:12" s="23" customFormat="1" ht="20.100000000000001" customHeight="1" x14ac:dyDescent="0.3">
      <c r="A16" s="4"/>
      <c r="B16" s="31">
        <f t="array" ref="B16:H16">DaysAndWeeks+DATE(CalendarYear,1,1)-WEEKDAY(DATE(CalendarYear,1,1),(WeekStart="Monday")+1)+22</f>
        <v>46040</v>
      </c>
      <c r="C16" s="31">
        <v>46041</v>
      </c>
      <c r="D16" s="31">
        <v>46042</v>
      </c>
      <c r="E16" s="31">
        <v>46043</v>
      </c>
      <c r="F16" s="31">
        <v>46044</v>
      </c>
      <c r="G16" s="31">
        <v>46045</v>
      </c>
      <c r="H16" s="31">
        <v>46046</v>
      </c>
    </row>
    <row r="17" spans="1:8" s="23" customFormat="1" ht="20.100000000000001" customHeight="1" x14ac:dyDescent="0.3">
      <c r="A17" s="4"/>
      <c r="B17" s="45" t="s">
        <v>57</v>
      </c>
      <c r="C17" s="45" t="s">
        <v>10</v>
      </c>
      <c r="D17" s="29" t="s">
        <v>46</v>
      </c>
      <c r="E17" s="29" t="s">
        <v>6</v>
      </c>
      <c r="F17" s="37" t="s">
        <v>26</v>
      </c>
      <c r="H17" s="29" t="s">
        <v>44</v>
      </c>
    </row>
    <row r="18" spans="1:8" s="23" customFormat="1" ht="20.100000000000001" customHeight="1" x14ac:dyDescent="0.3">
      <c r="A18" s="4"/>
      <c r="B18" s="41" t="s">
        <v>36</v>
      </c>
      <c r="C18" s="23" t="s">
        <v>8</v>
      </c>
      <c r="D18" s="45" t="s">
        <v>41</v>
      </c>
      <c r="E18" s="29" t="s">
        <v>30</v>
      </c>
      <c r="F18" s="45" t="s">
        <v>45</v>
      </c>
      <c r="G18" s="48" t="s">
        <v>18</v>
      </c>
      <c r="H18" s="37" t="s">
        <v>29</v>
      </c>
    </row>
    <row r="19" spans="1:8" s="24" customFormat="1" ht="20.100000000000001" customHeight="1" x14ac:dyDescent="0.3">
      <c r="A19" s="10"/>
      <c r="B19" s="44" t="s">
        <v>58</v>
      </c>
      <c r="C19" s="32" t="s">
        <v>14</v>
      </c>
      <c r="D19" s="46" t="s">
        <v>49</v>
      </c>
      <c r="E19" s="46" t="s">
        <v>40</v>
      </c>
      <c r="F19" s="46" t="s">
        <v>13</v>
      </c>
      <c r="G19" s="32" t="s">
        <v>12</v>
      </c>
      <c r="H19" s="32" t="s">
        <v>50</v>
      </c>
    </row>
    <row r="20" spans="1:8" s="23" customFormat="1" ht="20.100000000000001" customHeight="1" x14ac:dyDescent="0.3">
      <c r="A20" s="4"/>
      <c r="B20" s="31">
        <f t="array" ref="B20:H20">DaysAndWeeks+DATE(CalendarYear,1,1)-WEEKDAY(DATE(CalendarYear,1,1),(WeekStart="Monday")+1)+29</f>
        <v>46047</v>
      </c>
      <c r="C20" s="31">
        <v>46048</v>
      </c>
      <c r="D20" s="31">
        <v>46049</v>
      </c>
      <c r="E20" s="31">
        <v>46050</v>
      </c>
      <c r="F20" s="31">
        <v>46051</v>
      </c>
      <c r="G20" s="31">
        <v>46052</v>
      </c>
      <c r="H20" s="31">
        <v>46053</v>
      </c>
    </row>
    <row r="21" spans="1:8" s="23" customFormat="1" ht="20.100000000000001" customHeight="1" x14ac:dyDescent="0.3">
      <c r="A21" s="4"/>
      <c r="B21" s="29" t="s">
        <v>34</v>
      </c>
      <c r="C21" s="29" t="s">
        <v>6</v>
      </c>
      <c r="D21" s="44" t="s">
        <v>14</v>
      </c>
      <c r="E21" s="29" t="s">
        <v>40</v>
      </c>
      <c r="F21" s="29" t="s">
        <v>47</v>
      </c>
      <c r="G21" s="29" t="s">
        <v>24</v>
      </c>
      <c r="H21" s="37" t="s">
        <v>33</v>
      </c>
    </row>
    <row r="22" spans="1:8" s="23" customFormat="1" ht="20.100000000000001" customHeight="1" x14ac:dyDescent="0.3">
      <c r="A22" s="4"/>
      <c r="B22" s="37" t="s">
        <v>37</v>
      </c>
      <c r="C22" s="46" t="s">
        <v>46</v>
      </c>
      <c r="D22" s="36" t="s">
        <v>27</v>
      </c>
      <c r="E22" s="29" t="s">
        <v>39</v>
      </c>
      <c r="F22" s="38"/>
      <c r="G22" s="29" t="s">
        <v>42</v>
      </c>
      <c r="H22" s="29" t="s">
        <v>21</v>
      </c>
    </row>
    <row r="23" spans="1:8" s="24" customFormat="1" ht="20.100000000000001" customHeight="1" x14ac:dyDescent="0.3">
      <c r="A23" s="10"/>
      <c r="B23" s="36" t="s">
        <v>33</v>
      </c>
      <c r="C23" s="24" t="s">
        <v>8</v>
      </c>
      <c r="D23" s="50" t="s">
        <v>10</v>
      </c>
      <c r="E23" s="30" t="s">
        <v>30</v>
      </c>
      <c r="F23" s="30" t="s">
        <v>13</v>
      </c>
      <c r="G23" s="30" t="s">
        <v>32</v>
      </c>
      <c r="H23" s="44" t="s">
        <v>20</v>
      </c>
    </row>
    <row r="24" spans="1:8" s="23" customFormat="1" ht="24" customHeight="1" x14ac:dyDescent="0.3">
      <c r="A24" s="4"/>
      <c r="B24" s="31">
        <f t="array" ref="B24:C24">DaysAndWeeks+DATE(CalendarYear,1,1)-WEEKDAY(DATE(CalendarYear,1,1),(WeekStart="Monday")+1)+36</f>
        <v>46054</v>
      </c>
      <c r="C24" s="31">
        <v>46055</v>
      </c>
      <c r="D24" s="74" t="s">
        <v>0</v>
      </c>
      <c r="E24" s="74"/>
      <c r="F24" s="74"/>
      <c r="G24" s="74"/>
      <c r="H24" s="75"/>
    </row>
    <row r="25" spans="1:8" s="23" customFormat="1" ht="20.100000000000001" customHeight="1" x14ac:dyDescent="0.3">
      <c r="A25" s="4"/>
      <c r="B25" s="56" t="s">
        <v>66</v>
      </c>
      <c r="C25" s="29" t="s">
        <v>25</v>
      </c>
      <c r="D25" s="47" t="s">
        <v>27</v>
      </c>
      <c r="E25" s="52" t="s">
        <v>56</v>
      </c>
      <c r="F25" s="39" t="s">
        <v>15</v>
      </c>
      <c r="G25" s="39" t="s">
        <v>43</v>
      </c>
      <c r="H25" s="51" t="s">
        <v>23</v>
      </c>
    </row>
    <row r="26" spans="1:8" s="23" customFormat="1" ht="20.100000000000001" customHeight="1" x14ac:dyDescent="0.3">
      <c r="A26" s="4"/>
      <c r="B26" s="29" t="s">
        <v>7</v>
      </c>
      <c r="C26" s="23" t="s">
        <v>27</v>
      </c>
      <c r="D26" s="39" t="s">
        <v>41</v>
      </c>
      <c r="E26" s="47" t="s">
        <v>55</v>
      </c>
      <c r="F26" s="39" t="s">
        <v>16</v>
      </c>
      <c r="G26" s="39" t="s">
        <v>19</v>
      </c>
      <c r="H26" s="30" t="s">
        <v>51</v>
      </c>
    </row>
    <row r="27" spans="1:8" s="24" customFormat="1" ht="20.100000000000001" customHeight="1" x14ac:dyDescent="0.3">
      <c r="A27" s="10"/>
      <c r="B27" s="46" t="s">
        <v>50</v>
      </c>
      <c r="C27" s="49"/>
      <c r="D27" s="76"/>
      <c r="E27" s="76"/>
      <c r="F27" s="76"/>
      <c r="G27" s="76"/>
      <c r="H27" s="76"/>
    </row>
  </sheetData>
  <mergeCells count="4">
    <mergeCell ref="B2:D2"/>
    <mergeCell ref="D24:H24"/>
    <mergeCell ref="D27:H27"/>
    <mergeCell ref="K3:L3"/>
  </mergeCells>
  <phoneticPr fontId="2" type="noConversion"/>
  <conditionalFormatting sqref="B20:H20 B24:C25 C17 B22 C21 E21:H22 B26">
    <cfRule type="expression" dxfId="25" priority="24">
      <formula>AND(DAY(B17)&gt;=1,DAY(B17)&lt;=15)</formula>
    </cfRule>
  </conditionalFormatting>
  <conditionalFormatting sqref="B4:G5 B6:E6 G6">
    <cfRule type="expression" dxfId="24" priority="23">
      <formula>DAY(B4)&gt;8</formula>
    </cfRule>
  </conditionalFormatting>
  <dataValidations count="13">
    <dataValidation type="list" errorStyle="warning" allowBlank="1" showInputMessage="1" showErrorMessage="1" error="Seleccione un día de la lista. Seleccione Cancelar y, después, presione ALT + Flecha abajo para seleccionar el día de la lista desplegable" prompt="Seleccione el día de inicio de la semana en esta celda. Presione ALT + Flecha abajo para abrir la lista desplegable, presione Flecha abajo y después ENTRAR para realizar la selección" sqref="L7">
      <formula1>"domingo, lunes"</formula1>
    </dataValidation>
    <dataValidation allowBlank="1" showInputMessage="1" showErrorMessage="1" prompt="Cree un calendario de un mes personalizado en este libro. Personalice el año y el día de inicio de la semana para todos los meses de esta hoja de cálculo de enero. Cada mes se encuentra en una hoja de cálculo independiente." sqref="A1"/>
    <dataValidation allowBlank="1" showInputMessage="1" showErrorMessage="1" prompt="Escriba el año en la celda inferior." sqref="K4:K6"/>
    <dataValidation allowBlank="1" showInputMessage="1" showErrorMessage="1" prompt="Seleccione el día de inicio de la semana en la celda inferior." sqref="L4:L6"/>
    <dataValidation allowBlank="1" showInputMessage="1" showErrorMessage="1" prompt="Escriba el año en esta celda" sqref="K7"/>
    <dataValidation allowBlank="1" showInputMessage="1" showErrorMessage="1" prompt="Esta fila contiene los nombres de los días laborables de este calendario. Esta celda contiene el día de inicio de la semana. Para cambiar el día de inicio de la semana, escriba un nuevo día laborable en la celda L5, en esta hoja de cálculo." sqref="B3"/>
    <dataValidation allowBlank="1" showInputMessage="1" showErrorMessage="1" prompt="Esta fila y las filas 6, 8, 10, 12 y 14 contienen días naturales de la semana. Si esta celda no contiene el número 1, se trata de un día del mes anterior. Escriba notas en la celda D15." sqref="B4:B6"/>
    <dataValidation allowBlank="1" showInputMessage="1" showErrorMessage="1" prompt="El año de esta celda se actualiza automáticamente según el año especificado en la celda K5. El calendario siguiente incluye fechas de los meses anterior y posterior con un sombreado de fuente más claro." sqref="B2:D2"/>
    <dataValidation allowBlank="1" showInputMessage="1" showErrorMessage="1" prompt="El día de la semana se determinará automáticamente" sqref="C3:H3"/>
    <dataValidation allowBlank="1" showInputMessage="1" showErrorMessage="1" prompt="Las celdas de esta fila y las filas 7, 9, 11, 13 y 15 son para escribir notas diarias relacionadas con el día natural de la celda anterior." sqref="B7"/>
    <dataValidation allowBlank="1" showInputMessage="1" prompt="Escriba las notas del mes en esta celda." sqref="D27:H27"/>
    <dataValidation allowBlank="1" showInputMessage="1" prompt="Escriba las notas del mes en la celda inferior." sqref="D24:G26 H24"/>
    <dataValidation allowBlank="1" showInputMessage="1" showErrorMessage="1" prompt="Escriba el año y seleccione el día de inicio del calendario en las celdas siguientes. Estas celdas de configuración del calendario no se imprimirán." sqref="K3"/>
  </dataValidations>
  <printOptions horizontalCentered="1"/>
  <pageMargins left="0.25" right="0.25" top="0.5" bottom="0.5" header="0.3" footer="0.3"/>
  <pageSetup paperSize="9" orientation="landscape" r:id="rId1"/>
  <headerFooter differentFirst="1"/>
  <customProperties>
    <customPr name="SheetChanged" r:id="rId2"/>
  </customProperties>
  <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8" tint="0.59999389629810485"/>
    <pageSetUpPr fitToPage="1"/>
  </sheetPr>
  <dimension ref="A1:I25"/>
  <sheetViews>
    <sheetView showGridLines="0" showRowColHeaders="0" zoomScale="60" zoomScaleNormal="60" workbookViewId="0">
      <selection activeCell="C23" sqref="C23"/>
    </sheetView>
  </sheetViews>
  <sheetFormatPr baseColWidth="10" defaultColWidth="8.75" defaultRowHeight="16.5" x14ac:dyDescent="0.3"/>
  <cols>
    <col min="1" max="1" width="1.625" style="1" customWidth="1"/>
    <col min="2" max="8" width="40.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73" t="str">
        <f>"Febrero "&amp;CalendarYear</f>
        <v>Febrero 2026</v>
      </c>
      <c r="C2" s="73"/>
      <c r="D2" s="73"/>
      <c r="E2" s="2"/>
      <c r="F2" s="2"/>
      <c r="G2" s="2"/>
      <c r="H2" s="3"/>
    </row>
    <row r="3" spans="1:9" s="23" customFormat="1" ht="24" customHeight="1" x14ac:dyDescent="0.3">
      <c r="A3" s="8"/>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row>
    <row r="4" spans="1:9" s="23" customFormat="1" ht="20.100000000000001" customHeight="1" x14ac:dyDescent="0.3">
      <c r="A4" s="4"/>
      <c r="B4" s="54">
        <f t="array" ref="B4:H4">DaysAndWeeks+DATE(CalendarYear,2,1)-WEEKDAY(DATE(CalendarYear,2,1),(WeekStart="Monday")+1)+1</f>
        <v>46054</v>
      </c>
      <c r="C4" s="54">
        <v>46055</v>
      </c>
      <c r="D4" s="54">
        <v>46056</v>
      </c>
      <c r="E4" s="54">
        <v>46057</v>
      </c>
      <c r="F4" s="54">
        <v>46058</v>
      </c>
      <c r="G4" s="54">
        <v>46059</v>
      </c>
      <c r="H4" s="54">
        <v>46060</v>
      </c>
    </row>
    <row r="5" spans="1:9" s="23" customFormat="1" ht="20.100000000000001" customHeight="1" x14ac:dyDescent="0.3">
      <c r="A5" s="4"/>
      <c r="B5" s="29" t="s">
        <v>66</v>
      </c>
      <c r="C5" s="55" t="s">
        <v>25</v>
      </c>
      <c r="D5" s="47" t="s">
        <v>38</v>
      </c>
      <c r="E5" s="29" t="s">
        <v>68</v>
      </c>
      <c r="F5" s="37" t="s">
        <v>15</v>
      </c>
      <c r="G5" s="37" t="s">
        <v>60</v>
      </c>
      <c r="H5" s="40" t="s">
        <v>23</v>
      </c>
    </row>
    <row r="6" spans="1:9" s="23" customFormat="1" ht="20.100000000000001" customHeight="1" x14ac:dyDescent="0.3">
      <c r="A6" s="4"/>
      <c r="B6" s="37" t="s">
        <v>7</v>
      </c>
      <c r="C6" s="37" t="s">
        <v>27</v>
      </c>
      <c r="D6" s="39" t="s">
        <v>41</v>
      </c>
      <c r="E6" s="29" t="s">
        <v>63</v>
      </c>
      <c r="F6" s="29" t="s">
        <v>45</v>
      </c>
      <c r="G6" s="37" t="s">
        <v>42</v>
      </c>
      <c r="H6" s="29" t="s">
        <v>48</v>
      </c>
    </row>
    <row r="7" spans="1:9" s="24" customFormat="1" ht="20.100000000000001" customHeight="1" x14ac:dyDescent="0.3">
      <c r="A7" s="10"/>
      <c r="B7" s="30" t="s">
        <v>50</v>
      </c>
      <c r="C7" s="57" t="s">
        <v>40</v>
      </c>
      <c r="D7" s="30" t="s">
        <v>46</v>
      </c>
      <c r="E7" s="30" t="s">
        <v>30</v>
      </c>
      <c r="F7" s="37" t="s">
        <v>16</v>
      </c>
      <c r="G7" s="30" t="s">
        <v>19</v>
      </c>
      <c r="H7" s="30" t="s">
        <v>59</v>
      </c>
    </row>
    <row r="8" spans="1:9" s="23" customFormat="1" ht="20.100000000000001" customHeight="1" x14ac:dyDescent="0.3">
      <c r="A8" s="4"/>
      <c r="B8" s="54">
        <f t="array" ref="B8:H8">DaysAndWeeks+DATE(CalendarYear,2,1)-WEEKDAY(DATE(CalendarYear,2,1),(WeekStart="Monday")+1)+8</f>
        <v>46061</v>
      </c>
      <c r="C8" s="54">
        <v>46062</v>
      </c>
      <c r="D8" s="54">
        <v>46063</v>
      </c>
      <c r="E8" s="54">
        <v>46064</v>
      </c>
      <c r="F8" s="54">
        <v>46065</v>
      </c>
      <c r="G8" s="54">
        <v>46066</v>
      </c>
      <c r="H8" s="54">
        <v>46067</v>
      </c>
    </row>
    <row r="9" spans="1:9" s="23" customFormat="1" ht="20.100000000000001" customHeight="1" x14ac:dyDescent="0.3">
      <c r="A9" s="4"/>
      <c r="B9" s="29" t="s">
        <v>61</v>
      </c>
      <c r="C9" s="29" t="s">
        <v>7</v>
      </c>
      <c r="D9" s="29" t="s">
        <v>41</v>
      </c>
      <c r="E9" s="29" t="s">
        <v>31</v>
      </c>
      <c r="F9" s="23" t="s">
        <v>68</v>
      </c>
      <c r="G9" s="29" t="s">
        <v>32</v>
      </c>
      <c r="H9" s="29" t="s">
        <v>33</v>
      </c>
    </row>
    <row r="10" spans="1:9" s="23" customFormat="1" ht="20.100000000000001" customHeight="1" x14ac:dyDescent="0.3">
      <c r="A10" s="4"/>
      <c r="B10" s="29" t="s">
        <v>21</v>
      </c>
      <c r="C10" s="29" t="s">
        <v>8</v>
      </c>
      <c r="D10" s="29" t="s">
        <v>27</v>
      </c>
      <c r="E10" s="29" t="s">
        <v>39</v>
      </c>
      <c r="F10" s="29" t="s">
        <v>11</v>
      </c>
      <c r="G10" s="45" t="s">
        <v>70</v>
      </c>
      <c r="H10" s="29" t="s">
        <v>28</v>
      </c>
    </row>
    <row r="11" spans="1:9" s="24" customFormat="1" ht="20.100000000000001" customHeight="1" x14ac:dyDescent="0.3">
      <c r="A11" s="10"/>
      <c r="B11" s="30" t="s">
        <v>36</v>
      </c>
      <c r="C11" s="30" t="s">
        <v>40</v>
      </c>
      <c r="D11" s="60" t="s">
        <v>46</v>
      </c>
      <c r="E11" s="30" t="s">
        <v>6</v>
      </c>
      <c r="F11" s="30" t="s">
        <v>16</v>
      </c>
      <c r="G11" s="42" t="s">
        <v>38</v>
      </c>
      <c r="H11" s="30" t="s">
        <v>59</v>
      </c>
    </row>
    <row r="12" spans="1:9" s="23" customFormat="1" ht="20.100000000000001" customHeight="1" x14ac:dyDescent="0.3">
      <c r="A12" s="4"/>
      <c r="B12" s="54">
        <f t="array" ref="B12:H12">DaysAndWeeks+DATE(CalendarYear,2,1)-WEEKDAY(DATE(CalendarYear,2,1),(WeekStart="Monday")+1)+15</f>
        <v>46068</v>
      </c>
      <c r="C12" s="54">
        <v>46069</v>
      </c>
      <c r="D12" s="54">
        <v>46070</v>
      </c>
      <c r="E12" s="54">
        <v>46071</v>
      </c>
      <c r="F12" s="54">
        <v>46072</v>
      </c>
      <c r="G12" s="54">
        <v>46073</v>
      </c>
      <c r="H12" s="54">
        <v>46074</v>
      </c>
    </row>
    <row r="13" spans="1:9" s="23" customFormat="1" ht="20.100000000000001" customHeight="1" x14ac:dyDescent="0.3">
      <c r="A13" s="4"/>
      <c r="B13" s="29" t="s">
        <v>66</v>
      </c>
      <c r="C13" s="29" t="s">
        <v>17</v>
      </c>
      <c r="D13" s="45" t="s">
        <v>11</v>
      </c>
      <c r="E13" s="29" t="s">
        <v>6</v>
      </c>
      <c r="F13" s="29" t="s">
        <v>26</v>
      </c>
      <c r="G13" s="29" t="s">
        <v>12</v>
      </c>
      <c r="H13" s="29" t="s">
        <v>23</v>
      </c>
    </row>
    <row r="14" spans="1:9" s="23" customFormat="1" ht="20.100000000000001" customHeight="1" x14ac:dyDescent="0.3">
      <c r="A14" s="4"/>
      <c r="B14" s="37" t="s">
        <v>44</v>
      </c>
      <c r="C14" s="29" t="s">
        <v>8</v>
      </c>
      <c r="D14" s="29" t="s">
        <v>62</v>
      </c>
      <c r="E14" s="29" t="s">
        <v>30</v>
      </c>
      <c r="F14" s="46" t="s">
        <v>70</v>
      </c>
      <c r="G14" s="29" t="s">
        <v>42</v>
      </c>
      <c r="H14" s="40" t="s">
        <v>32</v>
      </c>
    </row>
    <row r="15" spans="1:9" s="24" customFormat="1" ht="20.100000000000001" customHeight="1" x14ac:dyDescent="0.3">
      <c r="A15" s="10"/>
      <c r="B15" s="30" t="s">
        <v>50</v>
      </c>
      <c r="C15" s="30" t="s">
        <v>68</v>
      </c>
      <c r="D15" s="30" t="s">
        <v>27</v>
      </c>
      <c r="E15" s="58" t="s">
        <v>69</v>
      </c>
      <c r="F15" s="30" t="s">
        <v>64</v>
      </c>
      <c r="G15" s="30" t="s">
        <v>19</v>
      </c>
      <c r="H15" s="30" t="s">
        <v>20</v>
      </c>
    </row>
    <row r="16" spans="1:9" s="23" customFormat="1" ht="20.100000000000001" customHeight="1" x14ac:dyDescent="0.3">
      <c r="A16" s="4"/>
      <c r="B16" s="54">
        <f t="array" ref="B16:H16">DaysAndWeeks+DATE(CalendarYear,2,1)-WEEKDAY(DATE(CalendarYear,2,1),(WeekStart="Monday")+1)+22</f>
        <v>46075</v>
      </c>
      <c r="C16" s="54">
        <v>46076</v>
      </c>
      <c r="D16" s="54">
        <v>46077</v>
      </c>
      <c r="E16" s="54">
        <v>46078</v>
      </c>
      <c r="F16" s="54">
        <v>46079</v>
      </c>
      <c r="G16" s="54">
        <v>46080</v>
      </c>
      <c r="H16" s="54">
        <v>46081</v>
      </c>
    </row>
    <row r="17" spans="1:8" s="23" customFormat="1" ht="20.100000000000001" customHeight="1" x14ac:dyDescent="0.3">
      <c r="A17" s="4"/>
      <c r="B17" s="29" t="s">
        <v>21</v>
      </c>
      <c r="C17" s="29" t="s">
        <v>40</v>
      </c>
      <c r="D17" s="59" t="s">
        <v>46</v>
      </c>
      <c r="E17" s="30" t="s">
        <v>32</v>
      </c>
      <c r="F17" s="29" t="s">
        <v>16</v>
      </c>
      <c r="G17" s="29" t="s">
        <v>24</v>
      </c>
      <c r="H17" s="29" t="s">
        <v>20</v>
      </c>
    </row>
    <row r="18" spans="1:8" s="23" customFormat="1" ht="20.100000000000001" customHeight="1" x14ac:dyDescent="0.3">
      <c r="A18" s="4"/>
      <c r="B18" s="29" t="s">
        <v>61</v>
      </c>
      <c r="C18" s="29" t="s">
        <v>7</v>
      </c>
      <c r="D18" s="45" t="s">
        <v>41</v>
      </c>
      <c r="E18" s="45" t="s">
        <v>30</v>
      </c>
      <c r="F18" s="30" t="s">
        <v>65</v>
      </c>
      <c r="G18" s="29" t="s">
        <v>11</v>
      </c>
      <c r="H18" s="29" t="s">
        <v>36</v>
      </c>
    </row>
    <row r="19" spans="1:8" s="24" customFormat="1" ht="20.100000000000001" customHeight="1" x14ac:dyDescent="0.3">
      <c r="A19" s="10"/>
      <c r="B19" s="30" t="s">
        <v>50</v>
      </c>
      <c r="C19" s="30" t="s">
        <v>8</v>
      </c>
      <c r="D19" s="30" t="s">
        <v>66</v>
      </c>
      <c r="E19" s="24" t="s">
        <v>12</v>
      </c>
      <c r="F19" s="45" t="s">
        <v>70</v>
      </c>
      <c r="G19" s="29" t="s">
        <v>6</v>
      </c>
      <c r="H19" s="30" t="s">
        <v>29</v>
      </c>
    </row>
    <row r="20" spans="1:8" s="23" customFormat="1" ht="20.100000000000001" customHeight="1" x14ac:dyDescent="0.3">
      <c r="A20" s="4"/>
      <c r="B20" s="54">
        <f t="array" ref="B20:H20">DaysAndWeeks+DATE(CalendarYear,2,1)-WEEKDAY(DATE(CalendarYear,2,1),(WeekStart="Monday")+1)+29</f>
        <v>46082</v>
      </c>
      <c r="C20" s="54">
        <v>46083</v>
      </c>
      <c r="D20" s="54">
        <v>46084</v>
      </c>
      <c r="E20" s="54">
        <v>46085</v>
      </c>
      <c r="F20" s="54">
        <v>46086</v>
      </c>
      <c r="G20" s="54">
        <v>46087</v>
      </c>
      <c r="H20" s="54">
        <v>46088</v>
      </c>
    </row>
    <row r="21" spans="1:8" s="23" customFormat="1" ht="20.100000000000001" customHeight="1" x14ac:dyDescent="0.3">
      <c r="A21" s="4"/>
      <c r="B21" s="29" t="s">
        <v>38</v>
      </c>
      <c r="C21" s="38"/>
      <c r="D21" s="61"/>
      <c r="E21" s="30" t="s">
        <v>40</v>
      </c>
      <c r="F21" s="23" t="s">
        <v>15</v>
      </c>
      <c r="G21" s="45" t="s">
        <v>18</v>
      </c>
      <c r="H21" s="29" t="s">
        <v>34</v>
      </c>
    </row>
    <row r="22" spans="1:8" s="23" customFormat="1" ht="20.100000000000001" customHeight="1" x14ac:dyDescent="0.3">
      <c r="A22" s="4"/>
      <c r="B22" s="37"/>
      <c r="C22" s="38"/>
      <c r="D22" s="38"/>
      <c r="F22" s="38"/>
      <c r="G22" s="38"/>
      <c r="H22" s="29" t="s">
        <v>21</v>
      </c>
    </row>
    <row r="23" spans="1:8" s="24" customFormat="1" ht="20.100000000000001" customHeight="1" x14ac:dyDescent="0.3">
      <c r="A23" s="10"/>
      <c r="B23" s="50" t="s">
        <v>21</v>
      </c>
      <c r="C23" s="30" t="s">
        <v>46</v>
      </c>
      <c r="D23" s="30" t="s">
        <v>11</v>
      </c>
      <c r="E23" s="49"/>
      <c r="F23" s="30" t="s">
        <v>64</v>
      </c>
      <c r="G23" s="30" t="s">
        <v>19</v>
      </c>
      <c r="H23" s="46" t="s">
        <v>67</v>
      </c>
    </row>
    <row r="24" spans="1:8" s="23" customFormat="1" ht="24" customHeight="1" x14ac:dyDescent="0.3">
      <c r="A24" s="4"/>
      <c r="B24" s="53">
        <f t="array" ref="B24:C24">DaysAndWeeks+DATE(CalendarYear,2,1)-WEEKDAY(DATE(CalendarYear,2,1),(WeekStart="Monday")+1)+36</f>
        <v>46089</v>
      </c>
      <c r="C24" s="53">
        <v>46090</v>
      </c>
      <c r="D24" s="74" t="s">
        <v>0</v>
      </c>
      <c r="E24" s="74"/>
      <c r="F24" s="74"/>
      <c r="G24" s="74"/>
      <c r="H24" s="75"/>
    </row>
    <row r="25" spans="1:8" s="24" customFormat="1" ht="56.1" customHeight="1" x14ac:dyDescent="0.3">
      <c r="A25" s="10"/>
      <c r="B25" s="9"/>
      <c r="C25" s="9"/>
      <c r="D25" s="78"/>
      <c r="E25" s="78"/>
      <c r="F25" s="78"/>
      <c r="G25" s="78"/>
      <c r="H25" s="79"/>
    </row>
  </sheetData>
  <mergeCells count="3">
    <mergeCell ref="B2:D2"/>
    <mergeCell ref="D24:H24"/>
    <mergeCell ref="D25:H25"/>
  </mergeCells>
  <conditionalFormatting sqref="B24:C24 B20:H20 F17 B21:C21 G21:H21 B22:D22 F22:H22 G19">
    <cfRule type="expression" dxfId="23" priority="3">
      <formula>AND(DAY(B17)&gt;=1,DAY(B17)&lt;=15)</formula>
    </cfRule>
  </conditionalFormatting>
  <conditionalFormatting sqref="B4:G4 B5 C6 E5:G5 E6 G6 F7">
    <cfRule type="expression" dxfId="22" priority="2">
      <formula>DAY(B4)&gt;8</formula>
    </cfRule>
  </conditionalFormatting>
  <conditionalFormatting sqref="B6">
    <cfRule type="expression" dxfId="21" priority="1">
      <formula>AND(DAY(B6)&gt;=1,DAY(B6)&lt;=15)</formula>
    </cfRule>
  </conditionalFormatting>
  <dataValidations count="8">
    <dataValidation allowBlank="1" showInputMessage="1" showErrorMessage="1" prompt="El día de la semana se determinará automáticamente" sqref="C3:H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showErrorMessage="1" prompt="Calendario del mes de febrero" sqref="A1"/>
    <dataValidation allowBlank="1" showInputMessage="1" prompt="Escriba las notas del mes en la celda inferior." sqref="D24:H24 D5:D6"/>
    <dataValidation allowBlank="1" showInputMessage="1" prompt="Escriba las notas del mes en esta celda." sqref="D25:H25"/>
    <dataValidation allowBlank="1" showInputMessage="1" showErrorMessage="1" prompt="Las celdas de esta fila y las filas 7, 9, 11, 13 y 15 son para escribir notas diarias relacionadas con el día natural de la celda anterior." sqref="B7 B19"/>
    <dataValidation allowBlank="1" showInputMessage="1" showErrorMessage="1" prompt="Esta fila y las filas 6, 8, 10, 12 y 14 contienen días naturales de la semana. Si esta celda no contiene el número 1, se trata de un día del mes anterior. Escriba notas en la celda D15." sqref="B4:B5"/>
  </dataValidations>
  <printOptions horizontalCentered="1"/>
  <pageMargins left="0.25" right="0.25" top="0.5" bottom="0.5" header="0.3" footer="0.3"/>
  <pageSetup paperSize="9" scale="81" orientation="landscape" r:id="rId1"/>
  <headerFooter differentFirst="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tint="0.59999389629810485"/>
    <pageSetUpPr fitToPage="1"/>
  </sheetPr>
  <dimension ref="A1:I25"/>
  <sheetViews>
    <sheetView showGridLines="0" showRowColHeaders="0" topLeftCell="B1" zoomScale="59" zoomScaleNormal="59" workbookViewId="0">
      <selection activeCell="B11" sqref="B11"/>
    </sheetView>
  </sheetViews>
  <sheetFormatPr baseColWidth="10" defaultColWidth="8.75" defaultRowHeight="16.5" x14ac:dyDescent="0.3"/>
  <cols>
    <col min="1" max="1" width="1.625" style="1" customWidth="1"/>
    <col min="2" max="8" width="40.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0" t="str">
        <f>"Marzo "&amp;CalendarYear</f>
        <v>Marzo 2026</v>
      </c>
      <c r="C2" s="80"/>
      <c r="D2" s="80"/>
      <c r="E2" s="2"/>
      <c r="F2" s="2"/>
      <c r="G2" s="2"/>
      <c r="H2" s="3"/>
    </row>
    <row r="3" spans="1:9" s="23" customFormat="1" ht="24" customHeight="1" x14ac:dyDescent="0.3">
      <c r="A3" s="8"/>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1:9" s="23" customFormat="1" ht="20.100000000000001" customHeight="1" x14ac:dyDescent="0.3">
      <c r="A4" s="4"/>
      <c r="B4" s="64">
        <f t="array" ref="B4:H4">DaysAndWeeks+DATE(CalendarYear,3,1)-WEEKDAY(DATE(CalendarYear,3,1),(WeekStart="Monday")+1)+1</f>
        <v>46082</v>
      </c>
      <c r="C4" s="64">
        <v>46083</v>
      </c>
      <c r="D4" s="64">
        <v>46084</v>
      </c>
      <c r="E4" s="64">
        <v>46085</v>
      </c>
      <c r="F4" s="64">
        <v>46086</v>
      </c>
      <c r="G4" s="64">
        <v>46087</v>
      </c>
      <c r="H4" s="64">
        <v>46088</v>
      </c>
    </row>
    <row r="5" spans="1:9" s="23" customFormat="1" ht="20.100000000000001" customHeight="1" x14ac:dyDescent="0.3">
      <c r="A5" s="4"/>
      <c r="B5" s="29" t="s">
        <v>38</v>
      </c>
      <c r="C5" s="29" t="s">
        <v>25</v>
      </c>
      <c r="D5" s="29" t="s">
        <v>41</v>
      </c>
      <c r="E5" s="29" t="s">
        <v>40</v>
      </c>
      <c r="F5" s="29" t="s">
        <v>15</v>
      </c>
      <c r="G5" s="29" t="s">
        <v>18</v>
      </c>
      <c r="H5" s="29" t="s">
        <v>23</v>
      </c>
    </row>
    <row r="6" spans="1:9" s="23" customFormat="1" ht="20.100000000000001" customHeight="1" x14ac:dyDescent="0.3">
      <c r="A6" s="4"/>
      <c r="B6" s="40" t="s">
        <v>21</v>
      </c>
      <c r="C6" s="29" t="s">
        <v>17</v>
      </c>
      <c r="D6" s="63" t="s">
        <v>62</v>
      </c>
      <c r="E6" s="29" t="s">
        <v>39</v>
      </c>
      <c r="F6" s="30" t="s">
        <v>11</v>
      </c>
      <c r="G6" s="29" t="s">
        <v>70</v>
      </c>
      <c r="H6" s="29" t="s">
        <v>21</v>
      </c>
    </row>
    <row r="7" spans="1:9" s="24" customFormat="1" ht="20.100000000000001" customHeight="1" x14ac:dyDescent="0.3">
      <c r="A7" s="10"/>
      <c r="B7" s="29" t="s">
        <v>67</v>
      </c>
      <c r="C7" s="30" t="s">
        <v>46</v>
      </c>
      <c r="D7" s="57" t="s">
        <v>66</v>
      </c>
      <c r="E7" s="30" t="s">
        <v>30</v>
      </c>
      <c r="F7" s="30" t="s">
        <v>64</v>
      </c>
      <c r="G7" s="30" t="s">
        <v>19</v>
      </c>
      <c r="H7" s="30" t="s">
        <v>76</v>
      </c>
    </row>
    <row r="8" spans="1:9" s="23" customFormat="1" ht="20.100000000000001" customHeight="1" x14ac:dyDescent="0.3">
      <c r="A8" s="4"/>
      <c r="B8" s="64">
        <f t="array" ref="B8:H8">DaysAndWeeks+DATE(CalendarYear,3,1)-WEEKDAY(DATE(CalendarYear,3,1),(WeekStart="Monday")+1)+8</f>
        <v>46089</v>
      </c>
      <c r="C8" s="64">
        <v>46090</v>
      </c>
      <c r="D8" s="64">
        <v>46091</v>
      </c>
      <c r="E8" s="64">
        <v>46092</v>
      </c>
      <c r="F8" s="64">
        <v>46093</v>
      </c>
      <c r="G8" s="64">
        <v>46094</v>
      </c>
      <c r="H8" s="64">
        <v>46095</v>
      </c>
    </row>
    <row r="9" spans="1:9" s="23" customFormat="1" ht="20.100000000000001" customHeight="1" x14ac:dyDescent="0.3">
      <c r="A9" s="4"/>
      <c r="B9" s="29" t="s">
        <v>10</v>
      </c>
      <c r="C9" s="29" t="s">
        <v>8</v>
      </c>
      <c r="D9" s="29" t="s">
        <v>71</v>
      </c>
      <c r="E9" s="23" t="s">
        <v>38</v>
      </c>
      <c r="F9" s="29" t="s">
        <v>26</v>
      </c>
      <c r="G9" s="29" t="s">
        <v>32</v>
      </c>
      <c r="H9" s="29" t="s">
        <v>23</v>
      </c>
    </row>
    <row r="10" spans="1:9" s="23" customFormat="1" ht="20.100000000000001" customHeight="1" x14ac:dyDescent="0.3">
      <c r="A10" s="4"/>
      <c r="B10" s="29" t="s">
        <v>28</v>
      </c>
      <c r="C10" s="48" t="s">
        <v>11</v>
      </c>
      <c r="D10" s="68" t="s">
        <v>7</v>
      </c>
      <c r="E10" s="29" t="s">
        <v>30</v>
      </c>
      <c r="F10" s="29" t="s">
        <v>50</v>
      </c>
      <c r="G10" s="29" t="s">
        <v>42</v>
      </c>
      <c r="H10" s="29" t="s">
        <v>48</v>
      </c>
    </row>
    <row r="11" spans="1:9" s="24" customFormat="1" ht="20.100000000000001" customHeight="1" x14ac:dyDescent="0.3">
      <c r="A11" s="10"/>
      <c r="B11" s="30" t="s">
        <v>61</v>
      </c>
      <c r="C11" s="46" t="s">
        <v>6</v>
      </c>
      <c r="D11" s="24" t="s">
        <v>66</v>
      </c>
      <c r="E11" s="30" t="s">
        <v>34</v>
      </c>
      <c r="F11" s="30" t="s">
        <v>68</v>
      </c>
      <c r="G11" s="30" t="s">
        <v>12</v>
      </c>
      <c r="H11" s="30" t="s">
        <v>73</v>
      </c>
    </row>
    <row r="12" spans="1:9" s="23" customFormat="1" ht="20.100000000000001" customHeight="1" x14ac:dyDescent="0.3">
      <c r="A12" s="4"/>
      <c r="B12" s="64">
        <f t="array" ref="B12:H12">DaysAndWeeks+DATE(CalendarYear,3,1)-WEEKDAY(DATE(CalendarYear,3,1),(WeekStart="Monday")+1)+15</f>
        <v>46096</v>
      </c>
      <c r="C12" s="64">
        <v>46097</v>
      </c>
      <c r="D12" s="64">
        <v>46098</v>
      </c>
      <c r="E12" s="64">
        <v>46099</v>
      </c>
      <c r="F12" s="64">
        <v>46100</v>
      </c>
      <c r="G12" s="64">
        <v>46101</v>
      </c>
      <c r="H12" s="64">
        <v>46102</v>
      </c>
    </row>
    <row r="13" spans="1:9" s="23" customFormat="1" ht="20.100000000000001" customHeight="1" x14ac:dyDescent="0.3">
      <c r="A13" s="4"/>
      <c r="B13" s="29" t="s">
        <v>21</v>
      </c>
      <c r="C13" s="29" t="s">
        <v>68</v>
      </c>
      <c r="D13" s="29" t="s">
        <v>46</v>
      </c>
      <c r="E13" s="29" t="s">
        <v>31</v>
      </c>
      <c r="F13" s="29" t="s">
        <v>16</v>
      </c>
      <c r="G13" s="29" t="s">
        <v>12</v>
      </c>
      <c r="H13" s="29" t="s">
        <v>20</v>
      </c>
    </row>
    <row r="14" spans="1:9" s="23" customFormat="1" ht="20.100000000000001" customHeight="1" x14ac:dyDescent="0.3">
      <c r="A14" s="4"/>
      <c r="B14" s="30" t="s">
        <v>28</v>
      </c>
      <c r="C14" s="29" t="s">
        <v>6</v>
      </c>
      <c r="D14" s="29" t="s">
        <v>71</v>
      </c>
      <c r="E14" s="29" t="s">
        <v>34</v>
      </c>
      <c r="F14" s="29" t="s">
        <v>70</v>
      </c>
      <c r="G14" s="29" t="s">
        <v>18</v>
      </c>
      <c r="H14" s="23" t="s">
        <v>11</v>
      </c>
    </row>
    <row r="15" spans="1:9" s="24" customFormat="1" ht="20.100000000000001" customHeight="1" x14ac:dyDescent="0.3">
      <c r="A15" s="10"/>
      <c r="B15" s="30" t="s">
        <v>33</v>
      </c>
      <c r="C15" s="30" t="s">
        <v>38</v>
      </c>
      <c r="D15" s="30" t="s">
        <v>50</v>
      </c>
      <c r="E15" s="30" t="s">
        <v>40</v>
      </c>
      <c r="F15" s="30" t="s">
        <v>64</v>
      </c>
      <c r="G15" s="63" t="s">
        <v>19</v>
      </c>
      <c r="H15" s="44" t="s">
        <v>77</v>
      </c>
    </row>
    <row r="16" spans="1:9" s="23" customFormat="1" ht="20.100000000000001" customHeight="1" x14ac:dyDescent="0.3">
      <c r="A16" s="4"/>
      <c r="B16" s="64">
        <f t="array" ref="B16:H16">DaysAndWeeks+DATE(CalendarYear,3,1)-WEEKDAY(DATE(CalendarYear,3,1),(WeekStart="Monday")+1)+22</f>
        <v>46103</v>
      </c>
      <c r="C16" s="64">
        <v>46104</v>
      </c>
      <c r="D16" s="64">
        <v>46105</v>
      </c>
      <c r="E16" s="64">
        <v>46106</v>
      </c>
      <c r="F16" s="64">
        <v>46107</v>
      </c>
      <c r="G16" s="64">
        <v>46108</v>
      </c>
      <c r="H16" s="64">
        <v>46109</v>
      </c>
    </row>
    <row r="17" spans="1:8" s="23" customFormat="1" ht="20.100000000000001" customHeight="1" x14ac:dyDescent="0.3">
      <c r="A17" s="4"/>
      <c r="B17" s="29" t="s">
        <v>66</v>
      </c>
      <c r="C17" s="29" t="s">
        <v>7</v>
      </c>
      <c r="D17" s="29" t="s">
        <v>68</v>
      </c>
      <c r="E17" s="29" t="s">
        <v>30</v>
      </c>
      <c r="F17" s="29" t="s">
        <v>50</v>
      </c>
      <c r="G17" s="29" t="s">
        <v>24</v>
      </c>
      <c r="H17" s="29" t="s">
        <v>33</v>
      </c>
    </row>
    <row r="18" spans="1:8" s="23" customFormat="1" ht="20.100000000000001" customHeight="1" x14ac:dyDescent="0.3">
      <c r="A18" s="4"/>
      <c r="B18" s="29" t="s">
        <v>61</v>
      </c>
      <c r="C18" s="29" t="s">
        <v>8</v>
      </c>
      <c r="D18" s="29" t="s">
        <v>78</v>
      </c>
      <c r="E18" s="48" t="s">
        <v>70</v>
      </c>
      <c r="F18" s="30" t="s">
        <v>45</v>
      </c>
      <c r="G18" s="29" t="s">
        <v>42</v>
      </c>
      <c r="H18" s="29" t="s">
        <v>20</v>
      </c>
    </row>
    <row r="19" spans="1:8" s="24" customFormat="1" ht="20.100000000000001" customHeight="1" x14ac:dyDescent="0.3">
      <c r="A19" s="10"/>
      <c r="B19" s="46" t="s">
        <v>34</v>
      </c>
      <c r="C19" s="30" t="s">
        <v>6</v>
      </c>
      <c r="D19" s="30" t="s">
        <v>71</v>
      </c>
      <c r="E19" s="30" t="s">
        <v>64</v>
      </c>
      <c r="F19" s="29" t="s">
        <v>46</v>
      </c>
      <c r="G19" s="30" t="s">
        <v>16</v>
      </c>
      <c r="H19" s="30" t="s">
        <v>74</v>
      </c>
    </row>
    <row r="20" spans="1:8" s="23" customFormat="1" ht="20.100000000000001" customHeight="1" x14ac:dyDescent="0.3">
      <c r="A20" s="4"/>
      <c r="B20" s="64">
        <f t="array" ref="B20:H20">DaysAndWeeks+DATE(CalendarYear,3,1)-WEEKDAY(DATE(CalendarYear,3,1),(WeekStart="Monday")+1)+29</f>
        <v>46110</v>
      </c>
      <c r="C20" s="64">
        <v>46111</v>
      </c>
      <c r="D20" s="64">
        <v>46112</v>
      </c>
      <c r="E20" s="64">
        <v>46113</v>
      </c>
      <c r="F20" s="64">
        <v>46114</v>
      </c>
      <c r="G20" s="64">
        <v>46115</v>
      </c>
      <c r="H20" s="64">
        <v>46116</v>
      </c>
    </row>
    <row r="21" spans="1:8" s="23" customFormat="1" ht="20.100000000000001" customHeight="1" x14ac:dyDescent="0.3">
      <c r="A21" s="4"/>
      <c r="B21" s="40" t="s">
        <v>44</v>
      </c>
      <c r="C21" s="29" t="s">
        <v>45</v>
      </c>
      <c r="D21" s="48" t="s">
        <v>38</v>
      </c>
      <c r="E21" s="51" t="s">
        <v>40</v>
      </c>
      <c r="F21" s="29" t="s">
        <v>72</v>
      </c>
      <c r="G21" s="29" t="s">
        <v>12</v>
      </c>
      <c r="H21" s="65" t="s">
        <v>21</v>
      </c>
    </row>
    <row r="22" spans="1:8" s="23" customFormat="1" ht="20.100000000000001" customHeight="1" x14ac:dyDescent="0.3">
      <c r="A22" s="4"/>
      <c r="B22" s="29" t="s">
        <v>36</v>
      </c>
      <c r="C22" s="61"/>
      <c r="D22" s="29" t="s">
        <v>79</v>
      </c>
      <c r="E22" s="38"/>
      <c r="F22" s="29"/>
      <c r="G22" s="38"/>
      <c r="H22" s="38"/>
    </row>
    <row r="23" spans="1:8" s="24" customFormat="1" ht="20.100000000000001" customHeight="1" x14ac:dyDescent="0.3">
      <c r="A23" s="10"/>
      <c r="B23" s="30" t="s">
        <v>32</v>
      </c>
      <c r="C23" s="30" t="s">
        <v>8</v>
      </c>
      <c r="D23" s="30" t="s">
        <v>18</v>
      </c>
      <c r="E23" s="69"/>
      <c r="G23" s="30" t="s">
        <v>19</v>
      </c>
      <c r="H23" s="30" t="s">
        <v>75</v>
      </c>
    </row>
    <row r="24" spans="1:8" s="23" customFormat="1" ht="24" customHeight="1" x14ac:dyDescent="0.3">
      <c r="A24" s="4"/>
      <c r="B24" s="62">
        <f t="array" ref="B24:C24">DaysAndWeeks+DATE(CalendarYear,3,1)-WEEKDAY(DATE(CalendarYear,3,1),(WeekStart="Monday")+1)+36</f>
        <v>46117</v>
      </c>
      <c r="C24" s="62">
        <v>46118</v>
      </c>
      <c r="D24" s="74" t="s">
        <v>0</v>
      </c>
      <c r="E24" s="74"/>
      <c r="F24" s="74"/>
      <c r="G24" s="74"/>
      <c r="H24" s="81"/>
    </row>
    <row r="25" spans="1:8" s="24" customFormat="1" ht="56.1" customHeight="1" x14ac:dyDescent="0.3">
      <c r="A25" s="10"/>
      <c r="B25" s="17"/>
      <c r="C25" s="17"/>
      <c r="D25" s="82"/>
      <c r="E25" s="82"/>
      <c r="F25" s="82"/>
      <c r="G25" s="82"/>
      <c r="H25" s="83"/>
    </row>
  </sheetData>
  <mergeCells count="3">
    <mergeCell ref="B2:D2"/>
    <mergeCell ref="D24:H24"/>
    <mergeCell ref="D25:H25"/>
  </mergeCells>
  <conditionalFormatting sqref="B20:H20 B24:C24 C21 D22:H22 B22 F21:H21 F19">
    <cfRule type="expression" dxfId="20" priority="2">
      <formula>AND(DAY(B19)&gt;=1,DAY(B19)&lt;=15)</formula>
    </cfRule>
  </conditionalFormatting>
  <conditionalFormatting sqref="B4:G4 B7 B5:C5 E5:G5 G6 E6">
    <cfRule type="expression" dxfId="19" priority="1">
      <formula>DAY(B4)&gt;8</formula>
    </cfRule>
  </conditionalFormatting>
  <dataValidations count="7">
    <dataValidation allowBlank="1" showInputMessage="1" showErrorMessage="1" prompt="Calendario del mes de marzo"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l día de la semana se determinará automáticamente" sqref="C3:H3"/>
    <dataValidation allowBlank="1" showInputMessage="1" prompt="Escriba las notas del mes en esta celda." sqref="D25:H25"/>
    <dataValidation allowBlank="1" showInputMessage="1" prompt="Escriba las notas del mes en la celda inferior." sqref="D24:H24"/>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showErrorMessage="1" prompt="Esta fila y las filas 6, 8, 10, 12 y 14 contienen días naturales de la semana. Si esta celda no contiene el número 1, se trata de un día del mes anterior. Escriba notas en la celda D15." sqref="B4:B5 B7"/>
  </dataValidations>
  <printOptions horizontalCentered="1"/>
  <pageMargins left="0.25" right="0.25" top="0.5" bottom="0.5" header="0.3" footer="0.3"/>
  <pageSetup paperSize="9" scale="81" orientation="landscape" r:id="rId1"/>
  <headerFooter differentFirst="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pageSetUpPr fitToPage="1"/>
  </sheetPr>
  <dimension ref="A1:I25"/>
  <sheetViews>
    <sheetView showGridLines="0" showRowColHeaders="0" topLeftCell="B1" zoomScale="60" zoomScaleNormal="60" workbookViewId="0">
      <selection activeCell="F18" sqref="F18"/>
    </sheetView>
  </sheetViews>
  <sheetFormatPr baseColWidth="10" defaultColWidth="8.75" defaultRowHeight="16.5" x14ac:dyDescent="0.3"/>
  <cols>
    <col min="1" max="1" width="1.625" style="1" customWidth="1"/>
    <col min="2" max="8" width="40.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0" t="str">
        <f>"Abril "&amp;CalendarYear</f>
        <v>Abril 2026</v>
      </c>
      <c r="C2" s="80"/>
      <c r="D2" s="80"/>
      <c r="E2" s="2"/>
      <c r="F2" s="2"/>
      <c r="G2" s="2"/>
      <c r="H2" s="3"/>
    </row>
    <row r="3" spans="1:9" s="23" customFormat="1" ht="24" customHeight="1" x14ac:dyDescent="0.3">
      <c r="A3" s="8"/>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1:9" s="23" customFormat="1" ht="20.100000000000001" customHeight="1" x14ac:dyDescent="0.3">
      <c r="A4" s="4"/>
      <c r="B4" s="71">
        <f t="array" ref="B4:H4">DaysAndWeeks+DATE(CalendarYear,4,1)-WEEKDAY(DATE(CalendarYear,4,1),(WeekStart="Monday")+1)+1</f>
        <v>46110</v>
      </c>
      <c r="C4" s="71">
        <v>46111</v>
      </c>
      <c r="D4" s="71">
        <v>46112</v>
      </c>
      <c r="E4" s="71">
        <v>46113</v>
      </c>
      <c r="F4" s="71">
        <v>46114</v>
      </c>
      <c r="G4" s="71">
        <v>46115</v>
      </c>
      <c r="H4" s="71">
        <v>46116</v>
      </c>
    </row>
    <row r="5" spans="1:9" s="23" customFormat="1" ht="20.100000000000001" customHeight="1" x14ac:dyDescent="0.3">
      <c r="A5" s="4"/>
      <c r="B5" s="29" t="s">
        <v>44</v>
      </c>
      <c r="C5" s="29" t="s">
        <v>45</v>
      </c>
      <c r="D5" s="29" t="s">
        <v>38</v>
      </c>
      <c r="E5" s="29" t="s">
        <v>40</v>
      </c>
      <c r="F5" s="30" t="s">
        <v>16</v>
      </c>
      <c r="G5" s="45" t="s">
        <v>82</v>
      </c>
      <c r="H5" s="29" t="s">
        <v>23</v>
      </c>
    </row>
    <row r="6" spans="1:9" s="23" customFormat="1" ht="20.100000000000001" customHeight="1" x14ac:dyDescent="0.3">
      <c r="A6" s="4"/>
      <c r="B6" s="29" t="s">
        <v>36</v>
      </c>
      <c r="C6" s="29" t="s">
        <v>17</v>
      </c>
      <c r="D6" s="29" t="s">
        <v>79</v>
      </c>
      <c r="E6" s="29" t="s">
        <v>6</v>
      </c>
      <c r="F6" s="29" t="s">
        <v>72</v>
      </c>
      <c r="G6" s="23" t="s">
        <v>12</v>
      </c>
      <c r="H6" s="29" t="s">
        <v>80</v>
      </c>
    </row>
    <row r="7" spans="1:9" s="24" customFormat="1" ht="20.100000000000001" customHeight="1" x14ac:dyDescent="0.3">
      <c r="A7" s="10"/>
      <c r="B7" s="30" t="s">
        <v>32</v>
      </c>
      <c r="C7" s="30" t="s">
        <v>8</v>
      </c>
      <c r="D7" s="30" t="s">
        <v>18</v>
      </c>
      <c r="E7" s="30" t="s">
        <v>64</v>
      </c>
      <c r="F7" s="29" t="s">
        <v>28</v>
      </c>
      <c r="G7" s="72" t="s">
        <v>17</v>
      </c>
      <c r="H7" s="30" t="s">
        <v>85</v>
      </c>
    </row>
    <row r="8" spans="1:9" s="23" customFormat="1" ht="20.100000000000001" customHeight="1" x14ac:dyDescent="0.3">
      <c r="A8" s="4"/>
      <c r="B8" s="70">
        <f t="array" ref="B8:H8">DaysAndWeeks+DATE(CalendarYear,4,1)-WEEKDAY(DATE(CalendarYear,4,1),(WeekStart="Monday")+1)+8</f>
        <v>46117</v>
      </c>
      <c r="C8" s="70">
        <v>46118</v>
      </c>
      <c r="D8" s="70">
        <v>46119</v>
      </c>
      <c r="E8" s="70">
        <v>46120</v>
      </c>
      <c r="F8" s="70">
        <v>46121</v>
      </c>
      <c r="G8" s="70">
        <v>46122</v>
      </c>
      <c r="H8" s="70">
        <v>46123</v>
      </c>
    </row>
    <row r="9" spans="1:9" s="23" customFormat="1" ht="20.100000000000001" customHeight="1" x14ac:dyDescent="0.3">
      <c r="A9" s="4"/>
      <c r="B9" s="45" t="s">
        <v>86</v>
      </c>
      <c r="C9" s="29" t="s">
        <v>25</v>
      </c>
      <c r="D9" s="29" t="s">
        <v>71</v>
      </c>
      <c r="E9" s="29" t="s">
        <v>30</v>
      </c>
      <c r="F9" s="29" t="s">
        <v>14</v>
      </c>
      <c r="G9" s="29" t="s">
        <v>32</v>
      </c>
      <c r="H9" s="29" t="s">
        <v>20</v>
      </c>
    </row>
    <row r="10" spans="1:9" s="23" customFormat="1" ht="20.100000000000001" customHeight="1" x14ac:dyDescent="0.3">
      <c r="A10" s="4"/>
      <c r="B10" s="29" t="s">
        <v>19</v>
      </c>
      <c r="C10" s="29" t="s">
        <v>50</v>
      </c>
      <c r="D10" s="29" t="s">
        <v>41</v>
      </c>
      <c r="E10" s="29" t="s">
        <v>39</v>
      </c>
      <c r="F10" s="29" t="s">
        <v>85</v>
      </c>
      <c r="G10" s="29" t="s">
        <v>42</v>
      </c>
      <c r="H10" s="29" t="s">
        <v>33</v>
      </c>
    </row>
    <row r="11" spans="1:9" s="24" customFormat="1" ht="20.100000000000001" customHeight="1" x14ac:dyDescent="0.3">
      <c r="A11" s="10"/>
      <c r="B11" s="50" t="s">
        <v>11</v>
      </c>
      <c r="C11" s="30" t="s">
        <v>8</v>
      </c>
      <c r="D11" s="30" t="s">
        <v>67</v>
      </c>
      <c r="E11" s="30" t="s">
        <v>40</v>
      </c>
      <c r="F11" s="57" t="s">
        <v>38</v>
      </c>
      <c r="G11" s="30" t="s">
        <v>19</v>
      </c>
      <c r="H11" s="30" t="s">
        <v>81</v>
      </c>
    </row>
    <row r="12" spans="1:9" s="23" customFormat="1" ht="20.100000000000001" customHeight="1" x14ac:dyDescent="0.3">
      <c r="A12" s="4"/>
      <c r="B12" s="70">
        <f t="array" ref="B12:H12">DaysAndWeeks+DATE(CalendarYear,4,1)-WEEKDAY(DATE(CalendarYear,4,1),(WeekStart="Monday")+1)+15</f>
        <v>46124</v>
      </c>
      <c r="C12" s="70">
        <v>46125</v>
      </c>
      <c r="D12" s="70">
        <v>46126</v>
      </c>
      <c r="E12" s="70">
        <v>46127</v>
      </c>
      <c r="F12" s="70">
        <v>46128</v>
      </c>
      <c r="G12" s="70">
        <v>46129</v>
      </c>
      <c r="H12" s="70">
        <v>46130</v>
      </c>
    </row>
    <row r="13" spans="1:9" s="23" customFormat="1" ht="20.100000000000001" customHeight="1" x14ac:dyDescent="0.3">
      <c r="A13" s="4"/>
      <c r="B13" s="29" t="s">
        <v>61</v>
      </c>
      <c r="C13" s="29" t="s">
        <v>6</v>
      </c>
      <c r="D13" s="30" t="s">
        <v>86</v>
      </c>
      <c r="E13" s="29" t="s">
        <v>38</v>
      </c>
      <c r="F13" s="29" t="s">
        <v>26</v>
      </c>
      <c r="G13" s="29" t="s">
        <v>16</v>
      </c>
      <c r="H13" s="29" t="s">
        <v>48</v>
      </c>
    </row>
    <row r="14" spans="1:9" s="23" customFormat="1" ht="20.100000000000001" customHeight="1" x14ac:dyDescent="0.3">
      <c r="A14" s="4"/>
      <c r="B14" s="50" t="s">
        <v>11</v>
      </c>
      <c r="C14" s="29" t="s">
        <v>8</v>
      </c>
      <c r="D14" s="29" t="s">
        <v>71</v>
      </c>
      <c r="E14" s="29" t="s">
        <v>30</v>
      </c>
      <c r="F14" s="29" t="s">
        <v>45</v>
      </c>
      <c r="G14" s="29" t="s">
        <v>82</v>
      </c>
      <c r="H14" s="29" t="s">
        <v>23</v>
      </c>
    </row>
    <row r="15" spans="1:9" s="24" customFormat="1" ht="20.100000000000001" customHeight="1" x14ac:dyDescent="0.3">
      <c r="A15" s="10"/>
      <c r="B15" s="30" t="s">
        <v>42</v>
      </c>
      <c r="C15" s="30" t="s">
        <v>14</v>
      </c>
      <c r="D15" s="30" t="s">
        <v>87</v>
      </c>
      <c r="E15" s="30" t="s">
        <v>50</v>
      </c>
      <c r="F15" s="30" t="s">
        <v>64</v>
      </c>
      <c r="G15" s="30" t="s">
        <v>12</v>
      </c>
      <c r="H15" s="30" t="s">
        <v>20</v>
      </c>
    </row>
    <row r="16" spans="1:9" s="23" customFormat="1" ht="20.100000000000001" customHeight="1" x14ac:dyDescent="0.3">
      <c r="A16" s="4"/>
      <c r="B16" s="70">
        <f t="array" ref="B16:H16">DaysAndWeeks+DATE(CalendarYear,4,1)-WEEKDAY(DATE(CalendarYear,4,1),(WeekStart="Monday")+1)+22</f>
        <v>46131</v>
      </c>
      <c r="C16" s="70">
        <v>46132</v>
      </c>
      <c r="D16" s="70">
        <v>46133</v>
      </c>
      <c r="E16" s="70">
        <v>46134</v>
      </c>
      <c r="F16" s="70">
        <v>46135</v>
      </c>
      <c r="G16" s="70">
        <v>46136</v>
      </c>
      <c r="H16" s="70">
        <v>46137</v>
      </c>
    </row>
    <row r="17" spans="1:8" s="23" customFormat="1" ht="20.100000000000001" customHeight="1" x14ac:dyDescent="0.3">
      <c r="A17" s="4"/>
      <c r="B17" s="29" t="s">
        <v>32</v>
      </c>
      <c r="C17" s="30" t="s">
        <v>86</v>
      </c>
      <c r="D17" s="29" t="s">
        <v>14</v>
      </c>
      <c r="E17" s="29" t="s">
        <v>31</v>
      </c>
      <c r="F17" s="29" t="s">
        <v>15</v>
      </c>
      <c r="G17" s="63" t="s">
        <v>83</v>
      </c>
      <c r="H17" s="51" t="s">
        <v>40</v>
      </c>
    </row>
    <row r="18" spans="1:8" s="23" customFormat="1" ht="20.100000000000001" customHeight="1" x14ac:dyDescent="0.3">
      <c r="A18" s="4"/>
      <c r="B18" s="29" t="s">
        <v>28</v>
      </c>
      <c r="C18" s="29" t="s">
        <v>50</v>
      </c>
      <c r="D18" s="29" t="s">
        <v>62</v>
      </c>
      <c r="E18" s="30" t="s">
        <v>38</v>
      </c>
      <c r="F18" s="45" t="s">
        <v>88</v>
      </c>
      <c r="G18" s="23" t="s">
        <v>84</v>
      </c>
      <c r="H18" s="29" t="s">
        <v>20</v>
      </c>
    </row>
    <row r="19" spans="1:8" s="24" customFormat="1" ht="20.100000000000001" customHeight="1" x14ac:dyDescent="0.3">
      <c r="A19" s="10"/>
      <c r="B19" s="30" t="s">
        <v>67</v>
      </c>
      <c r="C19" s="46" t="s">
        <v>42</v>
      </c>
      <c r="D19" s="30" t="s">
        <v>71</v>
      </c>
      <c r="E19" s="30" t="s">
        <v>64</v>
      </c>
      <c r="F19" s="30" t="s">
        <v>45</v>
      </c>
      <c r="G19" s="30" t="s">
        <v>12</v>
      </c>
      <c r="H19" s="30" t="s">
        <v>36</v>
      </c>
    </row>
    <row r="20" spans="1:8" s="23" customFormat="1" ht="20.100000000000001" customHeight="1" x14ac:dyDescent="0.3">
      <c r="A20" s="4"/>
      <c r="B20" s="70">
        <f t="array" ref="B20:H20">DaysAndWeeks+DATE(CalendarYear,4,1)-WEEKDAY(DATE(CalendarYear,4,1),(WeekStart="Monday")+1)+29</f>
        <v>46138</v>
      </c>
      <c r="C20" s="70">
        <v>46139</v>
      </c>
      <c r="D20" s="70">
        <v>46140</v>
      </c>
      <c r="E20" s="70">
        <v>46141</v>
      </c>
      <c r="F20" s="70">
        <v>46142</v>
      </c>
      <c r="G20" s="70">
        <v>46143</v>
      </c>
      <c r="H20" s="70">
        <v>46144</v>
      </c>
    </row>
    <row r="21" spans="1:8" s="23" customFormat="1" ht="20.100000000000001" customHeight="1" x14ac:dyDescent="0.3">
      <c r="A21" s="4"/>
      <c r="B21" s="30" t="s">
        <v>44</v>
      </c>
      <c r="C21" s="29" t="s">
        <v>8</v>
      </c>
      <c r="D21" s="29" t="s">
        <v>18</v>
      </c>
      <c r="E21" s="29" t="s">
        <v>85</v>
      </c>
      <c r="F21" s="29" t="s">
        <v>32</v>
      </c>
      <c r="G21" s="29" t="s">
        <v>17</v>
      </c>
      <c r="H21" s="29" t="s">
        <v>11</v>
      </c>
    </row>
    <row r="22" spans="1:8" s="23" customFormat="1" ht="20.100000000000001" customHeight="1" x14ac:dyDescent="0.3">
      <c r="A22" s="4"/>
      <c r="B22" s="51"/>
      <c r="C22" s="38"/>
      <c r="D22" s="38"/>
      <c r="E22" s="45" t="s">
        <v>40</v>
      </c>
      <c r="F22" s="29" t="s">
        <v>50</v>
      </c>
      <c r="G22" s="45" t="s">
        <v>88</v>
      </c>
      <c r="H22" s="29" t="s">
        <v>80</v>
      </c>
    </row>
    <row r="23" spans="1:8" s="24" customFormat="1" ht="20.100000000000001" customHeight="1" x14ac:dyDescent="0.3">
      <c r="A23" s="10"/>
      <c r="B23" s="29" t="s">
        <v>81</v>
      </c>
      <c r="C23" s="30" t="s">
        <v>82</v>
      </c>
      <c r="D23" s="30" t="s">
        <v>41</v>
      </c>
      <c r="E23" s="69"/>
      <c r="F23" s="49"/>
      <c r="G23" s="29" t="s">
        <v>16</v>
      </c>
      <c r="H23" s="30" t="s">
        <v>67</v>
      </c>
    </row>
    <row r="24" spans="1:8" s="23" customFormat="1" ht="24" customHeight="1" x14ac:dyDescent="0.3">
      <c r="A24" s="4"/>
      <c r="B24" s="62">
        <f t="array" ref="B24:C24">DaysAndWeeks+DATE(CalendarYear,4,1)-WEEKDAY(DATE(CalendarYear,4,1),(WeekStart="Monday")+1)+36</f>
        <v>46145</v>
      </c>
      <c r="C24" s="62">
        <v>46146</v>
      </c>
      <c r="D24" s="74" t="s">
        <v>0</v>
      </c>
      <c r="E24" s="74"/>
      <c r="F24" s="74"/>
      <c r="G24" s="74"/>
      <c r="H24" s="81"/>
    </row>
    <row r="25" spans="1:8" s="24" customFormat="1" ht="56.1" customHeight="1" x14ac:dyDescent="0.3">
      <c r="A25" s="10"/>
      <c r="B25" s="17"/>
      <c r="C25" s="17"/>
      <c r="D25" s="82"/>
      <c r="E25" s="82"/>
      <c r="F25" s="82"/>
      <c r="G25" s="82"/>
      <c r="H25" s="83"/>
    </row>
  </sheetData>
  <mergeCells count="3">
    <mergeCell ref="B2:D2"/>
    <mergeCell ref="D24:H24"/>
    <mergeCell ref="D25:H25"/>
  </mergeCells>
  <conditionalFormatting sqref="B20:H20 B24:C24 C22:H22 B23 C21:G21">
    <cfRule type="expression" dxfId="18" priority="3">
      <formula>AND(DAY(B20)&gt;=1,DAY(B20)&lt;=15)</formula>
    </cfRule>
  </conditionalFormatting>
  <conditionalFormatting sqref="B4:G4 B5:E6 G5 F6:F7">
    <cfRule type="expression" dxfId="17" priority="2">
      <formula>DAY(B4)&gt;8</formula>
    </cfRule>
  </conditionalFormatting>
  <conditionalFormatting sqref="G7">
    <cfRule type="expression" dxfId="16" priority="1">
      <formula>AND(DAY(G7)&gt;=1,DAY(G7)&lt;=15)</formula>
    </cfRule>
  </conditionalFormatting>
  <dataValidations count="8">
    <dataValidation allowBlank="1" showInputMessage="1" showErrorMessage="1" prompt="El día de la semana se determinará automáticamente" sqref="C3:H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Calendario del mes de abril" sqref="A1"/>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prompt="Escriba las notas del mes en la celda inferior." sqref="D24:H24"/>
    <dataValidation allowBlank="1" showInputMessage="1" prompt="Escriba las notas del mes en esta celda." sqref="D25:H25"/>
    <dataValidation allowBlank="1" showInputMessage="1" showErrorMessage="1" prompt="Las celdas de esta fila y las filas 7, 9, 11, 13 y 15 son para escribir notas diarias relacionadas con el día natural de la celda anterior." sqref="B7"/>
    <dataValidation allowBlank="1" showInputMessage="1" showErrorMessage="1" prompt="Esta fila y las filas 6, 8, 10, 12 y 14 contienen días naturales de la semana. Si esta celda no contiene el número 1, se trata de un día del mes anterior. Escriba notas en la celda D15." sqref="B4:B6"/>
  </dataValidations>
  <printOptions horizontalCentered="1"/>
  <pageMargins left="0.25" right="0.25" top="0.5" bottom="0.5" header="0.3" footer="0.3"/>
  <pageSetup paperSize="9" scale="81" orientation="landscape" r:id="rId1"/>
  <headerFooter differentFirst="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pageSetUpPr fitToPage="1"/>
  </sheetPr>
  <dimension ref="A1:I27"/>
  <sheetViews>
    <sheetView showGridLines="0" showRowColHeaders="0" tabSelected="1" topLeftCell="A3" zoomScale="70" zoomScaleNormal="70" workbookViewId="0">
      <selection activeCell="G5" sqref="G5:G7"/>
    </sheetView>
  </sheetViews>
  <sheetFormatPr baseColWidth="10" defaultColWidth="8.75" defaultRowHeight="16.5" x14ac:dyDescent="0.3"/>
  <cols>
    <col min="1" max="1" width="1.625" style="1" customWidth="1"/>
    <col min="2" max="8" width="40.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0" t="str">
        <f>"Mayo "&amp;CalendarYear</f>
        <v>Mayo 2026</v>
      </c>
      <c r="C2" s="80"/>
      <c r="D2" s="80"/>
      <c r="E2" s="2"/>
      <c r="F2" s="2"/>
      <c r="G2" s="2"/>
      <c r="H2" s="3"/>
    </row>
    <row r="3" spans="1:9" s="23" customFormat="1" ht="24" customHeight="1" x14ac:dyDescent="0.3">
      <c r="A3" s="8"/>
      <c r="B3" s="14" t="str">
        <f>WeekStart</f>
        <v>Domingo</v>
      </c>
      <c r="C3" s="15" t="str">
        <f t="shared" ref="C3:H3" si="0">TEXT(C4,"dddd")</f>
        <v>lunes</v>
      </c>
      <c r="D3" s="15" t="str">
        <f t="shared" si="0"/>
        <v>martes</v>
      </c>
      <c r="E3" s="15" t="str">
        <f t="shared" si="0"/>
        <v>miércoles</v>
      </c>
      <c r="F3" s="15" t="str">
        <f t="shared" si="0"/>
        <v>jueves</v>
      </c>
      <c r="G3" s="15" t="str">
        <f t="shared" si="0"/>
        <v>viernes</v>
      </c>
      <c r="H3" s="16" t="str">
        <f t="shared" si="0"/>
        <v>sábado</v>
      </c>
    </row>
    <row r="4" spans="1:9" s="23" customFormat="1" ht="24" customHeight="1" x14ac:dyDescent="0.3">
      <c r="A4" s="4"/>
      <c r="B4" s="65">
        <f t="array" ref="B4:H4">DaysAndWeeks+DATE(CalendarYear,5,1)-WEEKDAY(DATE(CalendarYear,5,1),(WeekStart="Monday")+1)+1</f>
        <v>46138</v>
      </c>
      <c r="C4" s="65">
        <v>46139</v>
      </c>
      <c r="D4" s="65">
        <v>46140</v>
      </c>
      <c r="E4" s="65">
        <v>46141</v>
      </c>
      <c r="F4" s="65">
        <v>46142</v>
      </c>
      <c r="G4" s="65">
        <v>46143</v>
      </c>
      <c r="H4" s="65">
        <v>46144</v>
      </c>
    </row>
    <row r="5" spans="1:9" s="23" customFormat="1" ht="20.100000000000001" customHeight="1" x14ac:dyDescent="0.3">
      <c r="A5" s="4"/>
      <c r="B5" s="29" t="s">
        <v>44</v>
      </c>
      <c r="C5" s="29" t="s">
        <v>8</v>
      </c>
      <c r="D5" s="29" t="s">
        <v>18</v>
      </c>
      <c r="E5" s="29" t="s">
        <v>85</v>
      </c>
      <c r="F5" s="29" t="s">
        <v>32</v>
      </c>
      <c r="G5" s="29" t="s">
        <v>12</v>
      </c>
      <c r="H5" s="29" t="s">
        <v>11</v>
      </c>
    </row>
    <row r="6" spans="1:9" s="23" customFormat="1" ht="20.100000000000001" customHeight="1" x14ac:dyDescent="0.3">
      <c r="A6" s="4"/>
      <c r="B6" s="29" t="s">
        <v>32</v>
      </c>
      <c r="C6" s="45" t="s">
        <v>82</v>
      </c>
      <c r="D6" s="45" t="s">
        <v>41</v>
      </c>
      <c r="E6" s="29" t="s">
        <v>89</v>
      </c>
      <c r="F6" s="29" t="s">
        <v>50</v>
      </c>
      <c r="G6" s="23" t="s">
        <v>88</v>
      </c>
      <c r="H6" s="29" t="s">
        <v>80</v>
      </c>
    </row>
    <row r="7" spans="1:9" s="24" customFormat="1" ht="20.100000000000001" customHeight="1" x14ac:dyDescent="0.3">
      <c r="A7" s="10"/>
      <c r="B7" s="30" t="s">
        <v>36</v>
      </c>
      <c r="C7" s="46" t="s">
        <v>38</v>
      </c>
      <c r="D7" s="30" t="s">
        <v>90</v>
      </c>
      <c r="E7" s="30" t="s">
        <v>40</v>
      </c>
      <c r="F7" s="46" t="s">
        <v>82</v>
      </c>
      <c r="G7" s="30" t="s">
        <v>84</v>
      </c>
      <c r="H7" s="30" t="s">
        <v>67</v>
      </c>
    </row>
    <row r="8" spans="1:9" s="23" customFormat="1" ht="20.100000000000001" customHeight="1" x14ac:dyDescent="0.3">
      <c r="A8" s="4"/>
      <c r="B8" s="65">
        <f t="array" ref="B8:H8">DaysAndWeeks+DATE(CalendarYear,5,1)-WEEKDAY(DATE(CalendarYear,5,1),(WeekStart="Monday")+1)+8</f>
        <v>46145</v>
      </c>
      <c r="C8" s="65">
        <v>46146</v>
      </c>
      <c r="D8" s="65">
        <v>46147</v>
      </c>
      <c r="E8" s="65">
        <v>46148</v>
      </c>
      <c r="F8" s="65">
        <v>46149</v>
      </c>
      <c r="G8" s="65">
        <v>46150</v>
      </c>
      <c r="H8" s="65">
        <v>46151</v>
      </c>
    </row>
    <row r="9" spans="1:9" s="23" customFormat="1" ht="20.100000000000001" customHeight="1" x14ac:dyDescent="0.3">
      <c r="A9" s="4"/>
      <c r="B9" s="29" t="s">
        <v>61</v>
      </c>
      <c r="C9" s="29" t="s">
        <v>25</v>
      </c>
      <c r="D9" s="29"/>
      <c r="E9" s="29" t="s">
        <v>30</v>
      </c>
      <c r="F9" s="29" t="s">
        <v>15</v>
      </c>
      <c r="G9" s="29"/>
      <c r="H9" s="29" t="s">
        <v>23</v>
      </c>
    </row>
    <row r="10" spans="1:9" s="23" customFormat="1" ht="20.100000000000001" customHeight="1" x14ac:dyDescent="0.3">
      <c r="A10" s="4"/>
      <c r="B10" s="29" t="s">
        <v>20</v>
      </c>
      <c r="C10" s="29"/>
      <c r="D10" s="29" t="s">
        <v>62</v>
      </c>
      <c r="E10" s="29" t="s">
        <v>39</v>
      </c>
      <c r="F10" s="29"/>
      <c r="G10" s="29" t="s">
        <v>84</v>
      </c>
      <c r="H10" s="29" t="s">
        <v>20</v>
      </c>
    </row>
    <row r="11" spans="1:9" s="24" customFormat="1" ht="20.100000000000001" customHeight="1" x14ac:dyDescent="0.3">
      <c r="A11" s="10"/>
      <c r="B11" s="30" t="s">
        <v>46</v>
      </c>
      <c r="C11" s="30"/>
      <c r="D11" s="30"/>
      <c r="E11" s="30"/>
      <c r="F11" s="30"/>
      <c r="G11" s="30"/>
      <c r="H11" s="30" t="s">
        <v>36</v>
      </c>
    </row>
    <row r="12" spans="1:9" s="23" customFormat="1" ht="20.100000000000001" customHeight="1" x14ac:dyDescent="0.3">
      <c r="A12" s="4"/>
      <c r="B12" s="65">
        <f t="array" ref="B12:H12">DaysAndWeeks+DATE(CalendarYear,5,1)-WEEKDAY(DATE(CalendarYear,5,1),(WeekStart="Monday")+1)+15</f>
        <v>46152</v>
      </c>
      <c r="C12" s="65">
        <v>46153</v>
      </c>
      <c r="D12" s="65">
        <v>46154</v>
      </c>
      <c r="E12" s="65">
        <v>46155</v>
      </c>
      <c r="F12" s="65">
        <v>46156</v>
      </c>
      <c r="G12" s="65">
        <v>46157</v>
      </c>
      <c r="H12" s="65">
        <v>46158</v>
      </c>
    </row>
    <row r="13" spans="1:9" s="23" customFormat="1" ht="20.100000000000001" customHeight="1" x14ac:dyDescent="0.3">
      <c r="A13" s="4"/>
      <c r="B13" s="29" t="s">
        <v>26</v>
      </c>
      <c r="C13" s="29" t="s">
        <v>8</v>
      </c>
      <c r="D13" s="29" t="s">
        <v>27</v>
      </c>
      <c r="E13" s="29" t="s">
        <v>31</v>
      </c>
      <c r="F13" s="29"/>
      <c r="G13" s="29" t="s">
        <v>16</v>
      </c>
      <c r="H13" s="29" t="s">
        <v>48</v>
      </c>
    </row>
    <row r="14" spans="1:9" s="23" customFormat="1" ht="20.100000000000001" customHeight="1" x14ac:dyDescent="0.3">
      <c r="A14" s="4"/>
      <c r="B14" s="29"/>
      <c r="C14" s="29"/>
      <c r="D14" s="29"/>
      <c r="E14" s="29"/>
      <c r="F14" s="29"/>
      <c r="G14" s="29" t="s">
        <v>32</v>
      </c>
      <c r="H14" s="29" t="s">
        <v>23</v>
      </c>
    </row>
    <row r="15" spans="1:9" s="24" customFormat="1" ht="20.100000000000001" customHeight="1" x14ac:dyDescent="0.3">
      <c r="A15" s="10"/>
      <c r="B15" s="30"/>
      <c r="C15" s="30"/>
      <c r="D15" s="30"/>
      <c r="E15" s="30"/>
      <c r="F15" s="30"/>
      <c r="G15" s="30"/>
      <c r="H15" s="30"/>
    </row>
    <row r="16" spans="1:9" s="23" customFormat="1" ht="20.100000000000001" customHeight="1" x14ac:dyDescent="0.3">
      <c r="A16" s="4"/>
      <c r="B16" s="65">
        <f t="array" ref="B16:H16">DaysAndWeeks+DATE(CalendarYear,5,1)-WEEKDAY(DATE(CalendarYear,5,1),(WeekStart="Monday")+1)+22</f>
        <v>46159</v>
      </c>
      <c r="C16" s="65">
        <v>46160</v>
      </c>
      <c r="D16" s="65">
        <v>46161</v>
      </c>
      <c r="E16" s="65">
        <v>46162</v>
      </c>
      <c r="F16" s="65">
        <v>46163</v>
      </c>
      <c r="G16" s="65">
        <v>46164</v>
      </c>
      <c r="H16" s="65">
        <v>46165</v>
      </c>
    </row>
    <row r="17" spans="1:8" s="23" customFormat="1" ht="20.100000000000001" customHeight="1" x14ac:dyDescent="0.3">
      <c r="A17" s="4"/>
      <c r="B17" s="29"/>
      <c r="C17" s="29"/>
      <c r="D17" s="29"/>
      <c r="E17" s="29" t="s">
        <v>30</v>
      </c>
      <c r="F17" s="29"/>
      <c r="G17" s="29"/>
      <c r="H17" s="29" t="s">
        <v>32</v>
      </c>
    </row>
    <row r="18" spans="1:8" s="23" customFormat="1" ht="20.100000000000001" customHeight="1" x14ac:dyDescent="0.3">
      <c r="A18" s="4"/>
      <c r="B18" s="40"/>
      <c r="C18" s="29"/>
      <c r="D18" s="29" t="s">
        <v>27</v>
      </c>
      <c r="E18" s="29"/>
      <c r="F18" s="29"/>
      <c r="G18" s="29"/>
      <c r="H18" s="29"/>
    </row>
    <row r="19" spans="1:8" s="24" customFormat="1" ht="20.100000000000001" customHeight="1" x14ac:dyDescent="0.3">
      <c r="A19" s="10"/>
      <c r="B19" s="30"/>
      <c r="C19" s="30"/>
      <c r="D19" s="30"/>
      <c r="E19" s="30"/>
      <c r="F19" s="30"/>
      <c r="G19" s="30" t="s">
        <v>84</v>
      </c>
      <c r="H19" s="30"/>
    </row>
    <row r="20" spans="1:8" s="23" customFormat="1" ht="20.100000000000001" customHeight="1" x14ac:dyDescent="0.3">
      <c r="A20" s="4"/>
      <c r="B20" s="65">
        <f t="array" ref="B20:H20">DaysAndWeeks+DATE(CalendarYear,5,1)-WEEKDAY(DATE(CalendarYear,5,1),(WeekStart="Monday")+1)+29</f>
        <v>46166</v>
      </c>
      <c r="C20" s="65">
        <v>46167</v>
      </c>
      <c r="D20" s="65">
        <v>46168</v>
      </c>
      <c r="E20" s="65">
        <v>46169</v>
      </c>
      <c r="F20" s="65">
        <v>46170</v>
      </c>
      <c r="G20" s="65">
        <v>46171</v>
      </c>
      <c r="H20" s="65">
        <v>46172</v>
      </c>
    </row>
    <row r="21" spans="1:8" s="23" customFormat="1" ht="20.100000000000001" customHeight="1" x14ac:dyDescent="0.3">
      <c r="A21" s="4"/>
      <c r="B21" s="29" t="s">
        <v>44</v>
      </c>
      <c r="C21" s="29" t="s">
        <v>17</v>
      </c>
      <c r="D21" s="29"/>
      <c r="E21" s="29"/>
      <c r="F21" s="29"/>
      <c r="G21" s="29" t="s">
        <v>83</v>
      </c>
      <c r="H21" s="29" t="s">
        <v>20</v>
      </c>
    </row>
    <row r="22" spans="1:8" s="23" customFormat="1" ht="20.100000000000001" customHeight="1" x14ac:dyDescent="0.3">
      <c r="A22" s="4"/>
      <c r="B22" s="29"/>
      <c r="C22" s="29" t="s">
        <v>8</v>
      </c>
      <c r="D22" s="29"/>
      <c r="E22" s="29"/>
      <c r="F22" s="29"/>
      <c r="G22" s="29"/>
      <c r="H22" s="29"/>
    </row>
    <row r="23" spans="1:8" s="24" customFormat="1" ht="20.100000000000001" customHeight="1" x14ac:dyDescent="0.3">
      <c r="A23" s="10"/>
      <c r="B23" s="30"/>
      <c r="C23" s="30"/>
      <c r="D23" s="30"/>
      <c r="E23" s="30" t="s">
        <v>30</v>
      </c>
      <c r="F23" s="30"/>
      <c r="G23" s="30" t="s">
        <v>16</v>
      </c>
      <c r="H23" s="30" t="s">
        <v>36</v>
      </c>
    </row>
    <row r="24" spans="1:8" s="23" customFormat="1" ht="20.100000000000001" customHeight="1" x14ac:dyDescent="0.3">
      <c r="A24" s="4"/>
      <c r="B24" s="65">
        <f t="array" ref="B24:C24">DaysAndWeeks+DATE(CalendarYear,5,1)-WEEKDAY(DATE(CalendarYear,5,1),(WeekStart="Monday")+1)+36</f>
        <v>46173</v>
      </c>
      <c r="C24" s="65">
        <v>46174</v>
      </c>
      <c r="D24" s="74" t="s">
        <v>0</v>
      </c>
      <c r="E24" s="74"/>
      <c r="F24" s="74"/>
      <c r="G24" s="74"/>
      <c r="H24" s="81"/>
    </row>
    <row r="25" spans="1:8" s="23" customFormat="1" ht="20.100000000000001" customHeight="1" x14ac:dyDescent="0.3">
      <c r="A25" s="4"/>
      <c r="B25" s="29"/>
      <c r="C25" s="29" t="s">
        <v>17</v>
      </c>
      <c r="D25" s="66"/>
      <c r="E25" s="66"/>
      <c r="F25" s="66"/>
      <c r="G25" s="66"/>
      <c r="H25" s="67"/>
    </row>
    <row r="26" spans="1:8" s="23" customFormat="1" ht="20.100000000000001" customHeight="1" x14ac:dyDescent="0.3">
      <c r="A26" s="4"/>
      <c r="B26" s="29"/>
      <c r="C26" s="29"/>
      <c r="D26" s="66"/>
      <c r="E26" s="66"/>
      <c r="F26" s="66"/>
      <c r="G26" s="66"/>
      <c r="H26" s="67"/>
    </row>
    <row r="27" spans="1:8" s="24" customFormat="1" ht="20.100000000000001" customHeight="1" x14ac:dyDescent="0.3">
      <c r="A27" s="10"/>
      <c r="B27" s="30"/>
      <c r="C27" s="30" t="s">
        <v>8</v>
      </c>
      <c r="D27" s="82"/>
      <c r="E27" s="82"/>
      <c r="F27" s="82"/>
      <c r="G27" s="82"/>
      <c r="H27" s="83"/>
    </row>
  </sheetData>
  <mergeCells count="3">
    <mergeCell ref="B2:D2"/>
    <mergeCell ref="D24:H24"/>
    <mergeCell ref="D27:H27"/>
  </mergeCells>
  <conditionalFormatting sqref="B20:H22 B24:C26">
    <cfRule type="expression" dxfId="15" priority="2">
      <formula>AND(DAY(B20)&gt;=1,DAY(B20)&lt;=15)</formula>
    </cfRule>
  </conditionalFormatting>
  <conditionalFormatting sqref="B6:F6 B4:G5">
    <cfRule type="expression" dxfId="14"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Calendario del mes de mayo" sqref="A1"/>
    <dataValidation allowBlank="1" showInputMessage="1" showErrorMessage="1" prompt="Esta fila y las filas 6, 8, 10, 12 y 14 contienen días naturales de la semana. Si esta celda no contiene el número 1, se trata de un día del mes anterior. Escriba notas en la celda D15." sqref="B4:B6"/>
    <dataValidation allowBlank="1" showInputMessage="1" showErrorMessage="1" prompt="Las celdas de esta fila y las filas 7, 9, 11, 13 y 15 son para escribir notas diarias relacionadas con el día natural de la celda anterior." sqref="B7"/>
    <dataValidation allowBlank="1" showInputMessage="1" prompt="Escriba las notas del mes en esta celda." sqref="D27:H27"/>
    <dataValidation allowBlank="1" showInputMessage="1" prompt="Escriba las notas del mes en la celda inferior." sqref="D24:H26"/>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s>
  <printOptions horizontalCentered="1"/>
  <pageMargins left="0.25" right="0.25" top="0.5" bottom="0.5" header="0.3" footer="0.3"/>
  <pageSetup paperSize="9" scale="81" orientation="landscape" r:id="rId1"/>
  <headerFooter differentFirs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7" tint="0.59999389629810485"/>
    <pageSetUpPr fitToPage="1"/>
  </sheetPr>
  <dimension ref="A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4" t="str">
        <f>"Junio "&amp;CalendarYear</f>
        <v>Junio 2026</v>
      </c>
      <c r="C2" s="84"/>
      <c r="D2" s="84"/>
      <c r="E2" s="2"/>
      <c r="F2" s="2"/>
      <c r="G2" s="2"/>
      <c r="H2" s="3"/>
    </row>
    <row r="3" spans="1:9" s="23" customFormat="1" ht="24" customHeight="1" x14ac:dyDescent="0.3">
      <c r="A3" s="8"/>
      <c r="B3" s="18" t="str">
        <f>WeekStart</f>
        <v>Domingo</v>
      </c>
      <c r="C3" s="19" t="str">
        <f t="shared" ref="C3:H3" si="0">TEXT(C4,"dddd")</f>
        <v>lunes</v>
      </c>
      <c r="D3" s="19" t="str">
        <f t="shared" si="0"/>
        <v>martes</v>
      </c>
      <c r="E3" s="19" t="str">
        <f t="shared" si="0"/>
        <v>miércoles</v>
      </c>
      <c r="F3" s="19" t="str">
        <f t="shared" si="0"/>
        <v>jueves</v>
      </c>
      <c r="G3" s="19" t="str">
        <f t="shared" si="0"/>
        <v>viernes</v>
      </c>
      <c r="H3" s="20" t="str">
        <f t="shared" si="0"/>
        <v>sábado</v>
      </c>
    </row>
    <row r="4" spans="1:9" s="23" customFormat="1" ht="24" customHeight="1" x14ac:dyDescent="0.3">
      <c r="A4" s="4"/>
      <c r="B4" s="28">
        <f t="array" ref="B4:H4">DaysAndWeeks+DATE(CalendarYear,6,1)-WEEKDAY(DATE(CalendarYear,6,1),(WeekStart="Monday")+1)+1</f>
        <v>46173</v>
      </c>
      <c r="C4" s="28">
        <v>46174</v>
      </c>
      <c r="D4" s="28">
        <v>46175</v>
      </c>
      <c r="E4" s="28">
        <v>46176</v>
      </c>
      <c r="F4" s="28">
        <v>46177</v>
      </c>
      <c r="G4" s="28">
        <v>46178</v>
      </c>
      <c r="H4" s="28">
        <v>46179</v>
      </c>
    </row>
    <row r="5" spans="1:9" s="24" customFormat="1" ht="56.1" customHeight="1" x14ac:dyDescent="0.3">
      <c r="A5" s="10"/>
      <c r="B5" s="21"/>
      <c r="C5" s="21"/>
      <c r="D5" s="21"/>
      <c r="E5" s="21"/>
      <c r="F5" s="21"/>
      <c r="G5" s="21"/>
      <c r="H5" s="21"/>
    </row>
    <row r="6" spans="1:9" s="23" customFormat="1" ht="24" customHeight="1" x14ac:dyDescent="0.3">
      <c r="A6" s="4"/>
      <c r="B6" s="28">
        <f t="array" ref="B6:H6">DaysAndWeeks+DATE(CalendarYear,6,1)-WEEKDAY(DATE(CalendarYear,6,1),(WeekStart="Monday")+1)+8</f>
        <v>46180</v>
      </c>
      <c r="C6" s="28">
        <v>46181</v>
      </c>
      <c r="D6" s="28">
        <v>46182</v>
      </c>
      <c r="E6" s="28">
        <v>46183</v>
      </c>
      <c r="F6" s="28">
        <v>46184</v>
      </c>
      <c r="G6" s="28">
        <v>46185</v>
      </c>
      <c r="H6" s="28">
        <v>46186</v>
      </c>
    </row>
    <row r="7" spans="1:9" s="24" customFormat="1" ht="56.1" customHeight="1" x14ac:dyDescent="0.3">
      <c r="A7" s="10"/>
      <c r="B7" s="21"/>
      <c r="C7" s="21"/>
      <c r="D7" s="21"/>
      <c r="E7" s="21"/>
      <c r="F7" s="21"/>
      <c r="G7" s="21"/>
      <c r="H7" s="21"/>
    </row>
    <row r="8" spans="1:9" s="23" customFormat="1" ht="24" customHeight="1" x14ac:dyDescent="0.3">
      <c r="A8" s="4"/>
      <c r="B8" s="28">
        <f t="array" ref="B8:H8">DaysAndWeeks+DATE(CalendarYear,6,1)-WEEKDAY(DATE(CalendarYear,6,1),(WeekStart="Monday")+1)+15</f>
        <v>46187</v>
      </c>
      <c r="C8" s="28">
        <v>46188</v>
      </c>
      <c r="D8" s="28">
        <v>46189</v>
      </c>
      <c r="E8" s="28">
        <v>46190</v>
      </c>
      <c r="F8" s="28">
        <v>46191</v>
      </c>
      <c r="G8" s="28">
        <v>46192</v>
      </c>
      <c r="H8" s="28">
        <v>46193</v>
      </c>
    </row>
    <row r="9" spans="1:9" s="24" customFormat="1" ht="56.1" customHeight="1" x14ac:dyDescent="0.3">
      <c r="A9" s="10"/>
      <c r="B9" s="21"/>
      <c r="C9" s="21"/>
      <c r="D9" s="21"/>
      <c r="E9" s="21"/>
      <c r="F9" s="21"/>
      <c r="G9" s="21"/>
      <c r="H9" s="21"/>
    </row>
    <row r="10" spans="1:9" s="23" customFormat="1" ht="24" customHeight="1" x14ac:dyDescent="0.3">
      <c r="A10" s="4"/>
      <c r="B10" s="28">
        <f t="array" ref="B10:H10">DaysAndWeeks+DATE(CalendarYear,6,1)-WEEKDAY(DATE(CalendarYear,6,1),(WeekStart="Monday")+1)+22</f>
        <v>46194</v>
      </c>
      <c r="C10" s="28">
        <v>46195</v>
      </c>
      <c r="D10" s="28">
        <v>46196</v>
      </c>
      <c r="E10" s="28">
        <v>46197</v>
      </c>
      <c r="F10" s="28">
        <v>46198</v>
      </c>
      <c r="G10" s="28">
        <v>46199</v>
      </c>
      <c r="H10" s="28">
        <v>46200</v>
      </c>
    </row>
    <row r="11" spans="1:9" s="24" customFormat="1" ht="56.1" customHeight="1" x14ac:dyDescent="0.3">
      <c r="A11" s="10"/>
      <c r="B11" s="21"/>
      <c r="C11" s="21"/>
      <c r="D11" s="21"/>
      <c r="E11" s="21"/>
      <c r="F11" s="21"/>
      <c r="G11" s="21"/>
      <c r="H11" s="21"/>
    </row>
    <row r="12" spans="1:9" s="23" customFormat="1" ht="24" customHeight="1" x14ac:dyDescent="0.3">
      <c r="A12" s="4"/>
      <c r="B12" s="28">
        <f t="array" ref="B12:H12">DaysAndWeeks+DATE(CalendarYear,6,1)-WEEKDAY(DATE(CalendarYear,6,1),(WeekStart="Monday")+1)+29</f>
        <v>46201</v>
      </c>
      <c r="C12" s="28">
        <v>46202</v>
      </c>
      <c r="D12" s="28">
        <v>46203</v>
      </c>
      <c r="E12" s="28">
        <v>46204</v>
      </c>
      <c r="F12" s="28">
        <v>46205</v>
      </c>
      <c r="G12" s="28">
        <v>46206</v>
      </c>
      <c r="H12" s="28">
        <v>46207</v>
      </c>
    </row>
    <row r="13" spans="1:9" s="24" customFormat="1" ht="56.1" customHeight="1" x14ac:dyDescent="0.3">
      <c r="A13" s="10"/>
      <c r="B13" s="21"/>
      <c r="C13" s="21"/>
      <c r="D13" s="21"/>
      <c r="E13" s="21"/>
      <c r="F13" s="21"/>
      <c r="G13" s="21"/>
      <c r="H13" s="21"/>
    </row>
    <row r="14" spans="1:9" s="23" customFormat="1" ht="24" customHeight="1" x14ac:dyDescent="0.3">
      <c r="A14" s="4"/>
      <c r="B14" s="28">
        <f t="array" ref="B14:C14">DaysAndWeeks+DATE(CalendarYear,6,1)-WEEKDAY(DATE(CalendarYear,6,1),(WeekStart="Monday")+1)+36</f>
        <v>46208</v>
      </c>
      <c r="C14" s="28">
        <v>46209</v>
      </c>
      <c r="D14" s="85" t="s">
        <v>0</v>
      </c>
      <c r="E14" s="85"/>
      <c r="F14" s="85"/>
      <c r="G14" s="85"/>
      <c r="H14" s="86"/>
    </row>
    <row r="15" spans="1:9" s="24" customFormat="1" ht="56.1" customHeight="1" x14ac:dyDescent="0.3">
      <c r="A15" s="10"/>
      <c r="B15" s="21"/>
      <c r="C15" s="21"/>
      <c r="D15" s="87"/>
      <c r="E15" s="87"/>
      <c r="F15" s="87"/>
      <c r="G15" s="87"/>
      <c r="H15" s="88"/>
    </row>
  </sheetData>
  <mergeCells count="3">
    <mergeCell ref="B2:D2"/>
    <mergeCell ref="D14:H14"/>
    <mergeCell ref="D15:H15"/>
  </mergeCells>
  <conditionalFormatting sqref="B12:H12 B14:C14">
    <cfRule type="expression" dxfId="13" priority="2">
      <formula>AND(DAY(B12)&gt;=1,DAY(B12)&lt;=15)</formula>
    </cfRule>
  </conditionalFormatting>
  <conditionalFormatting sqref="B4:G4">
    <cfRule type="expression" dxfId="12"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Calendario del mes de junio"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prompt="Escriba las notas del mes en la celda inferior." sqref="D14:H14"/>
    <dataValidation allowBlank="1" showInputMessage="1" prompt="Escriba las notas del mes en esta celda." sqref="D15:H15"/>
    <dataValidation allowBlank="1" showInputMessage="1" showErrorMessage="1" prompt="Las celdas de esta fila y las filas 7, 9, 11, 13 y 15 son para escribir notas diarias relacionadas con el día natural de la celda anterior." sqref="B5"/>
    <dataValidation allowBlank="1" showInputMessage="1" showErrorMessage="1" prompt="Esta fila y las filas 6, 8, 10, 12 y 14 contienen días naturales de la semana. Si esta celda no contiene el número 1, se trata de un día del mes anterior. Escriba notas en la celda D15." sqref="B4"/>
  </dataValidations>
  <printOptions horizontalCentered="1"/>
  <pageMargins left="0.25" right="0.25" top="0.5" bottom="0.5" header="0.3" footer="0.3"/>
  <pageSetup paperSize="9" scale="81" orientation="landscape" r:id="rId1"/>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7" tint="0.59999389629810485"/>
    <pageSetUpPr fitToPage="1"/>
  </sheetPr>
  <dimension ref="A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4" t="str">
        <f>"Julio "&amp;CalendarYear</f>
        <v>Julio 2026</v>
      </c>
      <c r="C2" s="84"/>
      <c r="D2" s="84"/>
      <c r="E2" s="2"/>
      <c r="F2" s="2"/>
      <c r="G2" s="2"/>
      <c r="H2" s="3"/>
    </row>
    <row r="3" spans="1:9" s="23" customFormat="1" ht="24" customHeight="1" x14ac:dyDescent="0.3">
      <c r="A3" s="8"/>
      <c r="B3" s="18" t="str">
        <f>WeekStart</f>
        <v>Domingo</v>
      </c>
      <c r="C3" s="19" t="str">
        <f t="shared" ref="C3:H3" si="0">TEXT(C4,"dddd")</f>
        <v>lunes</v>
      </c>
      <c r="D3" s="19" t="str">
        <f t="shared" si="0"/>
        <v>martes</v>
      </c>
      <c r="E3" s="19" t="str">
        <f t="shared" si="0"/>
        <v>miércoles</v>
      </c>
      <c r="F3" s="19" t="str">
        <f t="shared" si="0"/>
        <v>jueves</v>
      </c>
      <c r="G3" s="19" t="str">
        <f t="shared" si="0"/>
        <v>viernes</v>
      </c>
      <c r="H3" s="20" t="str">
        <f t="shared" si="0"/>
        <v>sábado</v>
      </c>
    </row>
    <row r="4" spans="1:9" s="23" customFormat="1" ht="24" customHeight="1" x14ac:dyDescent="0.3">
      <c r="A4" s="4"/>
      <c r="B4" s="28">
        <f t="array" ref="B4:H4">DaysAndWeeks+DATE(CalendarYear,7,1)-WEEKDAY(DATE(CalendarYear,7,1),(WeekStart="Monday")+1)+1</f>
        <v>46201</v>
      </c>
      <c r="C4" s="28">
        <v>46202</v>
      </c>
      <c r="D4" s="28">
        <v>46203</v>
      </c>
      <c r="E4" s="28">
        <v>46204</v>
      </c>
      <c r="F4" s="28">
        <v>46205</v>
      </c>
      <c r="G4" s="28">
        <v>46206</v>
      </c>
      <c r="H4" s="28">
        <v>46207</v>
      </c>
    </row>
    <row r="5" spans="1:9" s="24" customFormat="1" ht="56.1" customHeight="1" x14ac:dyDescent="0.3">
      <c r="A5" s="10"/>
      <c r="B5" s="21"/>
      <c r="C5" s="21"/>
      <c r="D5" s="21"/>
      <c r="E5" s="21"/>
      <c r="F5" s="21"/>
      <c r="G5" s="21"/>
      <c r="H5" s="21"/>
    </row>
    <row r="6" spans="1:9" s="23" customFormat="1" ht="24" customHeight="1" x14ac:dyDescent="0.3">
      <c r="A6" s="4"/>
      <c r="B6" s="28">
        <f t="array" ref="B6:H6">DaysAndWeeks+DATE(CalendarYear,7,1)-WEEKDAY(DATE(CalendarYear,7,1),(WeekStart="Monday")+1)+8</f>
        <v>46208</v>
      </c>
      <c r="C6" s="28">
        <v>46209</v>
      </c>
      <c r="D6" s="28">
        <v>46210</v>
      </c>
      <c r="E6" s="28">
        <v>46211</v>
      </c>
      <c r="F6" s="28">
        <v>46212</v>
      </c>
      <c r="G6" s="28">
        <v>46213</v>
      </c>
      <c r="H6" s="28">
        <v>46214</v>
      </c>
    </row>
    <row r="7" spans="1:9" s="24" customFormat="1" ht="56.1" customHeight="1" x14ac:dyDescent="0.3">
      <c r="A7" s="10"/>
      <c r="B7" s="21"/>
      <c r="C7" s="21"/>
      <c r="D7" s="21"/>
      <c r="E7" s="21"/>
      <c r="F7" s="21"/>
      <c r="G7" s="21"/>
      <c r="H7" s="21"/>
    </row>
    <row r="8" spans="1:9" s="23" customFormat="1" ht="24" customHeight="1" x14ac:dyDescent="0.3">
      <c r="A8" s="4"/>
      <c r="B8" s="28">
        <f t="array" ref="B8:H8">DaysAndWeeks+DATE(CalendarYear,7,1)-WEEKDAY(DATE(CalendarYear,7,1),(WeekStart="Monday")+1)+15</f>
        <v>46215</v>
      </c>
      <c r="C8" s="28">
        <v>46216</v>
      </c>
      <c r="D8" s="28">
        <v>46217</v>
      </c>
      <c r="E8" s="28">
        <v>46218</v>
      </c>
      <c r="F8" s="28">
        <v>46219</v>
      </c>
      <c r="G8" s="28">
        <v>46220</v>
      </c>
      <c r="H8" s="28">
        <v>46221</v>
      </c>
    </row>
    <row r="9" spans="1:9" s="24" customFormat="1" ht="56.1" customHeight="1" x14ac:dyDescent="0.3">
      <c r="A9" s="10"/>
      <c r="B9" s="21"/>
      <c r="C9" s="21"/>
      <c r="D9" s="21"/>
      <c r="E9" s="21"/>
      <c r="F9" s="21"/>
      <c r="G9" s="21"/>
      <c r="H9" s="21"/>
    </row>
    <row r="10" spans="1:9" s="23" customFormat="1" ht="24" customHeight="1" x14ac:dyDescent="0.3">
      <c r="A10" s="4"/>
      <c r="B10" s="28">
        <f t="array" ref="B10:H10">DaysAndWeeks+DATE(CalendarYear,7,1)-WEEKDAY(DATE(CalendarYear,7,1),(WeekStart="Monday")+1)+22</f>
        <v>46222</v>
      </c>
      <c r="C10" s="28">
        <v>46223</v>
      </c>
      <c r="D10" s="28">
        <v>46224</v>
      </c>
      <c r="E10" s="28">
        <v>46225</v>
      </c>
      <c r="F10" s="28">
        <v>46226</v>
      </c>
      <c r="G10" s="28">
        <v>46227</v>
      </c>
      <c r="H10" s="28">
        <v>46228</v>
      </c>
    </row>
    <row r="11" spans="1:9" s="24" customFormat="1" ht="56.1" customHeight="1" x14ac:dyDescent="0.3">
      <c r="A11" s="10"/>
      <c r="B11" s="21"/>
      <c r="C11" s="21"/>
      <c r="D11" s="21"/>
      <c r="E11" s="21"/>
      <c r="F11" s="21"/>
      <c r="G11" s="21"/>
      <c r="H11" s="21"/>
    </row>
    <row r="12" spans="1:9" s="23" customFormat="1" ht="24" customHeight="1" x14ac:dyDescent="0.3">
      <c r="A12" s="4"/>
      <c r="B12" s="28">
        <f t="array" ref="B12:H12">DaysAndWeeks+DATE(CalendarYear,7,1)-WEEKDAY(DATE(CalendarYear,7,1),(WeekStart="Monday")+1)+29</f>
        <v>46229</v>
      </c>
      <c r="C12" s="28">
        <v>46230</v>
      </c>
      <c r="D12" s="28">
        <v>46231</v>
      </c>
      <c r="E12" s="28">
        <v>46232</v>
      </c>
      <c r="F12" s="28">
        <v>46233</v>
      </c>
      <c r="G12" s="28">
        <v>46234</v>
      </c>
      <c r="H12" s="28">
        <v>46235</v>
      </c>
    </row>
    <row r="13" spans="1:9" s="24" customFormat="1" ht="56.1" customHeight="1" x14ac:dyDescent="0.3">
      <c r="A13" s="10"/>
      <c r="B13" s="21"/>
      <c r="C13" s="21"/>
      <c r="D13" s="21"/>
      <c r="E13" s="21"/>
      <c r="F13" s="21"/>
      <c r="G13" s="21"/>
      <c r="H13" s="21"/>
    </row>
    <row r="14" spans="1:9" s="23" customFormat="1" ht="24" customHeight="1" x14ac:dyDescent="0.3">
      <c r="A14" s="4"/>
      <c r="B14" s="28">
        <f t="array" ref="B14:C14">DaysAndWeeks+DATE(CalendarYear,7,1)-WEEKDAY(DATE(CalendarYear,7,1),(WeekStart="Monday")+1)+36</f>
        <v>46236</v>
      </c>
      <c r="C14" s="28">
        <v>46237</v>
      </c>
      <c r="D14" s="85" t="s">
        <v>0</v>
      </c>
      <c r="E14" s="85"/>
      <c r="F14" s="85"/>
      <c r="G14" s="85"/>
      <c r="H14" s="86"/>
    </row>
    <row r="15" spans="1:9" s="24" customFormat="1" ht="56.1" customHeight="1" x14ac:dyDescent="0.3">
      <c r="A15" s="10"/>
      <c r="B15" s="21"/>
      <c r="C15" s="21"/>
      <c r="D15" s="87"/>
      <c r="E15" s="87"/>
      <c r="F15" s="87"/>
      <c r="G15" s="87"/>
      <c r="H15" s="88"/>
    </row>
  </sheetData>
  <mergeCells count="3">
    <mergeCell ref="B2:D2"/>
    <mergeCell ref="D14:H14"/>
    <mergeCell ref="D15:H15"/>
  </mergeCells>
  <conditionalFormatting sqref="B12:H12 B14:C14">
    <cfRule type="expression" dxfId="11" priority="2">
      <formula>AND(DAY(B12)&gt;=1,DAY(B12)&lt;=15)</formula>
    </cfRule>
  </conditionalFormatting>
  <conditionalFormatting sqref="B4:G4">
    <cfRule type="expression" dxfId="10"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Calendario del mes de julio"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y las filas 6, 8, 10, 12 y 14 contienen días naturales de la semana. Si esta celda no contiene el número 1, se trata de un día del mes anterior. Escriba notas en la celda D15." sqref="B4"/>
    <dataValidation allowBlank="1" showInputMessage="1" showErrorMessage="1" prompt="Las celdas de esta fila y las filas 7, 9, 11, 13 y 15 son para escribir notas diarias relacionadas con el día natural de la celda anterior." sqref="B5"/>
    <dataValidation allowBlank="1" showInputMessage="1" prompt="Escriba las notas del mes en esta celda." sqref="D15:H15"/>
    <dataValidation allowBlank="1" showInputMessage="1" prompt="Escriba las notas del mes en la celda inferior." sqref="D14:H14"/>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s>
  <printOptions horizontalCentered="1"/>
  <pageMargins left="0.25" right="0.25" top="0.5" bottom="0.5" header="0.3" footer="0.3"/>
  <pageSetup paperSize="9" scale="81" orientation="landscape" r:id="rId1"/>
  <headerFooter differentFirst="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7" tint="0.59999389629810485"/>
    <pageSetUpPr fitToPage="1"/>
  </sheetPr>
  <dimension ref="A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4" t="str">
        <f>"Agosto "&amp;CalendarYear</f>
        <v>Agosto 2026</v>
      </c>
      <c r="C2" s="84"/>
      <c r="D2" s="84"/>
      <c r="E2" s="2"/>
      <c r="F2" s="2"/>
      <c r="G2" s="2"/>
      <c r="H2" s="3"/>
    </row>
    <row r="3" spans="1:9" s="23" customFormat="1" ht="24" customHeight="1" x14ac:dyDescent="0.3">
      <c r="A3" s="8"/>
      <c r="B3" s="18" t="str">
        <f>WeekStart</f>
        <v>Domingo</v>
      </c>
      <c r="C3" s="19" t="str">
        <f t="shared" ref="C3:H3" si="0">TEXT(C4,"dddd")</f>
        <v>lunes</v>
      </c>
      <c r="D3" s="19" t="str">
        <f t="shared" si="0"/>
        <v>martes</v>
      </c>
      <c r="E3" s="19" t="str">
        <f t="shared" si="0"/>
        <v>miércoles</v>
      </c>
      <c r="F3" s="19" t="str">
        <f t="shared" si="0"/>
        <v>jueves</v>
      </c>
      <c r="G3" s="19" t="str">
        <f t="shared" si="0"/>
        <v>viernes</v>
      </c>
      <c r="H3" s="20" t="str">
        <f t="shared" si="0"/>
        <v>sábado</v>
      </c>
    </row>
    <row r="4" spans="1:9" s="23" customFormat="1" ht="24" customHeight="1" x14ac:dyDescent="0.3">
      <c r="A4" s="4"/>
      <c r="B4" s="28">
        <f t="array" ref="B4:H4">DaysAndWeeks+DATE(CalendarYear,8,1)-WEEKDAY(DATE(CalendarYear,8,1),(WeekStart="Monday")+1)+1</f>
        <v>46229</v>
      </c>
      <c r="C4" s="28">
        <v>46230</v>
      </c>
      <c r="D4" s="28">
        <v>46231</v>
      </c>
      <c r="E4" s="28">
        <v>46232</v>
      </c>
      <c r="F4" s="28">
        <v>46233</v>
      </c>
      <c r="G4" s="28">
        <v>46234</v>
      </c>
      <c r="H4" s="28">
        <v>46235</v>
      </c>
    </row>
    <row r="5" spans="1:9" s="24" customFormat="1" ht="56.1" customHeight="1" x14ac:dyDescent="0.3">
      <c r="A5" s="10"/>
      <c r="B5" s="21"/>
      <c r="C5" s="21"/>
      <c r="D5" s="21"/>
      <c r="E5" s="21"/>
      <c r="F5" s="21"/>
      <c r="G5" s="21"/>
      <c r="H5" s="21"/>
    </row>
    <row r="6" spans="1:9" s="23" customFormat="1" ht="24" customHeight="1" x14ac:dyDescent="0.3">
      <c r="A6" s="4"/>
      <c r="B6" s="28">
        <f t="array" ref="B6:H6">DaysAndWeeks+DATE(CalendarYear,8,1)-WEEKDAY(DATE(CalendarYear,8,1),(WeekStart="Monday")+1)+8</f>
        <v>46236</v>
      </c>
      <c r="C6" s="28">
        <v>46237</v>
      </c>
      <c r="D6" s="28">
        <v>46238</v>
      </c>
      <c r="E6" s="28">
        <v>46239</v>
      </c>
      <c r="F6" s="28">
        <v>46240</v>
      </c>
      <c r="G6" s="28">
        <v>46241</v>
      </c>
      <c r="H6" s="28">
        <v>46242</v>
      </c>
    </row>
    <row r="7" spans="1:9" s="24" customFormat="1" ht="56.1" customHeight="1" x14ac:dyDescent="0.3">
      <c r="A7" s="10"/>
      <c r="B7" s="21"/>
      <c r="C7" s="21"/>
      <c r="D7" s="21"/>
      <c r="E7" s="21"/>
      <c r="F7" s="21"/>
      <c r="G7" s="21"/>
      <c r="H7" s="21"/>
    </row>
    <row r="8" spans="1:9" s="23" customFormat="1" ht="24" customHeight="1" x14ac:dyDescent="0.3">
      <c r="A8" s="4"/>
      <c r="B8" s="28">
        <f t="array" ref="B8:H8">DaysAndWeeks+DATE(CalendarYear,8,1)-WEEKDAY(DATE(CalendarYear,8,1),(WeekStart="Monday")+1)+15</f>
        <v>46243</v>
      </c>
      <c r="C8" s="28">
        <v>46244</v>
      </c>
      <c r="D8" s="28">
        <v>46245</v>
      </c>
      <c r="E8" s="28">
        <v>46246</v>
      </c>
      <c r="F8" s="28">
        <v>46247</v>
      </c>
      <c r="G8" s="28">
        <v>46248</v>
      </c>
      <c r="H8" s="28">
        <v>46249</v>
      </c>
    </row>
    <row r="9" spans="1:9" s="24" customFormat="1" ht="56.1" customHeight="1" x14ac:dyDescent="0.3">
      <c r="A9" s="10"/>
      <c r="B9" s="21"/>
      <c r="C9" s="21"/>
      <c r="D9" s="21"/>
      <c r="E9" s="21"/>
      <c r="F9" s="21"/>
      <c r="G9" s="21"/>
      <c r="H9" s="21"/>
    </row>
    <row r="10" spans="1:9" s="23" customFormat="1" ht="24" customHeight="1" x14ac:dyDescent="0.3">
      <c r="A10" s="4"/>
      <c r="B10" s="28">
        <f t="array" ref="B10:H10">DaysAndWeeks+DATE(CalendarYear,8,1)-WEEKDAY(DATE(CalendarYear,8,1),(WeekStart="Monday")+1)+22</f>
        <v>46250</v>
      </c>
      <c r="C10" s="28">
        <v>46251</v>
      </c>
      <c r="D10" s="28">
        <v>46252</v>
      </c>
      <c r="E10" s="28">
        <v>46253</v>
      </c>
      <c r="F10" s="28">
        <v>46254</v>
      </c>
      <c r="G10" s="28">
        <v>46255</v>
      </c>
      <c r="H10" s="28">
        <v>46256</v>
      </c>
    </row>
    <row r="11" spans="1:9" s="24" customFormat="1" ht="56.1" customHeight="1" x14ac:dyDescent="0.3">
      <c r="A11" s="10"/>
      <c r="B11" s="21"/>
      <c r="C11" s="21"/>
      <c r="D11" s="21"/>
      <c r="E11" s="21"/>
      <c r="F11" s="21"/>
      <c r="G11" s="21"/>
      <c r="H11" s="21"/>
    </row>
    <row r="12" spans="1:9" s="23" customFormat="1" ht="24" customHeight="1" x14ac:dyDescent="0.3">
      <c r="A12" s="4"/>
      <c r="B12" s="28">
        <f t="array" ref="B12:H12">DaysAndWeeks+DATE(CalendarYear,8,1)-WEEKDAY(DATE(CalendarYear,8,1),(WeekStart="Monday")+1)+29</f>
        <v>46257</v>
      </c>
      <c r="C12" s="28">
        <v>46258</v>
      </c>
      <c r="D12" s="28">
        <v>46259</v>
      </c>
      <c r="E12" s="28">
        <v>46260</v>
      </c>
      <c r="F12" s="28">
        <v>46261</v>
      </c>
      <c r="G12" s="28">
        <v>46262</v>
      </c>
      <c r="H12" s="28">
        <v>46263</v>
      </c>
    </row>
    <row r="13" spans="1:9" s="24" customFormat="1" ht="56.1" customHeight="1" x14ac:dyDescent="0.3">
      <c r="A13" s="10"/>
      <c r="B13" s="21"/>
      <c r="C13" s="21"/>
      <c r="D13" s="21"/>
      <c r="E13" s="21"/>
      <c r="F13" s="21"/>
      <c r="G13" s="21"/>
      <c r="H13" s="21"/>
    </row>
    <row r="14" spans="1:9" s="23" customFormat="1" ht="24" customHeight="1" x14ac:dyDescent="0.3">
      <c r="A14" s="4"/>
      <c r="B14" s="28">
        <f t="array" ref="B14:C14">DaysAndWeeks+DATE(CalendarYear,8,1)-WEEKDAY(DATE(CalendarYear,8,1),(WeekStart="Monday")+1)+36</f>
        <v>46264</v>
      </c>
      <c r="C14" s="28">
        <v>46265</v>
      </c>
      <c r="D14" s="85" t="s">
        <v>0</v>
      </c>
      <c r="E14" s="85"/>
      <c r="F14" s="85"/>
      <c r="G14" s="85"/>
      <c r="H14" s="86"/>
    </row>
    <row r="15" spans="1:9" s="24" customFormat="1" ht="56.1" customHeight="1" x14ac:dyDescent="0.3">
      <c r="A15" s="10"/>
      <c r="B15" s="21"/>
      <c r="C15" s="21"/>
      <c r="D15" s="87"/>
      <c r="E15" s="87"/>
      <c r="F15" s="87"/>
      <c r="G15" s="87"/>
      <c r="H15" s="88"/>
    </row>
  </sheetData>
  <mergeCells count="3">
    <mergeCell ref="B2:D2"/>
    <mergeCell ref="D14:H14"/>
    <mergeCell ref="D15:H15"/>
  </mergeCells>
  <conditionalFormatting sqref="B12:H12 B14:C14">
    <cfRule type="expression" dxfId="9" priority="2">
      <formula>AND(DAY(B12)&gt;=1,DAY(B12)&lt;=15)</formula>
    </cfRule>
  </conditionalFormatting>
  <conditionalFormatting sqref="B4:G4">
    <cfRule type="expression" dxfId="8"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Calendario del mes de agosto" sqref="A1"/>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prompt="Escriba las notas del mes en la celda inferior." sqref="D14:H14"/>
    <dataValidation allowBlank="1" showInputMessage="1" prompt="Escriba las notas del mes en esta celda." sqref="D15:H15"/>
    <dataValidation allowBlank="1" showInputMessage="1" showErrorMessage="1" prompt="Las celdas de esta fila y las filas 7, 9, 11, 13 y 15 son para escribir notas diarias relacionadas con el día natural de la celda anterior." sqref="B5"/>
    <dataValidation allowBlank="1" showInputMessage="1" showErrorMessage="1" prompt="Esta fila y las filas 6, 8, 10, 12 y 14 contienen días naturales de la semana. Si esta celda no contiene el número 1, se trata de un día del mes anterior. Escriba notas en la celda D15." sqref="B4"/>
  </dataValidations>
  <printOptions horizontalCentered="1"/>
  <pageMargins left="0.25" right="0.25" top="0.5" bottom="0.5" header="0.3" footer="0.3"/>
  <pageSetup paperSize="9" scale="81" orientation="landscape" r:id="rId1"/>
  <headerFooter differentFirst="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59999389629810485"/>
    <pageSetUpPr fitToPage="1"/>
  </sheetPr>
  <dimension ref="A1:I15"/>
  <sheetViews>
    <sheetView showGridLines="0" showRowColHeaders="0" zoomScaleNormal="10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9" t="str">
        <f>"Septiembre "&amp;CalendarYear</f>
        <v>Septiembre 2026</v>
      </c>
      <c r="C2" s="89"/>
      <c r="D2" s="89"/>
      <c r="E2" s="2"/>
      <c r="F2" s="2"/>
      <c r="G2" s="2"/>
      <c r="H2" s="3"/>
    </row>
    <row r="3" spans="1:9" s="23" customFormat="1" ht="24" customHeight="1" x14ac:dyDescent="0.3">
      <c r="A3" s="8"/>
      <c r="B3" s="11" t="str">
        <f>WeekStart</f>
        <v>Domingo</v>
      </c>
      <c r="C3" s="12" t="str">
        <f t="shared" ref="C3:H3" si="0">TEXT(C4,"dddd")</f>
        <v>lunes</v>
      </c>
      <c r="D3" s="12" t="str">
        <f t="shared" si="0"/>
        <v>martes</v>
      </c>
      <c r="E3" s="12" t="str">
        <f t="shared" si="0"/>
        <v>miércoles</v>
      </c>
      <c r="F3" s="12" t="str">
        <f t="shared" si="0"/>
        <v>jueves</v>
      </c>
      <c r="G3" s="12" t="str">
        <f t="shared" si="0"/>
        <v>viernes</v>
      </c>
      <c r="H3" s="13" t="str">
        <f t="shared" si="0"/>
        <v>sábado</v>
      </c>
    </row>
    <row r="4" spans="1:9" s="23" customFormat="1" ht="24" customHeight="1" x14ac:dyDescent="0.3">
      <c r="A4" s="4"/>
      <c r="B4" s="27">
        <f t="array" ref="B4:H4">DaysAndWeeks+DATE(CalendarYear,9,1)-WEEKDAY(DATE(CalendarYear,9,1),(WeekStart="Monday")+1)+1</f>
        <v>46264</v>
      </c>
      <c r="C4" s="27">
        <v>46265</v>
      </c>
      <c r="D4" s="27">
        <v>46266</v>
      </c>
      <c r="E4" s="27">
        <v>46267</v>
      </c>
      <c r="F4" s="27">
        <v>46268</v>
      </c>
      <c r="G4" s="27">
        <v>46269</v>
      </c>
      <c r="H4" s="27">
        <v>46270</v>
      </c>
    </row>
    <row r="5" spans="1:9" s="24" customFormat="1" ht="56.1" customHeight="1" x14ac:dyDescent="0.3">
      <c r="A5" s="10"/>
      <c r="B5" s="22"/>
      <c r="C5" s="22"/>
      <c r="D5" s="22"/>
      <c r="E5" s="22"/>
      <c r="F5" s="22"/>
      <c r="G5" s="22"/>
      <c r="H5" s="22"/>
    </row>
    <row r="6" spans="1:9" s="23" customFormat="1" ht="24" customHeight="1" x14ac:dyDescent="0.3">
      <c r="A6" s="4"/>
      <c r="B6" s="27">
        <f t="array" ref="B6:H6">DaysAndWeeks+DATE(CalendarYear,9,1)-WEEKDAY(DATE(CalendarYear,9,1),(WeekStart="Monday")+1)+8</f>
        <v>46271</v>
      </c>
      <c r="C6" s="27">
        <v>46272</v>
      </c>
      <c r="D6" s="27">
        <v>46273</v>
      </c>
      <c r="E6" s="27">
        <v>46274</v>
      </c>
      <c r="F6" s="27">
        <v>46275</v>
      </c>
      <c r="G6" s="27">
        <v>46276</v>
      </c>
      <c r="H6" s="27">
        <v>46277</v>
      </c>
    </row>
    <row r="7" spans="1:9" s="24" customFormat="1" ht="56.1" customHeight="1" x14ac:dyDescent="0.3">
      <c r="A7" s="10"/>
      <c r="B7" s="22"/>
      <c r="C7" s="22"/>
      <c r="D7" s="22"/>
      <c r="E7" s="22"/>
      <c r="F7" s="22"/>
      <c r="G7" s="22"/>
      <c r="H7" s="22"/>
    </row>
    <row r="8" spans="1:9" s="23" customFormat="1" ht="24" customHeight="1" x14ac:dyDescent="0.3">
      <c r="A8" s="4"/>
      <c r="B8" s="27">
        <f t="array" ref="B8:H8">DaysAndWeeks+DATE(CalendarYear,9,1)-WEEKDAY(DATE(CalendarYear,9,1),(WeekStart="Monday")+1)+15</f>
        <v>46278</v>
      </c>
      <c r="C8" s="27">
        <v>46279</v>
      </c>
      <c r="D8" s="27">
        <v>46280</v>
      </c>
      <c r="E8" s="27">
        <v>46281</v>
      </c>
      <c r="F8" s="27">
        <v>46282</v>
      </c>
      <c r="G8" s="27">
        <v>46283</v>
      </c>
      <c r="H8" s="27">
        <v>46284</v>
      </c>
    </row>
    <row r="9" spans="1:9" s="24" customFormat="1" ht="56.1" customHeight="1" x14ac:dyDescent="0.3">
      <c r="A9" s="10"/>
      <c r="B9" s="22"/>
      <c r="C9" s="22"/>
      <c r="D9" s="22"/>
      <c r="E9" s="22"/>
      <c r="F9" s="22"/>
      <c r="G9" s="22"/>
      <c r="H9" s="22"/>
    </row>
    <row r="10" spans="1:9" s="23" customFormat="1" ht="24" customHeight="1" x14ac:dyDescent="0.3">
      <c r="A10" s="4"/>
      <c r="B10" s="27">
        <f t="array" ref="B10:H10">DaysAndWeeks+DATE(CalendarYear,9,1)-WEEKDAY(DATE(CalendarYear,9,1),(WeekStart="Monday")+1)+22</f>
        <v>46285</v>
      </c>
      <c r="C10" s="27">
        <v>46286</v>
      </c>
      <c r="D10" s="27">
        <v>46287</v>
      </c>
      <c r="E10" s="27">
        <v>46288</v>
      </c>
      <c r="F10" s="27">
        <v>46289</v>
      </c>
      <c r="G10" s="27">
        <v>46290</v>
      </c>
      <c r="H10" s="27">
        <v>46291</v>
      </c>
    </row>
    <row r="11" spans="1:9" s="24" customFormat="1" ht="56.1" customHeight="1" x14ac:dyDescent="0.3">
      <c r="A11" s="10"/>
      <c r="B11" s="22"/>
      <c r="C11" s="22"/>
      <c r="D11" s="22"/>
      <c r="E11" s="22"/>
      <c r="F11" s="22"/>
      <c r="G11" s="22"/>
      <c r="H11" s="22"/>
    </row>
    <row r="12" spans="1:9" s="23" customFormat="1" ht="24" customHeight="1" x14ac:dyDescent="0.3">
      <c r="A12" s="4"/>
      <c r="B12" s="27">
        <f t="array" ref="B12:H12">DaysAndWeeks+DATE(CalendarYear,9,1)-WEEKDAY(DATE(CalendarYear,9,1),(WeekStart="Monday")+1)+29</f>
        <v>46292</v>
      </c>
      <c r="C12" s="27">
        <v>46293</v>
      </c>
      <c r="D12" s="27">
        <v>46294</v>
      </c>
      <c r="E12" s="27">
        <v>46295</v>
      </c>
      <c r="F12" s="27">
        <v>46296</v>
      </c>
      <c r="G12" s="27">
        <v>46297</v>
      </c>
      <c r="H12" s="27">
        <v>46298</v>
      </c>
    </row>
    <row r="13" spans="1:9" s="24" customFormat="1" ht="56.1" customHeight="1" x14ac:dyDescent="0.3">
      <c r="A13" s="10"/>
      <c r="B13" s="22"/>
      <c r="C13" s="22"/>
      <c r="D13" s="22"/>
      <c r="E13" s="22"/>
      <c r="F13" s="22"/>
      <c r="G13" s="22"/>
      <c r="H13" s="22"/>
    </row>
    <row r="14" spans="1:9" s="23" customFormat="1" ht="24" customHeight="1" x14ac:dyDescent="0.3">
      <c r="A14" s="4"/>
      <c r="B14" s="27">
        <f t="array" ref="B14:C14">DaysAndWeeks+DATE(CalendarYear,9,1)-WEEKDAY(DATE(CalendarYear,9,1),(WeekStart="Monday")+1)+36</f>
        <v>46299</v>
      </c>
      <c r="C14" s="27">
        <v>46300</v>
      </c>
      <c r="D14" s="90" t="s">
        <v>0</v>
      </c>
      <c r="E14" s="90"/>
      <c r="F14" s="90"/>
      <c r="G14" s="90"/>
      <c r="H14" s="91"/>
    </row>
    <row r="15" spans="1:9" s="24" customFormat="1" ht="56.1" customHeight="1" x14ac:dyDescent="0.3">
      <c r="A15" s="10"/>
      <c r="B15" s="22"/>
      <c r="C15" s="22"/>
      <c r="D15" s="92"/>
      <c r="E15" s="92"/>
      <c r="F15" s="92"/>
      <c r="G15" s="92"/>
      <c r="H15" s="93"/>
    </row>
  </sheetData>
  <mergeCells count="3">
    <mergeCell ref="B2:D2"/>
    <mergeCell ref="D14:H14"/>
    <mergeCell ref="D15:H15"/>
  </mergeCells>
  <conditionalFormatting sqref="B12:H12 B14:C14">
    <cfRule type="expression" dxfId="7" priority="2">
      <formula>AND(DAY(B12)&gt;=1,DAY(B12)&lt;=15)</formula>
    </cfRule>
  </conditionalFormatting>
  <conditionalFormatting sqref="B4:G4">
    <cfRule type="expression" dxfId="6"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Calendario del mes de septiembre" sqref="A1"/>
    <dataValidation allowBlank="1" showInputMessage="1" showErrorMessage="1" prompt="Esta fila y las filas 6, 8, 10, 12 y 14 contienen días naturales de la semana. Si esta celda no contiene el número 1, se trata de un día del mes anterior. Escriba notas en la celda D15." sqref="B4"/>
    <dataValidation allowBlank="1" showInputMessage="1" showErrorMessage="1" prompt="Las celdas de esta fila y las filas 7, 9, 11, 13 y 15 son para escribir notas diarias relacionadas con el día natural de la celda anterior." sqref="B5"/>
    <dataValidation allowBlank="1" showInputMessage="1" prompt="Escriba las notas del mes en esta celda." sqref="D15:H15"/>
    <dataValidation allowBlank="1" showInputMessage="1" prompt="Escriba las notas del mes en la celda inferior." sqref="D14:H14"/>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s>
  <printOptions horizontalCentered="1"/>
  <pageMargins left="0.25" right="0.25" top="0.5" bottom="0.5" header="0.3" footer="0.3"/>
  <pageSetup paperSize="9" scale="81" orientation="landscape"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tint="0.59999389629810485"/>
    <pageSetUpPr fitToPage="1"/>
  </sheetPr>
  <dimension ref="A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9" t="str">
        <f>"Octubre "&amp;CalendarYear</f>
        <v>Octubre 2026</v>
      </c>
      <c r="C2" s="89"/>
      <c r="D2" s="89"/>
      <c r="E2" s="2"/>
      <c r="F2" s="2"/>
      <c r="G2" s="2"/>
      <c r="H2" s="3"/>
    </row>
    <row r="3" spans="1:9" s="23" customFormat="1" ht="24" customHeight="1" x14ac:dyDescent="0.3">
      <c r="A3" s="8"/>
      <c r="B3" s="11" t="str">
        <f>WeekStart</f>
        <v>Domingo</v>
      </c>
      <c r="C3" s="12" t="str">
        <f t="shared" ref="C3:H3" si="0">TEXT(C4,"dddd")</f>
        <v>lunes</v>
      </c>
      <c r="D3" s="12" t="str">
        <f t="shared" si="0"/>
        <v>martes</v>
      </c>
      <c r="E3" s="12" t="str">
        <f t="shared" si="0"/>
        <v>miércoles</v>
      </c>
      <c r="F3" s="12" t="str">
        <f t="shared" si="0"/>
        <v>jueves</v>
      </c>
      <c r="G3" s="12" t="str">
        <f t="shared" si="0"/>
        <v>viernes</v>
      </c>
      <c r="H3" s="13" t="str">
        <f t="shared" si="0"/>
        <v>sábado</v>
      </c>
    </row>
    <row r="4" spans="1:9" s="23" customFormat="1" ht="24" customHeight="1" x14ac:dyDescent="0.3">
      <c r="A4" s="4"/>
      <c r="B4" s="27">
        <f t="array" ref="B4:H4">DaysAndWeeks+DATE(CalendarYear,10,1)-WEEKDAY(DATE(CalendarYear,10,1),(WeekStart="Monday")+1)+1</f>
        <v>46292</v>
      </c>
      <c r="C4" s="27">
        <v>46293</v>
      </c>
      <c r="D4" s="27">
        <v>46294</v>
      </c>
      <c r="E4" s="27">
        <v>46295</v>
      </c>
      <c r="F4" s="27">
        <v>46296</v>
      </c>
      <c r="G4" s="27">
        <v>46297</v>
      </c>
      <c r="H4" s="27">
        <v>46298</v>
      </c>
    </row>
    <row r="5" spans="1:9" s="24" customFormat="1" ht="56.1" customHeight="1" x14ac:dyDescent="0.3">
      <c r="A5" s="10"/>
      <c r="B5" s="22"/>
      <c r="C5" s="22"/>
      <c r="D5" s="22"/>
      <c r="E5" s="22"/>
      <c r="F5" s="22"/>
      <c r="G5" s="22"/>
      <c r="H5" s="22"/>
    </row>
    <row r="6" spans="1:9" s="23" customFormat="1" ht="24" customHeight="1" x14ac:dyDescent="0.3">
      <c r="A6" s="4"/>
      <c r="B6" s="27">
        <f t="array" ref="B6:H6">DaysAndWeeks+DATE(CalendarYear,10,1)-WEEKDAY(DATE(CalendarYear,10,1),(WeekStart="Monday")+1)+8</f>
        <v>46299</v>
      </c>
      <c r="C6" s="27">
        <v>46300</v>
      </c>
      <c r="D6" s="27">
        <v>46301</v>
      </c>
      <c r="E6" s="27">
        <v>46302</v>
      </c>
      <c r="F6" s="27">
        <v>46303</v>
      </c>
      <c r="G6" s="27">
        <v>46304</v>
      </c>
      <c r="H6" s="27">
        <v>46305</v>
      </c>
    </row>
    <row r="7" spans="1:9" s="24" customFormat="1" ht="56.1" customHeight="1" x14ac:dyDescent="0.3">
      <c r="A7" s="10"/>
      <c r="B7" s="22"/>
      <c r="C7" s="22"/>
      <c r="D7" s="22"/>
      <c r="E7" s="22"/>
      <c r="F7" s="22"/>
      <c r="G7" s="22"/>
      <c r="H7" s="22"/>
    </row>
    <row r="8" spans="1:9" s="23" customFormat="1" ht="24" customHeight="1" x14ac:dyDescent="0.3">
      <c r="A8" s="4"/>
      <c r="B8" s="27">
        <f t="array" ref="B8:H8">DaysAndWeeks+DATE(CalendarYear,10,1)-WEEKDAY(DATE(CalendarYear,10,1),(WeekStart="Monday")+1)+15</f>
        <v>46306</v>
      </c>
      <c r="C8" s="27">
        <v>46307</v>
      </c>
      <c r="D8" s="27">
        <v>46308</v>
      </c>
      <c r="E8" s="27">
        <v>46309</v>
      </c>
      <c r="F8" s="27">
        <v>46310</v>
      </c>
      <c r="G8" s="27">
        <v>46311</v>
      </c>
      <c r="H8" s="27">
        <v>46312</v>
      </c>
    </row>
    <row r="9" spans="1:9" s="24" customFormat="1" ht="56.1" customHeight="1" x14ac:dyDescent="0.3">
      <c r="A9" s="10"/>
      <c r="B9" s="22"/>
      <c r="C9" s="22"/>
      <c r="D9" s="22"/>
      <c r="E9" s="22"/>
      <c r="F9" s="22"/>
      <c r="G9" s="22"/>
      <c r="H9" s="22"/>
    </row>
    <row r="10" spans="1:9" s="23" customFormat="1" ht="24" customHeight="1" x14ac:dyDescent="0.3">
      <c r="A10" s="4"/>
      <c r="B10" s="27">
        <f t="array" ref="B10:H10">DaysAndWeeks+DATE(CalendarYear,10,1)-WEEKDAY(DATE(CalendarYear,10,1),(WeekStart="Monday")+1)+22</f>
        <v>46313</v>
      </c>
      <c r="C10" s="27">
        <v>46314</v>
      </c>
      <c r="D10" s="27">
        <v>46315</v>
      </c>
      <c r="E10" s="27">
        <v>46316</v>
      </c>
      <c r="F10" s="27">
        <v>46317</v>
      </c>
      <c r="G10" s="27">
        <v>46318</v>
      </c>
      <c r="H10" s="27">
        <v>46319</v>
      </c>
    </row>
    <row r="11" spans="1:9" s="24" customFormat="1" ht="56.1" customHeight="1" x14ac:dyDescent="0.3">
      <c r="A11" s="10"/>
      <c r="B11" s="22"/>
      <c r="C11" s="22"/>
      <c r="D11" s="22"/>
      <c r="E11" s="22"/>
      <c r="F11" s="22"/>
      <c r="G11" s="22"/>
      <c r="H11" s="22"/>
    </row>
    <row r="12" spans="1:9" s="23" customFormat="1" ht="24" customHeight="1" x14ac:dyDescent="0.3">
      <c r="A12" s="4"/>
      <c r="B12" s="27">
        <f t="array" ref="B12:H12">DaysAndWeeks+DATE(CalendarYear,10,1)-WEEKDAY(DATE(CalendarYear,10,1),(WeekStart="Monday")+1)+29</f>
        <v>46320</v>
      </c>
      <c r="C12" s="27">
        <v>46321</v>
      </c>
      <c r="D12" s="27">
        <v>46322</v>
      </c>
      <c r="E12" s="27">
        <v>46323</v>
      </c>
      <c r="F12" s="27">
        <v>46324</v>
      </c>
      <c r="G12" s="27">
        <v>46325</v>
      </c>
      <c r="H12" s="27">
        <v>46326</v>
      </c>
    </row>
    <row r="13" spans="1:9" s="24" customFormat="1" ht="56.1" customHeight="1" x14ac:dyDescent="0.3">
      <c r="A13" s="10"/>
      <c r="B13" s="22"/>
      <c r="C13" s="22"/>
      <c r="D13" s="22"/>
      <c r="E13" s="22"/>
      <c r="F13" s="22"/>
      <c r="G13" s="22"/>
      <c r="H13" s="22"/>
    </row>
    <row r="14" spans="1:9" s="23" customFormat="1" ht="24" customHeight="1" x14ac:dyDescent="0.3">
      <c r="A14" s="4"/>
      <c r="B14" s="27">
        <f t="array" ref="B14:C14">DaysAndWeeks+DATE(CalendarYear,10,1)-WEEKDAY(DATE(CalendarYear,10,1),(WeekStart="Monday")+1)+36</f>
        <v>46327</v>
      </c>
      <c r="C14" s="27">
        <v>46328</v>
      </c>
      <c r="D14" s="90" t="s">
        <v>0</v>
      </c>
      <c r="E14" s="90"/>
      <c r="F14" s="90"/>
      <c r="G14" s="90"/>
      <c r="H14" s="91"/>
    </row>
    <row r="15" spans="1:9" s="24" customFormat="1" ht="56.1" customHeight="1" x14ac:dyDescent="0.3">
      <c r="A15" s="10"/>
      <c r="B15" s="22"/>
      <c r="C15" s="22"/>
      <c r="D15" s="92"/>
      <c r="E15" s="92"/>
      <c r="F15" s="92"/>
      <c r="G15" s="92"/>
      <c r="H15" s="93"/>
    </row>
  </sheetData>
  <mergeCells count="3">
    <mergeCell ref="B2:D2"/>
    <mergeCell ref="D14:H14"/>
    <mergeCell ref="D15:H15"/>
  </mergeCells>
  <conditionalFormatting sqref="B12:H12 B14:C14">
    <cfRule type="expression" dxfId="5" priority="2">
      <formula>AND(DAY(B12)&gt;=1,DAY(B12)&lt;=15)</formula>
    </cfRule>
  </conditionalFormatting>
  <conditionalFormatting sqref="B4:G4">
    <cfRule type="expression" dxfId="4"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Calendario del mes de octubre"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prompt="Escriba las notas del mes en la celda inferior." sqref="D14:H14"/>
    <dataValidation allowBlank="1" showInputMessage="1" prompt="Escriba las notas del mes en esta celda." sqref="D15:H15"/>
    <dataValidation allowBlank="1" showInputMessage="1" showErrorMessage="1" prompt="Las celdas de esta fila y las filas 7, 9, 11, 13 y 15 son para escribir notas diarias relacionadas con el día natural de la celda anterior." sqref="B5"/>
    <dataValidation allowBlank="1" showInputMessage="1" showErrorMessage="1" prompt="Esta fila y las filas 6, 8, 10, 12 y 14 contienen días naturales de la semana. Si esta celda no contiene el número 1, se trata de un día del mes anterior. Escriba notas en la celda D15." sqref="B4"/>
  </dataValidations>
  <printOptions horizontalCentered="1"/>
  <pageMargins left="0.25" right="0.25" top="0.5" bottom="0.5" header="0.3" footer="0.3"/>
  <pageSetup paperSize="9" scale="81" orientation="landscape" r:id="rId1"/>
  <headerFooter differentFirst="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59999389629810485"/>
    <pageSetUpPr fitToPage="1"/>
  </sheetPr>
  <dimension ref="A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89" t="str">
        <f>"Noviembre "&amp;CalendarYear</f>
        <v>Noviembre 2026</v>
      </c>
      <c r="C2" s="89"/>
      <c r="D2" s="89"/>
      <c r="E2" s="2"/>
      <c r="F2" s="2"/>
      <c r="G2" s="2"/>
      <c r="H2" s="3"/>
    </row>
    <row r="3" spans="1:9" s="23" customFormat="1" ht="24" customHeight="1" x14ac:dyDescent="0.3">
      <c r="A3" s="8"/>
      <c r="B3" s="11" t="str">
        <f>WeekStart</f>
        <v>Domingo</v>
      </c>
      <c r="C3" s="12" t="str">
        <f t="shared" ref="C3:H3" si="0">TEXT(C4,"dddd")</f>
        <v>lunes</v>
      </c>
      <c r="D3" s="12" t="str">
        <f t="shared" si="0"/>
        <v>martes</v>
      </c>
      <c r="E3" s="12" t="str">
        <f t="shared" si="0"/>
        <v>miércoles</v>
      </c>
      <c r="F3" s="12" t="str">
        <f t="shared" si="0"/>
        <v>jueves</v>
      </c>
      <c r="G3" s="12" t="str">
        <f t="shared" si="0"/>
        <v>viernes</v>
      </c>
      <c r="H3" s="13" t="str">
        <f t="shared" si="0"/>
        <v>sábado</v>
      </c>
    </row>
    <row r="4" spans="1:9" s="23" customFormat="1" ht="24" customHeight="1" x14ac:dyDescent="0.3">
      <c r="A4" s="4"/>
      <c r="B4" s="27">
        <f t="array" ref="B4:H4">DaysAndWeeks+DATE(CalendarYear,11,1)-WEEKDAY(DATE(CalendarYear,11,1),(WeekStart="Monday")+1)+1</f>
        <v>46327</v>
      </c>
      <c r="C4" s="27">
        <v>46328</v>
      </c>
      <c r="D4" s="27">
        <v>46329</v>
      </c>
      <c r="E4" s="27">
        <v>46330</v>
      </c>
      <c r="F4" s="27">
        <v>46331</v>
      </c>
      <c r="G4" s="27">
        <v>46332</v>
      </c>
      <c r="H4" s="27">
        <v>46333</v>
      </c>
    </row>
    <row r="5" spans="1:9" s="24" customFormat="1" ht="56.1" customHeight="1" x14ac:dyDescent="0.3">
      <c r="A5" s="10"/>
      <c r="B5" s="22"/>
      <c r="C5" s="22"/>
      <c r="D5" s="22"/>
      <c r="E5" s="22"/>
      <c r="F5" s="22"/>
      <c r="G5" s="22"/>
      <c r="H5" s="22"/>
    </row>
    <row r="6" spans="1:9" s="23" customFormat="1" ht="24" customHeight="1" x14ac:dyDescent="0.3">
      <c r="A6" s="4"/>
      <c r="B6" s="27">
        <f t="array" ref="B6:H6">DaysAndWeeks+DATE(CalendarYear,11,1)-WEEKDAY(DATE(CalendarYear,11,1),(WeekStart="Monday")+1)+8</f>
        <v>46334</v>
      </c>
      <c r="C6" s="27">
        <v>46335</v>
      </c>
      <c r="D6" s="27">
        <v>46336</v>
      </c>
      <c r="E6" s="27">
        <v>46337</v>
      </c>
      <c r="F6" s="27">
        <v>46338</v>
      </c>
      <c r="G6" s="27">
        <v>46339</v>
      </c>
      <c r="H6" s="27">
        <v>46340</v>
      </c>
    </row>
    <row r="7" spans="1:9" s="24" customFormat="1" ht="56.1" customHeight="1" x14ac:dyDescent="0.3">
      <c r="A7" s="10"/>
      <c r="B7" s="22"/>
      <c r="C7" s="22"/>
      <c r="D7" s="22"/>
      <c r="E7" s="22"/>
      <c r="F7" s="22"/>
      <c r="G7" s="22"/>
      <c r="H7" s="22"/>
    </row>
    <row r="8" spans="1:9" s="23" customFormat="1" ht="24" customHeight="1" x14ac:dyDescent="0.3">
      <c r="A8" s="4"/>
      <c r="B8" s="27">
        <f t="array" ref="B8:H8">DaysAndWeeks+DATE(CalendarYear,11,1)-WEEKDAY(DATE(CalendarYear,11,1),(WeekStart="Monday")+1)+15</f>
        <v>46341</v>
      </c>
      <c r="C8" s="27">
        <v>46342</v>
      </c>
      <c r="D8" s="27">
        <v>46343</v>
      </c>
      <c r="E8" s="27">
        <v>46344</v>
      </c>
      <c r="F8" s="27">
        <v>46345</v>
      </c>
      <c r="G8" s="27">
        <v>46346</v>
      </c>
      <c r="H8" s="27">
        <v>46347</v>
      </c>
    </row>
    <row r="9" spans="1:9" s="24" customFormat="1" ht="56.1" customHeight="1" x14ac:dyDescent="0.3">
      <c r="A9" s="10"/>
      <c r="B9" s="22"/>
      <c r="C9" s="22"/>
      <c r="D9" s="22"/>
      <c r="E9" s="22"/>
      <c r="F9" s="22"/>
      <c r="G9" s="22"/>
      <c r="H9" s="22"/>
    </row>
    <row r="10" spans="1:9" s="23" customFormat="1" ht="24" customHeight="1" x14ac:dyDescent="0.3">
      <c r="A10" s="4"/>
      <c r="B10" s="27">
        <f t="array" ref="B10:H10">DaysAndWeeks+DATE(CalendarYear,11,1)-WEEKDAY(DATE(CalendarYear,11,1),(WeekStart="Monday")+1)+22</f>
        <v>46348</v>
      </c>
      <c r="C10" s="27">
        <v>46349</v>
      </c>
      <c r="D10" s="27">
        <v>46350</v>
      </c>
      <c r="E10" s="27">
        <v>46351</v>
      </c>
      <c r="F10" s="27">
        <v>46352</v>
      </c>
      <c r="G10" s="27">
        <v>46353</v>
      </c>
      <c r="H10" s="27">
        <v>46354</v>
      </c>
    </row>
    <row r="11" spans="1:9" s="24" customFormat="1" ht="56.1" customHeight="1" x14ac:dyDescent="0.3">
      <c r="A11" s="10"/>
      <c r="B11" s="22"/>
      <c r="C11" s="22"/>
      <c r="D11" s="22"/>
      <c r="E11" s="22"/>
      <c r="F11" s="22"/>
      <c r="G11" s="22"/>
      <c r="H11" s="22"/>
    </row>
    <row r="12" spans="1:9" s="23" customFormat="1" ht="24" customHeight="1" x14ac:dyDescent="0.3">
      <c r="A12" s="4"/>
      <c r="B12" s="27">
        <f t="array" ref="B12:H12">DaysAndWeeks+DATE(CalendarYear,11,1)-WEEKDAY(DATE(CalendarYear,11,1),(WeekStart="Monday")+1)+29</f>
        <v>46355</v>
      </c>
      <c r="C12" s="27">
        <v>46356</v>
      </c>
      <c r="D12" s="27">
        <v>46357</v>
      </c>
      <c r="E12" s="27">
        <v>46358</v>
      </c>
      <c r="F12" s="27">
        <v>46359</v>
      </c>
      <c r="G12" s="27">
        <v>46360</v>
      </c>
      <c r="H12" s="27">
        <v>46361</v>
      </c>
    </row>
    <row r="13" spans="1:9" s="24" customFormat="1" ht="56.1" customHeight="1" x14ac:dyDescent="0.3">
      <c r="A13" s="10"/>
      <c r="B13" s="22"/>
      <c r="C13" s="22"/>
      <c r="D13" s="22"/>
      <c r="E13" s="22"/>
      <c r="F13" s="22"/>
      <c r="G13" s="22"/>
      <c r="H13" s="22"/>
    </row>
    <row r="14" spans="1:9" s="23" customFormat="1" ht="24" customHeight="1" x14ac:dyDescent="0.3">
      <c r="A14" s="4"/>
      <c r="B14" s="27">
        <f t="array" ref="B14:C14">DaysAndWeeks+DATE(CalendarYear,11,1)-WEEKDAY(DATE(CalendarYear,11,1),(WeekStart="Monday")+1)+36</f>
        <v>46362</v>
      </c>
      <c r="C14" s="27">
        <v>46363</v>
      </c>
      <c r="D14" s="90" t="s">
        <v>0</v>
      </c>
      <c r="E14" s="90"/>
      <c r="F14" s="90"/>
      <c r="G14" s="90"/>
      <c r="H14" s="91"/>
    </row>
    <row r="15" spans="1:9" s="24" customFormat="1" ht="56.1" customHeight="1" x14ac:dyDescent="0.3">
      <c r="A15" s="10"/>
      <c r="B15" s="22"/>
      <c r="C15" s="22"/>
      <c r="D15" s="92"/>
      <c r="E15" s="92"/>
      <c r="F15" s="92"/>
      <c r="G15" s="92"/>
      <c r="H15" s="93"/>
    </row>
  </sheetData>
  <mergeCells count="3">
    <mergeCell ref="B2:D2"/>
    <mergeCell ref="D14:H14"/>
    <mergeCell ref="D15:H15"/>
  </mergeCells>
  <conditionalFormatting sqref="B12:H12 B14:C14">
    <cfRule type="expression" dxfId="3" priority="2">
      <formula>AND(DAY(B12)&gt;=1,DAY(B12)&lt;=15)</formula>
    </cfRule>
  </conditionalFormatting>
  <conditionalFormatting sqref="B4:G4">
    <cfRule type="expression" dxfId="2"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Calendario del mes de noviembre"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y las filas 6, 8, 10, 12 y 14 contienen días naturales de la semana. Si esta celda no contiene el número 1, se trata de un día del mes anterior. Escriba notas en la celda D15." sqref="B4"/>
    <dataValidation allowBlank="1" showInputMessage="1" showErrorMessage="1" prompt="Las celdas de esta fila y las filas 7, 9, 11, 13 y 15 son para escribir notas diarias relacionadas con el día natural de la celda anterior." sqref="B5"/>
    <dataValidation allowBlank="1" showInputMessage="1" prompt="Escriba las notas del mes en esta celda." sqref="D15:H15"/>
    <dataValidation allowBlank="1" showInputMessage="1" prompt="Escriba las notas del mes en la celda inferior." sqref="D14:H14"/>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s>
  <printOptions horizontalCentered="1"/>
  <pageMargins left="0.25" right="0.25" top="0.5" bottom="0.5" header="0.3" footer="0.3"/>
  <pageSetup paperSize="9" scale="81" orientation="landscape" r:id="rId1"/>
  <headerFooter differentFirst="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8" tint="0.59999389629810485"/>
    <pageSetUpPr fitToPage="1"/>
  </sheetPr>
  <dimension ref="A1:I15"/>
  <sheetViews>
    <sheetView showGridLines="0" showRowColHeaders="0" workbookViewId="0"/>
  </sheetViews>
  <sheetFormatPr baseColWidth="10" defaultColWidth="8.75" defaultRowHeight="16.5" x14ac:dyDescent="0.3"/>
  <cols>
    <col min="1" max="1" width="1.625" style="1" customWidth="1"/>
    <col min="2" max="8" width="16.625" style="1" customWidth="1"/>
    <col min="9" max="9" width="1.625" style="1" customWidth="1"/>
    <col min="10" max="10" width="8.625" style="1" customWidth="1"/>
    <col min="11" max="16384" width="8.75" style="1"/>
  </cols>
  <sheetData>
    <row r="1" spans="1:9" ht="9" customHeight="1" x14ac:dyDescent="0.3">
      <c r="I1" s="1" t="s">
        <v>1</v>
      </c>
    </row>
    <row r="2" spans="1:9" ht="96" customHeight="1" x14ac:dyDescent="0.3">
      <c r="B2" s="73" t="str">
        <f>"Diciembre "&amp;CalendarYear</f>
        <v>Diciembre 2026</v>
      </c>
      <c r="C2" s="73"/>
      <c r="D2" s="73"/>
      <c r="E2" s="2"/>
      <c r="F2" s="2"/>
      <c r="G2" s="2"/>
      <c r="H2" s="3"/>
    </row>
    <row r="3" spans="1:9" s="23" customFormat="1" ht="24" customHeight="1" x14ac:dyDescent="0.3">
      <c r="A3" s="8"/>
      <c r="B3" s="5" t="str">
        <f>WeekStart</f>
        <v>Domingo</v>
      </c>
      <c r="C3" s="6" t="str">
        <f t="shared" ref="C3:H3" si="0">TEXT(C4,"dddd")</f>
        <v>lunes</v>
      </c>
      <c r="D3" s="6" t="str">
        <f t="shared" si="0"/>
        <v>martes</v>
      </c>
      <c r="E3" s="6" t="str">
        <f t="shared" si="0"/>
        <v>miércoles</v>
      </c>
      <c r="F3" s="6" t="str">
        <f t="shared" si="0"/>
        <v>jueves</v>
      </c>
      <c r="G3" s="6" t="str">
        <f t="shared" si="0"/>
        <v>viernes</v>
      </c>
      <c r="H3" s="7" t="str">
        <f t="shared" si="0"/>
        <v>sábado</v>
      </c>
    </row>
    <row r="4" spans="1:9" s="23" customFormat="1" ht="24" customHeight="1" x14ac:dyDescent="0.3">
      <c r="A4" s="4"/>
      <c r="B4" s="25">
        <f t="array" ref="B4:H4">DaysAndWeeks+DATE(CalendarYear,12,1)-WEEKDAY(DATE(CalendarYear,12,1),(WeekStart="Monday")+1)+1</f>
        <v>46355</v>
      </c>
      <c r="C4" s="25">
        <v>46356</v>
      </c>
      <c r="D4" s="25">
        <v>46357</v>
      </c>
      <c r="E4" s="25">
        <v>46358</v>
      </c>
      <c r="F4" s="25">
        <v>46359</v>
      </c>
      <c r="G4" s="25">
        <v>46360</v>
      </c>
      <c r="H4" s="26">
        <v>46361</v>
      </c>
    </row>
    <row r="5" spans="1:9" s="24" customFormat="1" ht="56.1" customHeight="1" x14ac:dyDescent="0.3">
      <c r="A5" s="10"/>
      <c r="B5" s="9"/>
      <c r="C5" s="9"/>
      <c r="D5" s="9"/>
      <c r="E5" s="9"/>
      <c r="F5" s="9"/>
      <c r="G5" s="9"/>
      <c r="H5" s="9"/>
    </row>
    <row r="6" spans="1:9" s="23" customFormat="1" ht="24" customHeight="1" x14ac:dyDescent="0.3">
      <c r="A6" s="4"/>
      <c r="B6" s="25">
        <f t="array" ref="B6:H6">DaysAndWeeks+DATE(CalendarYear,12,1)-WEEKDAY(DATE(CalendarYear,12,1),(WeekStart="Monday")+1)+8</f>
        <v>46362</v>
      </c>
      <c r="C6" s="25">
        <v>46363</v>
      </c>
      <c r="D6" s="25">
        <v>46364</v>
      </c>
      <c r="E6" s="25">
        <v>46365</v>
      </c>
      <c r="F6" s="25">
        <v>46366</v>
      </c>
      <c r="G6" s="25">
        <v>46367</v>
      </c>
      <c r="H6" s="25">
        <v>46368</v>
      </c>
    </row>
    <row r="7" spans="1:9" s="24" customFormat="1" ht="56.1" customHeight="1" x14ac:dyDescent="0.3">
      <c r="A7" s="10"/>
      <c r="B7" s="9"/>
      <c r="C7" s="9"/>
      <c r="D7" s="9"/>
      <c r="E7" s="9"/>
      <c r="F7" s="9"/>
      <c r="G7" s="9"/>
      <c r="H7" s="9"/>
    </row>
    <row r="8" spans="1:9" s="23" customFormat="1" ht="24" customHeight="1" x14ac:dyDescent="0.3">
      <c r="A8" s="4"/>
      <c r="B8" s="25">
        <f t="array" ref="B8:H8">DaysAndWeeks+DATE(CalendarYear,12,1)-WEEKDAY(DATE(CalendarYear,12,1),(WeekStart="Monday")+1)+15</f>
        <v>46369</v>
      </c>
      <c r="C8" s="25">
        <v>46370</v>
      </c>
      <c r="D8" s="25">
        <v>46371</v>
      </c>
      <c r="E8" s="25">
        <v>46372</v>
      </c>
      <c r="F8" s="25">
        <v>46373</v>
      </c>
      <c r="G8" s="25">
        <v>46374</v>
      </c>
      <c r="H8" s="25">
        <v>46375</v>
      </c>
    </row>
    <row r="9" spans="1:9" s="24" customFormat="1" ht="56.1" customHeight="1" x14ac:dyDescent="0.3">
      <c r="A9" s="10"/>
      <c r="B9" s="9"/>
      <c r="C9" s="9"/>
      <c r="D9" s="9"/>
      <c r="E9" s="9"/>
      <c r="F9" s="9"/>
      <c r="G9" s="9"/>
      <c r="H9" s="9"/>
    </row>
    <row r="10" spans="1:9" s="23" customFormat="1" ht="24" customHeight="1" x14ac:dyDescent="0.3">
      <c r="A10" s="4"/>
      <c r="B10" s="25">
        <f t="array" ref="B10:H10">DaysAndWeeks+DATE(CalendarYear,12,1)-WEEKDAY(DATE(CalendarYear,12,1),(WeekStart="Monday")+1)+22</f>
        <v>46376</v>
      </c>
      <c r="C10" s="25">
        <v>46377</v>
      </c>
      <c r="D10" s="25">
        <v>46378</v>
      </c>
      <c r="E10" s="25">
        <v>46379</v>
      </c>
      <c r="F10" s="25">
        <v>46380</v>
      </c>
      <c r="G10" s="25">
        <v>46381</v>
      </c>
      <c r="H10" s="25">
        <v>46382</v>
      </c>
    </row>
    <row r="11" spans="1:9" s="24" customFormat="1" ht="56.1" customHeight="1" x14ac:dyDescent="0.3">
      <c r="A11" s="10"/>
      <c r="B11" s="9"/>
      <c r="C11" s="9"/>
      <c r="D11" s="9"/>
      <c r="E11" s="9"/>
      <c r="F11" s="9"/>
      <c r="G11" s="9"/>
      <c r="H11" s="9"/>
    </row>
    <row r="12" spans="1:9" s="23" customFormat="1" ht="24" customHeight="1" x14ac:dyDescent="0.3">
      <c r="A12" s="4"/>
      <c r="B12" s="25">
        <f t="array" ref="B12:H12">DaysAndWeeks+DATE(CalendarYear,12,1)-WEEKDAY(DATE(CalendarYear,12,1),(WeekStart="Monday")+1)+29</f>
        <v>46383</v>
      </c>
      <c r="C12" s="25">
        <v>46384</v>
      </c>
      <c r="D12" s="25">
        <v>46385</v>
      </c>
      <c r="E12" s="25">
        <v>46386</v>
      </c>
      <c r="F12" s="25">
        <v>46387</v>
      </c>
      <c r="G12" s="25">
        <v>46388</v>
      </c>
      <c r="H12" s="25">
        <v>46389</v>
      </c>
    </row>
    <row r="13" spans="1:9" s="24" customFormat="1" ht="56.1" customHeight="1" x14ac:dyDescent="0.3">
      <c r="A13" s="10"/>
      <c r="B13" s="9"/>
      <c r="C13" s="9"/>
      <c r="D13" s="9"/>
      <c r="E13" s="9"/>
      <c r="F13" s="9"/>
      <c r="G13" s="9"/>
      <c r="H13" s="9"/>
    </row>
    <row r="14" spans="1:9" s="23" customFormat="1" ht="24" customHeight="1" x14ac:dyDescent="0.3">
      <c r="A14" s="4"/>
      <c r="B14" s="25">
        <f t="array" ref="B14:C14">DaysAndWeeks+DATE(CalendarYear,12,1)-WEEKDAY(DATE(CalendarYear,12,1),(WeekStart="Monday")+1)+36</f>
        <v>46390</v>
      </c>
      <c r="C14" s="25">
        <v>46391</v>
      </c>
      <c r="D14" s="94" t="s">
        <v>0</v>
      </c>
      <c r="E14" s="94"/>
      <c r="F14" s="94"/>
      <c r="G14" s="94"/>
      <c r="H14" s="95"/>
    </row>
    <row r="15" spans="1:9" s="24" customFormat="1" ht="56.1" customHeight="1" x14ac:dyDescent="0.3">
      <c r="A15" s="10"/>
      <c r="B15" s="9"/>
      <c r="C15" s="9"/>
      <c r="D15" s="78"/>
      <c r="E15" s="78"/>
      <c r="F15" s="78"/>
      <c r="G15" s="78"/>
      <c r="H15" s="79"/>
    </row>
  </sheetData>
  <mergeCells count="3">
    <mergeCell ref="B2:D2"/>
    <mergeCell ref="D14:H14"/>
    <mergeCell ref="D15:H15"/>
  </mergeCells>
  <conditionalFormatting sqref="B12:H12 B14:C14">
    <cfRule type="expression" dxfId="1" priority="2">
      <formula>AND(DAY(B12)&gt;=1,DAY(B12)&lt;=15)</formula>
    </cfRule>
  </conditionalFormatting>
  <conditionalFormatting sqref="B4:G4">
    <cfRule type="expression" dxfId="0" priority="1">
      <formula>DAY(B4)&gt;8</formula>
    </cfRule>
  </conditionalFormatting>
  <dataValidations count="8">
    <dataValidation allowBlank="1" showInputMessage="1" showErrorMessage="1" prompt="El día de la semana se determinará automáticamente" sqref="C3:H3"/>
    <dataValidation allowBlank="1" showInputMessage="1" showErrorMessage="1" prompt="Calendario del mes de diciembre" sqref="A1"/>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dataValidation allowBlank="1" showInputMessage="1" prompt="Escriba las notas del mes en la celda inferior." sqref="D14:H14"/>
    <dataValidation allowBlank="1" showInputMessage="1" prompt="Escriba las notas del mes en esta celda." sqref="D15:H15"/>
    <dataValidation allowBlank="1" showInputMessage="1" showErrorMessage="1" prompt="Las celdas de esta fila y las filas 7, 9, 11, 13 y 15 son para escribir notas diarias relacionadas con el día natural de la celda anterior." sqref="B5"/>
    <dataValidation allowBlank="1" showInputMessage="1" showErrorMessage="1" prompt="Esta fila y las filas 6, 8, 10, 12 y 14 contienen días naturales de la semana. Si esta celda no contiene el número 1, se trata de un día del mes anterior. Escriba notas en la celda D15." sqref="B4"/>
  </dataValidations>
  <printOptions horizontalCentered="1"/>
  <pageMargins left="0.25" right="0.25" top="0.5" bottom="0.5" header="0.3" footer="0.3"/>
  <pageSetup paperSize="9" scale="81" orientation="landscape" r:id="rId1"/>
  <headerFooter differentFirst="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8A745B-63BA-4F9A-A6E5-C457B3F40DFD}">
  <ds:schemaRefs>
    <ds:schemaRef ds:uri="http://schemas.microsoft.com/sharepoint/v3/contenttype/forms"/>
  </ds:schemaRefs>
</ds:datastoreItem>
</file>

<file path=customXml/itemProps2.xml><?xml version="1.0" encoding="utf-8"?>
<ds:datastoreItem xmlns:ds="http://schemas.openxmlformats.org/officeDocument/2006/customXml" ds:itemID="{A6B20271-DBF4-4EBA-824D-0E74CCAA174D}">
  <ds:schemaRefs>
    <ds:schemaRef ds:uri="http://purl.org/dc/terms/"/>
    <ds:schemaRef ds:uri="http://schemas.microsoft.com/office/2006/metadata/properties"/>
    <ds:schemaRef ds:uri="http://purl.org/dc/dcmitype/"/>
    <ds:schemaRef ds:uri="http://www.w3.org/XML/1998/namespace"/>
    <ds:schemaRef ds:uri="16c05727-aa75-4e4a-9b5f-8a80a1165891"/>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71af3243-3dd4-4a8d-8c0d-dd76da1f02a5"/>
  </ds:schemaRefs>
</ds:datastoreItem>
</file>

<file path=customXml/itemProps3.xml><?xml version="1.0" encoding="utf-8"?>
<ds:datastoreItem xmlns:ds="http://schemas.openxmlformats.org/officeDocument/2006/customXml" ds:itemID="{CD1B5DC0-C7DA-4FC0-BFE2-1D1407D5E7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39</vt:i4>
      </vt:variant>
    </vt:vector>
  </HeadingPairs>
  <TitlesOfParts>
    <vt:vector size="51" baseType="lpstr">
      <vt:lpstr>Enero</vt:lpstr>
      <vt:lpstr>Febrero</vt:lpstr>
      <vt:lpstr>Marzo</vt:lpstr>
      <vt:lpstr>Abril</vt:lpstr>
      <vt:lpstr>Mayo</vt:lpstr>
      <vt:lpstr>Junio</vt:lpstr>
      <vt:lpstr>Julio</vt:lpstr>
      <vt:lpstr>Agosto</vt:lpstr>
      <vt:lpstr>Septiembre</vt:lpstr>
      <vt:lpstr>Octubre</vt:lpstr>
      <vt:lpstr>Noviembre</vt:lpstr>
      <vt:lpstr>Diciembre</vt:lpstr>
      <vt:lpstr>Abril!Área_de_impresión</vt:lpstr>
      <vt:lpstr>Agosto!Área_de_impresión</vt:lpstr>
      <vt:lpstr>Diciembre!Área_de_impresión</vt:lpstr>
      <vt:lpstr>Enero!Área_de_impresión</vt:lpstr>
      <vt:lpstr>Febrero!Área_de_impresión</vt:lpstr>
      <vt:lpstr>Julio!Área_de_impresión</vt:lpstr>
      <vt:lpstr>Junio!Área_de_impresión</vt:lpstr>
      <vt:lpstr>Marzo!Área_de_impresión</vt:lpstr>
      <vt:lpstr>Mayo!Área_de_impresión</vt:lpstr>
      <vt:lpstr>Noviembre!Área_de_impresión</vt:lpstr>
      <vt:lpstr>Octubre!Área_de_impresión</vt:lpstr>
      <vt:lpstr>Septiembre!Área_de_impresión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RowTitleRegion1..K3</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2018-10-01T01:21:37Z</dcterms:created>
  <dcterms:modified xsi:type="dcterms:W3CDTF">2026-04-24T17:03:13Z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