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8_{FB361F01-D1CF-42D2-81FF-F4F27FB27E95}" xr6:coauthVersionLast="47" xr6:coauthVersionMax="47" xr10:uidLastSave="{00000000-0000-0000-0000-000000000000}"/>
  <bookViews>
    <workbookView xWindow="-110" yWindow="-110" windowWidth="19420" windowHeight="122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0" i="11" l="1"/>
  <c r="E30" i="11"/>
  <c r="F29" i="11"/>
  <c r="E12" i="11"/>
  <c r="H30" i="11"/>
  <c r="H29" i="11"/>
  <c r="H27" i="11"/>
  <c r="E3" i="11"/>
  <c r="E9" i="11" s="1"/>
  <c r="F9" i="11" s="1"/>
  <c r="H7" i="11"/>
  <c r="E15" i="11" l="1"/>
  <c r="F15" i="11" s="1"/>
  <c r="E22" i="11"/>
  <c r="F22" i="11" s="1"/>
  <c r="E21" i="11"/>
  <c r="F21" i="11" s="1"/>
  <c r="E24" i="11"/>
  <c r="F24" i="11" s="1"/>
  <c r="E25" i="11" s="1"/>
  <c r="F25" i="11" s="1"/>
  <c r="E20" i="11"/>
  <c r="E14" i="11"/>
  <c r="E28" i="11"/>
  <c r="E26" i="11"/>
  <c r="F26" i="11" s="1"/>
  <c r="E10" i="11"/>
  <c r="I5" i="11"/>
  <c r="H23" i="11"/>
  <c r="H19" i="11"/>
  <c r="H13" i="11"/>
  <c r="H8" i="11"/>
  <c r="H25" i="11" l="1"/>
  <c r="F20" i="11"/>
  <c r="H20" i="11" s="1"/>
  <c r="F14" i="11"/>
  <c r="H26" i="11"/>
  <c r="F28" i="11"/>
  <c r="H28" i="11" s="1"/>
  <c r="H9" i="11"/>
  <c r="F10" i="11"/>
  <c r="I6" i="11"/>
  <c r="H21" i="11" l="1"/>
  <c r="H22" i="11"/>
  <c r="H24" i="11"/>
  <c r="H10" i="11"/>
  <c r="H14" i="11"/>
  <c r="J5" i="11"/>
  <c r="K5" i="11" s="1"/>
  <c r="L5" i="11" s="1"/>
  <c r="M5" i="11" s="1"/>
  <c r="N5" i="11" s="1"/>
  <c r="O5" i="11" s="1"/>
  <c r="P5" i="11" s="1"/>
  <c r="I4" i="11"/>
  <c r="H15" i="11" l="1"/>
  <c r="E16" i="11"/>
  <c r="E18" i="11" s="1"/>
  <c r="H11" i="11"/>
  <c r="F12" i="11"/>
  <c r="H12" i="11" s="1"/>
  <c r="P4" i="11"/>
  <c r="Q5" i="11"/>
  <c r="R5" i="11" s="1"/>
  <c r="S5" i="11" s="1"/>
  <c r="T5" i="11" s="1"/>
  <c r="U5" i="11" s="1"/>
  <c r="V5" i="11" s="1"/>
  <c r="W5" i="11" s="1"/>
  <c r="J6" i="11"/>
  <c r="F18" i="11" l="1"/>
  <c r="F16" i="11"/>
  <c r="H16" i="11" s="1"/>
  <c r="E17" i="11"/>
  <c r="W4" i="11"/>
  <c r="X5" i="11"/>
  <c r="Y5" i="11" s="1"/>
  <c r="Z5" i="11" s="1"/>
  <c r="AA5" i="11" s="1"/>
  <c r="AB5" i="11" s="1"/>
  <c r="AC5" i="11" s="1"/>
  <c r="AD5" i="11" s="1"/>
  <c r="K6" i="11"/>
  <c r="F17" i="11" l="1"/>
  <c r="H17"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8" i="11"/>
</calcChain>
</file>

<file path=xl/sharedStrings.xml><?xml version="1.0" encoding="utf-8"?>
<sst xmlns="http://schemas.openxmlformats.org/spreadsheetml/2006/main" count="67" uniqueCount="64">
  <si>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</si>
  <si>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</si>
  <si>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</si>
  <si>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</si>
  <si>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</si>
  <si>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</si>
  <si>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</si>
  <si>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</si>
  <si>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</si>
  <si>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</si>
  <si>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</si>
  <si>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</si>
  <si>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</si>
  <si>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</si>
  <si>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</si>
  <si>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</si>
  <si>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</si>
  <si>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</si>
  <si>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</si>
  <si>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</si>
  <si>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</si>
  <si>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</si>
  <si>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</si>
  <si>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</si>
  <si>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</si>
  <si>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</si>
  <si>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</si>
  <si>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</si>
  <si>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</si>
  <si>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</si>
  <si>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</si>
  <si>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</si>
  <si>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</si>
  <si>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</si>
  <si>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</si>
  <si>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</si>
  <si>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</si>
  <si>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</si>
  <si>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</si>
  <si>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</si>
  <si>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JY-16</t>
  </si>
  <si>
    <t>Zhezheng Ren</t>
  </si>
  <si>
    <t>Harsh Rajoria</t>
  </si>
  <si>
    <t>Nusair IsIam</t>
  </si>
  <si>
    <t>Touleen Bajj</t>
  </si>
  <si>
    <t>Hanxiao Wei</t>
  </si>
  <si>
    <t>Making the PSoC6 microcontroller circuitry</t>
  </si>
  <si>
    <t>Integrating PPG, SD Card, Bluetooth, IMU boards into PSoC6 circuitry</t>
  </si>
  <si>
    <t>Making the STM32 circuit board</t>
  </si>
  <si>
    <t>Integrating PPG, SD Card, Bluetooth, IMU boards into STM32 circuitry</t>
  </si>
  <si>
    <t xml:space="preserve">Making the ECG circuit board to test with STM32 dev kit </t>
  </si>
  <si>
    <t xml:space="preserve">Find Battery connectors </t>
  </si>
  <si>
    <t>Do the research for bluetooth module and battery module</t>
  </si>
  <si>
    <t>Reorganize the ppg circuit and test using dev kit</t>
  </si>
  <si>
    <t>Do the testing for the sensor</t>
  </si>
  <si>
    <t>Doing the flexible connector for ppg module</t>
  </si>
  <si>
    <t>Program the Cypress mcu to interface with the sensors</t>
  </si>
  <si>
    <t>Program the Cypress receive data and send via BT</t>
  </si>
  <si>
    <t>Run comprehensive tests of IMU and PPG on adafruit</t>
  </si>
  <si>
    <t>Interface cypress mcu with SD card</t>
  </si>
  <si>
    <t>Test PPG and IMU on cypress</t>
  </si>
  <si>
    <t>Design the SD card reader module for PCB</t>
  </si>
  <si>
    <t>Write the python scripts to test the sensor (with Nusair)</t>
  </si>
  <si>
    <t>Testing the SD card reader module using dev 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</si>
</sst>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7" fillId="0" borderId="0" xfId="8">
      <alignment horizontal="right" indent="1"/>
    </xf>
    <xf numFmtId="0" fontId="7" fillId="0" borderId="7" xfId="8" applyBorder="1">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90" zoomScaleNormal="100" zoomScalePageLayoutView="70" workbookViewId="0">
      <pane ySplit="6" topLeftCell="A8" activePane="bottomLeft" state="frozen"/>
      <selection pane="bottomLeft" activeCell="F31" sqref="F31"/>
    </sheetView>
  </sheetViews>
  <sheetFormatPr defaultRowHeight="30" customHeight="1" x14ac:dyDescent="0.35"/>
  <cols>
    <col min="1" max="1" width="2.6328125" style="47" customWidth="1"/>
    <col min="2" max="2" width="69.54296875"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x14ac:dyDescent="0.65">
      <c r="A1" s="48" t="s">
        <v>30</v>
      </c>
      <c r="B1" s="50" t="s">
        <v>3</v>
      </c>
      <c r="C1" s="1"/>
      <c r="D1" s="2"/>
      <c r="E1" s="4"/>
      <c r="F1" s="36"/>
      <c r="H1" s="2"/>
      <c r="I1" s="70" t="s">
        <v>12</v>
      </c>
    </row>
    <row r="2" spans="1:64" ht="30" customHeight="1" x14ac:dyDescent="0.45">
      <c r="A2" s="47" t="s">
        <v>25</v>
      </c>
      <c r="B2" s="51" t="s">
        <v>40</v>
      </c>
      <c r="I2" s="71" t="s">
        <v>17</v>
      </c>
    </row>
    <row r="3" spans="1:64" ht="30" customHeight="1" x14ac:dyDescent="0.35">
      <c r="A3" s="47" t="s">
        <v>37</v>
      </c>
      <c r="B3" s="52" t="s">
        <v>22</v>
      </c>
      <c r="C3" s="73" t="s">
        <v>0</v>
      </c>
      <c r="D3" s="74"/>
      <c r="E3" s="78">
        <f ca="1">TODAY()-7</f>
        <v>44942</v>
      </c>
      <c r="F3" s="78"/>
    </row>
    <row r="4" spans="1:64" ht="30" customHeight="1" x14ac:dyDescent="0.35">
      <c r="A4" s="48" t="s">
        <v>31</v>
      </c>
      <c r="C4" s="73" t="s">
        <v>8</v>
      </c>
      <c r="D4" s="74"/>
      <c r="E4" s="6">
        <v>1</v>
      </c>
      <c r="I4" s="75">
        <f ca="1">I5</f>
        <v>44942</v>
      </c>
      <c r="J4" s="76"/>
      <c r="K4" s="76"/>
      <c r="L4" s="76"/>
      <c r="M4" s="76"/>
      <c r="N4" s="76"/>
      <c r="O4" s="77"/>
      <c r="P4" s="75">
        <f ca="1">P5</f>
        <v>44949</v>
      </c>
      <c r="Q4" s="76"/>
      <c r="R4" s="76"/>
      <c r="S4" s="76"/>
      <c r="T4" s="76"/>
      <c r="U4" s="76"/>
      <c r="V4" s="77"/>
      <c r="W4" s="75">
        <f ca="1">W5</f>
        <v>44956</v>
      </c>
      <c r="X4" s="76"/>
      <c r="Y4" s="76"/>
      <c r="Z4" s="76"/>
      <c r="AA4" s="76"/>
      <c r="AB4" s="76"/>
      <c r="AC4" s="77"/>
      <c r="AD4" s="75">
        <f ca="1">AD5</f>
        <v>44963</v>
      </c>
      <c r="AE4" s="76"/>
      <c r="AF4" s="76"/>
      <c r="AG4" s="76"/>
      <c r="AH4" s="76"/>
      <c r="AI4" s="76"/>
      <c r="AJ4" s="77"/>
      <c r="AK4" s="75">
        <f ca="1">AK5</f>
        <v>44970</v>
      </c>
      <c r="AL4" s="76"/>
      <c r="AM4" s="76"/>
      <c r="AN4" s="76"/>
      <c r="AO4" s="76"/>
      <c r="AP4" s="76"/>
      <c r="AQ4" s="77"/>
      <c r="AR4" s="75">
        <f ca="1">AR5</f>
        <v>44977</v>
      </c>
      <c r="AS4" s="76"/>
      <c r="AT4" s="76"/>
      <c r="AU4" s="76"/>
      <c r="AV4" s="76"/>
      <c r="AW4" s="76"/>
      <c r="AX4" s="77"/>
      <c r="AY4" s="75">
        <f ca="1">AY5</f>
        <v>44984</v>
      </c>
      <c r="AZ4" s="76"/>
      <c r="BA4" s="76"/>
      <c r="BB4" s="76"/>
      <c r="BC4" s="76"/>
      <c r="BD4" s="76"/>
      <c r="BE4" s="77"/>
      <c r="BF4" s="75">
        <f ca="1">BF5</f>
        <v>44991</v>
      </c>
      <c r="BG4" s="76"/>
      <c r="BH4" s="76"/>
      <c r="BI4" s="76"/>
      <c r="BJ4" s="76"/>
      <c r="BK4" s="76"/>
      <c r="BL4" s="77"/>
    </row>
    <row r="5" spans="1:64" ht="15" customHeight="1" x14ac:dyDescent="0.35">
      <c r="A5" s="48" t="s">
        <v>32</v>
      </c>
      <c r="B5" s="69"/>
      <c r="C5" s="69"/>
      <c r="D5" s="69"/>
      <c r="E5" s="69"/>
      <c r="F5" s="69"/>
      <c r="G5" s="69"/>
      <c r="I5" s="10">
        <f ca="1">Project_Start-WEEKDAY(Project_Start,1)+2+7*(Display_Week-1)</f>
        <v>44942</v>
      </c>
      <c r="J5" s="9">
        <f ca="1">I5+1</f>
        <v>44943</v>
      </c>
      <c r="K5" s="9">
        <f t="shared" ref="K5:AX5" ca="1" si="0">J5+1</f>
        <v>44944</v>
      </c>
      <c r="L5" s="9">
        <f t="shared" ca="1" si="0"/>
        <v>44945</v>
      </c>
      <c r="M5" s="9">
        <f t="shared" ca="1" si="0"/>
        <v>44946</v>
      </c>
      <c r="N5" s="9">
        <f t="shared" ca="1" si="0"/>
        <v>44947</v>
      </c>
      <c r="O5" s="11">
        <f t="shared" ca="1" si="0"/>
        <v>44948</v>
      </c>
      <c r="P5" s="10">
        <f ca="1">O5+1</f>
        <v>44949</v>
      </c>
      <c r="Q5" s="9">
        <f ca="1">P5+1</f>
        <v>44950</v>
      </c>
      <c r="R5" s="9">
        <f t="shared" ca="1" si="0"/>
        <v>44951</v>
      </c>
      <c r="S5" s="9">
        <f t="shared" ca="1" si="0"/>
        <v>44952</v>
      </c>
      <c r="T5" s="9">
        <f t="shared" ca="1" si="0"/>
        <v>44953</v>
      </c>
      <c r="U5" s="9">
        <f t="shared" ca="1" si="0"/>
        <v>44954</v>
      </c>
      <c r="V5" s="11">
        <f t="shared" ca="1" si="0"/>
        <v>44955</v>
      </c>
      <c r="W5" s="10">
        <f ca="1">V5+1</f>
        <v>44956</v>
      </c>
      <c r="X5" s="9">
        <f ca="1">W5+1</f>
        <v>44957</v>
      </c>
      <c r="Y5" s="9">
        <f t="shared" ca="1" si="0"/>
        <v>44958</v>
      </c>
      <c r="Z5" s="9">
        <f t="shared" ca="1" si="0"/>
        <v>44959</v>
      </c>
      <c r="AA5" s="9">
        <f t="shared" ca="1" si="0"/>
        <v>44960</v>
      </c>
      <c r="AB5" s="9">
        <f t="shared" ca="1" si="0"/>
        <v>44961</v>
      </c>
      <c r="AC5" s="11">
        <f t="shared" ca="1" si="0"/>
        <v>44962</v>
      </c>
      <c r="AD5" s="10">
        <f ca="1">AC5+1</f>
        <v>44963</v>
      </c>
      <c r="AE5" s="9">
        <f ca="1">AD5+1</f>
        <v>44964</v>
      </c>
      <c r="AF5" s="9">
        <f t="shared" ca="1" si="0"/>
        <v>44965</v>
      </c>
      <c r="AG5" s="9">
        <f t="shared" ca="1" si="0"/>
        <v>44966</v>
      </c>
      <c r="AH5" s="9">
        <f t="shared" ca="1" si="0"/>
        <v>44967</v>
      </c>
      <c r="AI5" s="9">
        <f t="shared" ca="1" si="0"/>
        <v>44968</v>
      </c>
      <c r="AJ5" s="11">
        <f t="shared" ca="1" si="0"/>
        <v>44969</v>
      </c>
      <c r="AK5" s="10">
        <f ca="1">AJ5+1</f>
        <v>44970</v>
      </c>
      <c r="AL5" s="9">
        <f ca="1">AK5+1</f>
        <v>44971</v>
      </c>
      <c r="AM5" s="9">
        <f t="shared" ca="1" si="0"/>
        <v>44972</v>
      </c>
      <c r="AN5" s="9">
        <f t="shared" ca="1" si="0"/>
        <v>44973</v>
      </c>
      <c r="AO5" s="9">
        <f t="shared" ca="1" si="0"/>
        <v>44974</v>
      </c>
      <c r="AP5" s="9">
        <f t="shared" ca="1" si="0"/>
        <v>44975</v>
      </c>
      <c r="AQ5" s="11">
        <f t="shared" ca="1" si="0"/>
        <v>44976</v>
      </c>
      <c r="AR5" s="10">
        <f ca="1">AQ5+1</f>
        <v>44977</v>
      </c>
      <c r="AS5" s="9">
        <f ca="1">AR5+1</f>
        <v>44978</v>
      </c>
      <c r="AT5" s="9">
        <f t="shared" ca="1" si="0"/>
        <v>44979</v>
      </c>
      <c r="AU5" s="9">
        <f t="shared" ca="1" si="0"/>
        <v>44980</v>
      </c>
      <c r="AV5" s="9">
        <f t="shared" ca="1" si="0"/>
        <v>44981</v>
      </c>
      <c r="AW5" s="9">
        <f t="shared" ca="1" si="0"/>
        <v>44982</v>
      </c>
      <c r="AX5" s="11">
        <f t="shared" ca="1" si="0"/>
        <v>44983</v>
      </c>
      <c r="AY5" s="10">
        <f ca="1">AX5+1</f>
        <v>44984</v>
      </c>
      <c r="AZ5" s="9">
        <f ca="1">AY5+1</f>
        <v>44985</v>
      </c>
      <c r="BA5" s="9">
        <f t="shared" ref="BA5:BE5" ca="1" si="1">AZ5+1</f>
        <v>44986</v>
      </c>
      <c r="BB5" s="9">
        <f t="shared" ca="1" si="1"/>
        <v>44987</v>
      </c>
      <c r="BC5" s="9">
        <f t="shared" ca="1" si="1"/>
        <v>44988</v>
      </c>
      <c r="BD5" s="9">
        <f t="shared" ca="1" si="1"/>
        <v>44989</v>
      </c>
      <c r="BE5" s="11">
        <f t="shared" ca="1" si="1"/>
        <v>44990</v>
      </c>
      <c r="BF5" s="10">
        <f ca="1">BE5+1</f>
        <v>44991</v>
      </c>
      <c r="BG5" s="9">
        <f ca="1">BF5+1</f>
        <v>44992</v>
      </c>
      <c r="BH5" s="9">
        <f t="shared" ref="BH5:BL5" ca="1" si="2">BG5+1</f>
        <v>44993</v>
      </c>
      <c r="BI5" s="9">
        <f t="shared" ca="1" si="2"/>
        <v>44994</v>
      </c>
      <c r="BJ5" s="9">
        <f t="shared" ca="1" si="2"/>
        <v>44995</v>
      </c>
      <c r="BK5" s="9">
        <f t="shared" ca="1" si="2"/>
        <v>44996</v>
      </c>
      <c r="BL5" s="11">
        <f t="shared" ca="1" si="2"/>
        <v>44997</v>
      </c>
    </row>
    <row r="6" spans="1:64" ht="30" customHeight="1" thickBot="1" x14ac:dyDescent="0.4">
      <c r="A6" s="48" t="s">
        <v>33</v>
      </c>
      <c r="B6" s="7" t="s">
        <v>9</v>
      </c>
      <c r="C6" s="8" t="s">
        <v>2</v>
      </c>
      <c r="D6" s="8" t="s">
        <v>1</v>
      </c>
      <c r="E6" s="8" t="s">
        <v>5</v>
      </c>
      <c r="F6" s="8" t="s">
        <v>6</v>
      </c>
      <c r="G6" s="8"/>
      <c r="H6" s="8" t="s">
        <v>7</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4">
      <c r="A7" s="47" t="s">
        <v>38</v>
      </c>
      <c r="C7" s="49"/>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4">
      <c r="A8" s="48" t="s">
        <v>34</v>
      </c>
      <c r="B8" s="14" t="s">
        <v>42</v>
      </c>
      <c r="C8" s="57"/>
      <c r="D8" s="15"/>
      <c r="E8" s="16"/>
      <c r="F8" s="17"/>
      <c r="G8" s="13"/>
      <c r="H8" s="13" t="str">
        <f t="shared" ref="H8:H28"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4">
      <c r="A9" s="48" t="s">
        <v>39</v>
      </c>
      <c r="B9" s="65" t="s">
        <v>46</v>
      </c>
      <c r="C9" s="58" t="s">
        <v>26</v>
      </c>
      <c r="D9" s="18">
        <v>0.9</v>
      </c>
      <c r="E9" s="53">
        <f ca="1">Project_Start</f>
        <v>44942</v>
      </c>
      <c r="F9" s="53">
        <f ca="1">E9+10</f>
        <v>44952</v>
      </c>
      <c r="G9" s="13"/>
      <c r="H9" s="13">
        <f t="shared" ca="1" si="6"/>
        <v>11</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4">
      <c r="A10" s="48" t="s">
        <v>35</v>
      </c>
      <c r="B10" s="65" t="s">
        <v>47</v>
      </c>
      <c r="C10" s="58"/>
      <c r="D10" s="18">
        <v>0.25</v>
      </c>
      <c r="E10" s="53">
        <f ca="1">F9</f>
        <v>44952</v>
      </c>
      <c r="F10" s="53">
        <f ca="1">E10+2</f>
        <v>44954</v>
      </c>
      <c r="G10" s="13"/>
      <c r="H10" s="13">
        <f t="shared" ca="1" si="6"/>
        <v>3</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4">
      <c r="A11" s="47"/>
      <c r="B11" s="65" t="s">
        <v>48</v>
      </c>
      <c r="C11" s="58"/>
      <c r="D11" s="18">
        <v>0</v>
      </c>
      <c r="E11" s="53">
        <v>44958</v>
      </c>
      <c r="F11" s="53">
        <v>44966</v>
      </c>
      <c r="G11" s="13"/>
      <c r="H11" s="13">
        <f t="shared" si="6"/>
        <v>9</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4">
      <c r="A12" s="47"/>
      <c r="B12" s="65" t="s">
        <v>49</v>
      </c>
      <c r="C12" s="58"/>
      <c r="D12" s="18">
        <v>0</v>
      </c>
      <c r="E12" s="53">
        <f>F11</f>
        <v>44966</v>
      </c>
      <c r="F12" s="53">
        <f>E12+5</f>
        <v>44971</v>
      </c>
      <c r="G12" s="13"/>
      <c r="H12" s="13">
        <f t="shared" si="6"/>
        <v>6</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4">
      <c r="A13" s="47"/>
      <c r="B13" s="19" t="s">
        <v>43</v>
      </c>
      <c r="C13" s="59"/>
      <c r="D13" s="20"/>
      <c r="E13" s="21"/>
      <c r="F13" s="22"/>
      <c r="G13" s="13"/>
      <c r="H13" s="13" t="str">
        <f t="shared" si="6"/>
        <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4">
      <c r="A14" s="48" t="s">
        <v>36</v>
      </c>
      <c r="B14" s="66" t="s">
        <v>56</v>
      </c>
      <c r="C14" s="60"/>
      <c r="D14" s="23">
        <v>0.6</v>
      </c>
      <c r="E14" s="54">
        <f ca="1">Project_Start</f>
        <v>44942</v>
      </c>
      <c r="F14" s="54">
        <f ca="1">E14+10</f>
        <v>44952</v>
      </c>
      <c r="G14" s="13"/>
      <c r="H14" s="13">
        <f t="shared" ca="1" si="6"/>
        <v>11</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4">
      <c r="A15" s="48"/>
      <c r="B15" s="66" t="s">
        <v>57</v>
      </c>
      <c r="C15" s="60"/>
      <c r="D15" s="23">
        <v>0.4</v>
      </c>
      <c r="E15" s="54">
        <f ca="1">Project_Start</f>
        <v>44942</v>
      </c>
      <c r="F15" s="54">
        <f ca="1">E15+14</f>
        <v>44956</v>
      </c>
      <c r="G15" s="13"/>
      <c r="H15" s="13">
        <f t="shared" ca="1" si="6"/>
        <v>15</v>
      </c>
      <c r="I15" s="34"/>
      <c r="J15" s="34"/>
      <c r="K15" s="34"/>
      <c r="L15" s="34"/>
      <c r="M15" s="34"/>
      <c r="N15" s="34"/>
      <c r="O15" s="34"/>
      <c r="P15" s="34"/>
      <c r="Q15" s="34"/>
      <c r="R15" s="34"/>
      <c r="S15" s="34"/>
      <c r="T15" s="34"/>
      <c r="U15" s="35"/>
      <c r="V15" s="35"/>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4">
      <c r="A16" s="47"/>
      <c r="B16" s="66" t="s">
        <v>58</v>
      </c>
      <c r="C16" s="60"/>
      <c r="D16" s="23">
        <v>0</v>
      </c>
      <c r="E16" s="54">
        <f ca="1">F15</f>
        <v>44956</v>
      </c>
      <c r="F16" s="54">
        <f ca="1">E16+4</f>
        <v>44960</v>
      </c>
      <c r="G16" s="13"/>
      <c r="H16" s="13">
        <f t="shared" ca="1" si="6"/>
        <v>5</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4">
      <c r="A17" s="47"/>
      <c r="B17" s="66" t="s">
        <v>59</v>
      </c>
      <c r="C17" s="60"/>
      <c r="D17" s="23">
        <v>0</v>
      </c>
      <c r="E17" s="54">
        <f ca="1">E16</f>
        <v>44956</v>
      </c>
      <c r="F17" s="54">
        <f ca="1">E17+4</f>
        <v>44960</v>
      </c>
      <c r="G17" s="13"/>
      <c r="H17" s="13">
        <f t="shared" ca="1" si="6"/>
        <v>5</v>
      </c>
      <c r="I17" s="34"/>
      <c r="J17" s="34"/>
      <c r="K17" s="34"/>
      <c r="L17" s="34"/>
      <c r="M17" s="34"/>
      <c r="N17" s="34"/>
      <c r="O17" s="34"/>
      <c r="P17" s="34"/>
      <c r="Q17" s="34"/>
      <c r="R17" s="34"/>
      <c r="S17" s="34"/>
      <c r="T17" s="34"/>
      <c r="U17" s="34"/>
      <c r="V17" s="34"/>
      <c r="W17" s="34"/>
      <c r="X17" s="34"/>
      <c r="Y17" s="35"/>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4">
      <c r="A18" s="47"/>
      <c r="B18" s="66" t="s">
        <v>60</v>
      </c>
      <c r="C18" s="60"/>
      <c r="D18" s="23">
        <v>0</v>
      </c>
      <c r="E18" s="54">
        <f ca="1">E16+5</f>
        <v>44961</v>
      </c>
      <c r="F18" s="54">
        <f ca="1">E18+4</f>
        <v>44965</v>
      </c>
      <c r="G18" s="13"/>
      <c r="H18" s="13">
        <f t="shared" ca="1" si="6"/>
        <v>5</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4">
      <c r="A19" s="47"/>
      <c r="B19" s="24" t="s">
        <v>44</v>
      </c>
      <c r="C19" s="61"/>
      <c r="D19" s="25"/>
      <c r="E19" s="26"/>
      <c r="F19" s="27"/>
      <c r="G19" s="13"/>
      <c r="H19" s="13" t="str">
        <f t="shared" si="6"/>
        <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4">
      <c r="A20" s="47" t="s">
        <v>27</v>
      </c>
      <c r="B20" s="67" t="s">
        <v>50</v>
      </c>
      <c r="C20" s="62"/>
      <c r="D20" s="28">
        <v>0.9</v>
      </c>
      <c r="E20" s="55">
        <f ca="1">Project_Start</f>
        <v>44942</v>
      </c>
      <c r="F20" s="55">
        <f ca="1">E20+10</f>
        <v>44952</v>
      </c>
      <c r="G20" s="13"/>
      <c r="H20" s="13">
        <f t="shared" ca="1" si="6"/>
        <v>11</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4">
      <c r="A21" s="47"/>
      <c r="B21" s="67" t="s">
        <v>51</v>
      </c>
      <c r="C21" s="62"/>
      <c r="D21" s="28">
        <v>0.55000000000000004</v>
      </c>
      <c r="E21" s="55">
        <f ca="1">Project_Start</f>
        <v>44942</v>
      </c>
      <c r="F21" s="55">
        <f ca="1">E21+12</f>
        <v>44954</v>
      </c>
      <c r="G21" s="13"/>
      <c r="H21" s="13">
        <f t="shared" ca="1" si="6"/>
        <v>13</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30" customHeight="1" thickBot="1" x14ac:dyDescent="0.4">
      <c r="A22" s="47"/>
      <c r="B22" s="67" t="s">
        <v>52</v>
      </c>
      <c r="C22" s="62"/>
      <c r="D22" s="28">
        <v>1</v>
      </c>
      <c r="E22" s="55">
        <f ca="1">Project_Start</f>
        <v>44942</v>
      </c>
      <c r="F22" s="55">
        <f ca="1">E22+2</f>
        <v>44944</v>
      </c>
      <c r="G22" s="13"/>
      <c r="H22" s="13">
        <f t="shared" ca="1" si="6"/>
        <v>3</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 customFormat="1" ht="30" customHeight="1" thickBot="1" x14ac:dyDescent="0.4">
      <c r="A23" s="47"/>
      <c r="B23" s="29" t="s">
        <v>41</v>
      </c>
      <c r="C23" s="63"/>
      <c r="D23" s="30"/>
      <c r="E23" s="31"/>
      <c r="F23" s="32"/>
      <c r="G23" s="13"/>
      <c r="H23" s="13" t="str">
        <f t="shared" si="6"/>
        <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 customFormat="1" ht="30" customHeight="1" thickBot="1" x14ac:dyDescent="0.4">
      <c r="A24" s="47"/>
      <c r="B24" s="68" t="s">
        <v>53</v>
      </c>
      <c r="C24" s="64"/>
      <c r="D24" s="33">
        <v>0.9</v>
      </c>
      <c r="E24" s="56">
        <f ca="1">Project_Start</f>
        <v>44942</v>
      </c>
      <c r="F24" s="56">
        <f ca="1">E24+10</f>
        <v>44952</v>
      </c>
      <c r="G24" s="13"/>
      <c r="H24" s="13">
        <f t="shared" ca="1" si="6"/>
        <v>11</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30" customHeight="1" thickBot="1" x14ac:dyDescent="0.4">
      <c r="A25" s="47"/>
      <c r="B25" s="68" t="s">
        <v>54</v>
      </c>
      <c r="C25" s="64"/>
      <c r="D25" s="33">
        <v>0</v>
      </c>
      <c r="E25" s="56">
        <f ca="1">F24+9</f>
        <v>44961</v>
      </c>
      <c r="F25" s="56">
        <f ca="1">E25+2</f>
        <v>44963</v>
      </c>
      <c r="G25" s="13"/>
      <c r="H25" s="13">
        <f t="shared" ca="1" si="6"/>
        <v>3</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customHeight="1" thickBot="1" x14ac:dyDescent="0.4">
      <c r="A26" s="47" t="s">
        <v>27</v>
      </c>
      <c r="B26" s="68" t="s">
        <v>55</v>
      </c>
      <c r="C26" s="64"/>
      <c r="D26" s="33">
        <v>0.4</v>
      </c>
      <c r="E26" s="56">
        <f ca="1">Project_Start</f>
        <v>44942</v>
      </c>
      <c r="F26" s="56">
        <f ca="1">E26+11</f>
        <v>44953</v>
      </c>
      <c r="G26" s="13"/>
      <c r="H26" s="13">
        <f t="shared" ca="1" si="6"/>
        <v>12</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 customFormat="1" ht="30" customHeight="1" thickBot="1" x14ac:dyDescent="0.4">
      <c r="A27" s="47"/>
      <c r="B27" s="29" t="s">
        <v>45</v>
      </c>
      <c r="C27" s="63"/>
      <c r="D27" s="30"/>
      <c r="E27" s="31"/>
      <c r="F27" s="32"/>
      <c r="G27" s="13"/>
      <c r="H27" s="13" t="str">
        <f t="shared" si="6"/>
        <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 customFormat="1" ht="30" customHeight="1" thickBot="1" x14ac:dyDescent="0.4">
      <c r="A28" s="47"/>
      <c r="B28" s="68" t="s">
        <v>61</v>
      </c>
      <c r="C28" s="64"/>
      <c r="D28" s="33">
        <v>0.95</v>
      </c>
      <c r="E28" s="56">
        <f ca="1">Project_Start</f>
        <v>44942</v>
      </c>
      <c r="F28" s="56">
        <f ca="1">E28+10</f>
        <v>44952</v>
      </c>
      <c r="G28" s="13"/>
      <c r="H28" s="13">
        <f t="shared" ca="1" si="6"/>
        <v>11</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 customFormat="1" ht="30" customHeight="1" thickBot="1" x14ac:dyDescent="0.4">
      <c r="A29" s="47"/>
      <c r="B29" s="68" t="s">
        <v>62</v>
      </c>
      <c r="C29" s="64"/>
      <c r="D29" s="33">
        <v>0</v>
      </c>
      <c r="E29" s="56">
        <v>44961</v>
      </c>
      <c r="F29" s="56">
        <f>E29+2</f>
        <v>44963</v>
      </c>
      <c r="G29" s="13"/>
      <c r="H29" s="13">
        <f t="shared" ref="H29:H30" si="7">IF(OR(ISBLANK(task_start),ISBLANK(task_end)),"",task_end-task_start+1)</f>
        <v>3</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 customFormat="1" ht="30" customHeight="1" thickBot="1" x14ac:dyDescent="0.4">
      <c r="A30" s="47"/>
      <c r="B30" s="68" t="s">
        <v>63</v>
      </c>
      <c r="C30" s="64"/>
      <c r="D30" s="33">
        <v>0</v>
      </c>
      <c r="E30" s="56">
        <f>E29</f>
        <v>44961</v>
      </c>
      <c r="F30" s="56">
        <f>E30+2</f>
        <v>44963</v>
      </c>
      <c r="G30" s="13"/>
      <c r="H30" s="13">
        <f t="shared" si="7"/>
        <v>3</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 customFormat="1" ht="30" customHeight="1" x14ac:dyDescent="0.35">
      <c r="A31" s="47"/>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x14ac:dyDescent="0.35">
      <c r="A32" s="47" t="s">
        <v>29</v>
      </c>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x14ac:dyDescent="0.35">
      <c r="A33" s="48" t="s">
        <v>28</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x14ac:dyDescent="0.3"/>
  <cols>
    <col min="1" max="1" width="87.08984375" style="37" customWidth="1"/>
    <col min="2" max="16384" width="9.08984375" style="2"/>
  </cols>
  <sheetData>
    <row r="1" spans="1:2" ht="46.5" customHeight="1" x14ac:dyDescent="0.3"/>
    <row r="2" spans="1:2" s="39" customFormat="1" ht="15.5" x14ac:dyDescent="0.35">
      <c r="A2" s="38" t="s">
        <v>12</v>
      </c>
      <c r="B2" s="38"/>
    </row>
    <row r="3" spans="1:2" s="43" customFormat="1" ht="27" customHeight="1" x14ac:dyDescent="0.35">
      <c r="A3" s="72" t="s">
        <v>17</v>
      </c>
      <c r="B3" s="44"/>
    </row>
    <row r="4" spans="1:2" s="40" customFormat="1" ht="26" x14ac:dyDescent="0.6">
      <c r="A4" s="41" t="s">
        <v>11</v>
      </c>
    </row>
    <row r="5" spans="1:2" ht="74.150000000000006" customHeight="1" x14ac:dyDescent="0.3">
      <c r="A5" s="42" t="s">
        <v>20</v>
      </c>
    </row>
    <row r="6" spans="1:2" ht="26.25" customHeight="1" x14ac:dyDescent="0.3">
      <c r="A6" s="41" t="s">
        <v>24</v>
      </c>
    </row>
    <row r="7" spans="1:2" s="37" customFormat="1" ht="205" customHeight="1" x14ac:dyDescent="0.35">
      <c r="A7" s="46" t="s">
        <v>23</v>
      </c>
    </row>
    <row r="8" spans="1:2" s="40" customFormat="1" ht="26" x14ac:dyDescent="0.6">
      <c r="A8" s="41" t="s">
        <v>13</v>
      </c>
    </row>
    <row r="9" spans="1:2" ht="58" x14ac:dyDescent="0.3">
      <c r="A9" s="42" t="s">
        <v>21</v>
      </c>
    </row>
    <row r="10" spans="1:2" s="37" customFormat="1" ht="28" customHeight="1" x14ac:dyDescent="0.35">
      <c r="A10" s="45" t="s">
        <v>19</v>
      </c>
    </row>
    <row r="11" spans="1:2" s="40" customFormat="1" ht="26" x14ac:dyDescent="0.6">
      <c r="A11" s="41" t="s">
        <v>10</v>
      </c>
    </row>
    <row r="12" spans="1:2" ht="29" x14ac:dyDescent="0.3">
      <c r="A12" s="42" t="s">
        <v>18</v>
      </c>
    </row>
    <row r="13" spans="1:2" s="37" customFormat="1" ht="28" customHeight="1" x14ac:dyDescent="0.35">
      <c r="A13" s="45" t="s">
        <v>4</v>
      </c>
    </row>
    <row r="14" spans="1:2" s="40" customFormat="1" ht="26" x14ac:dyDescent="0.6">
      <c r="A14" s="41" t="s">
        <v>14</v>
      </c>
    </row>
    <row r="15" spans="1:2" ht="75" customHeight="1" x14ac:dyDescent="0.3">
      <c r="A15" s="42" t="s">
        <v>15</v>
      </c>
    </row>
    <row r="16" spans="1:2" ht="72.5" x14ac:dyDescent="0.3">
      <c r="A16" s="4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E16F3643CF944982DD2E047D79B1BB" ma:contentTypeVersion="4" ma:contentTypeDescription="Create a new document." ma:contentTypeScope="" ma:versionID="3079f4da57ccba5168f2bad2d3992439">
  <xsd:schema xmlns:xsd="http://www.w3.org/2001/XMLSchema" xmlns:xs="http://www.w3.org/2001/XMLSchema" xmlns:p="http://schemas.microsoft.com/office/2006/metadata/properties" xmlns:ns3="65182052-a372-4731-a487-81ef5d44403b" targetNamespace="http://schemas.microsoft.com/office/2006/metadata/properties" ma:root="true" ma:fieldsID="d6efaab7ea8576fe65755e6574f528a0" ns3:_="">
    <xsd:import namespace="65182052-a372-4731-a487-81ef5d44403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182052-a372-4731-a487-81ef5d4440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02EAFD-13AE-4A28-A189-B9001058D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182052-a372-4731-a487-81ef5d4440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123C77-19DD-4F6D-9CD6-E2E002ADEA09}">
  <ds:schemaRefs>
    <ds:schemaRef ds:uri="http://schemas.microsoft.com/sharepoint/v3/contenttype/forms"/>
  </ds:schemaRefs>
</ds:datastoreItem>
</file>

<file path=customXml/itemProps3.xml><?xml version="1.0" encoding="utf-8"?>
<ds:datastoreItem xmlns:ds="http://schemas.openxmlformats.org/officeDocument/2006/customXml" ds:itemID="{6BE31570-8327-41D3-B66C-C73B6BBEFAED}">
  <ds:schemaRefs>
    <ds:schemaRef ds:uri="http://schemas.microsoft.com/office/2006/metadata/properties"/>
    <ds:schemaRef ds:uri="http://purl.org/dc/elements/1.1/"/>
    <ds:schemaRef ds:uri="http://purl.org/dc/terms/"/>
    <ds:schemaRef ds:uri="http://schemas.microsoft.com/office/2006/documentManagement/types"/>
    <ds:schemaRef ds:uri="65182052-a372-4731-a487-81ef5d44403b"/>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2023-01-24T06:44:00Z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0x01010094E16F3643CF944982DD2E047D79B1BB</vt:lpwstr>
  </property>
</Properties>
</file>