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HADEV\Desktop\"/>
    </mc:Choice>
  </mc:AlternateContent>
  <bookViews>
    <workbookView xWindow="0" yWindow="0" windowWidth="14400" windowHeight="12300" firstSheet="2" activeTab="4"/>
  </bookViews>
  <sheets>
    <sheet name="JUNE RAW" sheetId="1" r:id="rId1"/>
    <sheet name="JUNE" sheetId="2" r:id="rId2"/>
    <sheet name="JULY RAW" sheetId="3" r:id="rId3"/>
    <sheet name="JULY" sheetId="4" r:id="rId4"/>
    <sheet name="AUGUST RAW" sheetId="6" r:id="rId5"/>
    <sheet name="AUGUST" sheetId="7" r:id="rId6"/>
    <sheet name="Count" sheetId="8" r:id="rId7"/>
  </sheets>
  <externalReferences>
    <externalReference r:id="rId8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6" l="1"/>
  <c r="F61" i="6"/>
  <c r="I61" i="6"/>
  <c r="L61" i="6"/>
  <c r="F60" i="6" l="1"/>
  <c r="I60" i="6"/>
  <c r="L60" i="6"/>
  <c r="F59" i="6" l="1"/>
  <c r="I59" i="6"/>
  <c r="L59" i="6"/>
  <c r="F58" i="6"/>
  <c r="I58" i="6"/>
  <c r="L58" i="6"/>
  <c r="F57" i="6"/>
  <c r="I57" i="6"/>
  <c r="L57" i="6"/>
  <c r="B56" i="6"/>
  <c r="B57" i="6" s="1"/>
  <c r="B58" i="6" s="1"/>
  <c r="B59" i="6" s="1"/>
  <c r="F56" i="6"/>
  <c r="I56" i="6"/>
  <c r="L56" i="6"/>
  <c r="F55" i="6"/>
  <c r="I55" i="6"/>
  <c r="L55" i="6"/>
  <c r="F54" i="6" l="1"/>
  <c r="I54" i="6"/>
  <c r="L54" i="6"/>
  <c r="B53" i="6" l="1"/>
  <c r="B54" i="6" s="1"/>
  <c r="F53" i="6"/>
  <c r="I53" i="6"/>
  <c r="L53" i="6"/>
  <c r="F52" i="6"/>
  <c r="I52" i="6"/>
  <c r="L52" i="6"/>
  <c r="F51" i="6" l="1"/>
  <c r="I51" i="6"/>
  <c r="L51" i="6"/>
  <c r="F50" i="6"/>
  <c r="I50" i="6"/>
  <c r="L50" i="6"/>
  <c r="F49" i="6"/>
  <c r="I49" i="6"/>
  <c r="L49" i="6"/>
  <c r="F46" i="6"/>
  <c r="F47" i="6"/>
  <c r="F48" i="6"/>
  <c r="I46" i="6"/>
  <c r="I47" i="6"/>
  <c r="I48" i="6"/>
  <c r="L46" i="6"/>
  <c r="L47" i="6"/>
  <c r="L48" i="6"/>
  <c r="B45" i="6"/>
  <c r="B46" i="6" s="1"/>
  <c r="B47" i="6" s="1"/>
  <c r="B48" i="6" s="1"/>
  <c r="B49" i="6" s="1"/>
  <c r="B50" i="6" s="1"/>
  <c r="B51" i="6" s="1"/>
  <c r="F45" i="6"/>
  <c r="I45" i="6"/>
  <c r="L45" i="6"/>
  <c r="F44" i="6" l="1"/>
  <c r="I44" i="6"/>
  <c r="L44" i="6"/>
  <c r="F43" i="6"/>
  <c r="I43" i="6"/>
  <c r="L43" i="6"/>
  <c r="F42" i="6"/>
  <c r="I42" i="6"/>
  <c r="L42" i="6"/>
  <c r="F41" i="6"/>
  <c r="I41" i="6"/>
  <c r="L41" i="6"/>
  <c r="F40" i="6"/>
  <c r="I40" i="6"/>
  <c r="L40" i="6"/>
  <c r="B39" i="6"/>
  <c r="B40" i="6" s="1"/>
  <c r="B41" i="6" s="1"/>
  <c r="B42" i="6" s="1"/>
  <c r="B43" i="6" s="1"/>
  <c r="F39" i="6"/>
  <c r="I39" i="6"/>
  <c r="L39" i="6"/>
  <c r="F38" i="6" l="1"/>
  <c r="I38" i="6"/>
  <c r="L38" i="6"/>
  <c r="F37" i="6"/>
  <c r="I37" i="6"/>
  <c r="L37" i="6"/>
  <c r="F36" i="6"/>
  <c r="I36" i="6"/>
  <c r="L36" i="6"/>
  <c r="B35" i="6" l="1"/>
  <c r="B36" i="6" s="1"/>
  <c r="B37" i="6" s="1"/>
  <c r="F35" i="6"/>
  <c r="I35" i="6"/>
  <c r="L35" i="6"/>
  <c r="F34" i="6"/>
  <c r="I34" i="6"/>
  <c r="L34" i="6"/>
  <c r="F33" i="6" l="1"/>
  <c r="I33" i="6"/>
  <c r="L33" i="6"/>
  <c r="F32" i="6" l="1"/>
  <c r="I32" i="6"/>
  <c r="L32" i="6"/>
  <c r="F31" i="6"/>
  <c r="I31" i="6"/>
  <c r="L31" i="6"/>
  <c r="B30" i="6"/>
  <c r="B31" i="6" s="1"/>
  <c r="B32" i="6" s="1"/>
  <c r="B33" i="6" s="1"/>
  <c r="F30" i="6"/>
  <c r="I30" i="6"/>
  <c r="L30" i="6"/>
  <c r="F29" i="6"/>
  <c r="I29" i="6"/>
  <c r="L29" i="6"/>
  <c r="L27" i="6" l="1"/>
  <c r="F28" i="6"/>
  <c r="I28" i="6"/>
  <c r="L28" i="6"/>
  <c r="F27" i="6"/>
  <c r="I27" i="6"/>
  <c r="F26" i="6"/>
  <c r="I26" i="6"/>
  <c r="L26" i="6"/>
  <c r="F25" i="6"/>
  <c r="I25" i="6"/>
  <c r="L25" i="6"/>
  <c r="F24" i="6"/>
  <c r="I24" i="6"/>
  <c r="L24" i="6"/>
  <c r="B23" i="6"/>
  <c r="B24" i="6" s="1"/>
  <c r="B25" i="6" s="1"/>
  <c r="B26" i="6" s="1"/>
  <c r="B27" i="6" s="1"/>
  <c r="B28" i="6" s="1"/>
  <c r="F23" i="6" l="1"/>
  <c r="I23" i="6"/>
  <c r="L23" i="6"/>
  <c r="F22" i="6" l="1"/>
  <c r="I22" i="6"/>
  <c r="L22" i="6"/>
  <c r="F21" i="6"/>
  <c r="I21" i="6"/>
  <c r="L21" i="6"/>
  <c r="F20" i="6" l="1"/>
  <c r="I20" i="6"/>
  <c r="L20" i="6"/>
  <c r="F19" i="6"/>
  <c r="I19" i="6"/>
  <c r="L19" i="6"/>
  <c r="F18" i="6"/>
  <c r="I18" i="6"/>
  <c r="L18" i="6"/>
  <c r="F17" i="6"/>
  <c r="I17" i="6"/>
  <c r="L17" i="6"/>
  <c r="F16" i="6" l="1"/>
  <c r="B16" i="6" l="1"/>
  <c r="B17" i="6" s="1"/>
  <c r="B18" i="6" s="1"/>
  <c r="B19" i="6" s="1"/>
  <c r="B20" i="6" s="1"/>
  <c r="B21" i="6" s="1"/>
  <c r="I16" i="6"/>
  <c r="L16" i="6"/>
  <c r="F15" i="6"/>
  <c r="I15" i="6"/>
  <c r="L15" i="6"/>
  <c r="F9" i="6" l="1"/>
  <c r="I9" i="6"/>
  <c r="L9" i="6"/>
  <c r="F12" i="6"/>
  <c r="I12" i="6"/>
  <c r="L12" i="6"/>
  <c r="F14" i="6" l="1"/>
  <c r="I14" i="6"/>
  <c r="L14" i="6"/>
  <c r="F13" i="6"/>
  <c r="I13" i="6"/>
  <c r="L13" i="6"/>
  <c r="F11" i="6"/>
  <c r="I11" i="6"/>
  <c r="L11" i="6"/>
  <c r="B11" i="6"/>
  <c r="B12" i="6" s="1"/>
  <c r="B13" i="6" s="1"/>
  <c r="B14" i="6" s="1"/>
  <c r="F10" i="6"/>
  <c r="I10" i="6"/>
  <c r="L10" i="6"/>
  <c r="I8" i="6" l="1"/>
  <c r="L8" i="6"/>
  <c r="F8" i="6"/>
  <c r="F7" i="6"/>
  <c r="I7" i="6"/>
  <c r="L7" i="6"/>
  <c r="F6" i="6"/>
  <c r="I6" i="6"/>
  <c r="L6" i="6"/>
  <c r="F4" i="6"/>
  <c r="I4" i="6"/>
  <c r="L4" i="6"/>
  <c r="B3" i="6"/>
  <c r="B4" i="6" s="1"/>
  <c r="B5" i="6" s="1"/>
  <c r="B6" i="6" s="1"/>
  <c r="B7" i="6" s="1"/>
  <c r="B8" i="6" s="1"/>
  <c r="I2" i="6"/>
  <c r="I3" i="6"/>
  <c r="I5" i="6"/>
  <c r="F3" i="6"/>
  <c r="L3" i="6"/>
  <c r="L2" i="6" l="1"/>
  <c r="L5" i="6"/>
  <c r="F5" i="6"/>
  <c r="F2" i="6"/>
  <c r="A140" i="4" l="1"/>
  <c r="C140" i="4"/>
  <c r="D140" i="4"/>
  <c r="E140" i="4"/>
  <c r="F140" i="4"/>
  <c r="G140" i="4"/>
  <c r="H140" i="4"/>
  <c r="I140" i="4"/>
  <c r="J140" i="4"/>
  <c r="K140" i="4"/>
  <c r="A139" i="4"/>
  <c r="C139" i="4"/>
  <c r="D139" i="4"/>
  <c r="E139" i="4"/>
  <c r="F139" i="4"/>
  <c r="G139" i="4"/>
  <c r="H139" i="4"/>
  <c r="I139" i="4" s="1"/>
  <c r="J139" i="4"/>
  <c r="K139" i="4"/>
  <c r="A138" i="4"/>
  <c r="C138" i="4"/>
  <c r="D138" i="4"/>
  <c r="E138" i="4"/>
  <c r="F138" i="4"/>
  <c r="G138" i="4"/>
  <c r="H138" i="4"/>
  <c r="I138" i="4"/>
  <c r="J138" i="4"/>
  <c r="K138" i="4"/>
  <c r="A137" i="4"/>
  <c r="C137" i="4"/>
  <c r="D137" i="4"/>
  <c r="E137" i="4"/>
  <c r="F137" i="4"/>
  <c r="G137" i="4"/>
  <c r="H137" i="4"/>
  <c r="I137" i="4" s="1"/>
  <c r="J137" i="4"/>
  <c r="K137" i="4"/>
  <c r="F140" i="3" l="1"/>
  <c r="K140" i="3"/>
  <c r="F139" i="3" l="1"/>
  <c r="K139" i="3"/>
  <c r="F138" i="3" l="1"/>
  <c r="K138" i="3"/>
  <c r="F137" i="3" l="1"/>
  <c r="K137" i="3"/>
  <c r="C136" i="4" l="1"/>
  <c r="D136" i="4"/>
  <c r="E136" i="4"/>
  <c r="F136" i="4"/>
  <c r="G136" i="4"/>
  <c r="H136" i="4"/>
  <c r="J136" i="4"/>
  <c r="K136" i="4"/>
  <c r="C135" i="4"/>
  <c r="D135" i="4"/>
  <c r="E135" i="4"/>
  <c r="F135" i="4"/>
  <c r="G135" i="4"/>
  <c r="H135" i="4"/>
  <c r="J135" i="4"/>
  <c r="K135" i="4"/>
  <c r="C134" i="4"/>
  <c r="D134" i="4"/>
  <c r="E134" i="4"/>
  <c r="F134" i="4"/>
  <c r="G134" i="4"/>
  <c r="H134" i="4"/>
  <c r="J134" i="4"/>
  <c r="K134" i="4"/>
  <c r="C133" i="4"/>
  <c r="D133" i="4"/>
  <c r="E133" i="4"/>
  <c r="F133" i="4"/>
  <c r="G133" i="4"/>
  <c r="H133" i="4"/>
  <c r="J133" i="4"/>
  <c r="K133" i="4"/>
  <c r="C132" i="4"/>
  <c r="D132" i="4"/>
  <c r="E132" i="4"/>
  <c r="F132" i="4"/>
  <c r="G132" i="4"/>
  <c r="H132" i="4"/>
  <c r="J132" i="4"/>
  <c r="K132" i="4"/>
  <c r="F136" i="3"/>
  <c r="K136" i="3"/>
  <c r="F135" i="3"/>
  <c r="K135" i="3"/>
  <c r="F134" i="3"/>
  <c r="K134" i="3"/>
  <c r="F133" i="3"/>
  <c r="K133" i="3"/>
  <c r="I136" i="4" l="1"/>
  <c r="I132" i="4"/>
  <c r="I134" i="4"/>
  <c r="I135" i="4"/>
  <c r="I133" i="4"/>
  <c r="F132" i="3"/>
  <c r="K132" i="3"/>
  <c r="J127" i="4"/>
  <c r="C131" i="4"/>
  <c r="D131" i="4"/>
  <c r="E131" i="4"/>
  <c r="F131" i="4"/>
  <c r="G131" i="4"/>
  <c r="H131" i="4"/>
  <c r="J131" i="4"/>
  <c r="K131" i="4"/>
  <c r="C130" i="4"/>
  <c r="D130" i="4"/>
  <c r="E130" i="4"/>
  <c r="F130" i="4"/>
  <c r="G130" i="4"/>
  <c r="H130" i="4"/>
  <c r="J130" i="4"/>
  <c r="K130" i="4"/>
  <c r="C129" i="4"/>
  <c r="D129" i="4"/>
  <c r="E129" i="4"/>
  <c r="F129" i="4"/>
  <c r="G129" i="4"/>
  <c r="H129" i="4"/>
  <c r="J129" i="4"/>
  <c r="K129" i="4"/>
  <c r="C128" i="4"/>
  <c r="D128" i="4"/>
  <c r="E128" i="4"/>
  <c r="F128" i="4"/>
  <c r="G128" i="4"/>
  <c r="H128" i="4"/>
  <c r="J128" i="4"/>
  <c r="K128" i="4"/>
  <c r="F131" i="3"/>
  <c r="K131" i="3"/>
  <c r="F130" i="3"/>
  <c r="K130" i="3"/>
  <c r="F129" i="3"/>
  <c r="K129" i="3"/>
  <c r="I129" i="4" l="1"/>
  <c r="I128" i="4"/>
  <c r="I130" i="4"/>
  <c r="I131" i="4"/>
  <c r="F128" i="3" l="1"/>
  <c r="K128" i="3"/>
  <c r="C127" i="4"/>
  <c r="D127" i="4"/>
  <c r="E127" i="4"/>
  <c r="F127" i="4"/>
  <c r="G127" i="4"/>
  <c r="H127" i="4"/>
  <c r="K127" i="4"/>
  <c r="C126" i="4"/>
  <c r="D126" i="4"/>
  <c r="E126" i="4"/>
  <c r="F126" i="4"/>
  <c r="G126" i="4"/>
  <c r="H126" i="4"/>
  <c r="J126" i="4"/>
  <c r="K126" i="4"/>
  <c r="C125" i="4"/>
  <c r="D125" i="4"/>
  <c r="E125" i="4"/>
  <c r="F125" i="4"/>
  <c r="G125" i="4"/>
  <c r="H125" i="4"/>
  <c r="J125" i="4"/>
  <c r="K125" i="4"/>
  <c r="C124" i="4"/>
  <c r="D124" i="4"/>
  <c r="E124" i="4"/>
  <c r="F124" i="4"/>
  <c r="G124" i="4"/>
  <c r="H124" i="4"/>
  <c r="J124" i="4"/>
  <c r="K124" i="4"/>
  <c r="C123" i="4"/>
  <c r="D123" i="4"/>
  <c r="E123" i="4"/>
  <c r="F123" i="4"/>
  <c r="G123" i="4"/>
  <c r="H123" i="4"/>
  <c r="J123" i="4"/>
  <c r="K123" i="4"/>
  <c r="C122" i="4"/>
  <c r="D122" i="4"/>
  <c r="E122" i="4"/>
  <c r="F122" i="4"/>
  <c r="G122" i="4"/>
  <c r="H122" i="4"/>
  <c r="J122" i="4"/>
  <c r="K122" i="4"/>
  <c r="C121" i="4"/>
  <c r="D121" i="4"/>
  <c r="E121" i="4"/>
  <c r="F121" i="4"/>
  <c r="G121" i="4"/>
  <c r="H121" i="4"/>
  <c r="J121" i="4"/>
  <c r="K121" i="4"/>
  <c r="F127" i="3"/>
  <c r="K127" i="3"/>
  <c r="F126" i="3"/>
  <c r="K126" i="3"/>
  <c r="F125" i="3"/>
  <c r="K125" i="3"/>
  <c r="F124" i="3"/>
  <c r="K124" i="3"/>
  <c r="F123" i="3"/>
  <c r="K123" i="3"/>
  <c r="F122" i="3"/>
  <c r="K122" i="3"/>
  <c r="K119" i="3"/>
  <c r="K120" i="3"/>
  <c r="F121" i="3"/>
  <c r="K121" i="3"/>
  <c r="I121" i="4" l="1"/>
  <c r="I122" i="4"/>
  <c r="I123" i="4"/>
  <c r="I124" i="4"/>
  <c r="I126" i="4"/>
  <c r="I125" i="4"/>
  <c r="I127" i="4"/>
  <c r="C120" i="4" l="1"/>
  <c r="D120" i="4"/>
  <c r="E120" i="4"/>
  <c r="F120" i="4"/>
  <c r="G120" i="4"/>
  <c r="H120" i="4"/>
  <c r="J120" i="4"/>
  <c r="K120" i="4"/>
  <c r="C119" i="4"/>
  <c r="D119" i="4"/>
  <c r="E119" i="4"/>
  <c r="F119" i="4"/>
  <c r="G119" i="4"/>
  <c r="H119" i="4"/>
  <c r="J119" i="4"/>
  <c r="K119" i="4"/>
  <c r="F120" i="3"/>
  <c r="F119" i="3"/>
  <c r="I120" i="4" l="1"/>
  <c r="I119" i="4"/>
  <c r="C118" i="4"/>
  <c r="D118" i="4"/>
  <c r="E118" i="4"/>
  <c r="F118" i="4"/>
  <c r="G118" i="4"/>
  <c r="H118" i="4"/>
  <c r="J118" i="4"/>
  <c r="K118" i="4"/>
  <c r="C117" i="4"/>
  <c r="D117" i="4"/>
  <c r="E117" i="4"/>
  <c r="F117" i="4"/>
  <c r="G117" i="4"/>
  <c r="H117" i="4"/>
  <c r="J117" i="4"/>
  <c r="K117" i="4"/>
  <c r="C116" i="4"/>
  <c r="D116" i="4"/>
  <c r="E116" i="4"/>
  <c r="F116" i="4"/>
  <c r="G116" i="4"/>
  <c r="H116" i="4"/>
  <c r="J116" i="4"/>
  <c r="K116" i="4"/>
  <c r="C115" i="4"/>
  <c r="D115" i="4"/>
  <c r="E115" i="4"/>
  <c r="F115" i="4"/>
  <c r="G115" i="4"/>
  <c r="H115" i="4"/>
  <c r="J115" i="4"/>
  <c r="K115" i="4"/>
  <c r="C114" i="4"/>
  <c r="D114" i="4"/>
  <c r="E114" i="4"/>
  <c r="F114" i="4"/>
  <c r="G114" i="4"/>
  <c r="H114" i="4"/>
  <c r="J114" i="4"/>
  <c r="K114" i="4"/>
  <c r="C113" i="4"/>
  <c r="D113" i="4"/>
  <c r="E113" i="4"/>
  <c r="F113" i="4"/>
  <c r="G113" i="4"/>
  <c r="H113" i="4"/>
  <c r="J113" i="4"/>
  <c r="K113" i="4"/>
  <c r="F118" i="3"/>
  <c r="K118" i="3"/>
  <c r="F117" i="3"/>
  <c r="K117" i="3"/>
  <c r="F116" i="3"/>
  <c r="K116" i="3"/>
  <c r="F115" i="3"/>
  <c r="K115" i="3"/>
  <c r="F114" i="3"/>
  <c r="K114" i="3"/>
  <c r="F113" i="3"/>
  <c r="K113" i="3"/>
  <c r="K112" i="4"/>
  <c r="J112" i="4"/>
  <c r="H112" i="4"/>
  <c r="G112" i="4"/>
  <c r="F112" i="4"/>
  <c r="E112" i="4"/>
  <c r="D112" i="4"/>
  <c r="C112" i="4"/>
  <c r="K111" i="4"/>
  <c r="J111" i="4"/>
  <c r="H111" i="4"/>
  <c r="G111" i="4"/>
  <c r="F111" i="4"/>
  <c r="E111" i="4"/>
  <c r="D111" i="4"/>
  <c r="C111" i="4"/>
  <c r="K110" i="4"/>
  <c r="J110" i="4"/>
  <c r="H110" i="4"/>
  <c r="G110" i="4"/>
  <c r="F110" i="4"/>
  <c r="E110" i="4"/>
  <c r="D110" i="4"/>
  <c r="C110" i="4"/>
  <c r="K109" i="4"/>
  <c r="J109" i="4"/>
  <c r="H109" i="4"/>
  <c r="G109" i="4"/>
  <c r="F109" i="4"/>
  <c r="E109" i="4"/>
  <c r="D109" i="4"/>
  <c r="C109" i="4"/>
  <c r="K108" i="4"/>
  <c r="J108" i="4"/>
  <c r="H108" i="4"/>
  <c r="G108" i="4"/>
  <c r="F108" i="4"/>
  <c r="E108" i="4"/>
  <c r="D108" i="4"/>
  <c r="C108" i="4"/>
  <c r="K107" i="4"/>
  <c r="J107" i="4"/>
  <c r="H107" i="4"/>
  <c r="G107" i="4"/>
  <c r="F107" i="4"/>
  <c r="E107" i="4"/>
  <c r="D107" i="4"/>
  <c r="C107" i="4"/>
  <c r="K106" i="4"/>
  <c r="J106" i="4"/>
  <c r="H106" i="4"/>
  <c r="G106" i="4"/>
  <c r="F106" i="4"/>
  <c r="E106" i="4"/>
  <c r="D106" i="4"/>
  <c r="C106" i="4"/>
  <c r="K105" i="4"/>
  <c r="J105" i="4"/>
  <c r="H105" i="4"/>
  <c r="G105" i="4"/>
  <c r="F105" i="4"/>
  <c r="E105" i="4"/>
  <c r="D105" i="4"/>
  <c r="C105" i="4"/>
  <c r="K104" i="4"/>
  <c r="J104" i="4"/>
  <c r="H104" i="4"/>
  <c r="G104" i="4"/>
  <c r="F104" i="4"/>
  <c r="E104" i="4"/>
  <c r="D104" i="4"/>
  <c r="C104" i="4"/>
  <c r="K103" i="4"/>
  <c r="J103" i="4"/>
  <c r="H103" i="4"/>
  <c r="G103" i="4"/>
  <c r="F103" i="4"/>
  <c r="E103" i="4"/>
  <c r="D103" i="4"/>
  <c r="C103" i="4"/>
  <c r="K102" i="4"/>
  <c r="J102" i="4"/>
  <c r="H102" i="4"/>
  <c r="G102" i="4"/>
  <c r="F102" i="4"/>
  <c r="E102" i="4"/>
  <c r="D102" i="4"/>
  <c r="C102" i="4"/>
  <c r="K101" i="4"/>
  <c r="J101" i="4"/>
  <c r="H101" i="4"/>
  <c r="G101" i="4"/>
  <c r="F101" i="4"/>
  <c r="E101" i="4"/>
  <c r="D101" i="4"/>
  <c r="C101" i="4"/>
  <c r="K100" i="4"/>
  <c r="J100" i="4"/>
  <c r="H100" i="4"/>
  <c r="G100" i="4"/>
  <c r="F100" i="4"/>
  <c r="E100" i="4"/>
  <c r="D100" i="4"/>
  <c r="C100" i="4"/>
  <c r="K99" i="4"/>
  <c r="J99" i="4"/>
  <c r="H99" i="4"/>
  <c r="G99" i="4"/>
  <c r="F99" i="4"/>
  <c r="E99" i="4"/>
  <c r="D99" i="4"/>
  <c r="C99" i="4"/>
  <c r="K98" i="4"/>
  <c r="J98" i="4"/>
  <c r="H98" i="4"/>
  <c r="G98" i="4"/>
  <c r="F98" i="4"/>
  <c r="E98" i="4"/>
  <c r="D98" i="4"/>
  <c r="C98" i="4"/>
  <c r="K97" i="4"/>
  <c r="J97" i="4"/>
  <c r="H97" i="4"/>
  <c r="G97" i="4"/>
  <c r="F97" i="4"/>
  <c r="E97" i="4"/>
  <c r="D97" i="4"/>
  <c r="C97" i="4"/>
  <c r="K96" i="4"/>
  <c r="J96" i="4"/>
  <c r="H96" i="4"/>
  <c r="G96" i="4"/>
  <c r="F96" i="4"/>
  <c r="E96" i="4"/>
  <c r="D96" i="4"/>
  <c r="C96" i="4"/>
  <c r="K95" i="4"/>
  <c r="J95" i="4"/>
  <c r="H95" i="4"/>
  <c r="G95" i="4"/>
  <c r="F95" i="4"/>
  <c r="E95" i="4"/>
  <c r="D95" i="4"/>
  <c r="C95" i="4"/>
  <c r="K94" i="4"/>
  <c r="J94" i="4"/>
  <c r="H94" i="4"/>
  <c r="G94" i="4"/>
  <c r="F94" i="4"/>
  <c r="E94" i="4"/>
  <c r="D94" i="4"/>
  <c r="C94" i="4"/>
  <c r="K93" i="4"/>
  <c r="J93" i="4"/>
  <c r="H93" i="4"/>
  <c r="G93" i="4"/>
  <c r="F93" i="4"/>
  <c r="E93" i="4"/>
  <c r="D93" i="4"/>
  <c r="C93" i="4"/>
  <c r="K92" i="4"/>
  <c r="J92" i="4"/>
  <c r="H92" i="4"/>
  <c r="G92" i="4"/>
  <c r="F92" i="4"/>
  <c r="E92" i="4"/>
  <c r="D92" i="4"/>
  <c r="C92" i="4"/>
  <c r="K91" i="4"/>
  <c r="J91" i="4"/>
  <c r="H91" i="4"/>
  <c r="G91" i="4"/>
  <c r="F91" i="4"/>
  <c r="E91" i="4"/>
  <c r="D91" i="4"/>
  <c r="C91" i="4"/>
  <c r="K90" i="4"/>
  <c r="J90" i="4"/>
  <c r="H90" i="4"/>
  <c r="G90" i="4"/>
  <c r="F90" i="4"/>
  <c r="E90" i="4"/>
  <c r="D90" i="4"/>
  <c r="C90" i="4"/>
  <c r="K89" i="4"/>
  <c r="J89" i="4"/>
  <c r="H89" i="4"/>
  <c r="G89" i="4"/>
  <c r="F89" i="4"/>
  <c r="E89" i="4"/>
  <c r="D89" i="4"/>
  <c r="C89" i="4"/>
  <c r="K88" i="4"/>
  <c r="J88" i="4"/>
  <c r="H88" i="4"/>
  <c r="G88" i="4"/>
  <c r="F88" i="4"/>
  <c r="E88" i="4"/>
  <c r="D88" i="4"/>
  <c r="C88" i="4"/>
  <c r="K87" i="4"/>
  <c r="J87" i="4"/>
  <c r="H87" i="4"/>
  <c r="G87" i="4"/>
  <c r="F87" i="4"/>
  <c r="E87" i="4"/>
  <c r="D87" i="4"/>
  <c r="C87" i="4"/>
  <c r="K86" i="4"/>
  <c r="J86" i="4"/>
  <c r="H86" i="4"/>
  <c r="G86" i="4"/>
  <c r="F86" i="4"/>
  <c r="E86" i="4"/>
  <c r="D86" i="4"/>
  <c r="C86" i="4"/>
  <c r="K85" i="4"/>
  <c r="J85" i="4"/>
  <c r="H85" i="4"/>
  <c r="G85" i="4"/>
  <c r="F85" i="4"/>
  <c r="E85" i="4"/>
  <c r="D85" i="4"/>
  <c r="C85" i="4"/>
  <c r="K84" i="4"/>
  <c r="J84" i="4"/>
  <c r="H84" i="4"/>
  <c r="G84" i="4"/>
  <c r="F84" i="4"/>
  <c r="E84" i="4"/>
  <c r="D84" i="4"/>
  <c r="C84" i="4"/>
  <c r="K83" i="4"/>
  <c r="J83" i="4"/>
  <c r="H83" i="4"/>
  <c r="G83" i="4"/>
  <c r="F83" i="4"/>
  <c r="E83" i="4"/>
  <c r="D83" i="4"/>
  <c r="C83" i="4"/>
  <c r="K82" i="4"/>
  <c r="J82" i="4"/>
  <c r="H82" i="4"/>
  <c r="G82" i="4"/>
  <c r="F82" i="4"/>
  <c r="E82" i="4"/>
  <c r="D82" i="4"/>
  <c r="C82" i="4"/>
  <c r="K81" i="4"/>
  <c r="J81" i="4"/>
  <c r="H81" i="4"/>
  <c r="G81" i="4"/>
  <c r="F81" i="4"/>
  <c r="E81" i="4"/>
  <c r="D81" i="4"/>
  <c r="C81" i="4"/>
  <c r="K80" i="4"/>
  <c r="J80" i="4"/>
  <c r="H80" i="4"/>
  <c r="G80" i="4"/>
  <c r="F80" i="4"/>
  <c r="E80" i="4"/>
  <c r="D80" i="4"/>
  <c r="C80" i="4"/>
  <c r="K79" i="4"/>
  <c r="J79" i="4"/>
  <c r="H79" i="4"/>
  <c r="G79" i="4"/>
  <c r="F79" i="4"/>
  <c r="E79" i="4"/>
  <c r="D79" i="4"/>
  <c r="C79" i="4"/>
  <c r="K78" i="4"/>
  <c r="J78" i="4"/>
  <c r="H78" i="4"/>
  <c r="G78" i="4"/>
  <c r="F78" i="4"/>
  <c r="E78" i="4"/>
  <c r="D78" i="4"/>
  <c r="C78" i="4"/>
  <c r="K77" i="4"/>
  <c r="J77" i="4"/>
  <c r="H77" i="4"/>
  <c r="G77" i="4"/>
  <c r="F77" i="4"/>
  <c r="E77" i="4"/>
  <c r="D77" i="4"/>
  <c r="C77" i="4"/>
  <c r="K76" i="4"/>
  <c r="J76" i="4"/>
  <c r="H76" i="4"/>
  <c r="G76" i="4"/>
  <c r="F76" i="4"/>
  <c r="E76" i="4"/>
  <c r="D76" i="4"/>
  <c r="C76" i="4"/>
  <c r="K75" i="4"/>
  <c r="J75" i="4"/>
  <c r="H75" i="4"/>
  <c r="G75" i="4"/>
  <c r="F75" i="4"/>
  <c r="E75" i="4"/>
  <c r="D75" i="4"/>
  <c r="C75" i="4"/>
  <c r="K74" i="4"/>
  <c r="J74" i="4"/>
  <c r="H74" i="4"/>
  <c r="G74" i="4"/>
  <c r="F74" i="4"/>
  <c r="E74" i="4"/>
  <c r="D74" i="4"/>
  <c r="C74" i="4"/>
  <c r="K73" i="4"/>
  <c r="J73" i="4"/>
  <c r="H73" i="4"/>
  <c r="G73" i="4"/>
  <c r="F73" i="4"/>
  <c r="E73" i="4"/>
  <c r="D73" i="4"/>
  <c r="C73" i="4"/>
  <c r="K72" i="4"/>
  <c r="J72" i="4"/>
  <c r="H72" i="4"/>
  <c r="G72" i="4"/>
  <c r="F72" i="4"/>
  <c r="E72" i="4"/>
  <c r="D72" i="4"/>
  <c r="C72" i="4"/>
  <c r="K71" i="4"/>
  <c r="J71" i="4"/>
  <c r="H71" i="4"/>
  <c r="G71" i="4"/>
  <c r="F71" i="4"/>
  <c r="E71" i="4"/>
  <c r="D71" i="4"/>
  <c r="C71" i="4"/>
  <c r="K70" i="4"/>
  <c r="J70" i="4"/>
  <c r="H70" i="4"/>
  <c r="G70" i="4"/>
  <c r="F70" i="4"/>
  <c r="E70" i="4"/>
  <c r="D70" i="4"/>
  <c r="C70" i="4"/>
  <c r="K69" i="4"/>
  <c r="J69" i="4"/>
  <c r="H69" i="4"/>
  <c r="G69" i="4"/>
  <c r="F69" i="4"/>
  <c r="E69" i="4"/>
  <c r="D69" i="4"/>
  <c r="C69" i="4"/>
  <c r="K68" i="4"/>
  <c r="J68" i="4"/>
  <c r="H68" i="4"/>
  <c r="G68" i="4"/>
  <c r="F68" i="4"/>
  <c r="E68" i="4"/>
  <c r="D68" i="4"/>
  <c r="C68" i="4"/>
  <c r="K67" i="4"/>
  <c r="J67" i="4"/>
  <c r="H67" i="4"/>
  <c r="G67" i="4"/>
  <c r="F67" i="4"/>
  <c r="E67" i="4"/>
  <c r="D67" i="4"/>
  <c r="C67" i="4"/>
  <c r="K66" i="4"/>
  <c r="J66" i="4"/>
  <c r="H66" i="4"/>
  <c r="G66" i="4"/>
  <c r="F66" i="4"/>
  <c r="E66" i="4"/>
  <c r="D66" i="4"/>
  <c r="C66" i="4"/>
  <c r="K65" i="4"/>
  <c r="J65" i="4"/>
  <c r="H65" i="4"/>
  <c r="G65" i="4"/>
  <c r="F65" i="4"/>
  <c r="E65" i="4"/>
  <c r="D65" i="4"/>
  <c r="C65" i="4"/>
  <c r="K64" i="4"/>
  <c r="J64" i="4"/>
  <c r="H64" i="4"/>
  <c r="G64" i="4"/>
  <c r="F64" i="4"/>
  <c r="E64" i="4"/>
  <c r="D64" i="4"/>
  <c r="C64" i="4"/>
  <c r="K63" i="4"/>
  <c r="J63" i="4"/>
  <c r="H63" i="4"/>
  <c r="G63" i="4"/>
  <c r="F63" i="4"/>
  <c r="E63" i="4"/>
  <c r="D63" i="4"/>
  <c r="C63" i="4"/>
  <c r="K62" i="4"/>
  <c r="J62" i="4"/>
  <c r="H62" i="4"/>
  <c r="G62" i="4"/>
  <c r="F62" i="4"/>
  <c r="E62" i="4"/>
  <c r="D62" i="4"/>
  <c r="C62" i="4"/>
  <c r="K61" i="4"/>
  <c r="J61" i="4"/>
  <c r="H61" i="4"/>
  <c r="G61" i="4"/>
  <c r="F61" i="4"/>
  <c r="E61" i="4"/>
  <c r="D61" i="4"/>
  <c r="C61" i="4"/>
  <c r="K60" i="4"/>
  <c r="J60" i="4"/>
  <c r="H60" i="4"/>
  <c r="G60" i="4"/>
  <c r="F60" i="4"/>
  <c r="E60" i="4"/>
  <c r="D60" i="4"/>
  <c r="C60" i="4"/>
  <c r="K59" i="4"/>
  <c r="J59" i="4"/>
  <c r="H59" i="4"/>
  <c r="G59" i="4"/>
  <c r="F59" i="4"/>
  <c r="E59" i="4"/>
  <c r="D59" i="4"/>
  <c r="C59" i="4"/>
  <c r="K58" i="4"/>
  <c r="J58" i="4"/>
  <c r="H58" i="4"/>
  <c r="G58" i="4"/>
  <c r="F58" i="4"/>
  <c r="E58" i="4"/>
  <c r="D58" i="4"/>
  <c r="C58" i="4"/>
  <c r="K57" i="4"/>
  <c r="J57" i="4"/>
  <c r="H57" i="4"/>
  <c r="G57" i="4"/>
  <c r="F57" i="4"/>
  <c r="E57" i="4"/>
  <c r="D57" i="4"/>
  <c r="C57" i="4"/>
  <c r="K56" i="4"/>
  <c r="J56" i="4"/>
  <c r="H56" i="4"/>
  <c r="G56" i="4"/>
  <c r="F56" i="4"/>
  <c r="E56" i="4"/>
  <c r="D56" i="4"/>
  <c r="C56" i="4"/>
  <c r="K55" i="4"/>
  <c r="J55" i="4"/>
  <c r="H55" i="4"/>
  <c r="G55" i="4"/>
  <c r="F55" i="4"/>
  <c r="E55" i="4"/>
  <c r="D55" i="4"/>
  <c r="C55" i="4"/>
  <c r="K54" i="4"/>
  <c r="J54" i="4"/>
  <c r="H54" i="4"/>
  <c r="G54" i="4"/>
  <c r="F54" i="4"/>
  <c r="E54" i="4"/>
  <c r="D54" i="4"/>
  <c r="C54" i="4"/>
  <c r="K53" i="4"/>
  <c r="J53" i="4"/>
  <c r="H53" i="4"/>
  <c r="G53" i="4"/>
  <c r="F53" i="4"/>
  <c r="E53" i="4"/>
  <c r="D53" i="4"/>
  <c r="C53" i="4"/>
  <c r="K52" i="4"/>
  <c r="J52" i="4"/>
  <c r="H52" i="4"/>
  <c r="G52" i="4"/>
  <c r="F52" i="4"/>
  <c r="E52" i="4"/>
  <c r="D52" i="4"/>
  <c r="C52" i="4"/>
  <c r="K51" i="4"/>
  <c r="J51" i="4"/>
  <c r="H51" i="4"/>
  <c r="G51" i="4"/>
  <c r="F51" i="4"/>
  <c r="E51" i="4"/>
  <c r="D51" i="4"/>
  <c r="C51" i="4"/>
  <c r="K50" i="4"/>
  <c r="J50" i="4"/>
  <c r="H50" i="4"/>
  <c r="G50" i="4"/>
  <c r="F50" i="4"/>
  <c r="E50" i="4"/>
  <c r="D50" i="4"/>
  <c r="C50" i="4"/>
  <c r="K49" i="4"/>
  <c r="J49" i="4"/>
  <c r="H49" i="4"/>
  <c r="G49" i="4"/>
  <c r="F49" i="4"/>
  <c r="E49" i="4"/>
  <c r="D49" i="4"/>
  <c r="C49" i="4"/>
  <c r="K48" i="4"/>
  <c r="J48" i="4"/>
  <c r="H48" i="4"/>
  <c r="G48" i="4"/>
  <c r="F48" i="4"/>
  <c r="E48" i="4"/>
  <c r="D48" i="4"/>
  <c r="C48" i="4"/>
  <c r="K47" i="4"/>
  <c r="J47" i="4"/>
  <c r="H47" i="4"/>
  <c r="G47" i="4"/>
  <c r="F47" i="4"/>
  <c r="E47" i="4"/>
  <c r="D47" i="4"/>
  <c r="C47" i="4"/>
  <c r="K46" i="4"/>
  <c r="J46" i="4"/>
  <c r="H46" i="4"/>
  <c r="G46" i="4"/>
  <c r="F46" i="4"/>
  <c r="E46" i="4"/>
  <c r="D46" i="4"/>
  <c r="C46" i="4"/>
  <c r="K45" i="4"/>
  <c r="J45" i="4"/>
  <c r="H45" i="4"/>
  <c r="G45" i="4"/>
  <c r="F45" i="4"/>
  <c r="E45" i="4"/>
  <c r="D45" i="4"/>
  <c r="C45" i="4"/>
  <c r="K44" i="4"/>
  <c r="J44" i="4"/>
  <c r="H44" i="4"/>
  <c r="G44" i="4"/>
  <c r="F44" i="4"/>
  <c r="E44" i="4"/>
  <c r="D44" i="4"/>
  <c r="C44" i="4"/>
  <c r="K43" i="4"/>
  <c r="J43" i="4"/>
  <c r="H43" i="4"/>
  <c r="G43" i="4"/>
  <c r="F43" i="4"/>
  <c r="E43" i="4"/>
  <c r="D43" i="4"/>
  <c r="C43" i="4"/>
  <c r="K42" i="4"/>
  <c r="J42" i="4"/>
  <c r="H42" i="4"/>
  <c r="G42" i="4"/>
  <c r="F42" i="4"/>
  <c r="E42" i="4"/>
  <c r="D42" i="4"/>
  <c r="C42" i="4"/>
  <c r="K41" i="4"/>
  <c r="J41" i="4"/>
  <c r="H41" i="4"/>
  <c r="G41" i="4"/>
  <c r="F41" i="4"/>
  <c r="E41" i="4"/>
  <c r="D41" i="4"/>
  <c r="C41" i="4"/>
  <c r="K40" i="4"/>
  <c r="J40" i="4"/>
  <c r="H40" i="4"/>
  <c r="G40" i="4"/>
  <c r="F40" i="4"/>
  <c r="E40" i="4"/>
  <c r="D40" i="4"/>
  <c r="C40" i="4"/>
  <c r="K39" i="4"/>
  <c r="J39" i="4"/>
  <c r="H39" i="4"/>
  <c r="G39" i="4"/>
  <c r="F39" i="4"/>
  <c r="E39" i="4"/>
  <c r="D39" i="4"/>
  <c r="C39" i="4"/>
  <c r="K38" i="4"/>
  <c r="J38" i="4"/>
  <c r="H38" i="4"/>
  <c r="G38" i="4"/>
  <c r="F38" i="4"/>
  <c r="E38" i="4"/>
  <c r="D38" i="4"/>
  <c r="C38" i="4"/>
  <c r="K37" i="4"/>
  <c r="J37" i="4"/>
  <c r="H37" i="4"/>
  <c r="G37" i="4"/>
  <c r="F37" i="4"/>
  <c r="E37" i="4"/>
  <c r="D37" i="4"/>
  <c r="C37" i="4"/>
  <c r="K36" i="4"/>
  <c r="J36" i="4"/>
  <c r="H36" i="4"/>
  <c r="G36" i="4"/>
  <c r="F36" i="4"/>
  <c r="E36" i="4"/>
  <c r="D36" i="4"/>
  <c r="C36" i="4"/>
  <c r="K35" i="4"/>
  <c r="J35" i="4"/>
  <c r="H35" i="4"/>
  <c r="G35" i="4"/>
  <c r="F35" i="4"/>
  <c r="E35" i="4"/>
  <c r="D35" i="4"/>
  <c r="C35" i="4"/>
  <c r="K34" i="4"/>
  <c r="J34" i="4"/>
  <c r="H34" i="4"/>
  <c r="G34" i="4"/>
  <c r="F34" i="4"/>
  <c r="E34" i="4"/>
  <c r="D34" i="4"/>
  <c r="C34" i="4"/>
  <c r="K33" i="4"/>
  <c r="J33" i="4"/>
  <c r="H33" i="4"/>
  <c r="G33" i="4"/>
  <c r="F33" i="4"/>
  <c r="E33" i="4"/>
  <c r="D33" i="4"/>
  <c r="C33" i="4"/>
  <c r="K32" i="4"/>
  <c r="J32" i="4"/>
  <c r="H32" i="4"/>
  <c r="G32" i="4"/>
  <c r="F32" i="4"/>
  <c r="E32" i="4"/>
  <c r="D32" i="4"/>
  <c r="C32" i="4"/>
  <c r="K31" i="4"/>
  <c r="J31" i="4"/>
  <c r="H31" i="4"/>
  <c r="G31" i="4"/>
  <c r="F31" i="4"/>
  <c r="E31" i="4"/>
  <c r="D31" i="4"/>
  <c r="C31" i="4"/>
  <c r="K30" i="4"/>
  <c r="J30" i="4"/>
  <c r="H30" i="4"/>
  <c r="G30" i="4"/>
  <c r="F30" i="4"/>
  <c r="E30" i="4"/>
  <c r="D30" i="4"/>
  <c r="C30" i="4"/>
  <c r="K29" i="4"/>
  <c r="J29" i="4"/>
  <c r="H29" i="4"/>
  <c r="G29" i="4"/>
  <c r="F29" i="4"/>
  <c r="E29" i="4"/>
  <c r="D29" i="4"/>
  <c r="C29" i="4"/>
  <c r="K28" i="4"/>
  <c r="J28" i="4"/>
  <c r="H28" i="4"/>
  <c r="G28" i="4"/>
  <c r="F28" i="4"/>
  <c r="E28" i="4"/>
  <c r="D28" i="4"/>
  <c r="C28" i="4"/>
  <c r="K27" i="4"/>
  <c r="J27" i="4"/>
  <c r="H27" i="4"/>
  <c r="G27" i="4"/>
  <c r="F27" i="4"/>
  <c r="E27" i="4"/>
  <c r="D27" i="4"/>
  <c r="C27" i="4"/>
  <c r="K26" i="4"/>
  <c r="J26" i="4"/>
  <c r="H26" i="4"/>
  <c r="G26" i="4"/>
  <c r="F26" i="4"/>
  <c r="E26" i="4"/>
  <c r="D26" i="4"/>
  <c r="C26" i="4"/>
  <c r="K25" i="4"/>
  <c r="J25" i="4"/>
  <c r="H25" i="4"/>
  <c r="G25" i="4"/>
  <c r="F25" i="4"/>
  <c r="E25" i="4"/>
  <c r="D25" i="4"/>
  <c r="C25" i="4"/>
  <c r="K24" i="4"/>
  <c r="J24" i="4"/>
  <c r="H24" i="4"/>
  <c r="G24" i="4"/>
  <c r="F24" i="4"/>
  <c r="E24" i="4"/>
  <c r="D24" i="4"/>
  <c r="C24" i="4"/>
  <c r="K23" i="4"/>
  <c r="J23" i="4"/>
  <c r="H23" i="4"/>
  <c r="G23" i="4"/>
  <c r="F23" i="4"/>
  <c r="E23" i="4"/>
  <c r="D23" i="4"/>
  <c r="C23" i="4"/>
  <c r="K22" i="4"/>
  <c r="J22" i="4"/>
  <c r="H22" i="4"/>
  <c r="G22" i="4"/>
  <c r="F22" i="4"/>
  <c r="E22" i="4"/>
  <c r="D22" i="4"/>
  <c r="C22" i="4"/>
  <c r="K21" i="4"/>
  <c r="J21" i="4"/>
  <c r="H21" i="4"/>
  <c r="G21" i="4"/>
  <c r="F21" i="4"/>
  <c r="E21" i="4"/>
  <c r="D21" i="4"/>
  <c r="C21" i="4"/>
  <c r="K20" i="4"/>
  <c r="J20" i="4"/>
  <c r="H20" i="4"/>
  <c r="G20" i="4"/>
  <c r="F20" i="4"/>
  <c r="E20" i="4"/>
  <c r="D20" i="4"/>
  <c r="C20" i="4"/>
  <c r="K19" i="4"/>
  <c r="J19" i="4"/>
  <c r="I19" i="4"/>
  <c r="F19" i="4"/>
  <c r="E19" i="4"/>
  <c r="D19" i="4"/>
  <c r="C19" i="4"/>
  <c r="K18" i="4"/>
  <c r="J18" i="4"/>
  <c r="I18" i="4"/>
  <c r="F18" i="4"/>
  <c r="E18" i="4"/>
  <c r="D18" i="4"/>
  <c r="C18" i="4"/>
  <c r="K17" i="4"/>
  <c r="J17" i="4"/>
  <c r="H17" i="4"/>
  <c r="G17" i="4"/>
  <c r="F17" i="4"/>
  <c r="E17" i="4"/>
  <c r="D17" i="4"/>
  <c r="C17" i="4"/>
  <c r="K16" i="4"/>
  <c r="J16" i="4"/>
  <c r="H16" i="4"/>
  <c r="G16" i="4"/>
  <c r="F16" i="4"/>
  <c r="E16" i="4"/>
  <c r="D16" i="4"/>
  <c r="C16" i="4"/>
  <c r="K15" i="4"/>
  <c r="J15" i="4"/>
  <c r="H15" i="4"/>
  <c r="G15" i="4"/>
  <c r="F15" i="4"/>
  <c r="E15" i="4"/>
  <c r="D15" i="4"/>
  <c r="C15" i="4"/>
  <c r="K14" i="4"/>
  <c r="J14" i="4"/>
  <c r="H14" i="4"/>
  <c r="G14" i="4"/>
  <c r="F14" i="4"/>
  <c r="E14" i="4"/>
  <c r="D14" i="4"/>
  <c r="C14" i="4"/>
  <c r="K13" i="4"/>
  <c r="J13" i="4"/>
  <c r="H13" i="4"/>
  <c r="G13" i="4"/>
  <c r="F13" i="4"/>
  <c r="E13" i="4"/>
  <c r="D13" i="4"/>
  <c r="C13" i="4"/>
  <c r="H12" i="4"/>
  <c r="F12" i="4"/>
  <c r="E12" i="4"/>
  <c r="D12" i="4"/>
  <c r="C12" i="4"/>
  <c r="K11" i="4"/>
  <c r="J11" i="4"/>
  <c r="H11" i="4"/>
  <c r="G11" i="4"/>
  <c r="F11" i="4"/>
  <c r="E11" i="4"/>
  <c r="D11" i="4"/>
  <c r="C11" i="4"/>
  <c r="K10" i="4"/>
  <c r="J10" i="4"/>
  <c r="H10" i="4"/>
  <c r="G10" i="4"/>
  <c r="F10" i="4"/>
  <c r="E10" i="4"/>
  <c r="D10" i="4"/>
  <c r="C10" i="4"/>
  <c r="K9" i="4"/>
  <c r="J9" i="4"/>
  <c r="H9" i="4"/>
  <c r="G9" i="4"/>
  <c r="F9" i="4"/>
  <c r="E9" i="4"/>
  <c r="D9" i="4"/>
  <c r="C9" i="4"/>
  <c r="K8" i="4"/>
  <c r="J8" i="4"/>
  <c r="H8" i="4"/>
  <c r="G8" i="4"/>
  <c r="F8" i="4"/>
  <c r="E8" i="4"/>
  <c r="D8" i="4"/>
  <c r="C8" i="4"/>
  <c r="K7" i="4"/>
  <c r="J7" i="4"/>
  <c r="H7" i="4"/>
  <c r="G7" i="4"/>
  <c r="F7" i="4"/>
  <c r="E7" i="4"/>
  <c r="D7" i="4"/>
  <c r="C7" i="4"/>
  <c r="K6" i="4"/>
  <c r="J6" i="4"/>
  <c r="H6" i="4"/>
  <c r="G6" i="4"/>
  <c r="F6" i="4"/>
  <c r="E6" i="4"/>
  <c r="D6" i="4"/>
  <c r="C6" i="4"/>
  <c r="K5" i="4"/>
  <c r="J5" i="4"/>
  <c r="H5" i="4"/>
  <c r="G5" i="4"/>
  <c r="F5" i="4"/>
  <c r="E5" i="4"/>
  <c r="D5" i="4"/>
  <c r="C5" i="4"/>
  <c r="K4" i="4"/>
  <c r="J4" i="4"/>
  <c r="H4" i="4"/>
  <c r="G4" i="4"/>
  <c r="F4" i="4"/>
  <c r="E4" i="4"/>
  <c r="D4" i="4"/>
  <c r="C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K3" i="4"/>
  <c r="J3" i="4"/>
  <c r="H3" i="4"/>
  <c r="G3" i="4"/>
  <c r="F3" i="4"/>
  <c r="E3" i="4"/>
  <c r="D3" i="4"/>
  <c r="C3" i="4"/>
  <c r="K2" i="4"/>
  <c r="J2" i="4"/>
  <c r="H2" i="4"/>
  <c r="G2" i="4"/>
  <c r="F2" i="4"/>
  <c r="E2" i="4"/>
  <c r="D2" i="4"/>
  <c r="C2" i="4"/>
  <c r="A2" i="4"/>
  <c r="K112" i="3"/>
  <c r="F112" i="3"/>
  <c r="K111" i="3"/>
  <c r="F111" i="3"/>
  <c r="K110" i="3"/>
  <c r="F110" i="3"/>
  <c r="K109" i="3"/>
  <c r="F109" i="3"/>
  <c r="K108" i="3"/>
  <c r="F108" i="3"/>
  <c r="K107" i="3"/>
  <c r="F107" i="3"/>
  <c r="K106" i="3"/>
  <c r="F106" i="3"/>
  <c r="K105" i="3"/>
  <c r="F105" i="3"/>
  <c r="K104" i="3"/>
  <c r="F104" i="3"/>
  <c r="K103" i="3"/>
  <c r="F103" i="3"/>
  <c r="K102" i="3"/>
  <c r="F102" i="3"/>
  <c r="K101" i="3"/>
  <c r="F101" i="3"/>
  <c r="K100" i="3"/>
  <c r="F100" i="3"/>
  <c r="K99" i="3"/>
  <c r="F99" i="3"/>
  <c r="K98" i="3"/>
  <c r="F98" i="3"/>
  <c r="B98" i="3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K97" i="3"/>
  <c r="F97" i="3"/>
  <c r="K96" i="3"/>
  <c r="F96" i="3"/>
  <c r="K95" i="3"/>
  <c r="F95" i="3"/>
  <c r="K94" i="3"/>
  <c r="F94" i="3"/>
  <c r="K93" i="3"/>
  <c r="F93" i="3"/>
  <c r="K92" i="3"/>
  <c r="F92" i="3"/>
  <c r="K91" i="3"/>
  <c r="F91" i="3"/>
  <c r="K90" i="3"/>
  <c r="F90" i="3"/>
  <c r="K89" i="3"/>
  <c r="F89" i="3"/>
  <c r="K88" i="3"/>
  <c r="F88" i="3"/>
  <c r="K87" i="3"/>
  <c r="F87" i="3"/>
  <c r="K86" i="3"/>
  <c r="F86" i="3"/>
  <c r="K85" i="3"/>
  <c r="F85" i="3"/>
  <c r="K84" i="3"/>
  <c r="F84" i="3"/>
  <c r="K83" i="3"/>
  <c r="F83" i="3"/>
  <c r="K82" i="3"/>
  <c r="F82" i="3"/>
  <c r="K81" i="3"/>
  <c r="F81" i="3"/>
  <c r="K80" i="3"/>
  <c r="F80" i="3"/>
  <c r="K79" i="3"/>
  <c r="F79" i="3"/>
  <c r="K78" i="3"/>
  <c r="F78" i="3"/>
  <c r="K77" i="3"/>
  <c r="F77" i="3"/>
  <c r="K76" i="3"/>
  <c r="F76" i="3"/>
  <c r="K75" i="3"/>
  <c r="F75" i="3"/>
  <c r="K74" i="3"/>
  <c r="F74" i="3"/>
  <c r="K73" i="3"/>
  <c r="F73" i="3"/>
  <c r="K72" i="3"/>
  <c r="F72" i="3"/>
  <c r="F71" i="3"/>
  <c r="K70" i="3"/>
  <c r="F70" i="3"/>
  <c r="K69" i="3"/>
  <c r="F69" i="3"/>
  <c r="K68" i="3"/>
  <c r="F68" i="3"/>
  <c r="K67" i="3"/>
  <c r="F67" i="3"/>
  <c r="K66" i="3"/>
  <c r="F66" i="3"/>
  <c r="K65" i="3"/>
  <c r="F65" i="3"/>
  <c r="K64" i="3"/>
  <c r="F64" i="3"/>
  <c r="K63" i="3"/>
  <c r="F63" i="3"/>
  <c r="K62" i="3"/>
  <c r="F62" i="3"/>
  <c r="K61" i="3"/>
  <c r="F61" i="3"/>
  <c r="K60" i="3"/>
  <c r="F60" i="3"/>
  <c r="K59" i="3"/>
  <c r="F59" i="3"/>
  <c r="K58" i="3"/>
  <c r="F58" i="3"/>
  <c r="K57" i="3"/>
  <c r="F57" i="3"/>
  <c r="K56" i="3"/>
  <c r="F56" i="3"/>
  <c r="K55" i="3"/>
  <c r="F55" i="3"/>
  <c r="K54" i="3"/>
  <c r="F54" i="3"/>
  <c r="K53" i="3"/>
  <c r="F53" i="3"/>
  <c r="K52" i="3"/>
  <c r="F52" i="3"/>
  <c r="K51" i="3"/>
  <c r="F51" i="3"/>
  <c r="K50" i="3"/>
  <c r="F50" i="3"/>
  <c r="K49" i="3"/>
  <c r="F49" i="3"/>
  <c r="K48" i="3"/>
  <c r="F48" i="3"/>
  <c r="K47" i="3"/>
  <c r="F47" i="3"/>
  <c r="K46" i="3"/>
  <c r="F46" i="3"/>
  <c r="K45" i="3"/>
  <c r="F45" i="3"/>
  <c r="K44" i="3"/>
  <c r="F44" i="3"/>
  <c r="K43" i="3"/>
  <c r="F43" i="3"/>
  <c r="K42" i="3"/>
  <c r="F42" i="3"/>
  <c r="K41" i="3"/>
  <c r="F41" i="3"/>
  <c r="K40" i="3"/>
  <c r="F40" i="3"/>
  <c r="K39" i="3"/>
  <c r="F39" i="3"/>
  <c r="K38" i="3"/>
  <c r="F38" i="3"/>
  <c r="K37" i="3"/>
  <c r="F37" i="3"/>
  <c r="K36" i="3"/>
  <c r="F36" i="3"/>
  <c r="K35" i="3"/>
  <c r="F35" i="3"/>
  <c r="K34" i="3"/>
  <c r="F34" i="3"/>
  <c r="K33" i="3"/>
  <c r="F33" i="3"/>
  <c r="K32" i="3"/>
  <c r="F32" i="3"/>
  <c r="K31" i="3"/>
  <c r="F31" i="3"/>
  <c r="K30" i="3"/>
  <c r="F30" i="3"/>
  <c r="K29" i="3"/>
  <c r="F29" i="3"/>
  <c r="K28" i="3"/>
  <c r="F28" i="3"/>
  <c r="K27" i="3"/>
  <c r="F27" i="3"/>
  <c r="K26" i="3"/>
  <c r="F26" i="3"/>
  <c r="K25" i="3"/>
  <c r="F25" i="3"/>
  <c r="K24" i="3"/>
  <c r="F24" i="3"/>
  <c r="K23" i="3"/>
  <c r="F23" i="3"/>
  <c r="K22" i="3"/>
  <c r="F22" i="3"/>
  <c r="K21" i="3"/>
  <c r="F21" i="3"/>
  <c r="K20" i="3"/>
  <c r="F20" i="3"/>
  <c r="K19" i="3"/>
  <c r="F19" i="3"/>
  <c r="K18" i="3"/>
  <c r="F18" i="3"/>
  <c r="K17" i="3"/>
  <c r="F17" i="3"/>
  <c r="K16" i="3"/>
  <c r="F16" i="3"/>
  <c r="K15" i="3"/>
  <c r="F15" i="3"/>
  <c r="K14" i="3"/>
  <c r="F14" i="3"/>
  <c r="K13" i="3"/>
  <c r="F13" i="3"/>
  <c r="K12" i="3"/>
  <c r="F12" i="3"/>
  <c r="K11" i="3"/>
  <c r="F11" i="3"/>
  <c r="K10" i="3"/>
  <c r="F10" i="3"/>
  <c r="K9" i="3"/>
  <c r="F9" i="3"/>
  <c r="K8" i="3"/>
  <c r="F8" i="3"/>
  <c r="K7" i="3"/>
  <c r="F7" i="3"/>
  <c r="K6" i="3"/>
  <c r="F6" i="3"/>
  <c r="K5" i="3"/>
  <c r="F5" i="3"/>
  <c r="K4" i="3"/>
  <c r="F4" i="3"/>
  <c r="K3" i="3"/>
  <c r="F3" i="3"/>
  <c r="B3" i="3"/>
  <c r="K2" i="3"/>
  <c r="F2" i="3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E7" i="2"/>
  <c r="D7" i="2"/>
  <c r="E6" i="2"/>
  <c r="D6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J11" i="1"/>
  <c r="E11" i="1"/>
  <c r="J10" i="1"/>
  <c r="E10" i="1"/>
  <c r="J9" i="1"/>
  <c r="E9" i="1"/>
  <c r="J8" i="1"/>
  <c r="E8" i="1"/>
  <c r="E7" i="1"/>
  <c r="E6" i="1"/>
  <c r="E5" i="1"/>
  <c r="J4" i="1"/>
  <c r="E4" i="1"/>
  <c r="J3" i="1"/>
  <c r="E3" i="1"/>
  <c r="J2" i="1"/>
  <c r="E2" i="1"/>
  <c r="B122" i="3" l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I116" i="4"/>
  <c r="I118" i="4"/>
  <c r="I9" i="4"/>
  <c r="I113" i="4"/>
  <c r="I115" i="4"/>
  <c r="I10" i="4"/>
  <c r="I11" i="4"/>
  <c r="I53" i="4"/>
  <c r="I97" i="4"/>
  <c r="I33" i="4"/>
  <c r="I54" i="4"/>
  <c r="I55" i="4"/>
  <c r="I56" i="4"/>
  <c r="I57" i="4"/>
  <c r="I61" i="4"/>
  <c r="I90" i="4"/>
  <c r="I91" i="4"/>
  <c r="I93" i="4"/>
  <c r="I98" i="4"/>
  <c r="I99" i="4"/>
  <c r="I101" i="4"/>
  <c r="I114" i="4"/>
  <c r="I117" i="4"/>
  <c r="I34" i="4"/>
  <c r="I35" i="4"/>
  <c r="I36" i="4"/>
  <c r="I37" i="4"/>
  <c r="I41" i="4"/>
  <c r="I89" i="4"/>
  <c r="I94" i="4"/>
  <c r="I95" i="4"/>
  <c r="I105" i="4"/>
  <c r="I15" i="4"/>
  <c r="I42" i="4"/>
  <c r="I43" i="4"/>
  <c r="I44" i="4"/>
  <c r="I45" i="4"/>
  <c r="I49" i="4"/>
  <c r="I5" i="4"/>
  <c r="I62" i="4"/>
  <c r="I63" i="4"/>
  <c r="I64" i="4"/>
  <c r="I65" i="4"/>
  <c r="I73" i="4"/>
  <c r="I85" i="4"/>
  <c r="I96" i="4"/>
  <c r="I21" i="4"/>
  <c r="I25" i="4"/>
  <c r="I29" i="4"/>
  <c r="I106" i="4"/>
  <c r="I107" i="4"/>
  <c r="I108" i="4"/>
  <c r="I109" i="4"/>
  <c r="I2" i="4"/>
  <c r="I13" i="4"/>
  <c r="I14" i="4"/>
  <c r="I22" i="4"/>
  <c r="I23" i="4"/>
  <c r="I24" i="4"/>
  <c r="I66" i="4"/>
  <c r="I67" i="4"/>
  <c r="I68" i="4"/>
  <c r="I69" i="4"/>
  <c r="I16" i="4"/>
  <c r="I17" i="4"/>
  <c r="I26" i="4"/>
  <c r="I27" i="4"/>
  <c r="I28" i="4"/>
  <c r="I74" i="4"/>
  <c r="I75" i="4"/>
  <c r="I76" i="4"/>
  <c r="I77" i="4"/>
  <c r="I81" i="4"/>
  <c r="I30" i="4"/>
  <c r="I31" i="4"/>
  <c r="I32" i="4"/>
  <c r="I86" i="4"/>
  <c r="I87" i="4"/>
  <c r="I88" i="4"/>
  <c r="I92" i="4"/>
  <c r="I100" i="4"/>
  <c r="I58" i="4"/>
  <c r="I59" i="4"/>
  <c r="I102" i="4"/>
  <c r="I103" i="4"/>
  <c r="I3" i="4"/>
  <c r="I46" i="4"/>
  <c r="I47" i="4"/>
  <c r="I48" i="4"/>
  <c r="I78" i="4"/>
  <c r="I79" i="4"/>
  <c r="I80" i="4"/>
  <c r="I110" i="4"/>
  <c r="I111" i="4"/>
  <c r="I112" i="4"/>
  <c r="I4" i="4"/>
  <c r="I20" i="4"/>
  <c r="I50" i="4"/>
  <c r="I51" i="4"/>
  <c r="I52" i="4"/>
  <c r="I82" i="4"/>
  <c r="I83" i="4"/>
  <c r="I84" i="4"/>
  <c r="I60" i="4"/>
  <c r="I6" i="4"/>
  <c r="I7" i="4"/>
  <c r="I8" i="4"/>
  <c r="I38" i="4"/>
  <c r="I39" i="4"/>
  <c r="I40" i="4"/>
  <c r="I70" i="4"/>
  <c r="I71" i="4"/>
  <c r="I72" i="4"/>
  <c r="I104" i="4"/>
</calcChain>
</file>

<file path=xl/sharedStrings.xml><?xml version="1.0" encoding="utf-8"?>
<sst xmlns="http://schemas.openxmlformats.org/spreadsheetml/2006/main" count="1413" uniqueCount="565">
  <si>
    <t>Date</t>
  </si>
  <si>
    <t>Sr.NO</t>
  </si>
  <si>
    <t>ID</t>
  </si>
  <si>
    <t>NAME</t>
  </si>
  <si>
    <t>ID_NAME</t>
  </si>
  <si>
    <t>State</t>
  </si>
  <si>
    <t>Capacity (KW)</t>
  </si>
  <si>
    <t>In time</t>
  </si>
  <si>
    <t>Out time</t>
  </si>
  <si>
    <t>Duration</t>
  </si>
  <si>
    <t>Hold</t>
  </si>
  <si>
    <t>Remark_01</t>
  </si>
  <si>
    <t>Remark_02</t>
  </si>
  <si>
    <t>OMS</t>
  </si>
  <si>
    <t>AWS</t>
  </si>
  <si>
    <t>RSSEUP3061</t>
  </si>
  <si>
    <t>Suresh Kumar Gupta</t>
  </si>
  <si>
    <t>UP</t>
  </si>
  <si>
    <t>Uploaded</t>
  </si>
  <si>
    <t>RSSEMP8737</t>
  </si>
  <si>
    <t>PREMLATA MITTAL</t>
  </si>
  <si>
    <t>MP</t>
  </si>
  <si>
    <t>RSSEMP8842</t>
  </si>
  <si>
    <t>Kapil Sahu</t>
  </si>
  <si>
    <t>NO_PW on mumty,Piller_0.24 length, 0.17 width , Height-0.9</t>
  </si>
  <si>
    <t>RSSEMH10907</t>
  </si>
  <si>
    <t>Harshal Satish Mahajan</t>
  </si>
  <si>
    <t>R1</t>
  </si>
  <si>
    <t>RSSETN0205</t>
  </si>
  <si>
    <t>NAGRAJAN</t>
  </si>
  <si>
    <t>RSSEDL0567</t>
  </si>
  <si>
    <t>Govind Verma</t>
  </si>
  <si>
    <t>RSSEMH10895</t>
  </si>
  <si>
    <t>Sandeep Manerikar</t>
  </si>
  <si>
    <t>MH</t>
  </si>
  <si>
    <t>RSSETN0162</t>
  </si>
  <si>
    <t>Vasanth kumar</t>
  </si>
  <si>
    <t>TN</t>
  </si>
  <si>
    <t>RSSEMP8877</t>
  </si>
  <si>
    <t>Ramchandra pal varma</t>
  </si>
  <si>
    <t>RSSEMP8885</t>
  </si>
  <si>
    <t>Mangesh Kumar Rajvaidya</t>
  </si>
  <si>
    <t>DAILY Number</t>
  </si>
  <si>
    <t>Re</t>
  </si>
  <si>
    <t>(KW)</t>
  </si>
  <si>
    <t>In</t>
  </si>
  <si>
    <t>Out</t>
  </si>
  <si>
    <t>Pre</t>
  </si>
  <si>
    <t>Post</t>
  </si>
  <si>
    <t>Issue</t>
  </si>
  <si>
    <t>Solution</t>
  </si>
  <si>
    <t>RSSEDL0581</t>
  </si>
  <si>
    <t>Rakesh khurana</t>
  </si>
  <si>
    <t>DL</t>
  </si>
  <si>
    <t>RSSERJ0640</t>
  </si>
  <si>
    <t>Mithlesh Sharma</t>
  </si>
  <si>
    <t>RJ</t>
  </si>
  <si>
    <t>RSSEUP3141</t>
  </si>
  <si>
    <t>Hari Prasad Gupta</t>
  </si>
  <si>
    <t>RSSEMH10966</t>
  </si>
  <si>
    <t>Shivaji vishnu Taphare</t>
  </si>
  <si>
    <t>RSSEUP3154</t>
  </si>
  <si>
    <t>Kashif Javed</t>
  </si>
  <si>
    <t>8m2p4f6</t>
  </si>
  <si>
    <t>Resoloved</t>
  </si>
  <si>
    <t xml:space="preserve">Waiting for shadow object(East) conformation </t>
  </si>
  <si>
    <t>13m2p7f6</t>
  </si>
  <si>
    <t>Waiting for confermation as CX said to revoke the overhang</t>
  </si>
  <si>
    <t>D:\Daily Logs\June\28-06-2025\02_RSSEMP8737_PREMLATA MITTAL\R1</t>
  </si>
  <si>
    <t>RSSEUP3218</t>
  </si>
  <si>
    <t>Ratnesh kumar</t>
  </si>
  <si>
    <t xml:space="preserve"> </t>
  </si>
  <si>
    <t>5m2p3f6</t>
  </si>
  <si>
    <t>RSSEGJ1666</t>
  </si>
  <si>
    <t>Krushal Brijeshbhai Patel</t>
  </si>
  <si>
    <t>GJ</t>
  </si>
  <si>
    <t>6m2p3f8</t>
  </si>
  <si>
    <t>RSSEMH10833</t>
  </si>
  <si>
    <t>Md zuber</t>
  </si>
  <si>
    <t>12m3p4f6</t>
  </si>
  <si>
    <t>Pending from my side</t>
  </si>
  <si>
    <t>Azimuth N-&gt;S 175</t>
  </si>
  <si>
    <t>CX wants to move the installation area</t>
  </si>
  <si>
    <t>Pending upload due to can't see the project on OMS</t>
  </si>
  <si>
    <t>RSSEUP3127</t>
  </si>
  <si>
    <t>Gaurav Sharma</t>
  </si>
  <si>
    <t>18m2p9f6</t>
  </si>
  <si>
    <t>REJECTED</t>
  </si>
  <si>
    <t>Dimension mismatch ~920mm</t>
  </si>
  <si>
    <t>Rejected DEV REPORT</t>
  </si>
  <si>
    <t>RSSEUP3186</t>
  </si>
  <si>
    <t>Manikchand</t>
  </si>
  <si>
    <t>Split</t>
  </si>
  <si>
    <t>From 6panels to 5panels due to cleaning issue</t>
  </si>
  <si>
    <t xml:space="preserve">RSSETN0162 </t>
  </si>
  <si>
    <t>Added tree shadow objects</t>
  </si>
  <si>
    <t>D:\Daily Logs\June\30-06-2025\02_RSSETN0162_Vasanth kumar</t>
  </si>
  <si>
    <t>RSSEMH11133</t>
  </si>
  <si>
    <t>Ravindra Govindrao Songade</t>
  </si>
  <si>
    <t>6m2p4f8</t>
  </si>
  <si>
    <t>6m2p4f6</t>
  </si>
  <si>
    <t>RSSEUP3159</t>
  </si>
  <si>
    <t>Hari Bansh Kumar</t>
  </si>
  <si>
    <t>3m2p2f6/3m1p3f6</t>
  </si>
  <si>
    <t>RSSEMP8946</t>
  </si>
  <si>
    <t>Prabhul sahule</t>
  </si>
  <si>
    <t>6m2p3f6</t>
  </si>
  <si>
    <t>CX Wants to change installatioin area</t>
  </si>
  <si>
    <t>Sales form it was G+2 but in portal it was G+3</t>
  </si>
  <si>
    <t>RSSEMH11135</t>
  </si>
  <si>
    <t>Pandit</t>
  </si>
  <si>
    <t>In comment 8ft height mentioned and on portal and salesform its 6ft</t>
  </si>
  <si>
    <t>Proceeded with 6ft</t>
  </si>
  <si>
    <t>RSSETL1690</t>
  </si>
  <si>
    <t>Srikar</t>
  </si>
  <si>
    <t>TL</t>
  </si>
  <si>
    <t>9m2p5f8</t>
  </si>
  <si>
    <t>In sales from it's 6ft structure but in portal it's 8ft structure</t>
  </si>
  <si>
    <t>Proceeded with 8ft</t>
  </si>
  <si>
    <t>RSSEMH11128</t>
  </si>
  <si>
    <t>Shahid</t>
  </si>
  <si>
    <t>6m1p6f6</t>
  </si>
  <si>
    <t>RSSEMH11278</t>
  </si>
  <si>
    <t>Aejaz shaikh</t>
  </si>
  <si>
    <t>10m2p5f6</t>
  </si>
  <si>
    <t>Azimuth 183</t>
  </si>
  <si>
    <t>RSSEMH11206</t>
  </si>
  <si>
    <t>Anand Nalawade</t>
  </si>
  <si>
    <t>5m2p6f8</t>
  </si>
  <si>
    <t>On hold due to lack of space, tank and column clearance is low</t>
  </si>
  <si>
    <t>RSSEDL0593</t>
  </si>
  <si>
    <t>Usha Rani</t>
  </si>
  <si>
    <t>8m2p4f8</t>
  </si>
  <si>
    <t>Rejected due to dimension mismatch</t>
  </si>
  <si>
    <t>RSSEMP6950</t>
  </si>
  <si>
    <t>Suyash Thosar</t>
  </si>
  <si>
    <t>RSSEMP8922</t>
  </si>
  <si>
    <t>RAHILA NOOR</t>
  </si>
  <si>
    <t>RSSEMP8683</t>
  </si>
  <si>
    <t>Rajni Agrawal</t>
  </si>
  <si>
    <t>Revision</t>
  </si>
  <si>
    <t>SKP SENT</t>
  </si>
  <si>
    <t>Need max plant capacity</t>
  </si>
  <si>
    <t>D:\Daily Logs\June\24-06-2025\04_RSSEMP8683_Rajni Agrawal</t>
  </si>
  <si>
    <t>S0</t>
  </si>
  <si>
    <t>LMP34927</t>
  </si>
  <si>
    <t>Gourav</t>
  </si>
  <si>
    <t>RSSEMH11127</t>
  </si>
  <si>
    <t>Krunal</t>
  </si>
  <si>
    <t>LMH53568</t>
  </si>
  <si>
    <t>Vijay</t>
  </si>
  <si>
    <t>9m2p5f6</t>
  </si>
  <si>
    <t>LMH53611</t>
  </si>
  <si>
    <t>Ritesh Waghe</t>
  </si>
  <si>
    <t>4m2p2f6</t>
  </si>
  <si>
    <t>LUP33032</t>
  </si>
  <si>
    <t>Mohd Rehan</t>
  </si>
  <si>
    <t>8m3p3f6</t>
  </si>
  <si>
    <t>RSSERJ0655</t>
  </si>
  <si>
    <t>Mahendra Singh Hada</t>
  </si>
  <si>
    <t>9m3p3f8</t>
  </si>
  <si>
    <t>RSSEUP3238</t>
  </si>
  <si>
    <t>Ravindra yadav</t>
  </si>
  <si>
    <t>3m1p36f/2m1p2f6</t>
  </si>
  <si>
    <t>Matrix splitted due to space concern,Higher shadowloss</t>
  </si>
  <si>
    <t>RSSEMH11301</t>
  </si>
  <si>
    <t>Syed</t>
  </si>
  <si>
    <t>10m2p5f8</t>
  </si>
  <si>
    <t>RSSEMH11290</t>
  </si>
  <si>
    <t>Narendra Dongare</t>
  </si>
  <si>
    <t>Azimuth 186</t>
  </si>
  <si>
    <t>RSSEMH11341</t>
  </si>
  <si>
    <t>Pratik</t>
  </si>
  <si>
    <t>Sklion pending</t>
  </si>
  <si>
    <t>RSSEMH11178</t>
  </si>
  <si>
    <t>Mahesh jadhav</t>
  </si>
  <si>
    <t>Azimuth 222</t>
  </si>
  <si>
    <t>RSSEMP8989</t>
  </si>
  <si>
    <t>Anita Yadav</t>
  </si>
  <si>
    <t>12m2p6f6</t>
  </si>
  <si>
    <t>RSSEMP8910</t>
  </si>
  <si>
    <t>Dinesh Sharma</t>
  </si>
  <si>
    <t>REESMH11148</t>
  </si>
  <si>
    <t>Changdev Bhawar</t>
  </si>
  <si>
    <t>South overhang confirmation,Azimuth 217</t>
  </si>
  <si>
    <t>D:\Daily Logs\July\05-07-2025\03_</t>
  </si>
  <si>
    <t>RSSEUP3285</t>
  </si>
  <si>
    <t>Dr. Naman Sharma</t>
  </si>
  <si>
    <t>18m3p7f8</t>
  </si>
  <si>
    <t>Azimuth 139</t>
  </si>
  <si>
    <t>RSSEMP9068</t>
  </si>
  <si>
    <t>Vinod likhar</t>
  </si>
  <si>
    <t>Azimuth 194</t>
  </si>
  <si>
    <t>RSSEMP9052</t>
  </si>
  <si>
    <t>Mr. Mushkan Soni</t>
  </si>
  <si>
    <t>Shadow object as per video</t>
  </si>
  <si>
    <t>RSSEKA1745</t>
  </si>
  <si>
    <t>Krishnadas Chadaga</t>
  </si>
  <si>
    <t>KA</t>
  </si>
  <si>
    <t>Client wants to move structure at North-West</t>
  </si>
  <si>
    <t>RSSEMH11317</t>
  </si>
  <si>
    <t>Parvathi Ellappan</t>
  </si>
  <si>
    <t>RSSEMH11373</t>
  </si>
  <si>
    <t>Rodney</t>
  </si>
  <si>
    <t>Proceeded as per pre sale client not responding</t>
  </si>
  <si>
    <t>D:\Daily Logs\July\03-07-2025\02_RSSEUP3186_Manikchand\R1</t>
  </si>
  <si>
    <t>Video uploaded in dev</t>
  </si>
  <si>
    <t>Mentioned comment</t>
  </si>
  <si>
    <t>NA</t>
  </si>
  <si>
    <t>Comment uploaded</t>
  </si>
  <si>
    <t xml:space="preserve">RSSEMH11148 </t>
  </si>
  <si>
    <t>LUP33444</t>
  </si>
  <si>
    <t>Alim Ali</t>
  </si>
  <si>
    <t>5.4 KW</t>
  </si>
  <si>
    <t>Proceed with  overhang</t>
  </si>
  <si>
    <t>RSSEMH11353</t>
  </si>
  <si>
    <t>CHIRAGG GANDHI</t>
  </si>
  <si>
    <t>Azimuth 192</t>
  </si>
  <si>
    <t>D:\Daily Logs\June\25-06-2025\02_RSSEMP8558</t>
  </si>
  <si>
    <t>RSSEMH9170</t>
  </si>
  <si>
    <t>Rajendra Narnaware</t>
  </si>
  <si>
    <t>Azimuth 193</t>
  </si>
  <si>
    <t>RSSEHR0236</t>
  </si>
  <si>
    <t>Atul Jain</t>
  </si>
  <si>
    <t>HR</t>
  </si>
  <si>
    <t>14m3p5f8</t>
  </si>
  <si>
    <t>Azimuth 220</t>
  </si>
  <si>
    <t>RSSEMP8999</t>
  </si>
  <si>
    <t>Ranveer Raghuvanshi</t>
  </si>
  <si>
    <t>Azimuth 181</t>
  </si>
  <si>
    <t>RSSEHR0237</t>
  </si>
  <si>
    <t>Saranpreet</t>
  </si>
  <si>
    <t>10m1p10f8</t>
  </si>
  <si>
    <t>W.O</t>
  </si>
  <si>
    <t>Week</t>
  </si>
  <si>
    <t>Off</t>
  </si>
  <si>
    <t xml:space="preserve">CX Wants 8ft </t>
  </si>
  <si>
    <t>Cx wants 2p stucture</t>
  </si>
  <si>
    <t>LMH54228</t>
  </si>
  <si>
    <t>Umakant Bilore</t>
  </si>
  <si>
    <t>LMH54829</t>
  </si>
  <si>
    <t>Clementina Francis</t>
  </si>
  <si>
    <t>RSSEMH11413</t>
  </si>
  <si>
    <t>AJAY TEJRAM KHURPADE</t>
  </si>
  <si>
    <t>RSSEMP8954</t>
  </si>
  <si>
    <t>Abhishek Tiwari</t>
  </si>
  <si>
    <t>3m1p3f6/3m1p3f8</t>
  </si>
  <si>
    <t>Proceeding as instruction both of 6ft,Pending confirmation</t>
  </si>
  <si>
    <t>Azimuth 179</t>
  </si>
  <si>
    <t>LDL7180</t>
  </si>
  <si>
    <t>Shailender Arora</t>
  </si>
  <si>
    <t>LMH55199</t>
  </si>
  <si>
    <t>amol lagu</t>
  </si>
  <si>
    <t>LMH54575</t>
  </si>
  <si>
    <t>Abhijeet Thopate</t>
  </si>
  <si>
    <t>RSSEMP9021</t>
  </si>
  <si>
    <t>Sanjay kushwah</t>
  </si>
  <si>
    <t>RSSEMH11461</t>
  </si>
  <si>
    <t>Ritesh Dable</t>
  </si>
  <si>
    <t>RSSEMP9135</t>
  </si>
  <si>
    <t>Shehzadi begam</t>
  </si>
  <si>
    <t>LMP36137</t>
  </si>
  <si>
    <t>Mayak Garg</t>
  </si>
  <si>
    <t>RSSEKA1794</t>
  </si>
  <si>
    <t>Abhilash Padival</t>
  </si>
  <si>
    <t>11m3p5f6</t>
  </si>
  <si>
    <t>LMH54128</t>
  </si>
  <si>
    <t>Sagar</t>
  </si>
  <si>
    <t>RMH25827</t>
  </si>
  <si>
    <t>kailash</t>
  </si>
  <si>
    <t>RSSEMP9140</t>
  </si>
  <si>
    <t>Jitendra Jain</t>
  </si>
  <si>
    <t>RSSERJ0662</t>
  </si>
  <si>
    <t>Manish bhuradia</t>
  </si>
  <si>
    <t>RSSEMP9138</t>
  </si>
  <si>
    <t>Yusuf Beig</t>
  </si>
  <si>
    <t>10m2p5f6 x 2</t>
  </si>
  <si>
    <t>LMH54087</t>
  </si>
  <si>
    <t>Manoj Gawande</t>
  </si>
  <si>
    <t>Saved</t>
  </si>
  <si>
    <t>RSSEMP9160</t>
  </si>
  <si>
    <t>Anil k Nayyar</t>
  </si>
  <si>
    <t>7m3p3f6</t>
  </si>
  <si>
    <t>Azimuth 184</t>
  </si>
  <si>
    <t>LMH55973</t>
  </si>
  <si>
    <t>Bhujbal pandit Rambhau</t>
  </si>
  <si>
    <t>RSSEUP3364</t>
  </si>
  <si>
    <t>ANURAG CHAUDHARY</t>
  </si>
  <si>
    <t>7m2p4f6</t>
  </si>
  <si>
    <t>RSSEDL0606</t>
  </si>
  <si>
    <t>poonam</t>
  </si>
  <si>
    <t>LDL7284</t>
  </si>
  <si>
    <t>RAKESH JAIN</t>
  </si>
  <si>
    <t>Confirmation</t>
  </si>
  <si>
    <t>LMH55594</t>
  </si>
  <si>
    <t>Indu singh</t>
  </si>
  <si>
    <t>RMH25964</t>
  </si>
  <si>
    <t>Sumit Bodhe</t>
  </si>
  <si>
    <t>RSSEMH11598</t>
  </si>
  <si>
    <t>Sunil Kale</t>
  </si>
  <si>
    <t>LMH52854</t>
  </si>
  <si>
    <t>Ramesh Gawali</t>
  </si>
  <si>
    <t>RSSEMH11594</t>
  </si>
  <si>
    <t>Yogesh Daigane</t>
  </si>
  <si>
    <t>RE Dev</t>
  </si>
  <si>
    <t>LMH56298</t>
  </si>
  <si>
    <t>sanjay babanrao paigude</t>
  </si>
  <si>
    <t>Azimuth 167</t>
  </si>
  <si>
    <t>RSSEMH11493</t>
  </si>
  <si>
    <t>arti Yadav</t>
  </si>
  <si>
    <t>RSSEGJ1710</t>
  </si>
  <si>
    <t>Dagaya smeet</t>
  </si>
  <si>
    <t>RSSEMP9112</t>
  </si>
  <si>
    <t>SHRI CHANDR KANT MISHRA</t>
  </si>
  <si>
    <t>RSSEUP3368</t>
  </si>
  <si>
    <t>Ankur Agarwal</t>
  </si>
  <si>
    <t>LMH55169</t>
  </si>
  <si>
    <t>Jeevan shinde</t>
  </si>
  <si>
    <t>Shadowloss 19.84%</t>
  </si>
  <si>
    <t>LMH55246</t>
  </si>
  <si>
    <t>Arvind</t>
  </si>
  <si>
    <t>Shadowloss 4.24%</t>
  </si>
  <si>
    <t>RSSEKA1775</t>
  </si>
  <si>
    <t>balaji murthy</t>
  </si>
  <si>
    <t>RSSEMH11599</t>
  </si>
  <si>
    <t>Manisha Nishikant Palange</t>
  </si>
  <si>
    <t>RSSEUP3414</t>
  </si>
  <si>
    <t>Shiv Shankar lal</t>
  </si>
  <si>
    <t>LMH56955</t>
  </si>
  <si>
    <t>Akash Rajesh Daf</t>
  </si>
  <si>
    <t>RSSEMH11643</t>
  </si>
  <si>
    <t>Mohnish Awasthi</t>
  </si>
  <si>
    <t>RSSEMH11726</t>
  </si>
  <si>
    <t>Nageshrao Bhojane</t>
  </si>
  <si>
    <t>Daily Count</t>
  </si>
  <si>
    <t>ID_Name</t>
  </si>
  <si>
    <t>Remark</t>
  </si>
  <si>
    <t>Work Pending</t>
  </si>
  <si>
    <t>Not showing on OMS to upload</t>
  </si>
  <si>
    <t>REJECTED DEV REPORT</t>
  </si>
  <si>
    <t>RSSEUP3416</t>
  </si>
  <si>
    <t>Umang Gupta</t>
  </si>
  <si>
    <t>LMH55195</t>
  </si>
  <si>
    <t>Sudhir Reddy</t>
  </si>
  <si>
    <t>VIKAS SHANKAR LONKAR</t>
  </si>
  <si>
    <t>3X3.24</t>
  </si>
  <si>
    <t>Atul said design bnaa hei pehlese hi</t>
  </si>
  <si>
    <t>RSSEMH11692</t>
  </si>
  <si>
    <t>Rajendra kalaskar</t>
  </si>
  <si>
    <t>Waiting for R.V confirmation for cleaning</t>
  </si>
  <si>
    <t>LMH56828</t>
  </si>
  <si>
    <t>Wasim kamar sayyed</t>
  </si>
  <si>
    <t>RSSEMP9250</t>
  </si>
  <si>
    <t>Savita Singh</t>
  </si>
  <si>
    <t>LMH57249</t>
  </si>
  <si>
    <t>Pravin Mate</t>
  </si>
  <si>
    <t>RMH26086</t>
  </si>
  <si>
    <t>Uday Sonar</t>
  </si>
  <si>
    <t>Azimuth 185</t>
  </si>
  <si>
    <t>RSSEMH11770</t>
  </si>
  <si>
    <t>Ravindra lohe</t>
  </si>
  <si>
    <t>15m3p5f6</t>
  </si>
  <si>
    <t>LMH57945</t>
  </si>
  <si>
    <t>Sunil Kshirsagar</t>
  </si>
  <si>
    <t>Azimuth 178</t>
  </si>
  <si>
    <t>RMH26068</t>
  </si>
  <si>
    <t>Surekha patil</t>
  </si>
  <si>
    <t>LDL7234</t>
  </si>
  <si>
    <t>Virender Kumar Gupta</t>
  </si>
  <si>
    <t>RMH26290</t>
  </si>
  <si>
    <t>Vitthal Chame</t>
  </si>
  <si>
    <t>Tin Shed</t>
  </si>
  <si>
    <t>RMH26137</t>
  </si>
  <si>
    <t>KOMAL KIRAN BURBURE</t>
  </si>
  <si>
    <t>HOLD</t>
  </si>
  <si>
    <t>LMH57714</t>
  </si>
  <si>
    <t>Pankaj Pagar</t>
  </si>
  <si>
    <t>LMH57850</t>
  </si>
  <si>
    <t>ph jamadar</t>
  </si>
  <si>
    <t>RSSEMH11721</t>
  </si>
  <si>
    <t>Rohini deore</t>
  </si>
  <si>
    <t>4m1p4f6</t>
  </si>
  <si>
    <t>RMH26235</t>
  </si>
  <si>
    <t>Kanta Belure</t>
  </si>
  <si>
    <t>LMH33107</t>
  </si>
  <si>
    <t>prabhakar more</t>
  </si>
  <si>
    <t>Site not recommended</t>
  </si>
  <si>
    <t>LMH54573</t>
  </si>
  <si>
    <t>NIBIIN THOMAS PILLAYI</t>
  </si>
  <si>
    <t>RSSEMH11695</t>
  </si>
  <si>
    <t>Ashwin Tarle</t>
  </si>
  <si>
    <t>6m3p2f8</t>
  </si>
  <si>
    <t>RMH25824</t>
  </si>
  <si>
    <t>Ashok Gaikwad</t>
  </si>
  <si>
    <t>Jitu</t>
  </si>
  <si>
    <t>RMH3803</t>
  </si>
  <si>
    <t>RMH26130</t>
  </si>
  <si>
    <t>RSSEUP3490</t>
  </si>
  <si>
    <t>R K Singh</t>
  </si>
  <si>
    <t>Azimuth 180</t>
  </si>
  <si>
    <t>LMH56907</t>
  </si>
  <si>
    <t>Rakesh M</t>
  </si>
  <si>
    <t>RMH26460</t>
  </si>
  <si>
    <t>RAJASHREE SHRIKANT PATIL</t>
  </si>
  <si>
    <t>July</t>
  </si>
  <si>
    <t>LUP35638</t>
  </si>
  <si>
    <t>Uttam krishna dixit</t>
  </si>
  <si>
    <t>RSSEMH11858</t>
  </si>
  <si>
    <t>RSSEMP9273</t>
  </si>
  <si>
    <t>Viraj Gujar</t>
  </si>
  <si>
    <t>19m6f8f</t>
  </si>
  <si>
    <t>LUP35693</t>
  </si>
  <si>
    <t>MAYANK</t>
  </si>
  <si>
    <t>Cap.</t>
  </si>
  <si>
    <t>Date of 31-07-2025</t>
  </si>
  <si>
    <t>LMH58264</t>
  </si>
  <si>
    <t>Swapnil Garase</t>
  </si>
  <si>
    <t>Rajendra Saxena</t>
  </si>
  <si>
    <t>6m8f</t>
  </si>
  <si>
    <t>LMH55699</t>
  </si>
  <si>
    <t>Sunita Mane</t>
  </si>
  <si>
    <t>23.135280,79.927213</t>
  </si>
  <si>
    <t>LMH58498</t>
  </si>
  <si>
    <t>Shatrughna</t>
  </si>
  <si>
    <t>LMH58508</t>
  </si>
  <si>
    <t>Shambhu suryawanshi suryawanshi</t>
  </si>
  <si>
    <t>LMH54228 -parent id RMh26235 child id same roof</t>
  </si>
  <si>
    <t>RSSEUP3469</t>
  </si>
  <si>
    <t>Prashant Bajpai</t>
  </si>
  <si>
    <t>6m6f</t>
  </si>
  <si>
    <t>RMH26585</t>
  </si>
  <si>
    <t>Sandeep oswal</t>
  </si>
  <si>
    <t>8.1_MAX</t>
  </si>
  <si>
    <t>RSSEMH11920</t>
  </si>
  <si>
    <t>Digamber Chokendhare</t>
  </si>
  <si>
    <t>10m6f</t>
  </si>
  <si>
    <t>Structure</t>
  </si>
  <si>
    <t>LMH58509</t>
  </si>
  <si>
    <t>Mohammed Ikram Siddiqui</t>
  </si>
  <si>
    <t>LMH56921</t>
  </si>
  <si>
    <t>Nikhil</t>
  </si>
  <si>
    <t>August</t>
  </si>
  <si>
    <t>Speed post</t>
  </si>
  <si>
    <t>SP2P</t>
  </si>
  <si>
    <t>Old</t>
  </si>
  <si>
    <t>2_post of 31-07-2025</t>
  </si>
  <si>
    <t>1_post of 31-07-2025,1_post of 01-08-2025,1_sp was already uploaded</t>
  </si>
  <si>
    <t>To count at an instance</t>
  </si>
  <si>
    <t>Final count</t>
  </si>
  <si>
    <t>Done</t>
  </si>
  <si>
    <t>RSSEMH12033</t>
  </si>
  <si>
    <t>Priyanka shende</t>
  </si>
  <si>
    <t>Azimuth 162</t>
  </si>
  <si>
    <t>LMH58856</t>
  </si>
  <si>
    <t>Sambhaji Sonwane</t>
  </si>
  <si>
    <t>Tinshade,Str not loiwer roof,Capacity not achieved</t>
  </si>
  <si>
    <t>LMH58713</t>
  </si>
  <si>
    <t>Tanaji jayram Gaikwad</t>
  </si>
  <si>
    <t>LMH58758</t>
  </si>
  <si>
    <t>Tushar Kale</t>
  </si>
  <si>
    <t>LMH58571</t>
  </si>
  <si>
    <t>Sandip Kamble</t>
  </si>
  <si>
    <t>LMH56644</t>
  </si>
  <si>
    <t>Vilas pawar</t>
  </si>
  <si>
    <t>RSSEMP9279</t>
  </si>
  <si>
    <t>Pratik sharma</t>
  </si>
  <si>
    <t>1_sp2p_15_07_2025</t>
  </si>
  <si>
    <t>LMH57740</t>
  </si>
  <si>
    <t>Dhananjay Namdeo Misal</t>
  </si>
  <si>
    <t>LMH58529</t>
  </si>
  <si>
    <t>Sachin</t>
  </si>
  <si>
    <t>RSSEMH11840</t>
  </si>
  <si>
    <t>Ashok Dhale</t>
  </si>
  <si>
    <t>8m6f</t>
  </si>
  <si>
    <t>RSSEMP9433</t>
  </si>
  <si>
    <t>Jagdish</t>
  </si>
  <si>
    <t>7m6f</t>
  </si>
  <si>
    <t>Date of 04-08-2025</t>
  </si>
  <si>
    <t>Upload pending</t>
  </si>
  <si>
    <t>LMH40384</t>
  </si>
  <si>
    <t>Nitin Konde Deshmukh</t>
  </si>
  <si>
    <t>RSSEMP9439</t>
  </si>
  <si>
    <t>Laxmi Narayan Soni</t>
  </si>
  <si>
    <t>7m8f</t>
  </si>
  <si>
    <t>LMH58807</t>
  </si>
  <si>
    <t>BAGMAR RAMESH</t>
  </si>
  <si>
    <t>Azimuth 212</t>
  </si>
  <si>
    <t>1_04-08-2025</t>
  </si>
  <si>
    <t>LMH55488</t>
  </si>
  <si>
    <t>Jugalkishor Dhoot</t>
  </si>
  <si>
    <t>LMH59136</t>
  </si>
  <si>
    <t>SOMNATH CHOBE</t>
  </si>
  <si>
    <t>58.68_MAX</t>
  </si>
  <si>
    <t>RSSEUP3565</t>
  </si>
  <si>
    <t>Vikas mishra</t>
  </si>
  <si>
    <t>RSSEUP3481</t>
  </si>
  <si>
    <t>Shivam Singh</t>
  </si>
  <si>
    <t>11m6f</t>
  </si>
  <si>
    <t>LMH56734</t>
  </si>
  <si>
    <t>Sanjeev Kulkarni</t>
  </si>
  <si>
    <t>RSSEMH12176</t>
  </si>
  <si>
    <t>RAJESH DEORAOJI</t>
  </si>
  <si>
    <t>LMH59158</t>
  </si>
  <si>
    <t>Nitin Ingle</t>
  </si>
  <si>
    <t>Dated of 06-08-2025,Azimuth 207</t>
  </si>
  <si>
    <t>LMH16931</t>
  </si>
  <si>
    <t>Nikhi Likhitkar</t>
  </si>
  <si>
    <t>LUP36117</t>
  </si>
  <si>
    <t>Yadav Shubhham</t>
  </si>
  <si>
    <t>LMH45606</t>
  </si>
  <si>
    <t>Sushil Pandey</t>
  </si>
  <si>
    <t>LDL7239</t>
  </si>
  <si>
    <t>Bavnesh Kumar</t>
  </si>
  <si>
    <t>Dated of 07-08-2025</t>
  </si>
  <si>
    <t>RSSEMH12123</t>
  </si>
  <si>
    <t>PAWAN SHUKLA</t>
  </si>
  <si>
    <t>RMH26605</t>
  </si>
  <si>
    <t>Pallavi karpe</t>
  </si>
  <si>
    <t>21.188535,79.078713</t>
  </si>
  <si>
    <t>LUP36217</t>
  </si>
  <si>
    <t>Mohammad Furquan</t>
  </si>
  <si>
    <t>2.7kw instead of 3.24kw due to cleaning</t>
  </si>
  <si>
    <t>RMH26787</t>
  </si>
  <si>
    <t>Hemant Wadhavankar</t>
  </si>
  <si>
    <t>LDL7484</t>
  </si>
  <si>
    <t>ANUBHAV KUMAR</t>
  </si>
  <si>
    <t>RSSEMH12217</t>
  </si>
  <si>
    <t>RSSEMH12220</t>
  </si>
  <si>
    <t>RSSEMH12215</t>
  </si>
  <si>
    <t>RSSEMH12216</t>
  </si>
  <si>
    <t>Prashant Wadhive</t>
  </si>
  <si>
    <t>Pravin Hatwar</t>
  </si>
  <si>
    <t>Tikeshwar bhivgade</t>
  </si>
  <si>
    <t>Gaurav Kalaskar</t>
  </si>
  <si>
    <t>LMH60226</t>
  </si>
  <si>
    <t>Sandip Rambhau Ghagare</t>
  </si>
  <si>
    <t>LMH60147</t>
  </si>
  <si>
    <t>V S Chandrasekar</t>
  </si>
  <si>
    <t>LMH25851</t>
  </si>
  <si>
    <t>Damodar More</t>
  </si>
  <si>
    <t>LDL7640</t>
  </si>
  <si>
    <t>Ashish Saini</t>
  </si>
  <si>
    <t>NGZ</t>
  </si>
  <si>
    <t>Already uploaded</t>
  </si>
  <si>
    <t>RMH23103</t>
  </si>
  <si>
    <t>Ramesh Shinde</t>
  </si>
  <si>
    <t>LMH60287</t>
  </si>
  <si>
    <t>Ravi</t>
  </si>
  <si>
    <t>LDL7649</t>
  </si>
  <si>
    <t>Rahul</t>
  </si>
  <si>
    <t>Capacity not achieved</t>
  </si>
  <si>
    <t>RSSEMH12218</t>
  </si>
  <si>
    <t>Anant Rewatkar</t>
  </si>
  <si>
    <t>RSSEUP3616</t>
  </si>
  <si>
    <t>Nitin Gupta</t>
  </si>
  <si>
    <t>LMH60249</t>
  </si>
  <si>
    <t>Suvarna Dhanak</t>
  </si>
  <si>
    <t>LUP36829</t>
  </si>
  <si>
    <t>choudhary</t>
  </si>
  <si>
    <t>SKP sent to Rahul Verma</t>
  </si>
  <si>
    <t>Santosh</t>
  </si>
  <si>
    <t>LMH24491</t>
  </si>
  <si>
    <t>LUP36699</t>
  </si>
  <si>
    <t>sunil</t>
  </si>
  <si>
    <t>3.24x2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</si>
</sst>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\ AM/PM"/>
    <numFmt numFmtId="165" formatCode="[$-F800]dddd\,\ mmmm\ dd\,\ yyyy"/>
  </numFmts>
  <fonts count="5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onsolas"/>
      <family val="3"/>
    </font>
    <font>
      <b/>
      <sz val="12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39C4"/>
      <name val="Arial"/>
      <family val="2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sz val="9"/>
      <color rgb="FF1D39C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39C4"/>
      <name val="Arial"/>
      <family val="2"/>
    </font>
    <font>
      <sz val="16"/>
      <color theme="1"/>
      <name val="Consolas"/>
      <family val="3"/>
    </font>
    <font>
      <b/>
      <sz val="12"/>
      <color theme="4" tint="-0.499984740745262"/>
      <name val="Calibri"/>
      <family val="2"/>
      <scheme val="minor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1D39C4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D39C4"/>
      <name val="Arial"/>
      <family val="2"/>
    </font>
    <font>
      <b/>
      <sz val="11"/>
      <color theme="1"/>
      <name val="Calibri"/>
    </font>
    <font>
      <sz val="11"/>
      <color theme="1"/>
      <name val="Calibri"/>
    </font>
    <font>
      <sz val="11"/>
      <color rgb="FF1D39C4"/>
      <name val="Arial"/>
    </font>
    <font>
      <b/>
      <sz val="11"/>
      <color theme="1"/>
      <name val="Calibri"/>
      <scheme val="minor"/>
    </font>
    <font>
      <b/>
      <sz val="11"/>
      <color theme="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rgb="FF101425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8F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hair">
        <color auto="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17" fillId="2" borderId="1" xfId="0" applyFont="1" applyFill="1" applyBorder="1" applyAlignment="1">
      <alignment horizontal="center" vertical="center"/>
    </xf>
    <xf numFmtId="0" fontId="18" fillId="3" borderId="1" xfId="0" applyFont="1" applyFill="1" applyBorder="1"/>
    <xf numFmtId="0" fontId="19" fillId="4" borderId="1" xfId="0" applyFont="1" applyFill="1" applyBorder="1"/>
    <xf numFmtId="14" fontId="20" fillId="4" borderId="1" xfId="0" applyNumberFormat="1" applyFont="1" applyFill="1" applyBorder="1"/>
    <xf numFmtId="0" fontId="20" fillId="4" borderId="1" xfId="0" applyFont="1" applyFill="1" applyBorder="1"/>
    <xf numFmtId="0" fontId="20" fillId="4" borderId="1" xfId="0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left"/>
    </xf>
    <xf numFmtId="164" fontId="20" fillId="4" borderId="2" xfId="0" applyNumberFormat="1" applyFont="1" applyFill="1" applyBorder="1" applyAlignment="1">
      <alignment horizontal="left"/>
    </xf>
    <xf numFmtId="0" fontId="19" fillId="5" borderId="1" xfId="0" applyFont="1" applyFill="1" applyBorder="1"/>
    <xf numFmtId="14" fontId="20" fillId="5" borderId="1" xfId="0" applyNumberFormat="1" applyFont="1" applyFill="1" applyBorder="1"/>
    <xf numFmtId="0" fontId="20" fillId="5" borderId="1" xfId="0" applyFont="1" applyFill="1" applyBorder="1"/>
    <xf numFmtId="0" fontId="20" fillId="5" borderId="1" xfId="0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left"/>
    </xf>
    <xf numFmtId="164" fontId="20" fillId="5" borderId="2" xfId="0" applyNumberFormat="1" applyFont="1" applyFill="1" applyBorder="1" applyAlignment="1">
      <alignment horizontal="left"/>
    </xf>
    <xf numFmtId="0" fontId="21" fillId="5" borderId="1" xfId="0" applyFont="1" applyFill="1" applyBorder="1"/>
    <xf numFmtId="0" fontId="19" fillId="6" borderId="1" xfId="0" applyFont="1" applyFill="1" applyBorder="1"/>
    <xf numFmtId="14" fontId="20" fillId="6" borderId="1" xfId="0" applyNumberFormat="1" applyFont="1" applyFill="1" applyBorder="1"/>
    <xf numFmtId="0" fontId="20" fillId="6" borderId="1" xfId="0" applyFont="1" applyFill="1" applyBorder="1"/>
    <xf numFmtId="0" fontId="20" fillId="6" borderId="1" xfId="0" applyFont="1" applyFill="1" applyBorder="1" applyAlignment="1">
      <alignment horizontal="center" vertical="center"/>
    </xf>
    <xf numFmtId="164" fontId="22" fillId="7" borderId="2" xfId="0" applyNumberFormat="1" applyFont="1" applyFill="1" applyBorder="1" applyAlignment="1">
      <alignment horizontal="center" vertical="center"/>
    </xf>
    <xf numFmtId="164" fontId="20" fillId="6" borderId="2" xfId="0" applyNumberFormat="1" applyFont="1" applyFill="1" applyBorder="1" applyAlignment="1">
      <alignment horizontal="left"/>
    </xf>
    <xf numFmtId="164" fontId="20" fillId="6" borderId="1" xfId="0" applyNumberFormat="1" applyFont="1" applyFill="1" applyBorder="1" applyAlignment="1">
      <alignment horizontal="left"/>
    </xf>
    <xf numFmtId="0" fontId="21" fillId="6" borderId="1" xfId="0" applyFont="1" applyFill="1" applyBorder="1"/>
    <xf numFmtId="0" fontId="19" fillId="8" borderId="1" xfId="0" applyFont="1" applyFill="1" applyBorder="1"/>
    <xf numFmtId="14" fontId="20" fillId="8" borderId="1" xfId="0" applyNumberFormat="1" applyFont="1" applyFill="1" applyBorder="1"/>
    <xf numFmtId="0" fontId="20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left"/>
    </xf>
    <xf numFmtId="164" fontId="20" fillId="8" borderId="2" xfId="0" applyNumberFormat="1" applyFont="1" applyFill="1" applyBorder="1" applyAlignment="1">
      <alignment horizontal="left"/>
    </xf>
    <xf numFmtId="14" fontId="21" fillId="8" borderId="1" xfId="0" applyNumberFormat="1" applyFont="1" applyFill="1" applyBorder="1"/>
    <xf numFmtId="0" fontId="23" fillId="6" borderId="1" xfId="0" applyFont="1" applyFill="1" applyBorder="1"/>
    <xf numFmtId="0" fontId="23" fillId="8" borderId="1" xfId="0" applyFont="1" applyFill="1" applyBorder="1"/>
    <xf numFmtId="0" fontId="19" fillId="9" borderId="1" xfId="0" applyFont="1" applyFill="1" applyBorder="1"/>
    <xf numFmtId="14" fontId="20" fillId="9" borderId="1" xfId="0" applyNumberFormat="1" applyFont="1" applyFill="1" applyBorder="1"/>
    <xf numFmtId="0" fontId="23" fillId="9" borderId="1" xfId="0" applyFont="1" applyFill="1" applyBorder="1"/>
    <xf numFmtId="0" fontId="20" fillId="9" borderId="1" xfId="0" applyFont="1" applyFill="1" applyBorder="1" applyAlignment="1">
      <alignment horizontal="center" vertical="center"/>
    </xf>
    <xf numFmtId="164" fontId="20" fillId="9" borderId="1" xfId="0" applyNumberFormat="1" applyFont="1" applyFill="1" applyBorder="1" applyAlignment="1">
      <alignment horizontal="left"/>
    </xf>
    <xf numFmtId="164" fontId="20" fillId="9" borderId="2" xfId="0" applyNumberFormat="1" applyFont="1" applyFill="1" applyBorder="1" applyAlignment="1">
      <alignment horizontal="left"/>
    </xf>
    <xf numFmtId="0" fontId="17" fillId="2" borderId="3" xfId="0" applyFont="1" applyFill="1" applyBorder="1" applyAlignment="1">
      <alignment horizontal="center" vertical="center"/>
    </xf>
    <xf numFmtId="164" fontId="21" fillId="4" borderId="2" xfId="0" applyNumberFormat="1" applyFont="1" applyFill="1" applyBorder="1" applyAlignment="1">
      <alignment horizontal="left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21" fillId="5" borderId="2" xfId="0" applyNumberFormat="1" applyFont="1" applyFill="1" applyBorder="1" applyAlignment="1">
      <alignment horizontal="left"/>
    </xf>
    <xf numFmtId="0" fontId="24" fillId="7" borderId="1" xfId="0" applyFont="1" applyFill="1" applyBorder="1" applyAlignment="1">
      <alignment vertical="center"/>
    </xf>
    <xf numFmtId="164" fontId="22" fillId="7" borderId="2" xfId="0" applyNumberFormat="1" applyFont="1" applyFill="1" applyBorder="1" applyAlignment="1"/>
    <xf numFmtId="164" fontId="21" fillId="6" borderId="2" xfId="0" applyNumberFormat="1" applyFont="1" applyFill="1" applyBorder="1" applyAlignment="1">
      <alignment horizontal="left"/>
    </xf>
    <xf numFmtId="164" fontId="21" fillId="8" borderId="2" xfId="0" applyNumberFormat="1" applyFont="1" applyFill="1" applyBorder="1" applyAlignment="1">
      <alignment horizontal="left"/>
    </xf>
    <xf numFmtId="0" fontId="0" fillId="11" borderId="1" xfId="0" applyFill="1" applyBorder="1" applyAlignment="1">
      <alignment horizontal="center" vertical="center"/>
    </xf>
    <xf numFmtId="164" fontId="21" fillId="9" borderId="2" xfId="0" applyNumberFormat="1" applyFont="1" applyFill="1" applyBorder="1" applyAlignment="1">
      <alignment horizontal="left"/>
    </xf>
    <xf numFmtId="0" fontId="19" fillId="12" borderId="1" xfId="0" applyFont="1" applyFill="1" applyBorder="1"/>
    <xf numFmtId="14" fontId="20" fillId="12" borderId="1" xfId="0" applyNumberFormat="1" applyFont="1" applyFill="1" applyBorder="1"/>
    <xf numFmtId="0" fontId="23" fillId="12" borderId="1" xfId="0" applyFont="1" applyFill="1" applyBorder="1"/>
    <xf numFmtId="0" fontId="20" fillId="12" borderId="1" xfId="0" applyFont="1" applyFill="1" applyBorder="1" applyAlignment="1">
      <alignment horizontal="center" vertical="center"/>
    </xf>
    <xf numFmtId="164" fontId="20" fillId="12" borderId="1" xfId="0" applyNumberFormat="1" applyFont="1" applyFill="1" applyBorder="1" applyAlignment="1">
      <alignment horizontal="left"/>
    </xf>
    <xf numFmtId="164" fontId="20" fillId="12" borderId="2" xfId="0" applyNumberFormat="1" applyFont="1" applyFill="1" applyBorder="1" applyAlignment="1">
      <alignment horizontal="left"/>
    </xf>
    <xf numFmtId="0" fontId="19" fillId="13" borderId="1" xfId="0" applyFont="1" applyFill="1" applyBorder="1"/>
    <xf numFmtId="14" fontId="20" fillId="13" borderId="1" xfId="0" applyNumberFormat="1" applyFont="1" applyFill="1" applyBorder="1"/>
    <xf numFmtId="0" fontId="23" fillId="13" borderId="1" xfId="0" applyFont="1" applyFill="1" applyBorder="1"/>
    <xf numFmtId="0" fontId="20" fillId="13" borderId="1" xfId="0" applyFont="1" applyFill="1" applyBorder="1" applyAlignment="1">
      <alignment horizontal="center" vertical="center"/>
    </xf>
    <xf numFmtId="164" fontId="20" fillId="13" borderId="1" xfId="0" applyNumberFormat="1" applyFont="1" applyFill="1" applyBorder="1" applyAlignment="1">
      <alignment horizontal="left"/>
    </xf>
    <xf numFmtId="164" fontId="20" fillId="13" borderId="2" xfId="0" applyNumberFormat="1" applyFont="1" applyFill="1" applyBorder="1" applyAlignment="1">
      <alignment horizontal="left"/>
    </xf>
    <xf numFmtId="0" fontId="23" fillId="5" borderId="1" xfId="0" applyFont="1" applyFill="1" applyBorder="1"/>
    <xf numFmtId="0" fontId="0" fillId="14" borderId="0" xfId="0" applyFill="1"/>
    <xf numFmtId="14" fontId="20" fillId="14" borderId="1" xfId="0" applyNumberFormat="1" applyFont="1" applyFill="1" applyBorder="1"/>
    <xf numFmtId="0" fontId="23" fillId="14" borderId="1" xfId="0" applyFont="1" applyFill="1" applyBorder="1"/>
    <xf numFmtId="164" fontId="21" fillId="12" borderId="2" xfId="0" applyNumberFormat="1" applyFont="1" applyFill="1" applyBorder="1" applyAlignment="1">
      <alignment horizontal="left"/>
    </xf>
    <xf numFmtId="0" fontId="0" fillId="12" borderId="1" xfId="0" applyFill="1" applyBorder="1" applyAlignment="1">
      <alignment horizontal="center" vertical="center"/>
    </xf>
    <xf numFmtId="164" fontId="21" fillId="13" borderId="2" xfId="0" applyNumberFormat="1" applyFont="1" applyFill="1" applyBorder="1" applyAlignment="1">
      <alignment horizontal="left"/>
    </xf>
    <xf numFmtId="0" fontId="17" fillId="15" borderId="4" xfId="0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165" fontId="25" fillId="16" borderId="6" xfId="0" applyNumberFormat="1" applyFont="1" applyFill="1" applyBorder="1" applyAlignment="1">
      <alignment horizontal="center" vertical="center"/>
    </xf>
    <xf numFmtId="0" fontId="25" fillId="16" borderId="6" xfId="0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26" fillId="16" borderId="6" xfId="0" applyFont="1" applyFill="1" applyBorder="1" applyAlignment="1">
      <alignment horizontal="left" vertical="center"/>
    </xf>
    <xf numFmtId="165" fontId="25" fillId="5" borderId="6" xfId="0" applyNumberFormat="1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left" vertical="center"/>
    </xf>
    <xf numFmtId="0" fontId="27" fillId="5" borderId="6" xfId="0" applyFont="1" applyFill="1" applyBorder="1" applyAlignment="1">
      <alignment horizontal="left" vertical="center"/>
    </xf>
    <xf numFmtId="0" fontId="27" fillId="16" borderId="6" xfId="0" applyFont="1" applyFill="1" applyBorder="1" applyAlignment="1">
      <alignment horizontal="left" vertical="center"/>
    </xf>
    <xf numFmtId="165" fontId="25" fillId="6" borderId="6" xfId="0" applyNumberFormat="1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left" vertical="center"/>
    </xf>
    <xf numFmtId="0" fontId="27" fillId="6" borderId="6" xfId="0" applyFont="1" applyFill="1" applyBorder="1" applyAlignment="1">
      <alignment horizontal="left" vertical="center"/>
    </xf>
    <xf numFmtId="165" fontId="25" fillId="17" borderId="6" xfId="0" applyNumberFormat="1" applyFont="1" applyFill="1" applyBorder="1" applyAlignment="1">
      <alignment horizontal="center" vertical="center"/>
    </xf>
    <xf numFmtId="0" fontId="25" fillId="17" borderId="6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26" fillId="17" borderId="6" xfId="0" applyFont="1" applyFill="1" applyBorder="1" applyAlignment="1">
      <alignment horizontal="left" vertical="center"/>
    </xf>
    <xf numFmtId="0" fontId="17" fillId="15" borderId="7" xfId="0" applyFont="1" applyFill="1" applyBorder="1" applyAlignment="1">
      <alignment horizontal="center" vertical="center"/>
    </xf>
    <xf numFmtId="164" fontId="0" fillId="16" borderId="6" xfId="0" applyNumberFormat="1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164" fontId="0" fillId="17" borderId="6" xfId="0" applyNumberFormat="1" applyFont="1" applyFill="1" applyBorder="1" applyAlignment="1">
      <alignment horizontal="center" vertical="center"/>
    </xf>
    <xf numFmtId="14" fontId="0" fillId="16" borderId="6" xfId="0" applyNumberFormat="1" applyFont="1" applyFill="1" applyBorder="1" applyAlignment="1">
      <alignment horizontal="center" vertical="center"/>
    </xf>
    <xf numFmtId="0" fontId="24" fillId="18" borderId="6" xfId="0" applyFont="1" applyFill="1" applyBorder="1" applyAlignment="1">
      <alignment horizontal="center" vertical="center"/>
    </xf>
    <xf numFmtId="165" fontId="25" fillId="12" borderId="6" xfId="0" applyNumberFormat="1" applyFont="1" applyFill="1" applyBorder="1" applyAlignment="1">
      <alignment horizontal="center" vertical="center"/>
    </xf>
    <xf numFmtId="0" fontId="25" fillId="12" borderId="6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left" vertical="center"/>
    </xf>
    <xf numFmtId="0" fontId="28" fillId="16" borderId="6" xfId="0" applyFont="1" applyFill="1" applyBorder="1"/>
    <xf numFmtId="0" fontId="29" fillId="6" borderId="0" xfId="0" applyFont="1" applyFill="1"/>
    <xf numFmtId="165" fontId="30" fillId="6" borderId="6" xfId="0" applyNumberFormat="1" applyFont="1" applyFill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165" fontId="30" fillId="5" borderId="6" xfId="0" applyNumberFormat="1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31" fillId="5" borderId="6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left" vertical="center"/>
    </xf>
    <xf numFmtId="164" fontId="0" fillId="12" borderId="6" xfId="0" applyNumberFormat="1" applyFont="1" applyFill="1" applyBorder="1" applyAlignment="1">
      <alignment horizontal="center" vertical="center"/>
    </xf>
    <xf numFmtId="164" fontId="31" fillId="6" borderId="6" xfId="0" applyNumberFormat="1" applyFont="1" applyFill="1" applyBorder="1" applyAlignment="1">
      <alignment horizontal="center" vertical="center"/>
    </xf>
    <xf numFmtId="164" fontId="31" fillId="5" borderId="6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164" fontId="20" fillId="5" borderId="1" xfId="0" applyNumberFormat="1" applyFont="1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33" fillId="19" borderId="9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0" fontId="26" fillId="20" borderId="1" xfId="0" applyFont="1" applyFill="1" applyBorder="1" applyAlignment="1">
      <alignment horizontal="left" vertical="center"/>
    </xf>
    <xf numFmtId="0" fontId="35" fillId="20" borderId="1" xfId="0" applyFont="1" applyFill="1" applyBorder="1" applyAlignment="1">
      <alignment horizontal="left" vertical="center"/>
    </xf>
    <xf numFmtId="164" fontId="37" fillId="20" borderId="1" xfId="0" applyNumberFormat="1" applyFont="1" applyFill="1" applyBorder="1" applyAlignment="1">
      <alignment horizontal="center" vertical="center"/>
    </xf>
    <xf numFmtId="0" fontId="33" fillId="19" borderId="1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14" fontId="36" fillId="5" borderId="1" xfId="0" applyNumberFormat="1" applyFont="1" applyFill="1" applyBorder="1" applyAlignment="1">
      <alignment horizontal="left" vertical="center"/>
    </xf>
    <xf numFmtId="14" fontId="0" fillId="5" borderId="2" xfId="0" applyNumberFormat="1" applyFont="1" applyFill="1" applyBorder="1" applyAlignment="1">
      <alignment horizontal="left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left" vertical="center"/>
    </xf>
    <xf numFmtId="165" fontId="38" fillId="16" borderId="6" xfId="0" applyNumberFormat="1" applyFont="1" applyFill="1" applyBorder="1" applyAlignment="1">
      <alignment horizontal="center" vertical="center"/>
    </xf>
    <xf numFmtId="0" fontId="38" fillId="16" borderId="6" xfId="0" applyFont="1" applyFill="1" applyBorder="1" applyAlignment="1">
      <alignment horizontal="center" vertical="center"/>
    </xf>
    <xf numFmtId="0" fontId="39" fillId="16" borderId="6" xfId="0" applyFont="1" applyFill="1" applyBorder="1" applyAlignment="1">
      <alignment horizontal="center" vertical="center"/>
    </xf>
    <xf numFmtId="18" fontId="39" fillId="16" borderId="6" xfId="0" applyNumberFormat="1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9" fillId="21" borderId="6" xfId="0" applyFont="1" applyFill="1" applyBorder="1" applyAlignment="1">
      <alignment horizontal="center" vertical="center"/>
    </xf>
    <xf numFmtId="165" fontId="30" fillId="22" borderId="6" xfId="0" applyNumberFormat="1" applyFont="1" applyFill="1" applyBorder="1" applyAlignment="1">
      <alignment horizontal="center" vertical="center"/>
    </xf>
    <xf numFmtId="0" fontId="25" fillId="22" borderId="6" xfId="0" applyFont="1" applyFill="1" applyBorder="1" applyAlignment="1">
      <alignment horizontal="center" vertical="center"/>
    </xf>
    <xf numFmtId="0" fontId="31" fillId="22" borderId="6" xfId="0" applyFont="1" applyFill="1" applyBorder="1" applyAlignment="1">
      <alignment horizontal="center" vertical="center"/>
    </xf>
    <xf numFmtId="0" fontId="26" fillId="22" borderId="6" xfId="0" applyFont="1" applyFill="1" applyBorder="1" applyAlignment="1">
      <alignment horizontal="left" vertical="center"/>
    </xf>
    <xf numFmtId="0" fontId="32" fillId="22" borderId="6" xfId="0" applyFont="1" applyFill="1" applyBorder="1" applyAlignment="1">
      <alignment horizontal="left" vertical="center"/>
    </xf>
    <xf numFmtId="0" fontId="0" fillId="22" borderId="6" xfId="0" applyFont="1" applyFill="1" applyBorder="1" applyAlignment="1">
      <alignment horizontal="center" vertical="center"/>
    </xf>
    <xf numFmtId="164" fontId="31" fillId="22" borderId="6" xfId="0" applyNumberFormat="1" applyFont="1" applyFill="1" applyBorder="1" applyAlignment="1">
      <alignment horizontal="center" vertical="center"/>
    </xf>
    <xf numFmtId="164" fontId="0" fillId="22" borderId="6" xfId="0" applyNumberFormat="1" applyFont="1" applyFill="1" applyBorder="1" applyAlignment="1">
      <alignment horizontal="center" vertical="center"/>
    </xf>
    <xf numFmtId="0" fontId="42" fillId="10" borderId="6" xfId="0" applyFont="1" applyFill="1" applyBorder="1" applyAlignment="1">
      <alignment horizontal="center" vertical="center"/>
    </xf>
    <xf numFmtId="0" fontId="41" fillId="21" borderId="6" xfId="0" applyFont="1" applyFill="1" applyBorder="1" applyAlignment="1">
      <alignment horizontal="center" vertical="center"/>
    </xf>
    <xf numFmtId="0" fontId="19" fillId="23" borderId="1" xfId="0" applyFont="1" applyFill="1" applyBorder="1"/>
    <xf numFmtId="14" fontId="20" fillId="23" borderId="1" xfId="0" applyNumberFormat="1" applyFont="1" applyFill="1" applyBorder="1"/>
    <xf numFmtId="0" fontId="23" fillId="23" borderId="1" xfId="0" applyFont="1" applyFill="1" applyBorder="1"/>
    <xf numFmtId="0" fontId="20" fillId="23" borderId="1" xfId="0" applyFont="1" applyFill="1" applyBorder="1" applyAlignment="1">
      <alignment horizontal="center" vertical="center"/>
    </xf>
    <xf numFmtId="164" fontId="20" fillId="23" borderId="1" xfId="0" applyNumberFormat="1" applyFont="1" applyFill="1" applyBorder="1" applyAlignment="1">
      <alignment horizontal="left"/>
    </xf>
    <xf numFmtId="164" fontId="20" fillId="23" borderId="2" xfId="0" applyNumberFormat="1" applyFont="1" applyFill="1" applyBorder="1" applyAlignment="1">
      <alignment horizontal="left"/>
    </xf>
    <xf numFmtId="164" fontId="21" fillId="23" borderId="2" xfId="0" applyNumberFormat="1" applyFont="1" applyFill="1" applyBorder="1" applyAlignment="1">
      <alignment horizontal="left"/>
    </xf>
    <xf numFmtId="165" fontId="38" fillId="24" borderId="6" xfId="0" applyNumberFormat="1" applyFont="1" applyFill="1" applyBorder="1" applyAlignment="1">
      <alignment horizontal="center" vertical="center"/>
    </xf>
    <xf numFmtId="0" fontId="38" fillId="24" borderId="6" xfId="0" applyFont="1" applyFill="1" applyBorder="1" applyAlignment="1">
      <alignment horizontal="center" vertical="center"/>
    </xf>
    <xf numFmtId="0" fontId="39" fillId="24" borderId="6" xfId="0" applyFont="1" applyFill="1" applyBorder="1" applyAlignment="1">
      <alignment horizontal="center" vertical="center"/>
    </xf>
    <xf numFmtId="0" fontId="26" fillId="24" borderId="6" xfId="0" applyFont="1" applyFill="1" applyBorder="1" applyAlignment="1">
      <alignment horizontal="left" vertical="center"/>
    </xf>
    <xf numFmtId="0" fontId="40" fillId="24" borderId="6" xfId="0" applyFont="1" applyFill="1" applyBorder="1" applyAlignment="1">
      <alignment horizontal="left" vertical="center"/>
    </xf>
    <xf numFmtId="0" fontId="41" fillId="24" borderId="6" xfId="0" applyFont="1" applyFill="1" applyBorder="1" applyAlignment="1">
      <alignment horizontal="center" vertical="center"/>
    </xf>
    <xf numFmtId="18" fontId="39" fillId="24" borderId="6" xfId="0" applyNumberFormat="1" applyFont="1" applyFill="1" applyBorder="1" applyAlignment="1">
      <alignment horizontal="center" vertical="center"/>
    </xf>
    <xf numFmtId="18" fontId="41" fillId="24" borderId="6" xfId="0" applyNumberFormat="1" applyFont="1" applyFill="1" applyBorder="1" applyAlignment="1">
      <alignment horizontal="center" vertical="center"/>
    </xf>
    <xf numFmtId="0" fontId="42" fillId="24" borderId="6" xfId="0" applyFont="1" applyFill="1" applyBorder="1" applyAlignment="1">
      <alignment horizontal="center" vertical="center"/>
    </xf>
    <xf numFmtId="0" fontId="43" fillId="24" borderId="6" xfId="0" applyFont="1" applyFill="1" applyBorder="1" applyAlignment="1">
      <alignment horizontal="left" vertical="center"/>
    </xf>
    <xf numFmtId="165" fontId="38" fillId="22" borderId="6" xfId="0" applyNumberFormat="1" applyFont="1" applyFill="1" applyBorder="1" applyAlignment="1">
      <alignment horizontal="center" vertical="center"/>
    </xf>
    <xf numFmtId="0" fontId="42" fillId="22" borderId="6" xfId="0" applyFont="1" applyFill="1" applyBorder="1" applyAlignment="1">
      <alignment horizontal="center" vertical="center"/>
    </xf>
    <xf numFmtId="0" fontId="39" fillId="22" borderId="6" xfId="0" applyFont="1" applyFill="1" applyBorder="1" applyAlignment="1">
      <alignment horizontal="center" vertical="center"/>
    </xf>
    <xf numFmtId="18" fontId="39" fillId="22" borderId="6" xfId="0" applyNumberFormat="1" applyFont="1" applyFill="1" applyBorder="1" applyAlignment="1">
      <alignment horizontal="center" vertical="center"/>
    </xf>
    <xf numFmtId="0" fontId="38" fillId="22" borderId="6" xfId="0" applyFont="1" applyFill="1" applyBorder="1" applyAlignment="1">
      <alignment horizontal="center" vertical="center"/>
    </xf>
    <xf numFmtId="0" fontId="19" fillId="22" borderId="1" xfId="0" applyFont="1" applyFill="1" applyBorder="1"/>
    <xf numFmtId="14" fontId="20" fillId="22" borderId="1" xfId="0" applyNumberFormat="1" applyFont="1" applyFill="1" applyBorder="1"/>
    <xf numFmtId="0" fontId="23" fillId="22" borderId="1" xfId="0" applyFont="1" applyFill="1" applyBorder="1"/>
    <xf numFmtId="0" fontId="20" fillId="22" borderId="1" xfId="0" applyFont="1" applyFill="1" applyBorder="1" applyAlignment="1">
      <alignment horizontal="center" vertical="center"/>
    </xf>
    <xf numFmtId="164" fontId="20" fillId="22" borderId="1" xfId="0" applyNumberFormat="1" applyFont="1" applyFill="1" applyBorder="1" applyAlignment="1">
      <alignment horizontal="left"/>
    </xf>
    <xf numFmtId="164" fontId="20" fillId="22" borderId="2" xfId="0" applyNumberFormat="1" applyFont="1" applyFill="1" applyBorder="1" applyAlignment="1">
      <alignment horizontal="left"/>
    </xf>
    <xf numFmtId="164" fontId="21" fillId="22" borderId="2" xfId="0" applyNumberFormat="1" applyFont="1" applyFill="1" applyBorder="1" applyAlignment="1">
      <alignment horizontal="left"/>
    </xf>
    <xf numFmtId="0" fontId="19" fillId="24" borderId="1" xfId="0" applyFont="1" applyFill="1" applyBorder="1"/>
    <xf numFmtId="14" fontId="20" fillId="24" borderId="1" xfId="0" applyNumberFormat="1" applyFont="1" applyFill="1" applyBorder="1"/>
    <xf numFmtId="0" fontId="23" fillId="24" borderId="1" xfId="0" applyFont="1" applyFill="1" applyBorder="1"/>
    <xf numFmtId="0" fontId="20" fillId="24" borderId="1" xfId="0" applyFont="1" applyFill="1" applyBorder="1" applyAlignment="1">
      <alignment horizontal="center" vertical="center"/>
    </xf>
    <xf numFmtId="164" fontId="20" fillId="24" borderId="1" xfId="0" applyNumberFormat="1" applyFont="1" applyFill="1" applyBorder="1" applyAlignment="1">
      <alignment horizontal="left"/>
    </xf>
    <xf numFmtId="164" fontId="20" fillId="24" borderId="2" xfId="0" applyNumberFormat="1" applyFont="1" applyFill="1" applyBorder="1" applyAlignment="1">
      <alignment horizontal="left"/>
    </xf>
    <xf numFmtId="164" fontId="21" fillId="24" borderId="2" xfId="0" applyNumberFormat="1" applyFont="1" applyFill="1" applyBorder="1" applyAlignment="1">
      <alignment horizontal="left"/>
    </xf>
    <xf numFmtId="0" fontId="16" fillId="0" borderId="0" xfId="0" applyFont="1"/>
    <xf numFmtId="165" fontId="44" fillId="16" borderId="6" xfId="0" applyNumberFormat="1" applyFont="1" applyFill="1" applyBorder="1" applyAlignment="1">
      <alignment horizontal="center" vertical="center"/>
    </xf>
    <xf numFmtId="0" fontId="44" fillId="16" borderId="6" xfId="0" applyFont="1" applyFill="1" applyBorder="1" applyAlignment="1">
      <alignment horizontal="center" vertical="center"/>
    </xf>
    <xf numFmtId="0" fontId="45" fillId="16" borderId="6" xfId="0" applyFont="1" applyFill="1" applyBorder="1" applyAlignment="1">
      <alignment horizontal="center" vertical="center"/>
    </xf>
    <xf numFmtId="0" fontId="46" fillId="16" borderId="6" xfId="0" applyFont="1" applyFill="1" applyBorder="1" applyAlignment="1">
      <alignment horizontal="left" vertical="center"/>
    </xf>
    <xf numFmtId="18" fontId="45" fillId="16" borderId="6" xfId="0" applyNumberFormat="1" applyFont="1" applyFill="1" applyBorder="1" applyAlignment="1">
      <alignment horizontal="center" vertical="center"/>
    </xf>
    <xf numFmtId="0" fontId="44" fillId="10" borderId="6" xfId="0" applyFont="1" applyFill="1" applyBorder="1" applyAlignment="1">
      <alignment horizontal="center" vertical="center"/>
    </xf>
    <xf numFmtId="0" fontId="45" fillId="21" borderId="6" xfId="0" applyFont="1" applyFill="1" applyBorder="1" applyAlignment="1">
      <alignment horizontal="center" vertical="center"/>
    </xf>
    <xf numFmtId="0" fontId="17" fillId="25" borderId="4" xfId="0" applyFont="1" applyFill="1" applyBorder="1" applyAlignment="1">
      <alignment horizontal="center" vertical="center"/>
    </xf>
    <xf numFmtId="0" fontId="17" fillId="25" borderId="5" xfId="0" applyFont="1" applyFill="1" applyBorder="1" applyAlignment="1">
      <alignment horizontal="center" vertical="center"/>
    </xf>
    <xf numFmtId="0" fontId="17" fillId="25" borderId="7" xfId="0" applyFont="1" applyFill="1" applyBorder="1" applyAlignment="1">
      <alignment horizontal="center" vertical="center"/>
    </xf>
    <xf numFmtId="165" fontId="25" fillId="0" borderId="14" xfId="0" applyNumberFormat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left" vertical="center"/>
    </xf>
    <xf numFmtId="0" fontId="14" fillId="0" borderId="14" xfId="0" applyNumberFormat="1" applyFont="1" applyFill="1" applyBorder="1" applyAlignment="1">
      <alignment horizontal="center" vertical="center"/>
    </xf>
    <xf numFmtId="164" fontId="14" fillId="0" borderId="14" xfId="0" applyNumberFormat="1" applyFont="1" applyFill="1" applyBorder="1" applyAlignment="1">
      <alignment horizontal="center" vertical="center"/>
    </xf>
    <xf numFmtId="165" fontId="25" fillId="23" borderId="15" xfId="0" applyNumberFormat="1" applyFont="1" applyFill="1" applyBorder="1" applyAlignment="1">
      <alignment horizontal="center" vertical="center"/>
    </xf>
    <xf numFmtId="0" fontId="25" fillId="23" borderId="15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26" fillId="23" borderId="15" xfId="0" applyFont="1" applyFill="1" applyBorder="1" applyAlignment="1">
      <alignment horizontal="left" vertical="center"/>
    </xf>
    <xf numFmtId="0" fontId="15" fillId="23" borderId="15" xfId="0" applyFont="1" applyFill="1" applyBorder="1" applyAlignment="1">
      <alignment horizontal="center" vertical="center"/>
    </xf>
    <xf numFmtId="164" fontId="0" fillId="23" borderId="15" xfId="0" applyNumberFormat="1" applyFont="1" applyFill="1" applyBorder="1" applyAlignment="1">
      <alignment horizontal="center" vertical="center"/>
    </xf>
    <xf numFmtId="164" fontId="15" fillId="23" borderId="15" xfId="0" applyNumberFormat="1" applyFont="1" applyFill="1" applyBorder="1" applyAlignment="1">
      <alignment horizontal="center" vertical="center"/>
    </xf>
    <xf numFmtId="165" fontId="47" fillId="0" borderId="15" xfId="0" applyNumberFormat="1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48" fillId="7" borderId="15" xfId="0" applyFont="1" applyFill="1" applyBorder="1" applyAlignment="1">
      <alignment horizontal="left" vertical="center"/>
    </xf>
    <xf numFmtId="0" fontId="24" fillId="7" borderId="15" xfId="0" applyNumberFormat="1" applyFont="1" applyFill="1" applyBorder="1" applyAlignment="1">
      <alignment horizontal="center" vertical="center"/>
    </xf>
    <xf numFmtId="164" fontId="24" fillId="7" borderId="15" xfId="0" applyNumberFormat="1" applyFont="1" applyFill="1" applyBorder="1" applyAlignment="1">
      <alignment horizontal="center" vertical="center"/>
    </xf>
    <xf numFmtId="164" fontId="25" fillId="23" borderId="15" xfId="0" applyNumberFormat="1" applyFont="1" applyFill="1" applyBorder="1" applyAlignment="1">
      <alignment horizontal="center" vertical="center"/>
    </xf>
    <xf numFmtId="0" fontId="47" fillId="0" borderId="15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left" vertical="center"/>
    </xf>
    <xf numFmtId="0" fontId="25" fillId="0" borderId="15" xfId="0" applyFont="1" applyFill="1" applyBorder="1" applyAlignment="1">
      <alignment horizontal="center" vertical="center"/>
    </xf>
    <xf numFmtId="165" fontId="25" fillId="0" borderId="16" xfId="0" applyNumberFormat="1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5" fillId="2" borderId="17" xfId="0" applyFont="1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4" fillId="0" borderId="17" xfId="0" applyFont="1" applyBorder="1" applyAlignment="1">
      <alignment horizontal="left"/>
    </xf>
    <xf numFmtId="0" fontId="0" fillId="0" borderId="17" xfId="0" applyBorder="1" applyAlignment="1">
      <alignment horizontal="left"/>
    </xf>
    <xf numFmtId="165" fontId="47" fillId="22" borderId="15" xfId="0" applyNumberFormat="1" applyFont="1" applyFill="1" applyBorder="1" applyAlignment="1">
      <alignment horizontal="center" vertical="center"/>
    </xf>
    <xf numFmtId="0" fontId="47" fillId="22" borderId="15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26" fillId="22" borderId="15" xfId="0" applyFont="1" applyFill="1" applyBorder="1" applyAlignment="1">
      <alignment horizontal="left" vertical="center"/>
    </xf>
    <xf numFmtId="0" fontId="14" fillId="22" borderId="15" xfId="0" applyNumberFormat="1" applyFont="1" applyFill="1" applyBorder="1" applyAlignment="1">
      <alignment horizontal="center" vertical="center"/>
    </xf>
    <xf numFmtId="164" fontId="14" fillId="22" borderId="15" xfId="0" applyNumberFormat="1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48" fillId="7" borderId="15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/>
    </xf>
    <xf numFmtId="165" fontId="47" fillId="23" borderId="15" xfId="0" applyNumberFormat="1" applyFont="1" applyFill="1" applyBorder="1" applyAlignment="1">
      <alignment horizontal="center" vertical="center"/>
    </xf>
    <xf numFmtId="0" fontId="47" fillId="23" borderId="15" xfId="0" applyFont="1" applyFill="1" applyBorder="1" applyAlignment="1">
      <alignment horizontal="center" vertical="center"/>
    </xf>
    <xf numFmtId="0" fontId="50" fillId="23" borderId="15" xfId="0" applyFont="1" applyFill="1" applyBorder="1" applyAlignment="1">
      <alignment horizontal="center" vertical="center"/>
    </xf>
    <xf numFmtId="0" fontId="46" fillId="23" borderId="15" xfId="0" applyFont="1" applyFill="1" applyBorder="1" applyAlignment="1">
      <alignment horizontal="left" vertical="center"/>
    </xf>
    <xf numFmtId="0" fontId="13" fillId="23" borderId="15" xfId="0" applyFont="1" applyFill="1" applyBorder="1" applyAlignment="1">
      <alignment horizontal="center" vertical="center"/>
    </xf>
    <xf numFmtId="0" fontId="50" fillId="23" borderId="15" xfId="0" applyNumberFormat="1" applyFont="1" applyFill="1" applyBorder="1" applyAlignment="1">
      <alignment horizontal="center" vertical="center"/>
    </xf>
    <xf numFmtId="164" fontId="50" fillId="23" borderId="15" xfId="0" applyNumberFormat="1" applyFont="1" applyFill="1" applyBorder="1" applyAlignment="1">
      <alignment horizontal="center" vertical="center"/>
    </xf>
    <xf numFmtId="164" fontId="13" fillId="23" borderId="15" xfId="0" applyNumberFormat="1" applyFont="1" applyFill="1" applyBorder="1" applyAlignment="1">
      <alignment horizontal="center" vertical="center"/>
    </xf>
    <xf numFmtId="0" fontId="12" fillId="23" borderId="15" xfId="0" applyFont="1" applyFill="1" applyBorder="1" applyAlignment="1">
      <alignment horizontal="center" vertical="center"/>
    </xf>
    <xf numFmtId="0" fontId="12" fillId="23" borderId="15" xfId="0" applyNumberFormat="1" applyFont="1" applyFill="1" applyBorder="1" applyAlignment="1">
      <alignment horizontal="center" vertical="center"/>
    </xf>
    <xf numFmtId="164" fontId="12" fillId="23" borderId="15" xfId="0" applyNumberFormat="1" applyFont="1" applyFill="1" applyBorder="1" applyAlignment="1">
      <alignment horizontal="center" vertical="center"/>
    </xf>
    <xf numFmtId="165" fontId="25" fillId="22" borderId="15" xfId="0" applyNumberFormat="1" applyFont="1" applyFill="1" applyBorder="1" applyAlignment="1">
      <alignment horizontal="center" vertical="center"/>
    </xf>
    <xf numFmtId="0" fontId="11" fillId="22" borderId="15" xfId="0" applyFont="1" applyFill="1" applyBorder="1" applyAlignment="1">
      <alignment horizontal="center" vertical="center"/>
    </xf>
    <xf numFmtId="0" fontId="12" fillId="22" borderId="15" xfId="0" applyFont="1" applyFill="1" applyBorder="1" applyAlignment="1">
      <alignment horizontal="center" vertical="center"/>
    </xf>
    <xf numFmtId="0" fontId="12" fillId="22" borderId="15" xfId="0" applyNumberFormat="1" applyFont="1" applyFill="1" applyBorder="1" applyAlignment="1">
      <alignment horizontal="center" vertical="center"/>
    </xf>
    <xf numFmtId="164" fontId="12" fillId="22" borderId="15" xfId="0" applyNumberFormat="1" applyFont="1" applyFill="1" applyBorder="1" applyAlignment="1">
      <alignment horizontal="center" vertical="center"/>
    </xf>
    <xf numFmtId="0" fontId="46" fillId="22" borderId="15" xfId="0" applyFont="1" applyFill="1" applyBorder="1" applyAlignment="1">
      <alignment horizontal="left" vertical="center"/>
    </xf>
    <xf numFmtId="0" fontId="50" fillId="22" borderId="15" xfId="0" applyNumberFormat="1" applyFont="1" applyFill="1" applyBorder="1" applyAlignment="1">
      <alignment horizontal="center" vertical="center"/>
    </xf>
    <xf numFmtId="164" fontId="50" fillId="22" borderId="15" xfId="0" applyNumberFormat="1" applyFont="1" applyFill="1" applyBorder="1" applyAlignment="1">
      <alignment horizontal="center" vertical="center"/>
    </xf>
    <xf numFmtId="0" fontId="50" fillId="22" borderId="15" xfId="0" applyFont="1" applyFill="1" applyBorder="1" applyAlignment="1">
      <alignment horizontal="center" vertical="center"/>
    </xf>
    <xf numFmtId="0" fontId="11" fillId="22" borderId="15" xfId="0" applyNumberFormat="1" applyFont="1" applyFill="1" applyBorder="1" applyAlignment="1">
      <alignment horizontal="center" vertical="center"/>
    </xf>
    <xf numFmtId="164" fontId="11" fillId="22" borderId="15" xfId="0" applyNumberFormat="1" applyFont="1" applyFill="1" applyBorder="1" applyAlignment="1">
      <alignment horizontal="center" vertical="center"/>
    </xf>
    <xf numFmtId="0" fontId="10" fillId="22" borderId="15" xfId="0" applyFont="1" applyFill="1" applyBorder="1" applyAlignment="1">
      <alignment horizontal="center" vertical="center"/>
    </xf>
    <xf numFmtId="0" fontId="11" fillId="23" borderId="15" xfId="0" applyFont="1" applyFill="1" applyBorder="1" applyAlignment="1">
      <alignment horizontal="center" vertical="center"/>
    </xf>
    <xf numFmtId="0" fontId="10" fillId="23" borderId="15" xfId="0" applyFont="1" applyFill="1" applyBorder="1" applyAlignment="1">
      <alignment horizontal="center" vertical="center"/>
    </xf>
    <xf numFmtId="0" fontId="9" fillId="23" borderId="15" xfId="0" applyFont="1" applyFill="1" applyBorder="1" applyAlignment="1">
      <alignment horizontal="center" vertical="center"/>
    </xf>
    <xf numFmtId="0" fontId="10" fillId="23" borderId="15" xfId="0" applyNumberFormat="1" applyFont="1" applyFill="1" applyBorder="1" applyAlignment="1">
      <alignment horizontal="center" vertical="center"/>
    </xf>
    <xf numFmtId="164" fontId="10" fillId="23" borderId="15" xfId="0" applyNumberFormat="1" applyFont="1" applyFill="1" applyBorder="1" applyAlignment="1">
      <alignment horizontal="center" vertical="center"/>
    </xf>
    <xf numFmtId="164" fontId="9" fillId="23" borderId="15" xfId="0" applyNumberFormat="1" applyFont="1" applyFill="1" applyBorder="1" applyAlignment="1">
      <alignment horizontal="center" vertical="center"/>
    </xf>
    <xf numFmtId="0" fontId="9" fillId="23" borderId="15" xfId="0" applyNumberFormat="1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164" fontId="8" fillId="22" borderId="15" xfId="0" applyNumberFormat="1" applyFont="1" applyFill="1" applyBorder="1" applyAlignment="1">
      <alignment horizontal="center" vertical="center"/>
    </xf>
    <xf numFmtId="0" fontId="8" fillId="22" borderId="15" xfId="0" applyNumberFormat="1" applyFont="1" applyFill="1" applyBorder="1" applyAlignment="1">
      <alignment horizontal="center" vertical="center"/>
    </xf>
    <xf numFmtId="0" fontId="50" fillId="0" borderId="15" xfId="0" applyFont="1" applyFill="1" applyBorder="1" applyAlignment="1">
      <alignment horizontal="center" vertical="center"/>
    </xf>
    <xf numFmtId="0" fontId="50" fillId="0" borderId="15" xfId="0" applyNumberFormat="1" applyFont="1" applyFill="1" applyBorder="1" applyAlignment="1">
      <alignment horizontal="center" vertical="center"/>
    </xf>
    <xf numFmtId="164" fontId="50" fillId="0" borderId="15" xfId="0" applyNumberFormat="1" applyFont="1" applyFill="1" applyBorder="1" applyAlignment="1">
      <alignment horizontal="center" vertical="center"/>
    </xf>
    <xf numFmtId="0" fontId="8" fillId="23" borderId="15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8" fillId="23" borderId="15" xfId="0" applyNumberFormat="1" applyFont="1" applyFill="1" applyBorder="1" applyAlignment="1">
      <alignment horizontal="center" vertical="center"/>
    </xf>
    <xf numFmtId="164" fontId="8" fillId="23" borderId="15" xfId="0" applyNumberFormat="1" applyFont="1" applyFill="1" applyBorder="1" applyAlignment="1">
      <alignment horizontal="center" vertical="center"/>
    </xf>
    <xf numFmtId="164" fontId="7" fillId="23" borderId="15" xfId="0" applyNumberFormat="1" applyFont="1" applyFill="1" applyBorder="1" applyAlignment="1">
      <alignment horizontal="center" vertical="center"/>
    </xf>
    <xf numFmtId="0" fontId="7" fillId="23" borderId="15" xfId="0" applyNumberFormat="1" applyFont="1" applyFill="1" applyBorder="1" applyAlignment="1">
      <alignment horizontal="center" vertical="center"/>
    </xf>
    <xf numFmtId="0" fontId="6" fillId="22" borderId="15" xfId="0" applyFont="1" applyFill="1" applyBorder="1" applyAlignment="1">
      <alignment horizontal="center" vertical="center"/>
    </xf>
    <xf numFmtId="0" fontId="7" fillId="22" borderId="15" xfId="0" applyFont="1" applyFill="1" applyBorder="1" applyAlignment="1">
      <alignment horizontal="center" vertical="center"/>
    </xf>
    <xf numFmtId="0" fontId="7" fillId="22" borderId="15" xfId="0" applyNumberFormat="1" applyFont="1" applyFill="1" applyBorder="1" applyAlignment="1">
      <alignment horizontal="center" vertical="center"/>
    </xf>
    <xf numFmtId="164" fontId="6" fillId="22" borderId="15" xfId="0" applyNumberFormat="1" applyFont="1" applyFill="1" applyBorder="1" applyAlignment="1">
      <alignment horizontal="center" vertical="center"/>
    </xf>
    <xf numFmtId="164" fontId="7" fillId="22" borderId="15" xfId="0" applyNumberFormat="1" applyFont="1" applyFill="1" applyBorder="1" applyAlignment="1">
      <alignment horizontal="center" vertical="center"/>
    </xf>
    <xf numFmtId="0" fontId="6" fillId="22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left" vertical="center"/>
    </xf>
    <xf numFmtId="0" fontId="6" fillId="23" borderId="1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5" xfId="0" applyNumberFormat="1" applyFont="1" applyFill="1" applyBorder="1" applyAlignment="1">
      <alignment horizontal="center" vertical="center"/>
    </xf>
    <xf numFmtId="164" fontId="5" fillId="23" borderId="15" xfId="0" applyNumberFormat="1" applyFont="1" applyFill="1" applyBorder="1" applyAlignment="1">
      <alignment horizontal="center" vertical="center"/>
    </xf>
    <xf numFmtId="0" fontId="4" fillId="23" borderId="15" xfId="0" applyFont="1" applyFill="1" applyBorder="1" applyAlignment="1">
      <alignment horizontal="center" vertical="center"/>
    </xf>
    <xf numFmtId="0" fontId="4" fillId="23" borderId="15" xfId="0" applyNumberFormat="1" applyFont="1" applyFill="1" applyBorder="1" applyAlignment="1">
      <alignment horizontal="center" vertical="center"/>
    </xf>
    <xf numFmtId="164" fontId="4" fillId="23" borderId="15" xfId="0" applyNumberFormat="1" applyFont="1" applyFill="1" applyBorder="1" applyAlignment="1">
      <alignment horizontal="center" vertical="center"/>
    </xf>
    <xf numFmtId="0" fontId="3" fillId="22" borderId="15" xfId="0" applyFont="1" applyFill="1" applyBorder="1" applyAlignment="1">
      <alignment horizontal="center" vertical="center"/>
    </xf>
    <xf numFmtId="0" fontId="3" fillId="22" borderId="15" xfId="0" applyNumberFormat="1" applyFont="1" applyFill="1" applyBorder="1" applyAlignment="1">
      <alignment horizontal="center" vertical="center"/>
    </xf>
    <xf numFmtId="164" fontId="3" fillId="22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4" fontId="34" fillId="0" borderId="11" xfId="0" applyNumberFormat="1" applyFont="1" applyBorder="1" applyAlignment="1">
      <alignment horizontal="center" vertical="center"/>
    </xf>
    <xf numFmtId="14" fontId="34" fillId="0" borderId="4" xfId="0" applyNumberFormat="1" applyFont="1" applyBorder="1" applyAlignment="1">
      <alignment horizontal="center" vertical="center"/>
    </xf>
    <xf numFmtId="14" fontId="34" fillId="0" borderId="9" xfId="0" applyNumberFormat="1" applyFont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49" fillId="12" borderId="17" xfId="0" applyFont="1" applyFill="1" applyBorder="1" applyAlignment="1">
      <alignment horizontal="center" vertical="center"/>
    </xf>
    <xf numFmtId="0" fontId="29" fillId="0" borderId="0" xfId="0" applyFont="1"/>
    <xf numFmtId="0" fontId="51" fillId="0" borderId="0" xfId="0" applyFont="1"/>
    <xf numFmtId="0" fontId="1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5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D243"/>
      </font>
      <fill>
        <patternFill>
          <bgColor rgb="FF0070C0"/>
        </patternFill>
      </fill>
    </dxf>
    <dxf>
      <font>
        <b/>
        <i val="0"/>
        <color theme="0"/>
      </font>
      <fill>
        <patternFill patternType="lightUp">
          <bgColor rgb="FFFF0000"/>
        </patternFill>
      </fill>
    </dxf>
    <dxf>
      <font>
        <b/>
        <i val="0"/>
      </font>
      <fill>
        <patternFill patternType="solid">
          <bgColor theme="9" tint="0.3999450666829432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darkUp"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darkUp">
          <bgColor rgb="FF00B0F0"/>
        </patternFill>
      </fill>
    </dxf>
    <dxf>
      <fill>
        <patternFill patternType="solid"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D39C4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D39C4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D39C4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border outline="0">
        <bottom style="hair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onsolas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bgColor theme="9" tint="0.79995117038483843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bgColor theme="9" tint="0.79995117038483843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u val="none"/>
        <sz val="11"/>
        <color theme="1"/>
        <name val="Calibri"/>
        <scheme val="none"/>
      </font>
      <fill>
        <patternFill patternType="solid">
          <bgColor rgb="FF92D050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u val="none"/>
        <sz val="11"/>
        <color theme="1"/>
        <name val="Calibri"/>
        <scheme val="none"/>
      </font>
      <fill>
        <patternFill patternType="solid">
          <bgColor rgb="FF92D050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3" formatCode="hh:mm\ AM/PM"/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3" formatCode="hh:mm\ AM/PM"/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3" formatCode="hh:mm\ AM/PM"/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3" formatCode="hh:mm\ AM/PM"/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3" formatCode="hh:mm\ AM/PM"/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rgb="FF1D39C4"/>
        <name val="Arial"/>
        <scheme val="none"/>
      </font>
      <fill>
        <patternFill patternType="solid">
          <bgColor rgb="FFFEF2EC"/>
        </patternFill>
      </fill>
      <alignment horizontal="lef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rgb="FF1D39C4"/>
        <name val="Arial"/>
        <scheme val="none"/>
      </font>
      <fill>
        <patternFill patternType="solid">
          <bgColor rgb="FFFEF2EC"/>
        </patternFill>
      </fill>
      <alignment horizontal="lef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rgb="FF1D39C4"/>
        <name val="Arial"/>
        <scheme val="none"/>
      </font>
      <fill>
        <patternFill patternType="solid">
          <bgColor rgb="FFFEF2EC"/>
        </patternFill>
      </fill>
      <alignment horizontal="lef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u val="none"/>
        <sz val="11"/>
        <color theme="1"/>
        <name val="Calibri"/>
        <scheme val="none"/>
      </font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u val="none"/>
        <sz val="11"/>
        <color theme="1"/>
        <name val="Calibri"/>
        <scheme val="none"/>
      </font>
      <numFmt numFmtId="165" formatCode="[$-F800]dddd\,\ mmmm\ dd\,\ yyyy"/>
      <fill>
        <patternFill patternType="solid">
          <bgColor rgb="FFFEF2EC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strike val="0"/>
        <u val="none"/>
        <sz val="11"/>
        <color theme="9" tint="-0.249977111117893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left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numFmt numFmtId="23" formatCode="hh:mm\ AM/PM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Arial"/>
        <scheme val="none"/>
      </font>
      <numFmt numFmtId="0" formatCode="General"/>
      <fill>
        <patternFill patternType="solid">
          <bgColor theme="5" tint="0.79995117038483843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fill>
        <patternFill patternType="solid">
          <bgColor theme="5" tint="0.79995117038483843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D243"/>
      <color rgb="FF0000FF"/>
      <color rgb="FFFF6969"/>
      <color rgb="FFFEF2EC"/>
      <color rgb="FFFEF8F4"/>
      <color rgb="FFF97777"/>
      <color rgb="FFFF3737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-07-2025"/>
      <sheetName val="12-07-2025"/>
      <sheetName val="14-07-2025"/>
      <sheetName val="15-07-2025"/>
    </sheetNames>
    <sheetDataSet>
      <sheetData sheetId="0" refreshError="1">
        <row r="2">
          <cell r="A2">
            <v>1</v>
          </cell>
          <cell r="B2" t="str">
            <v>MB</v>
          </cell>
          <cell r="C2" t="str">
            <v>LMH54477</v>
          </cell>
          <cell r="D2" t="str">
            <v>Uploaded</v>
          </cell>
        </row>
        <row r="3">
          <cell r="A3">
            <v>2</v>
          </cell>
          <cell r="B3" t="str">
            <v>Khushbu</v>
          </cell>
          <cell r="C3" t="str">
            <v>LMH54387</v>
          </cell>
          <cell r="D3" t="str">
            <v>Uploaded</v>
          </cell>
        </row>
        <row r="4">
          <cell r="A4">
            <v>3</v>
          </cell>
          <cell r="B4" t="str">
            <v>Sushir</v>
          </cell>
          <cell r="C4" t="str">
            <v>RSSEMH11342</v>
          </cell>
          <cell r="D4" t="str">
            <v>Uploaded</v>
          </cell>
        </row>
        <row r="5">
          <cell r="A5">
            <v>4</v>
          </cell>
          <cell r="B5" t="str">
            <v>Mayank</v>
          </cell>
          <cell r="C5" t="str">
            <v>RSSEMH11353</v>
          </cell>
          <cell r="D5" t="str">
            <v>Uploaded</v>
          </cell>
        </row>
        <row r="6">
          <cell r="A6">
            <v>5</v>
          </cell>
          <cell r="B6" t="str">
            <v>Pratham</v>
          </cell>
          <cell r="C6" t="str">
            <v>RSSEMP8736</v>
          </cell>
          <cell r="D6" t="str">
            <v>Uploaded</v>
          </cell>
        </row>
        <row r="7">
          <cell r="A7">
            <v>6</v>
          </cell>
          <cell r="B7" t="str">
            <v>MB</v>
          </cell>
          <cell r="C7" t="str">
            <v>RSSEGJ1693</v>
          </cell>
          <cell r="D7" t="str">
            <v>Uploaded</v>
          </cell>
        </row>
        <row r="8">
          <cell r="A8">
            <v>7</v>
          </cell>
          <cell r="B8" t="str">
            <v>Sushir</v>
          </cell>
          <cell r="C8" t="str">
            <v>RSSEUP3300</v>
          </cell>
          <cell r="D8" t="str">
            <v>Uploaded</v>
          </cell>
        </row>
        <row r="9">
          <cell r="A9">
            <v>8</v>
          </cell>
          <cell r="B9" t="str">
            <v>MZ</v>
          </cell>
          <cell r="C9" t="str">
            <v>RSSEUP3291</v>
          </cell>
          <cell r="D9" t="str">
            <v>Uploaded</v>
          </cell>
        </row>
        <row r="10">
          <cell r="A10">
            <v>9</v>
          </cell>
          <cell r="B10" t="str">
            <v>Jaimin</v>
          </cell>
          <cell r="C10" t="str">
            <v>RSSEMH11411</v>
          </cell>
          <cell r="D10" t="str">
            <v>Uploaded</v>
          </cell>
        </row>
        <row r="11">
          <cell r="A11">
            <v>10</v>
          </cell>
          <cell r="B11" t="str">
            <v>Raj</v>
          </cell>
          <cell r="C11" t="str">
            <v>RSSEMH11377</v>
          </cell>
          <cell r="D11" t="str">
            <v>DEV Reject</v>
          </cell>
        </row>
        <row r="12">
          <cell r="A12">
            <v>11</v>
          </cell>
          <cell r="B12" t="str">
            <v>Mayank</v>
          </cell>
          <cell r="C12" t="str">
            <v>RSSEMH9170</v>
          </cell>
          <cell r="D12" t="str">
            <v>Uploaded</v>
          </cell>
        </row>
        <row r="13">
          <cell r="A13">
            <v>12</v>
          </cell>
          <cell r="B13" t="str">
            <v>MZ</v>
          </cell>
          <cell r="C13" t="str">
            <v>RSSEMH11370</v>
          </cell>
          <cell r="D13" t="str">
            <v>Uploaded</v>
          </cell>
        </row>
        <row r="14">
          <cell r="A14">
            <v>13</v>
          </cell>
          <cell r="B14" t="str">
            <v>Jaimin</v>
          </cell>
          <cell r="C14" t="str">
            <v>RSSEMH11277</v>
          </cell>
          <cell r="D14" t="str">
            <v>Uploaded</v>
          </cell>
        </row>
        <row r="15">
          <cell r="A15">
            <v>14</v>
          </cell>
          <cell r="B15" t="str">
            <v>Sushir</v>
          </cell>
          <cell r="C15" t="str">
            <v>RSSEMH11400</v>
          </cell>
          <cell r="D15" t="str">
            <v>Uploaded</v>
          </cell>
        </row>
        <row r="16">
          <cell r="A16">
            <v>15</v>
          </cell>
          <cell r="B16" t="str">
            <v>MB</v>
          </cell>
          <cell r="C16" t="str">
            <v>RSSEMH11390</v>
          </cell>
          <cell r="D16" t="str">
            <v>Uploaded</v>
          </cell>
        </row>
        <row r="17">
          <cell r="A17">
            <v>16</v>
          </cell>
          <cell r="B17" t="str">
            <v>Pratham</v>
          </cell>
          <cell r="C17" t="str">
            <v>RSSEMH11406</v>
          </cell>
          <cell r="D17" t="str">
            <v>Uploaded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B1:O11">
  <autoFilter ref="B1:O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Sr.NO" totalsRowLabel="Total" dataDxfId="154"/>
    <tableColumn id="2" name="ID" dataDxfId="153"/>
    <tableColumn id="14" name="NAME" dataDxfId="152"/>
    <tableColumn id="15" name="ID_NAME" dataDxfId="151">
      <calculatedColumnFormula>Table1[[#This Row],[ID]]&amp;"_"&amp;Table1[[#This Row],[NAME]]</calculatedColumnFormula>
    </tableColumn>
    <tableColumn id="3" name="State" dataDxfId="150"/>
    <tableColumn id="4" name="Capacity (KW)" dataDxfId="149"/>
    <tableColumn id="5" name="In time" dataDxfId="148"/>
    <tableColumn id="6" name="Out time" dataDxfId="147"/>
    <tableColumn id="10" name="Duration" dataDxfId="146">
      <calculatedColumnFormula>INT((I2-H2)*24)&amp;" hrs "&amp;ROUND(MOD((I2-H2)*1440,60),0)&amp;" mins"</calculatedColumnFormula>
    </tableColumn>
    <tableColumn id="7" name="Hold" dataDxfId="145"/>
    <tableColumn id="8" name="Remark_01" dataDxfId="144"/>
    <tableColumn id="12" name="Remark_02" dataDxfId="143"/>
    <tableColumn id="9" name="OMS" totalsRowFunction="count" dataDxfId="142"/>
    <tableColumn id="11" name="AWS" dataDxfId="14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R140" totalsRowShown="0">
  <autoFilter ref="A1:R1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Date" dataDxfId="140"/>
    <tableColumn id="2" name="Sr.NO" dataDxfId="139">
      <calculatedColumnFormula>B1+1</calculatedColumnFormula>
    </tableColumn>
    <tableColumn id="18" name="Re" dataDxfId="138"/>
    <tableColumn id="3" name="ID" dataDxfId="137"/>
    <tableColumn id="4" name="NAME" dataDxfId="136"/>
    <tableColumn id="5" name="ID_NAME" dataDxfId="135">
      <calculatedColumnFormula>D2&amp;"_"&amp;E2</calculatedColumnFormula>
    </tableColumn>
    <tableColumn id="6" name="State" dataDxfId="134"/>
    <tableColumn id="7" name="(KW)" dataDxfId="133"/>
    <tableColumn id="8" name="In" dataDxfId="132"/>
    <tableColumn id="9" name="Out" dataDxfId="131"/>
    <tableColumn id="10" name="Duration" dataDxfId="130">
      <calculatedColumnFormula>INT((J2-I2)*24)&amp;" hrs "&amp;ROUND(MOD((J2-I2)*1440,60),0)&amp;" mins"</calculatedColumnFormula>
    </tableColumn>
    <tableColumn id="17" name="Pre" dataDxfId="129"/>
    <tableColumn id="16" name="Post" dataDxfId="128"/>
    <tableColumn id="11" name="Hold" dataDxfId="127"/>
    <tableColumn id="14" name="OMS" dataDxfId="126"/>
    <tableColumn id="15" name="AWS" dataDxfId="125"/>
    <tableColumn id="12" name="Issue" dataDxfId="124"/>
    <tableColumn id="13" name="Solution" dataDxfId="1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R61" totalsRowShown="0" headerRowDxfId="122" dataDxfId="121" tableBorderDxfId="120">
  <autoFilter ref="A1:R6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Date" dataDxfId="119"/>
    <tableColumn id="2" name="Sr.NO" dataDxfId="118"/>
    <tableColumn id="3" name="Re" dataDxfId="117"/>
    <tableColumn id="4" name="ID" dataDxfId="116"/>
    <tableColumn id="5" name="NAME" dataDxfId="115"/>
    <tableColumn id="6" name="ID_NAME" dataDxfId="114">
      <calculatedColumnFormula>D2&amp;"_"&amp;E2</calculatedColumnFormula>
    </tableColumn>
    <tableColumn id="7" name="State" dataDxfId="113"/>
    <tableColumn id="8" name=" " dataDxfId="112"/>
    <tableColumn id="19" name="Cap." dataDxfId="111">
      <calculatedColumnFormula>Table2[[#This Row],[ ]] &amp; "KW"</calculatedColumnFormula>
    </tableColumn>
    <tableColumn id="9" name="In" dataDxfId="110"/>
    <tableColumn id="10" name="Out" dataDxfId="109"/>
    <tableColumn id="11" name="Duration" dataDxfId="108">
      <calculatedColumnFormula>INT((K2-J2)*24)&amp;" hrs "&amp;ROUND(MOD((K2-J2)*1440,60),0)&amp;" mins"</calculatedColumnFormula>
    </tableColumn>
    <tableColumn id="13" name="Structure" dataDxfId="107"/>
    <tableColumn id="14" name="Hold" dataDxfId="106"/>
    <tableColumn id="15" name="OMS" dataDxfId="105"/>
    <tableColumn id="16" name="AWS" dataDxfId="104"/>
    <tableColumn id="17" name="Remark_01" dataDxfId="103"/>
    <tableColumn id="18" name="Remark_02" dataDxfId="10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"/>
  <sheetViews>
    <sheetView workbookViewId="0">
      <selection activeCell="C11" sqref="C1:C11"/>
    </sheetView>
  </sheetViews>
  <sheetFormatPr defaultColWidth="12" defaultRowHeight="15"/>
  <cols>
    <col min="1" max="1" width="11.5703125" customWidth="1"/>
    <col min="2" max="2" width="9.85546875" customWidth="1"/>
    <col min="3" max="3" width="15.7109375" customWidth="1"/>
    <col min="4" max="4" width="26.42578125" customWidth="1"/>
    <col min="5" max="5" width="41.42578125" customWidth="1"/>
    <col min="6" max="6" width="9.85546875" customWidth="1"/>
    <col min="7" max="7" width="24" customWidth="1"/>
    <col min="8" max="8" width="13.42578125" customWidth="1"/>
    <col min="9" max="10" width="15.140625" customWidth="1"/>
    <col min="11" max="11" width="8.140625" customWidth="1"/>
    <col min="12" max="12" width="34.7109375" style="118" customWidth="1"/>
    <col min="13" max="13" width="16.85546875" style="118" customWidth="1"/>
    <col min="14" max="15" width="9.5703125" customWidth="1"/>
  </cols>
  <sheetData>
    <row r="1" spans="1:15" ht="20.25">
      <c r="A1" s="115" t="s">
        <v>0</v>
      </c>
      <c r="B1" s="119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8</v>
      </c>
      <c r="J1" s="120" t="s">
        <v>9</v>
      </c>
      <c r="K1" s="120" t="s">
        <v>10</v>
      </c>
      <c r="L1" s="120" t="s">
        <v>11</v>
      </c>
      <c r="M1" s="132" t="s">
        <v>12</v>
      </c>
      <c r="N1" s="132" t="s">
        <v>13</v>
      </c>
      <c r="O1" s="120" t="s">
        <v>14</v>
      </c>
    </row>
    <row r="2" spans="1:15" ht="15" customHeight="1">
      <c r="A2" s="309">
        <v>45836</v>
      </c>
      <c r="B2" s="121">
        <v>1</v>
      </c>
      <c r="C2" s="122" t="s">
        <v>15</v>
      </c>
      <c r="D2" s="122" t="s">
        <v>16</v>
      </c>
      <c r="E2" s="123" t="str">
        <f>Table1[[#This Row],[ID]]&amp;"_"&amp;Table1[[#This Row],[NAME]]</f>
        <v>RSSEUP3061_Suresh Kumar Gupta</v>
      </c>
      <c r="F2" s="124" t="s">
        <v>17</v>
      </c>
      <c r="G2" s="124">
        <v>4.8600000000000003</v>
      </c>
      <c r="H2" s="125">
        <v>0.41944444444444401</v>
      </c>
      <c r="I2" s="125">
        <v>0.47222222222222199</v>
      </c>
      <c r="J2" s="125" t="str">
        <f>INT((I2-H2)*24)&amp;" hrs "&amp;ROUND(MOD((I2-H2)*1440,60),0)&amp;" mins"</f>
        <v>1 hrs 16 mins</v>
      </c>
      <c r="K2" s="124"/>
      <c r="L2" s="133"/>
      <c r="M2" s="134"/>
      <c r="N2" s="135" t="s">
        <v>18</v>
      </c>
      <c r="O2" s="135" t="s">
        <v>18</v>
      </c>
    </row>
    <row r="3" spans="1:15" ht="15" customHeight="1">
      <c r="A3" s="310"/>
      <c r="B3" s="121">
        <v>2</v>
      </c>
      <c r="C3" s="122" t="s">
        <v>19</v>
      </c>
      <c r="D3" s="122" t="s">
        <v>20</v>
      </c>
      <c r="E3" s="123" t="str">
        <f>Table1[[#This Row],[ID]]&amp;"_"&amp;Table1[[#This Row],[NAME]]</f>
        <v>RSSEMP8737_PREMLATA MITTAL</v>
      </c>
      <c r="F3" s="124" t="s">
        <v>21</v>
      </c>
      <c r="G3" s="124">
        <v>7.02</v>
      </c>
      <c r="H3" s="125">
        <v>0.49513888888888902</v>
      </c>
      <c r="I3" s="125">
        <v>0.61111111111111105</v>
      </c>
      <c r="J3" s="125" t="str">
        <f>INT((I3-H3)*24)&amp;" hrs "&amp;ROUND(MOD((I3-H3)*1440,60),0)&amp;" mins"</f>
        <v>2 hrs 47 mins</v>
      </c>
      <c r="K3" s="124"/>
      <c r="L3" s="133"/>
      <c r="M3" s="134"/>
      <c r="N3" s="135" t="s">
        <v>18</v>
      </c>
      <c r="O3" s="135" t="s">
        <v>18</v>
      </c>
    </row>
    <row r="4" spans="1:15" ht="30">
      <c r="A4" s="310"/>
      <c r="B4" s="121">
        <v>3</v>
      </c>
      <c r="C4" s="122" t="s">
        <v>22</v>
      </c>
      <c r="D4" s="122" t="s">
        <v>23</v>
      </c>
      <c r="E4" s="123" t="str">
        <f>Table1[[#This Row],[ID]]&amp;"_"&amp;Table1[[#This Row],[NAME]]</f>
        <v>RSSEMP8842_Kapil Sahu</v>
      </c>
      <c r="F4" s="124" t="s">
        <v>21</v>
      </c>
      <c r="G4" s="124">
        <v>15.66</v>
      </c>
      <c r="H4" s="125">
        <v>0.63888888888888895</v>
      </c>
      <c r="I4" s="125">
        <v>0.79166666666666696</v>
      </c>
      <c r="J4" s="125" t="str">
        <f>INT((I4-H4)*24)&amp;" hrs "&amp;ROUND(MOD((I4-H4)*1440,60),0)&amp;" mins"</f>
        <v>3 hrs 40 mins</v>
      </c>
      <c r="K4" s="124"/>
      <c r="L4" s="136" t="s">
        <v>24</v>
      </c>
      <c r="M4" s="137"/>
      <c r="N4" s="135" t="s">
        <v>18</v>
      </c>
      <c r="O4" s="135" t="s">
        <v>18</v>
      </c>
    </row>
    <row r="5" spans="1:15" ht="15" customHeight="1">
      <c r="A5" s="310"/>
      <c r="B5" s="121">
        <v>4</v>
      </c>
      <c r="C5" s="122" t="s">
        <v>25</v>
      </c>
      <c r="D5" s="122" t="s">
        <v>26</v>
      </c>
      <c r="E5" s="123" t="str">
        <f>Table1[[#This Row],[ID]]&amp;"_"&amp;Table1[[#This Row],[NAME]]</f>
        <v>RSSEMH10907_Harshal Satish Mahajan</v>
      </c>
      <c r="F5" s="126" t="s">
        <v>27</v>
      </c>
      <c r="G5" s="124"/>
      <c r="H5" s="124"/>
      <c r="I5" s="124"/>
      <c r="J5" s="125"/>
      <c r="K5" s="124"/>
      <c r="L5" s="138">
        <v>45835</v>
      </c>
      <c r="M5" s="139"/>
      <c r="N5" s="135" t="s">
        <v>18</v>
      </c>
      <c r="O5" s="135" t="s">
        <v>18</v>
      </c>
    </row>
    <row r="6" spans="1:15" ht="15" customHeight="1">
      <c r="A6" s="310"/>
      <c r="B6" s="121">
        <v>5</v>
      </c>
      <c r="C6" s="122" t="s">
        <v>28</v>
      </c>
      <c r="D6" s="122" t="s">
        <v>29</v>
      </c>
      <c r="E6" s="123" t="str">
        <f>Table1[[#This Row],[ID]]&amp;"_"&amp;Table1[[#This Row],[NAME]]</f>
        <v>RSSETN0205_NAGRAJAN</v>
      </c>
      <c r="F6" s="126" t="s">
        <v>27</v>
      </c>
      <c r="G6" s="127"/>
      <c r="H6" s="127"/>
      <c r="I6" s="127"/>
      <c r="J6" s="140"/>
      <c r="K6" s="124"/>
      <c r="L6" s="138">
        <v>45835</v>
      </c>
      <c r="M6" s="139"/>
      <c r="N6" s="135" t="s">
        <v>18</v>
      </c>
      <c r="O6" s="135" t="s">
        <v>18</v>
      </c>
    </row>
    <row r="7" spans="1:15" ht="15.75" customHeight="1">
      <c r="A7" s="311"/>
      <c r="B7" s="121">
        <v>6</v>
      </c>
      <c r="C7" s="122" t="s">
        <v>30</v>
      </c>
      <c r="D7" s="122" t="s">
        <v>31</v>
      </c>
      <c r="E7" s="123" t="str">
        <f>Table1[[#This Row],[ID]]&amp;"_"&amp;Table1[[#This Row],[NAME]]</f>
        <v>RSSEDL0567_Govind Verma</v>
      </c>
      <c r="F7" s="126" t="s">
        <v>27</v>
      </c>
      <c r="G7" s="127"/>
      <c r="H7" s="127"/>
      <c r="I7" s="127"/>
      <c r="J7" s="140"/>
      <c r="K7" s="124"/>
      <c r="L7" s="138">
        <v>45833</v>
      </c>
      <c r="M7" s="139"/>
      <c r="N7" s="135" t="s">
        <v>18</v>
      </c>
      <c r="O7" s="135" t="s">
        <v>18</v>
      </c>
    </row>
    <row r="8" spans="1:15" ht="15" customHeight="1">
      <c r="A8" s="312">
        <v>45838</v>
      </c>
      <c r="B8" s="128">
        <v>1</v>
      </c>
      <c r="C8" s="129" t="s">
        <v>32</v>
      </c>
      <c r="D8" s="129" t="s">
        <v>33</v>
      </c>
      <c r="E8" s="130" t="str">
        <f>Table1[[#This Row],[ID]]&amp;"_"&amp;Table1[[#This Row],[NAME]]</f>
        <v>RSSEMH10895_Sandeep Manerikar</v>
      </c>
      <c r="F8" s="128" t="s">
        <v>34</v>
      </c>
      <c r="G8" s="128">
        <v>3.24</v>
      </c>
      <c r="H8" s="131">
        <v>0.44027777777777799</v>
      </c>
      <c r="I8" s="131">
        <v>0.60416666666666696</v>
      </c>
      <c r="J8" s="131" t="str">
        <f>INT((I8-H8)*24)&amp;" hrs "&amp;ROUND(MOD((I8-H8)*1440,60),0)&amp;" mins"</f>
        <v>3 hrs 56 mins</v>
      </c>
      <c r="K8" s="128"/>
      <c r="L8" s="141"/>
      <c r="M8" s="141"/>
      <c r="N8" s="135" t="s">
        <v>18</v>
      </c>
      <c r="O8" s="135" t="s">
        <v>18</v>
      </c>
    </row>
    <row r="9" spans="1:15" ht="15" customHeight="1">
      <c r="A9" s="312"/>
      <c r="B9" s="128">
        <v>2</v>
      </c>
      <c r="C9" s="129" t="s">
        <v>35</v>
      </c>
      <c r="D9" s="129" t="s">
        <v>36</v>
      </c>
      <c r="E9" s="130" t="str">
        <f>Table1[[#This Row],[ID]]&amp;"_"&amp;Table1[[#This Row],[NAME]]</f>
        <v>RSSETN0162_Vasanth kumar</v>
      </c>
      <c r="F9" s="128" t="s">
        <v>37</v>
      </c>
      <c r="G9" s="128">
        <v>4.32</v>
      </c>
      <c r="H9" s="131">
        <v>0.48125000000000001</v>
      </c>
      <c r="I9" s="131">
        <v>0.61805555555555602</v>
      </c>
      <c r="J9" s="131" t="str">
        <f>INT((I9-H9)*24)&amp;" hrs "&amp;ROUND(MOD((I9-H9)*1440,60),0)&amp;" mins"</f>
        <v>3 hrs 17 mins</v>
      </c>
      <c r="K9" s="128"/>
      <c r="L9" s="141"/>
      <c r="M9" s="141"/>
      <c r="N9" s="135" t="s">
        <v>18</v>
      </c>
      <c r="O9" s="135" t="s">
        <v>18</v>
      </c>
    </row>
    <row r="10" spans="1:15" ht="15" customHeight="1">
      <c r="A10" s="312"/>
      <c r="B10" s="128">
        <v>3</v>
      </c>
      <c r="C10" s="129" t="s">
        <v>38</v>
      </c>
      <c r="D10" s="129" t="s">
        <v>39</v>
      </c>
      <c r="E10" s="130" t="str">
        <f>Table1[[#This Row],[ID]]&amp;"_"&amp;Table1[[#This Row],[NAME]]</f>
        <v>RSSEMP8877_Ramchandra pal varma</v>
      </c>
      <c r="F10" s="128" t="s">
        <v>21</v>
      </c>
      <c r="G10" s="128">
        <v>4.8600000000000003</v>
      </c>
      <c r="H10" s="131">
        <v>0.656944444444444</v>
      </c>
      <c r="I10" s="131">
        <v>0.71875</v>
      </c>
      <c r="J10" s="131" t="str">
        <f>INT((I10-H10)*24)&amp;" hrs "&amp;ROUND(MOD((I10-H10)*1440,60),0)&amp;" mins"</f>
        <v>1 hrs 29 mins</v>
      </c>
      <c r="K10" s="128"/>
      <c r="L10" s="141"/>
      <c r="M10" s="141"/>
      <c r="N10" s="135" t="s">
        <v>18</v>
      </c>
      <c r="O10" s="135" t="s">
        <v>18</v>
      </c>
    </row>
    <row r="11" spans="1:15" ht="15" customHeight="1">
      <c r="A11" s="312"/>
      <c r="B11" s="128">
        <v>4</v>
      </c>
      <c r="C11" s="129" t="s">
        <v>40</v>
      </c>
      <c r="D11" s="129" t="s">
        <v>41</v>
      </c>
      <c r="E11" s="130" t="str">
        <f>Table1[[#This Row],[ID]]&amp;"_"&amp;Table1[[#This Row],[NAME]]</f>
        <v>RSSEMP8885_Mangesh Kumar Rajvaidya</v>
      </c>
      <c r="F11" s="128" t="s">
        <v>21</v>
      </c>
      <c r="G11" s="128">
        <v>3.24</v>
      </c>
      <c r="H11" s="131">
        <v>0.74722222222222201</v>
      </c>
      <c r="I11" s="131">
        <v>0.78472222222222199</v>
      </c>
      <c r="J11" s="131" t="str">
        <f>INT((I11-H11)*24)&amp;" hrs "&amp;ROUND(MOD((I11-H11)*1440,60),0)&amp;" mins"</f>
        <v>0 hrs 54 mins</v>
      </c>
      <c r="K11" s="128"/>
      <c r="L11" s="141"/>
      <c r="M11" s="141"/>
      <c r="N11" s="135" t="s">
        <v>18</v>
      </c>
      <c r="O11" s="135" t="s">
        <v>18</v>
      </c>
    </row>
  </sheetData>
  <mergeCells count="2">
    <mergeCell ref="A2:A7"/>
    <mergeCell ref="A8:A1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3"/>
  <sheetViews>
    <sheetView workbookViewId="0">
      <selection activeCell="D16" sqref="D16"/>
    </sheetView>
  </sheetViews>
  <sheetFormatPr defaultColWidth="9" defaultRowHeight="15"/>
  <cols>
    <col min="1" max="1" width="10" customWidth="1"/>
    <col min="2" max="2" width="22.42578125" customWidth="1"/>
    <col min="3" max="3" width="11.5703125" customWidth="1"/>
    <col min="4" max="4" width="39.7109375" customWidth="1"/>
    <col min="5" max="5" width="10.42578125" customWidth="1"/>
    <col min="6" max="6" width="24" customWidth="1"/>
    <col min="7" max="7" width="13.5703125" customWidth="1"/>
    <col min="8" max="8" width="15.28515625" customWidth="1"/>
  </cols>
  <sheetData>
    <row r="1" spans="1:8" ht="20.25">
      <c r="A1" s="115" t="s">
        <v>1</v>
      </c>
      <c r="B1" s="115" t="s">
        <v>42</v>
      </c>
      <c r="C1" s="115" t="s">
        <v>0</v>
      </c>
      <c r="D1" s="115" t="s">
        <v>4</v>
      </c>
      <c r="E1" s="115" t="s">
        <v>5</v>
      </c>
      <c r="F1" s="115" t="s">
        <v>6</v>
      </c>
      <c r="G1" s="115" t="s">
        <v>7</v>
      </c>
      <c r="H1" s="115" t="s">
        <v>8</v>
      </c>
    </row>
    <row r="2" spans="1:8" ht="15.75">
      <c r="A2" s="11">
        <v>1</v>
      </c>
      <c r="B2" s="11">
        <v>1</v>
      </c>
      <c r="C2" s="10">
        <v>45836</v>
      </c>
      <c r="D2" s="10" t="str">
        <f>Table1[[#This Row],[ID]]&amp;"_"&amp;Table1[[#This Row],[NAME]]</f>
        <v>RSSEUP3061_Suresh Kumar Gupta</v>
      </c>
      <c r="E2" s="10" t="str">
        <f>Table1[[#This Row],[State]]</f>
        <v>UP</v>
      </c>
      <c r="F2" s="10" t="str">
        <f>Table1[[#This Row],[Capacity (KW)]]&amp;" KW"</f>
        <v>4.86 KW</v>
      </c>
      <c r="G2" s="116">
        <f>Table1[[#This Row],[In time]]</f>
        <v>0.41944444444444401</v>
      </c>
      <c r="H2" s="116">
        <f>Table1[[#This Row],[Out time]]</f>
        <v>0.47222222222222199</v>
      </c>
    </row>
    <row r="3" spans="1:8" ht="15.75">
      <c r="A3" s="11">
        <v>2</v>
      </c>
      <c r="B3" s="11">
        <v>2</v>
      </c>
      <c r="C3" s="10">
        <v>45836</v>
      </c>
      <c r="D3" s="10" t="str">
        <f>Table1[[#This Row],[ID]]&amp;"_"&amp;Table1[[#This Row],[NAME]]</f>
        <v>RSSEMP8737_PREMLATA MITTAL</v>
      </c>
      <c r="E3" s="10" t="str">
        <f>Table1[[#This Row],[State]]</f>
        <v>MP</v>
      </c>
      <c r="F3" s="10" t="str">
        <f>Table1[[#This Row],[Capacity (KW)]]&amp;" KW"</f>
        <v>7.02 KW</v>
      </c>
      <c r="G3" s="116">
        <f>Table1[[#This Row],[In time]]</f>
        <v>0.49513888888888902</v>
      </c>
      <c r="H3" s="116">
        <f>Table1[[#This Row],[Out time]]</f>
        <v>0.61111111111111105</v>
      </c>
    </row>
    <row r="4" spans="1:8" ht="15.75">
      <c r="A4" s="11">
        <v>3</v>
      </c>
      <c r="B4" s="11">
        <v>3</v>
      </c>
      <c r="C4" s="10">
        <v>45836</v>
      </c>
      <c r="D4" s="10" t="str">
        <f>Table1[[#This Row],[ID]]&amp;"_"&amp;Table1[[#This Row],[NAME]]</f>
        <v>RSSEMP8842_Kapil Sahu</v>
      </c>
      <c r="E4" s="10" t="str">
        <f>Table1[[#This Row],[State]]</f>
        <v>MP</v>
      </c>
      <c r="F4" s="10" t="str">
        <f>Table1[[#This Row],[Capacity (KW)]]&amp;" KW"</f>
        <v>15.66 KW</v>
      </c>
      <c r="G4" s="116">
        <f>Table1[[#This Row],[In time]]</f>
        <v>0.63888888888888895</v>
      </c>
      <c r="H4" s="116">
        <f>Table1[[#This Row],[Out time]]</f>
        <v>0.79166666666666696</v>
      </c>
    </row>
    <row r="5" spans="1:8" ht="15.75">
      <c r="A5" s="15">
        <v>4</v>
      </c>
      <c r="B5" s="15">
        <v>4</v>
      </c>
      <c r="C5" s="10">
        <v>45836</v>
      </c>
      <c r="D5" s="10" t="str">
        <f>Table1[[#This Row],[ID]]&amp;"_"&amp;Table1[[#This Row],[NAME]]</f>
        <v>RSSEMH10907_Harshal Satish Mahajan</v>
      </c>
      <c r="E5" s="10" t="str">
        <f>Table1[[#This Row],[State]]</f>
        <v>R1</v>
      </c>
      <c r="F5" s="10"/>
      <c r="G5" s="116"/>
      <c r="H5" s="116"/>
    </row>
    <row r="6" spans="1:8" ht="15.75">
      <c r="A6" s="15">
        <v>5</v>
      </c>
      <c r="B6" s="15">
        <v>5</v>
      </c>
      <c r="C6" s="10">
        <v>45836</v>
      </c>
      <c r="D6" s="10" t="str">
        <f>Table1[[#This Row],[ID]]&amp;"_"&amp;Table1[[#This Row],[NAME]]</f>
        <v>RSSETN0205_NAGRAJAN</v>
      </c>
      <c r="E6" s="10" t="str">
        <f>Table1[[#This Row],[State]]</f>
        <v>R1</v>
      </c>
      <c r="F6" s="10"/>
      <c r="G6" s="116"/>
      <c r="H6" s="116"/>
    </row>
    <row r="7" spans="1:8" ht="15.75">
      <c r="A7" s="15">
        <v>6</v>
      </c>
      <c r="B7" s="15">
        <v>6</v>
      </c>
      <c r="C7" s="10">
        <v>45836</v>
      </c>
      <c r="D7" s="10" t="str">
        <f>Table1[[#This Row],[ID]]&amp;"_"&amp;Table1[[#This Row],[NAME]]</f>
        <v>RSSEDL0567_Govind Verma</v>
      </c>
      <c r="E7" s="10" t="str">
        <f>Table1[[#This Row],[State]]</f>
        <v>R1</v>
      </c>
      <c r="F7" s="10"/>
      <c r="G7" s="116"/>
      <c r="H7" s="116"/>
    </row>
    <row r="8" spans="1:8" ht="15.75">
      <c r="A8" s="11">
        <v>7</v>
      </c>
      <c r="B8" s="11">
        <v>1</v>
      </c>
      <c r="C8" s="10">
        <v>45837</v>
      </c>
      <c r="D8" s="10" t="str">
        <f>Table1[[#This Row],[ID]]&amp;"_"&amp;Table1[[#This Row],[NAME]]</f>
        <v>RSSEMH10895_Sandeep Manerikar</v>
      </c>
      <c r="E8" s="10" t="str">
        <f>Table1[[#This Row],[State]]</f>
        <v>MH</v>
      </c>
      <c r="F8" s="10" t="str">
        <f>Table1[[#This Row],[Capacity (KW)]]&amp;" KW"</f>
        <v>3.24 KW</v>
      </c>
      <c r="G8" s="116">
        <f>Table1[[#This Row],[In time]]</f>
        <v>0.44027777777777799</v>
      </c>
      <c r="H8" s="116">
        <f>Table1[[#This Row],[Out time]]</f>
        <v>0.60416666666666696</v>
      </c>
    </row>
    <row r="9" spans="1:8" ht="15.75">
      <c r="A9" s="11">
        <v>8</v>
      </c>
      <c r="B9" s="11">
        <v>2</v>
      </c>
      <c r="C9" s="10">
        <v>45837</v>
      </c>
      <c r="D9" s="10" t="str">
        <f>Table1[[#This Row],[ID]]&amp;"_"&amp;Table1[[#This Row],[NAME]]</f>
        <v>RSSETN0162_Vasanth kumar</v>
      </c>
      <c r="E9" s="10" t="str">
        <f>Table1[[#This Row],[State]]</f>
        <v>TN</v>
      </c>
      <c r="F9" s="10" t="str">
        <f>Table1[[#This Row],[Capacity (KW)]]&amp;" KW"</f>
        <v>4.32 KW</v>
      </c>
      <c r="G9" s="116">
        <f>Table1[[#This Row],[In time]]</f>
        <v>0.48125000000000001</v>
      </c>
      <c r="H9" s="116">
        <f>Table1[[#This Row],[Out time]]</f>
        <v>0.61805555555555602</v>
      </c>
    </row>
    <row r="10" spans="1:8" ht="15.75">
      <c r="A10" s="11">
        <v>9</v>
      </c>
      <c r="B10" s="11">
        <v>3</v>
      </c>
      <c r="C10" s="10">
        <v>45837</v>
      </c>
      <c r="D10" s="10" t="str">
        <f>Table1[[#This Row],[ID]]&amp;"_"&amp;Table1[[#This Row],[NAME]]</f>
        <v>RSSEMP8877_Ramchandra pal varma</v>
      </c>
      <c r="E10" s="10" t="str">
        <f>Table1[[#This Row],[State]]</f>
        <v>MP</v>
      </c>
      <c r="F10" s="10" t="str">
        <f>Table1[[#This Row],[Capacity (KW)]]&amp;" KW"</f>
        <v>4.86 KW</v>
      </c>
      <c r="G10" s="116">
        <f>Table1[[#This Row],[In time]]</f>
        <v>0.656944444444444</v>
      </c>
      <c r="H10" s="116">
        <f>Table1[[#This Row],[Out time]]</f>
        <v>0.71875</v>
      </c>
    </row>
    <row r="11" spans="1:8" ht="15.75">
      <c r="A11" s="11">
        <v>10</v>
      </c>
      <c r="B11" s="11">
        <v>4</v>
      </c>
      <c r="C11" s="10">
        <v>45837</v>
      </c>
      <c r="D11" s="10" t="str">
        <f>Table1[[#This Row],[ID]]&amp;"_"&amp;Table1[[#This Row],[NAME]]</f>
        <v>RSSEMP8885_Mangesh Kumar Rajvaidya</v>
      </c>
      <c r="E11" s="10" t="str">
        <f>Table1[[#This Row],[State]]</f>
        <v>MP</v>
      </c>
      <c r="F11" s="10" t="str">
        <f>Table1[[#This Row],[Capacity (KW)]]&amp;" KW"</f>
        <v>3.24 KW</v>
      </c>
      <c r="G11" s="116">
        <f>Table1[[#This Row],[In time]]</f>
        <v>0.74722222222222201</v>
      </c>
      <c r="H11" s="116">
        <f>Table1[[#This Row],[Out time]]</f>
        <v>0.78472222222222199</v>
      </c>
    </row>
    <row r="12" spans="1:8">
      <c r="C12" s="117"/>
      <c r="D12" s="117"/>
      <c r="E12" s="117"/>
      <c r="F12" s="117"/>
      <c r="G12" s="117"/>
      <c r="H12" s="117"/>
    </row>
    <row r="13" spans="1:8">
      <c r="C13" s="117"/>
      <c r="D13" s="117"/>
      <c r="E13" s="117"/>
      <c r="F13" s="117"/>
      <c r="G13" s="117"/>
      <c r="H13" s="11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41"/>
  <sheetViews>
    <sheetView workbookViewId="0">
      <selection activeCell="O132" sqref="O132"/>
    </sheetView>
  </sheetViews>
  <sheetFormatPr defaultColWidth="9" defaultRowHeight="15"/>
  <cols>
    <col min="1" max="1" width="16.140625" customWidth="1"/>
    <col min="2" max="2" width="11.42578125" customWidth="1"/>
    <col min="3" max="3" width="4.7109375" customWidth="1"/>
    <col min="4" max="4" width="16.28515625" customWidth="1"/>
    <col min="5" max="5" width="30.28515625" customWidth="1"/>
    <col min="6" max="6" width="45.28515625" hidden="1" customWidth="1"/>
    <col min="7" max="7" width="9.85546875" hidden="1" customWidth="1"/>
    <col min="8" max="8" width="8.140625" hidden="1" customWidth="1"/>
    <col min="9" max="10" width="9" hidden="1" customWidth="1"/>
    <col min="11" max="11" width="15.140625" hidden="1" customWidth="1"/>
    <col min="12" max="13" width="17.28515625" hidden="1" customWidth="1"/>
    <col min="14" max="14" width="10.42578125" customWidth="1"/>
    <col min="15" max="15" width="11" bestFit="1" customWidth="1"/>
    <col min="16" max="16" width="9.5703125" customWidth="1"/>
    <col min="17" max="17" width="64.28515625" customWidth="1"/>
    <col min="18" max="18" width="64.7109375" customWidth="1"/>
  </cols>
  <sheetData>
    <row r="1" spans="1:18" ht="20.25">
      <c r="A1" s="68" t="s">
        <v>0</v>
      </c>
      <c r="B1" s="69" t="s">
        <v>1</v>
      </c>
      <c r="C1" s="69" t="s">
        <v>43</v>
      </c>
      <c r="D1" s="69" t="s">
        <v>2</v>
      </c>
      <c r="E1" s="69" t="s">
        <v>3</v>
      </c>
      <c r="F1" s="69" t="s">
        <v>4</v>
      </c>
      <c r="G1" s="69" t="s">
        <v>5</v>
      </c>
      <c r="H1" s="69" t="s">
        <v>44</v>
      </c>
      <c r="I1" s="69" t="s">
        <v>45</v>
      </c>
      <c r="J1" s="69" t="s">
        <v>46</v>
      </c>
      <c r="K1" s="69" t="s">
        <v>9</v>
      </c>
      <c r="L1" s="69" t="s">
        <v>47</v>
      </c>
      <c r="M1" s="69" t="s">
        <v>48</v>
      </c>
      <c r="N1" s="69" t="s">
        <v>10</v>
      </c>
      <c r="O1" s="69" t="s">
        <v>13</v>
      </c>
      <c r="P1" s="89" t="s">
        <v>14</v>
      </c>
      <c r="Q1" s="69" t="s">
        <v>49</v>
      </c>
      <c r="R1" s="69" t="s">
        <v>50</v>
      </c>
    </row>
    <row r="2" spans="1:18">
      <c r="A2" s="70">
        <v>45839</v>
      </c>
      <c r="B2" s="71">
        <v>1</v>
      </c>
      <c r="C2" s="72">
        <v>0</v>
      </c>
      <c r="D2" s="73" t="s">
        <v>51</v>
      </c>
      <c r="E2" s="73" t="s">
        <v>52</v>
      </c>
      <c r="F2" s="73" t="str">
        <f t="shared" ref="F2:F11" si="0">D2&amp;"_"&amp;E2</f>
        <v>RSSEDL0581_Rakesh khurana</v>
      </c>
      <c r="G2" s="72" t="s">
        <v>53</v>
      </c>
      <c r="H2" s="72">
        <v>3.24</v>
      </c>
      <c r="I2" s="90">
        <v>0.42430555555555599</v>
      </c>
      <c r="J2" s="90">
        <v>0.47916666666666702</v>
      </c>
      <c r="K2" s="90" t="e">
        <f>'[1]11-07-2025'!$A$2:$D$17 '[1]11-07-2025'!$D$35</f>
        <v>#NULL!</v>
      </c>
      <c r="L2" s="90"/>
      <c r="M2" s="90"/>
      <c r="N2" s="72"/>
      <c r="O2" s="91" t="s">
        <v>18</v>
      </c>
      <c r="P2" s="91" t="s">
        <v>18</v>
      </c>
      <c r="Q2" s="82"/>
      <c r="R2" s="82"/>
    </row>
    <row r="3" spans="1:18">
      <c r="A3" s="70">
        <v>45839</v>
      </c>
      <c r="B3" s="71">
        <f>B2+1</f>
        <v>2</v>
      </c>
      <c r="C3" s="72">
        <v>0</v>
      </c>
      <c r="D3" s="73" t="s">
        <v>54</v>
      </c>
      <c r="E3" s="73" t="s">
        <v>55</v>
      </c>
      <c r="F3" s="73" t="str">
        <f t="shared" si="0"/>
        <v>RSSERJ0640_Mithlesh Sharma</v>
      </c>
      <c r="G3" s="72" t="s">
        <v>56</v>
      </c>
      <c r="H3" s="72">
        <v>3.24</v>
      </c>
      <c r="I3" s="90">
        <v>0.50555555555555598</v>
      </c>
      <c r="J3" s="90">
        <v>0.59027777777777801</v>
      </c>
      <c r="K3" s="90" t="str">
        <f t="shared" ref="K3:K11" si="1">INT((J3-I3)*24)&amp;" hrs "&amp;ROUND(MOD((J3-I3)*1440,60),0)&amp;" mins"</f>
        <v>2 hrs 2 mins</v>
      </c>
      <c r="L3" s="90"/>
      <c r="M3" s="90"/>
      <c r="N3" s="72"/>
      <c r="O3" s="91" t="s">
        <v>18</v>
      </c>
      <c r="P3" s="91" t="s">
        <v>18</v>
      </c>
      <c r="Q3" s="82"/>
      <c r="R3" s="82"/>
    </row>
    <row r="4" spans="1:18">
      <c r="A4" s="70">
        <v>45839</v>
      </c>
      <c r="B4" s="71">
        <v>3</v>
      </c>
      <c r="C4" s="72">
        <v>0</v>
      </c>
      <c r="D4" s="73" t="s">
        <v>57</v>
      </c>
      <c r="E4" s="73" t="s">
        <v>58</v>
      </c>
      <c r="F4" s="73" t="str">
        <f t="shared" si="0"/>
        <v>RSSEUP3141_Hari Prasad Gupta</v>
      </c>
      <c r="G4" s="72" t="s">
        <v>17</v>
      </c>
      <c r="H4" s="72">
        <v>5.4</v>
      </c>
      <c r="I4" s="90">
        <v>0.59722222222222199</v>
      </c>
      <c r="J4" s="90">
        <v>0.67361111111111105</v>
      </c>
      <c r="K4" s="90" t="str">
        <f t="shared" si="1"/>
        <v>1 hrs 50 mins</v>
      </c>
      <c r="L4" s="90"/>
      <c r="M4" s="90"/>
      <c r="N4" s="72"/>
      <c r="O4" s="91" t="s">
        <v>18</v>
      </c>
      <c r="P4" s="91" t="s">
        <v>18</v>
      </c>
      <c r="Q4" s="82"/>
      <c r="R4" s="82"/>
    </row>
    <row r="5" spans="1:18">
      <c r="A5" s="70">
        <v>45839</v>
      </c>
      <c r="B5" s="71">
        <v>4</v>
      </c>
      <c r="C5" s="72">
        <v>0</v>
      </c>
      <c r="D5" s="73" t="s">
        <v>59</v>
      </c>
      <c r="E5" s="73" t="s">
        <v>60</v>
      </c>
      <c r="F5" s="73" t="str">
        <f t="shared" si="0"/>
        <v>RSSEMH10966_Shivaji vishnu Taphare</v>
      </c>
      <c r="G5" s="72" t="s">
        <v>34</v>
      </c>
      <c r="H5" s="72">
        <v>3.78</v>
      </c>
      <c r="I5" s="90">
        <v>0.72222222222222199</v>
      </c>
      <c r="J5" s="90">
        <v>0.76736111111111105</v>
      </c>
      <c r="K5" s="90" t="str">
        <f t="shared" si="1"/>
        <v>1 hrs 5 mins</v>
      </c>
      <c r="L5" s="90"/>
      <c r="M5" s="90"/>
      <c r="N5" s="72"/>
      <c r="O5" s="91" t="s">
        <v>18</v>
      </c>
      <c r="P5" s="91" t="s">
        <v>18</v>
      </c>
      <c r="Q5" s="82"/>
      <c r="R5" s="82"/>
    </row>
    <row r="6" spans="1:18">
      <c r="A6" s="74">
        <v>45840</v>
      </c>
      <c r="B6" s="75">
        <v>5</v>
      </c>
      <c r="C6" s="76">
        <v>0</v>
      </c>
      <c r="D6" s="77" t="s">
        <v>61</v>
      </c>
      <c r="E6" s="77" t="s">
        <v>62</v>
      </c>
      <c r="F6" s="77" t="str">
        <f t="shared" si="0"/>
        <v>RSSEUP3154_Kashif Javed</v>
      </c>
      <c r="G6" s="76" t="s">
        <v>17</v>
      </c>
      <c r="H6" s="76">
        <v>4.32</v>
      </c>
      <c r="I6" s="92">
        <v>0.41805555555555601</v>
      </c>
      <c r="J6" s="92">
        <v>0.58055555555555605</v>
      </c>
      <c r="K6" s="92" t="str">
        <f t="shared" si="1"/>
        <v>3 hrs 54 mins</v>
      </c>
      <c r="L6" s="92" t="s">
        <v>63</v>
      </c>
      <c r="M6" s="92" t="s">
        <v>63</v>
      </c>
      <c r="N6" s="76" t="s">
        <v>64</v>
      </c>
      <c r="O6" s="91" t="s">
        <v>18</v>
      </c>
      <c r="P6" s="91" t="s">
        <v>18</v>
      </c>
      <c r="Q6" s="82" t="s">
        <v>65</v>
      </c>
      <c r="R6" s="82"/>
    </row>
    <row r="7" spans="1:18">
      <c r="A7" s="74">
        <v>45840</v>
      </c>
      <c r="B7" s="75">
        <v>6</v>
      </c>
      <c r="C7" s="76">
        <v>1</v>
      </c>
      <c r="D7" s="78" t="s">
        <v>19</v>
      </c>
      <c r="E7" s="78" t="s">
        <v>20</v>
      </c>
      <c r="F7" s="79" t="str">
        <f t="shared" si="0"/>
        <v>RSSEMP8737_PREMLATA MITTAL</v>
      </c>
      <c r="G7" s="76" t="s">
        <v>21</v>
      </c>
      <c r="H7" s="76">
        <v>7.02</v>
      </c>
      <c r="I7" s="92"/>
      <c r="J7" s="92"/>
      <c r="K7" s="92" t="str">
        <f t="shared" si="1"/>
        <v>0 hrs 0 mins</v>
      </c>
      <c r="L7" s="92" t="s">
        <v>66</v>
      </c>
      <c r="M7" s="92" t="s">
        <v>66</v>
      </c>
      <c r="N7" s="76" t="s">
        <v>64</v>
      </c>
      <c r="O7" s="91" t="s">
        <v>18</v>
      </c>
      <c r="P7" s="91"/>
      <c r="Q7" s="82" t="s">
        <v>67</v>
      </c>
      <c r="R7" s="82" t="s">
        <v>68</v>
      </c>
    </row>
    <row r="8" spans="1:18">
      <c r="A8" s="74">
        <v>45840</v>
      </c>
      <c r="B8" s="75">
        <v>7</v>
      </c>
      <c r="C8" s="76">
        <v>0</v>
      </c>
      <c r="D8" s="77" t="s">
        <v>69</v>
      </c>
      <c r="E8" s="77" t="s">
        <v>70</v>
      </c>
      <c r="F8" s="73" t="str">
        <f t="shared" si="0"/>
        <v>RSSEUP3218_Ratnesh kumar</v>
      </c>
      <c r="G8" s="76" t="s">
        <v>71</v>
      </c>
      <c r="H8" s="76">
        <v>2.7</v>
      </c>
      <c r="I8" s="92">
        <v>0.593055555555556</v>
      </c>
      <c r="J8" s="92">
        <v>0.67013888888888895</v>
      </c>
      <c r="K8" s="92" t="str">
        <f t="shared" si="1"/>
        <v>1 hrs 51 mins</v>
      </c>
      <c r="L8" s="92" t="s">
        <v>72</v>
      </c>
      <c r="M8" s="92" t="s">
        <v>72</v>
      </c>
      <c r="N8" s="76"/>
      <c r="O8" s="91" t="s">
        <v>18</v>
      </c>
      <c r="P8" s="91" t="s">
        <v>18</v>
      </c>
      <c r="Q8" s="82"/>
      <c r="R8" s="82"/>
    </row>
    <row r="9" spans="1:18">
      <c r="A9" s="74">
        <v>45840</v>
      </c>
      <c r="B9" s="75">
        <v>8</v>
      </c>
      <c r="C9" s="76">
        <v>0</v>
      </c>
      <c r="D9" s="77" t="s">
        <v>73</v>
      </c>
      <c r="E9" s="77" t="s">
        <v>74</v>
      </c>
      <c r="F9" s="73" t="str">
        <f t="shared" si="0"/>
        <v>RSSEGJ1666_Krushal Brijeshbhai Patel</v>
      </c>
      <c r="G9" s="76" t="s">
        <v>75</v>
      </c>
      <c r="H9" s="76">
        <v>3.24</v>
      </c>
      <c r="I9" s="92">
        <v>0.67013888888888895</v>
      </c>
      <c r="J9" s="92">
        <v>0.76388888888888895</v>
      </c>
      <c r="K9" s="92" t="str">
        <f t="shared" si="1"/>
        <v>2 hrs 15 mins</v>
      </c>
      <c r="L9" s="92" t="s">
        <v>76</v>
      </c>
      <c r="M9" s="92" t="s">
        <v>76</v>
      </c>
      <c r="N9" s="76" t="s">
        <v>64</v>
      </c>
      <c r="O9" s="91" t="s">
        <v>18</v>
      </c>
      <c r="P9" s="91" t="s">
        <v>18</v>
      </c>
      <c r="Q9" s="82"/>
      <c r="R9" s="82"/>
    </row>
    <row r="10" spans="1:18">
      <c r="A10" s="74">
        <v>45840</v>
      </c>
      <c r="B10" s="75">
        <v>9</v>
      </c>
      <c r="C10" s="76">
        <v>0</v>
      </c>
      <c r="D10" s="77" t="s">
        <v>77</v>
      </c>
      <c r="E10" s="77" t="s">
        <v>78</v>
      </c>
      <c r="F10" s="73" t="str">
        <f t="shared" si="0"/>
        <v>RSSEMH10833_Md zuber</v>
      </c>
      <c r="G10" s="76" t="s">
        <v>34</v>
      </c>
      <c r="H10" s="76">
        <v>6.48</v>
      </c>
      <c r="I10" s="92">
        <v>0.73402777777777795</v>
      </c>
      <c r="J10" s="92">
        <v>0.79166666666666696</v>
      </c>
      <c r="K10" s="92" t="str">
        <f t="shared" si="1"/>
        <v>1 hrs 23 mins</v>
      </c>
      <c r="L10" s="92" t="s">
        <v>79</v>
      </c>
      <c r="M10" s="92" t="s">
        <v>79</v>
      </c>
      <c r="N10" s="76" t="s">
        <v>64</v>
      </c>
      <c r="O10" s="91" t="s">
        <v>18</v>
      </c>
      <c r="P10" s="91" t="s">
        <v>18</v>
      </c>
      <c r="Q10" s="82" t="s">
        <v>80</v>
      </c>
      <c r="R10" s="82" t="s">
        <v>81</v>
      </c>
    </row>
    <row r="11" spans="1:18">
      <c r="A11" s="74">
        <v>45840</v>
      </c>
      <c r="B11" s="75">
        <v>10</v>
      </c>
      <c r="C11" s="76">
        <v>1</v>
      </c>
      <c r="D11" s="78" t="s">
        <v>69</v>
      </c>
      <c r="E11" s="78" t="s">
        <v>70</v>
      </c>
      <c r="F11" s="79" t="str">
        <f t="shared" si="0"/>
        <v>RSSEUP3218_Ratnesh kumar</v>
      </c>
      <c r="G11" s="76" t="s">
        <v>17</v>
      </c>
      <c r="H11" s="76">
        <v>2.7</v>
      </c>
      <c r="I11" s="92"/>
      <c r="J11" s="92"/>
      <c r="K11" s="92" t="str">
        <f t="shared" si="1"/>
        <v>0 hrs 0 mins</v>
      </c>
      <c r="L11" s="92" t="s">
        <v>72</v>
      </c>
      <c r="M11" s="92" t="s">
        <v>72</v>
      </c>
      <c r="N11" s="76"/>
      <c r="O11" s="91" t="s">
        <v>18</v>
      </c>
      <c r="P11" s="91" t="s">
        <v>18</v>
      </c>
      <c r="Q11" s="82" t="s">
        <v>82</v>
      </c>
      <c r="R11" s="82" t="s">
        <v>83</v>
      </c>
    </row>
    <row r="12" spans="1:18">
      <c r="A12" s="80">
        <v>45841</v>
      </c>
      <c r="B12" s="81">
        <v>11</v>
      </c>
      <c r="C12" s="82">
        <v>0</v>
      </c>
      <c r="D12" s="83" t="s">
        <v>84</v>
      </c>
      <c r="E12" s="83" t="s">
        <v>85</v>
      </c>
      <c r="F12" s="83" t="str">
        <f t="shared" ref="F12:F18" si="2">D12&amp;"_"&amp;E12</f>
        <v>RSSEUP3127_Gaurav Sharma</v>
      </c>
      <c r="G12" s="82" t="s">
        <v>17</v>
      </c>
      <c r="H12" s="82">
        <v>9.7200000000000006</v>
      </c>
      <c r="I12" s="93">
        <v>1.38888888888889E-2</v>
      </c>
      <c r="J12" s="93">
        <v>0.58333333333333304</v>
      </c>
      <c r="K12" s="93" t="str">
        <f t="shared" ref="K12:K18" si="3">INT((J12-I12)*24)&amp;" hrs "&amp;ROUND(MOD((J12-I12)*1440,60),0)&amp;" mins"</f>
        <v>13 hrs 40 mins</v>
      </c>
      <c r="L12" s="93" t="s">
        <v>86</v>
      </c>
      <c r="M12" s="93" t="s">
        <v>86</v>
      </c>
      <c r="N12" s="82"/>
      <c r="O12" s="94" t="s">
        <v>87</v>
      </c>
      <c r="P12" s="94" t="s">
        <v>87</v>
      </c>
      <c r="Q12" s="82" t="s">
        <v>88</v>
      </c>
      <c r="R12" s="82" t="s">
        <v>89</v>
      </c>
    </row>
    <row r="13" spans="1:18">
      <c r="A13" s="80">
        <v>45841</v>
      </c>
      <c r="B13" s="81">
        <v>12</v>
      </c>
      <c r="C13" s="82">
        <v>0</v>
      </c>
      <c r="D13" s="83" t="s">
        <v>90</v>
      </c>
      <c r="E13" s="83" t="s">
        <v>91</v>
      </c>
      <c r="F13" s="83" t="str">
        <f t="shared" si="2"/>
        <v>RSSEUP3186_Manikchand</v>
      </c>
      <c r="G13" s="82" t="s">
        <v>17</v>
      </c>
      <c r="H13" s="82">
        <v>3.24</v>
      </c>
      <c r="I13" s="93">
        <v>0.47916666666666702</v>
      </c>
      <c r="J13" s="93">
        <v>0.55208333333333304</v>
      </c>
      <c r="K13" s="93" t="str">
        <f t="shared" si="3"/>
        <v>1 hrs 45 mins</v>
      </c>
      <c r="L13" s="93" t="s">
        <v>92</v>
      </c>
      <c r="M13" s="93" t="s">
        <v>72</v>
      </c>
      <c r="N13" s="82"/>
      <c r="O13" s="91" t="s">
        <v>18</v>
      </c>
      <c r="P13" s="91" t="s">
        <v>18</v>
      </c>
      <c r="Q13" s="82" t="s">
        <v>93</v>
      </c>
      <c r="R13" s="82"/>
    </row>
    <row r="14" spans="1:18">
      <c r="A14" s="80">
        <v>45841</v>
      </c>
      <c r="B14" s="81">
        <v>13</v>
      </c>
      <c r="C14" s="82">
        <v>1</v>
      </c>
      <c r="D14" s="84" t="s">
        <v>94</v>
      </c>
      <c r="E14" s="84" t="s">
        <v>36</v>
      </c>
      <c r="F14" s="79" t="str">
        <f t="shared" si="2"/>
        <v>RSSETN0162 _Vasanth kumar</v>
      </c>
      <c r="G14" s="82" t="s">
        <v>37</v>
      </c>
      <c r="H14" s="82">
        <v>4.32</v>
      </c>
      <c r="I14" s="93"/>
      <c r="J14" s="93"/>
      <c r="K14" s="93" t="str">
        <f t="shared" si="3"/>
        <v>0 hrs 0 mins</v>
      </c>
      <c r="L14" s="93"/>
      <c r="M14" s="93"/>
      <c r="N14" s="82"/>
      <c r="O14" s="91"/>
      <c r="P14" s="91"/>
      <c r="Q14" s="82" t="s">
        <v>95</v>
      </c>
      <c r="R14" s="82" t="s">
        <v>96</v>
      </c>
    </row>
    <row r="15" spans="1:18">
      <c r="A15" s="80">
        <v>45841</v>
      </c>
      <c r="B15" s="81">
        <v>14</v>
      </c>
      <c r="C15" s="82">
        <v>0</v>
      </c>
      <c r="D15" s="83" t="s">
        <v>97</v>
      </c>
      <c r="E15" s="83" t="s">
        <v>98</v>
      </c>
      <c r="F15" s="79" t="str">
        <f t="shared" si="2"/>
        <v>RSSEMH11133_Ravindra Govindrao Songade</v>
      </c>
      <c r="G15" s="82" t="s">
        <v>34</v>
      </c>
      <c r="H15" s="82">
        <v>4.32</v>
      </c>
      <c r="I15" s="93">
        <v>0.57638888888888895</v>
      </c>
      <c r="J15" s="93">
        <v>0.64236111111111105</v>
      </c>
      <c r="K15" s="93" t="str">
        <f t="shared" si="3"/>
        <v>1 hrs 35 mins</v>
      </c>
      <c r="L15" s="93" t="s">
        <v>99</v>
      </c>
      <c r="M15" s="93" t="s">
        <v>100</v>
      </c>
      <c r="N15" s="82"/>
      <c r="O15" s="91" t="s">
        <v>18</v>
      </c>
      <c r="P15" s="91" t="s">
        <v>18</v>
      </c>
      <c r="Q15" s="82"/>
      <c r="R15" s="82"/>
    </row>
    <row r="16" spans="1:18">
      <c r="A16" s="80">
        <v>45841</v>
      </c>
      <c r="B16" s="81">
        <v>15</v>
      </c>
      <c r="C16" s="82">
        <v>0</v>
      </c>
      <c r="D16" s="83" t="s">
        <v>101</v>
      </c>
      <c r="E16" s="83" t="s">
        <v>102</v>
      </c>
      <c r="F16" s="83" t="str">
        <f t="shared" si="2"/>
        <v>RSSEUP3159_Hari Bansh Kumar</v>
      </c>
      <c r="G16" s="82" t="s">
        <v>17</v>
      </c>
      <c r="H16" s="82">
        <v>3.24</v>
      </c>
      <c r="I16" s="93">
        <v>0.65277777777777801</v>
      </c>
      <c r="J16" s="93">
        <v>0.76388888888888895</v>
      </c>
      <c r="K16" s="93" t="str">
        <f t="shared" si="3"/>
        <v>2 hrs 40 mins</v>
      </c>
      <c r="L16" s="93" t="s">
        <v>103</v>
      </c>
      <c r="M16" s="93" t="s">
        <v>103</v>
      </c>
      <c r="N16" s="82"/>
      <c r="O16" s="91" t="s">
        <v>18</v>
      </c>
      <c r="P16" s="91" t="s">
        <v>18</v>
      </c>
      <c r="Q16" s="82"/>
      <c r="R16" s="82"/>
    </row>
    <row r="17" spans="1:18">
      <c r="A17" s="70">
        <v>45842</v>
      </c>
      <c r="B17" s="71">
        <v>16</v>
      </c>
      <c r="C17" s="72">
        <v>0</v>
      </c>
      <c r="D17" s="73" t="s">
        <v>104</v>
      </c>
      <c r="E17" s="73" t="s">
        <v>105</v>
      </c>
      <c r="F17" s="73" t="str">
        <f t="shared" si="2"/>
        <v>RSSEMP8946_Prabhul sahule</v>
      </c>
      <c r="G17" s="72" t="s">
        <v>21</v>
      </c>
      <c r="H17" s="72">
        <v>3.24</v>
      </c>
      <c r="I17" s="90">
        <v>0.42013888888888901</v>
      </c>
      <c r="J17" s="90">
        <v>0.50694444444444398</v>
      </c>
      <c r="K17" s="90" t="str">
        <f t="shared" si="3"/>
        <v>2 hrs 5 mins</v>
      </c>
      <c r="L17" s="90" t="s">
        <v>106</v>
      </c>
      <c r="M17" s="90" t="s">
        <v>106</v>
      </c>
      <c r="N17" s="72"/>
      <c r="O17" s="91" t="s">
        <v>18</v>
      </c>
      <c r="P17" s="91" t="s">
        <v>18</v>
      </c>
      <c r="Q17" s="82"/>
      <c r="R17" s="82"/>
    </row>
    <row r="18" spans="1:18">
      <c r="A18" s="70">
        <v>45842</v>
      </c>
      <c r="B18" s="71">
        <v>17</v>
      </c>
      <c r="C18" s="72">
        <v>1</v>
      </c>
      <c r="D18" s="79" t="s">
        <v>69</v>
      </c>
      <c r="E18" s="79" t="s">
        <v>70</v>
      </c>
      <c r="F18" s="79" t="str">
        <f t="shared" si="2"/>
        <v>RSSEUP3218_Ratnesh kumar</v>
      </c>
      <c r="G18" s="72" t="s">
        <v>17</v>
      </c>
      <c r="H18" s="72">
        <v>2.7</v>
      </c>
      <c r="I18" s="90"/>
      <c r="J18" s="90"/>
      <c r="K18" s="90" t="str">
        <f t="shared" si="3"/>
        <v>0 hrs 0 mins</v>
      </c>
      <c r="L18" s="90" t="s">
        <v>72</v>
      </c>
      <c r="M18" s="90" t="s">
        <v>72</v>
      </c>
      <c r="N18" s="72"/>
      <c r="O18" s="91" t="s">
        <v>18</v>
      </c>
      <c r="P18" s="91"/>
      <c r="Q18" s="82" t="s">
        <v>107</v>
      </c>
      <c r="R18" s="82"/>
    </row>
    <row r="19" spans="1:18">
      <c r="A19" s="70">
        <v>45842</v>
      </c>
      <c r="B19" s="71">
        <v>18</v>
      </c>
      <c r="C19" s="72">
        <v>2</v>
      </c>
      <c r="D19" s="79" t="s">
        <v>19</v>
      </c>
      <c r="E19" s="79" t="s">
        <v>20</v>
      </c>
      <c r="F19" s="79" t="str">
        <f t="shared" ref="F19:F28" si="4">D19&amp;"_"&amp;E19</f>
        <v>RSSEMP8737_PREMLATA MITTAL</v>
      </c>
      <c r="G19" s="72" t="s">
        <v>21</v>
      </c>
      <c r="H19" s="72">
        <v>7.02</v>
      </c>
      <c r="I19" s="90"/>
      <c r="J19" s="90"/>
      <c r="K19" s="90" t="str">
        <f t="shared" ref="K19:K28" si="5">INT((J19-I19)*24)&amp;" hrs "&amp;ROUND(MOD((J19-I19)*1440,60),0)&amp;" mins"</f>
        <v>0 hrs 0 mins</v>
      </c>
      <c r="L19" s="90" t="s">
        <v>66</v>
      </c>
      <c r="M19" s="90" t="s">
        <v>66</v>
      </c>
      <c r="N19" s="72"/>
      <c r="O19" s="91"/>
      <c r="P19" s="91"/>
      <c r="Q19" s="82" t="s">
        <v>108</v>
      </c>
      <c r="R19" s="82"/>
    </row>
    <row r="20" spans="1:18">
      <c r="A20" s="70">
        <v>45842</v>
      </c>
      <c r="B20" s="71">
        <v>19</v>
      </c>
      <c r="C20" s="72">
        <v>0</v>
      </c>
      <c r="D20" s="73" t="s">
        <v>109</v>
      </c>
      <c r="E20" s="73" t="s">
        <v>110</v>
      </c>
      <c r="F20" s="73" t="str">
        <f t="shared" si="4"/>
        <v>RSSEMH11135_Pandit</v>
      </c>
      <c r="G20" s="72" t="s">
        <v>34</v>
      </c>
      <c r="H20" s="72">
        <v>3.24</v>
      </c>
      <c r="I20" s="90">
        <v>0.530555555555556</v>
      </c>
      <c r="J20" s="90">
        <v>0.65277777777777801</v>
      </c>
      <c r="K20" s="90" t="str">
        <f t="shared" si="5"/>
        <v>2 hrs 56 mins</v>
      </c>
      <c r="L20" s="90" t="s">
        <v>106</v>
      </c>
      <c r="M20" s="90" t="s">
        <v>106</v>
      </c>
      <c r="N20" s="72" t="s">
        <v>64</v>
      </c>
      <c r="O20" s="91" t="s">
        <v>18</v>
      </c>
      <c r="P20" s="91" t="s">
        <v>18</v>
      </c>
      <c r="Q20" s="82" t="s">
        <v>111</v>
      </c>
      <c r="R20" s="82" t="s">
        <v>112</v>
      </c>
    </row>
    <row r="21" spans="1:18">
      <c r="A21" s="70">
        <v>45842</v>
      </c>
      <c r="B21" s="71">
        <v>20</v>
      </c>
      <c r="C21" s="72">
        <v>0</v>
      </c>
      <c r="D21" s="73" t="s">
        <v>113</v>
      </c>
      <c r="E21" s="73" t="s">
        <v>114</v>
      </c>
      <c r="F21" s="73" t="str">
        <f t="shared" si="4"/>
        <v>RSSETL1690_Srikar</v>
      </c>
      <c r="G21" s="72" t="s">
        <v>115</v>
      </c>
      <c r="H21" s="72">
        <v>4.8600000000000003</v>
      </c>
      <c r="I21" s="90">
        <v>0.656944444444444</v>
      </c>
      <c r="J21" s="90">
        <v>0.74166666666666703</v>
      </c>
      <c r="K21" s="90" t="str">
        <f t="shared" si="5"/>
        <v>2 hrs 2 mins</v>
      </c>
      <c r="L21" s="90" t="s">
        <v>116</v>
      </c>
      <c r="M21" s="90" t="s">
        <v>116</v>
      </c>
      <c r="N21" s="72"/>
      <c r="O21" s="91" t="s">
        <v>18</v>
      </c>
      <c r="P21" s="91" t="s">
        <v>18</v>
      </c>
      <c r="Q21" s="82" t="s">
        <v>117</v>
      </c>
      <c r="R21" s="82" t="s">
        <v>118</v>
      </c>
    </row>
    <row r="22" spans="1:18">
      <c r="A22" s="70">
        <v>45842</v>
      </c>
      <c r="B22" s="71">
        <v>21</v>
      </c>
      <c r="C22" s="72">
        <v>0</v>
      </c>
      <c r="D22" s="73" t="s">
        <v>119</v>
      </c>
      <c r="E22" s="73" t="s">
        <v>120</v>
      </c>
      <c r="F22" s="73" t="str">
        <f t="shared" si="4"/>
        <v>RSSEMH11128_Shahid</v>
      </c>
      <c r="G22" s="72" t="s">
        <v>34</v>
      </c>
      <c r="H22" s="72">
        <v>3.24</v>
      </c>
      <c r="I22" s="90">
        <v>0.74652777777777801</v>
      </c>
      <c r="J22" s="90">
        <v>0.78472222222222199</v>
      </c>
      <c r="K22" s="90" t="str">
        <f t="shared" si="5"/>
        <v>0 hrs 55 mins</v>
      </c>
      <c r="L22" s="90" t="s">
        <v>121</v>
      </c>
      <c r="M22" s="90" t="s">
        <v>121</v>
      </c>
      <c r="N22" s="72"/>
      <c r="O22" s="91" t="s">
        <v>18</v>
      </c>
      <c r="P22" s="91" t="s">
        <v>18</v>
      </c>
      <c r="Q22" s="82"/>
      <c r="R22" s="82"/>
    </row>
    <row r="23" spans="1:18">
      <c r="A23" s="74">
        <v>45843</v>
      </c>
      <c r="B23" s="75">
        <v>22</v>
      </c>
      <c r="C23" s="76">
        <v>0</v>
      </c>
      <c r="D23" s="77" t="s">
        <v>122</v>
      </c>
      <c r="E23" s="77" t="s">
        <v>123</v>
      </c>
      <c r="F23" s="77" t="str">
        <f t="shared" si="4"/>
        <v>RSSEMH11278_Aejaz shaikh</v>
      </c>
      <c r="G23" s="76" t="s">
        <v>34</v>
      </c>
      <c r="H23" s="76">
        <v>5.4</v>
      </c>
      <c r="I23" s="92">
        <v>0.421527777777778</v>
      </c>
      <c r="J23" s="92">
        <v>0.47569444444444398</v>
      </c>
      <c r="K23" s="92" t="str">
        <f t="shared" si="5"/>
        <v>1 hrs 18 mins</v>
      </c>
      <c r="L23" s="92" t="s">
        <v>124</v>
      </c>
      <c r="M23" s="92" t="s">
        <v>124</v>
      </c>
      <c r="N23" s="76"/>
      <c r="O23" s="91" t="s">
        <v>18</v>
      </c>
      <c r="P23" s="91" t="s">
        <v>18</v>
      </c>
      <c r="Q23" s="82" t="s">
        <v>125</v>
      </c>
      <c r="R23" s="82"/>
    </row>
    <row r="24" spans="1:18">
      <c r="A24" s="74">
        <v>45843</v>
      </c>
      <c r="B24" s="75">
        <v>23</v>
      </c>
      <c r="C24" s="76">
        <v>0</v>
      </c>
      <c r="D24" s="77" t="s">
        <v>126</v>
      </c>
      <c r="E24" s="77" t="s">
        <v>127</v>
      </c>
      <c r="F24" s="77" t="str">
        <f t="shared" si="4"/>
        <v>RSSEMH11206_Anand Nalawade</v>
      </c>
      <c r="G24" s="76" t="s">
        <v>34</v>
      </c>
      <c r="H24" s="76">
        <v>2.7</v>
      </c>
      <c r="I24" s="92">
        <v>0.48611111111111099</v>
      </c>
      <c r="J24" s="92"/>
      <c r="K24" s="92" t="str">
        <f t="shared" si="5"/>
        <v>-12 hrs 20 mins</v>
      </c>
      <c r="L24" s="92" t="s">
        <v>128</v>
      </c>
      <c r="M24" s="92" t="s">
        <v>128</v>
      </c>
      <c r="N24" s="76" t="s">
        <v>10</v>
      </c>
      <c r="O24" s="91"/>
      <c r="P24" s="91"/>
      <c r="Q24" s="82" t="s">
        <v>129</v>
      </c>
      <c r="R24" s="82"/>
    </row>
    <row r="25" spans="1:18">
      <c r="A25" s="85">
        <v>45843</v>
      </c>
      <c r="B25" s="86">
        <v>24</v>
      </c>
      <c r="C25" s="87">
        <v>-1</v>
      </c>
      <c r="D25" s="88" t="s">
        <v>130</v>
      </c>
      <c r="E25" s="88" t="s">
        <v>131</v>
      </c>
      <c r="F25" s="88" t="str">
        <f t="shared" si="4"/>
        <v>RSSEDL0593_Usha Rani</v>
      </c>
      <c r="G25" s="87" t="s">
        <v>53</v>
      </c>
      <c r="H25" s="87">
        <v>4.32</v>
      </c>
      <c r="I25" s="95">
        <v>0.58333333333333304</v>
      </c>
      <c r="J25" s="95"/>
      <c r="K25" s="95" t="str">
        <f t="shared" si="5"/>
        <v>-14 hrs 0 mins</v>
      </c>
      <c r="L25" s="95" t="s">
        <v>63</v>
      </c>
      <c r="M25" s="95" t="s">
        <v>132</v>
      </c>
      <c r="N25" s="94" t="s">
        <v>87</v>
      </c>
      <c r="O25" s="91" t="s">
        <v>18</v>
      </c>
      <c r="P25" s="91" t="s">
        <v>18</v>
      </c>
      <c r="Q25" s="87" t="s">
        <v>133</v>
      </c>
      <c r="R25" s="87"/>
    </row>
    <row r="26" spans="1:18">
      <c r="A26" s="74">
        <v>45843</v>
      </c>
      <c r="B26" s="75">
        <v>25</v>
      </c>
      <c r="C26" s="76">
        <v>0</v>
      </c>
      <c r="D26" s="77" t="s">
        <v>134</v>
      </c>
      <c r="E26" s="77" t="s">
        <v>135</v>
      </c>
      <c r="F26" s="77" t="str">
        <f t="shared" si="4"/>
        <v>RSSEMP6950_Suyash Thosar</v>
      </c>
      <c r="G26" s="76" t="s">
        <v>21</v>
      </c>
      <c r="H26" s="76">
        <v>5.4</v>
      </c>
      <c r="I26" s="92">
        <v>0.61111111111111105</v>
      </c>
      <c r="J26" s="92">
        <v>0.66319444444444398</v>
      </c>
      <c r="K26" s="92" t="str">
        <f t="shared" si="5"/>
        <v>1 hrs 15 mins</v>
      </c>
      <c r="L26" s="92" t="s">
        <v>124</v>
      </c>
      <c r="M26" s="92" t="s">
        <v>124</v>
      </c>
      <c r="N26" s="76"/>
      <c r="O26" s="91" t="s">
        <v>18</v>
      </c>
      <c r="P26" s="91" t="s">
        <v>18</v>
      </c>
      <c r="Q26" s="82"/>
      <c r="R26" s="82"/>
    </row>
    <row r="27" spans="1:18">
      <c r="A27" s="74">
        <v>45843</v>
      </c>
      <c r="B27" s="75">
        <v>26</v>
      </c>
      <c r="C27" s="76">
        <v>0</v>
      </c>
      <c r="D27" s="77" t="s">
        <v>136</v>
      </c>
      <c r="E27" s="77" t="s">
        <v>137</v>
      </c>
      <c r="F27" s="77" t="str">
        <f t="shared" si="4"/>
        <v>RSSEMP8922_RAHILA NOOR</v>
      </c>
      <c r="G27" s="76" t="s">
        <v>21</v>
      </c>
      <c r="H27" s="76">
        <v>3.24</v>
      </c>
      <c r="I27" s="92">
        <v>0.67708333333333304</v>
      </c>
      <c r="J27" s="92">
        <v>0.73958333333333304</v>
      </c>
      <c r="K27" s="92" t="str">
        <f t="shared" si="5"/>
        <v>1 hrs 30 mins</v>
      </c>
      <c r="L27" s="92" t="s">
        <v>106</v>
      </c>
      <c r="M27" s="92" t="s">
        <v>106</v>
      </c>
      <c r="N27" s="76"/>
      <c r="O27" s="91" t="s">
        <v>18</v>
      </c>
      <c r="P27" s="91" t="s">
        <v>18</v>
      </c>
      <c r="Q27" s="82"/>
      <c r="R27" s="82"/>
    </row>
    <row r="28" spans="1:18">
      <c r="A28" s="74">
        <v>45843</v>
      </c>
      <c r="B28" s="75">
        <v>27</v>
      </c>
      <c r="C28" s="76">
        <v>1</v>
      </c>
      <c r="D28" s="78" t="s">
        <v>138</v>
      </c>
      <c r="E28" s="78" t="s">
        <v>139</v>
      </c>
      <c r="F28" s="78" t="str">
        <f t="shared" si="4"/>
        <v>RSSEMP8683_Rajni Agrawal</v>
      </c>
      <c r="G28" s="76" t="s">
        <v>21</v>
      </c>
      <c r="H28" s="76">
        <v>4.8600000000000003</v>
      </c>
      <c r="I28" s="92" t="s">
        <v>140</v>
      </c>
      <c r="J28" s="92" t="s">
        <v>140</v>
      </c>
      <c r="K28" s="92" t="e">
        <f t="shared" si="5"/>
        <v>#VALUE!</v>
      </c>
      <c r="L28" s="92"/>
      <c r="M28" s="92"/>
      <c r="N28" s="76" t="s">
        <v>141</v>
      </c>
      <c r="O28" s="91"/>
      <c r="P28" s="91"/>
      <c r="Q28" s="82" t="s">
        <v>142</v>
      </c>
      <c r="R28" s="82" t="s">
        <v>143</v>
      </c>
    </row>
    <row r="29" spans="1:18">
      <c r="A29" s="70">
        <v>45844</v>
      </c>
      <c r="B29" s="71">
        <v>28</v>
      </c>
      <c r="C29" s="72" t="s">
        <v>144</v>
      </c>
      <c r="D29" s="73" t="s">
        <v>145</v>
      </c>
      <c r="E29" s="73" t="s">
        <v>146</v>
      </c>
      <c r="F29" s="73" t="str">
        <f t="shared" ref="F29:F37" si="6">D29&amp;"_"&amp;E29</f>
        <v>LMP34927_Gourav</v>
      </c>
      <c r="G29" s="72" t="s">
        <v>21</v>
      </c>
      <c r="H29" s="72">
        <v>7.56</v>
      </c>
      <c r="I29" s="90">
        <v>0.42013888888888901</v>
      </c>
      <c r="J29" s="90">
        <v>0.46875</v>
      </c>
      <c r="K29" s="90" t="str">
        <f t="shared" ref="K29:K37" si="7">INT((J29-I29)*24)&amp;" hrs "&amp;ROUND(MOD((J29-I29)*1440,60),0)&amp;" mins"</f>
        <v>1 hrs 10 mins</v>
      </c>
      <c r="L29" s="90"/>
      <c r="M29" s="90"/>
      <c r="N29" s="72"/>
      <c r="O29" s="91" t="s">
        <v>18</v>
      </c>
      <c r="P29" s="91" t="s">
        <v>18</v>
      </c>
      <c r="Q29" s="82"/>
      <c r="R29" s="82"/>
    </row>
    <row r="30" spans="1:18">
      <c r="A30" s="70">
        <v>45844</v>
      </c>
      <c r="B30" s="71">
        <v>29</v>
      </c>
      <c r="C30" s="72">
        <v>0</v>
      </c>
      <c r="D30" s="73" t="s">
        <v>147</v>
      </c>
      <c r="E30" s="73" t="s">
        <v>148</v>
      </c>
      <c r="F30" s="73" t="str">
        <f t="shared" si="6"/>
        <v>RSSEMH11127_Krunal</v>
      </c>
      <c r="G30" s="72" t="s">
        <v>34</v>
      </c>
      <c r="H30" s="72">
        <v>5.4</v>
      </c>
      <c r="I30" s="90">
        <v>0.48263888888888901</v>
      </c>
      <c r="J30" s="90">
        <v>0.70833333333333304</v>
      </c>
      <c r="K30" s="90" t="str">
        <f t="shared" si="7"/>
        <v>5 hrs 25 mins</v>
      </c>
      <c r="L30" s="90" t="s">
        <v>124</v>
      </c>
      <c r="M30" s="90" t="s">
        <v>124</v>
      </c>
      <c r="N30" s="72"/>
      <c r="O30" s="91" t="s">
        <v>18</v>
      </c>
      <c r="P30" s="91" t="s">
        <v>18</v>
      </c>
      <c r="Q30" s="82"/>
      <c r="R30" s="82"/>
    </row>
    <row r="31" spans="1:18">
      <c r="A31" s="70">
        <v>45844</v>
      </c>
      <c r="B31" s="71">
        <v>30</v>
      </c>
      <c r="C31" s="72" t="s">
        <v>144</v>
      </c>
      <c r="D31" s="73" t="s">
        <v>149</v>
      </c>
      <c r="E31" s="73" t="s">
        <v>150</v>
      </c>
      <c r="F31" s="73" t="str">
        <f t="shared" si="6"/>
        <v>LMH53568_Vijay</v>
      </c>
      <c r="G31" s="72" t="s">
        <v>34</v>
      </c>
      <c r="H31" s="72">
        <v>5.4</v>
      </c>
      <c r="I31" s="90">
        <v>0.48958333333333298</v>
      </c>
      <c r="J31" s="90">
        <v>0.57291666666666696</v>
      </c>
      <c r="K31" s="90" t="str">
        <f t="shared" si="7"/>
        <v>2 hrs 0 mins</v>
      </c>
      <c r="L31" s="90" t="s">
        <v>124</v>
      </c>
      <c r="M31" s="90" t="s">
        <v>151</v>
      </c>
      <c r="N31" s="72"/>
      <c r="O31" s="91" t="s">
        <v>18</v>
      </c>
      <c r="P31" s="91" t="s">
        <v>18</v>
      </c>
      <c r="Q31" s="82"/>
      <c r="R31" s="82"/>
    </row>
    <row r="32" spans="1:18">
      <c r="A32" s="70">
        <v>45844</v>
      </c>
      <c r="B32" s="71">
        <v>31</v>
      </c>
      <c r="C32" s="72" t="s">
        <v>144</v>
      </c>
      <c r="D32" s="73" t="s">
        <v>152</v>
      </c>
      <c r="E32" s="73" t="s">
        <v>153</v>
      </c>
      <c r="F32" s="73" t="str">
        <f t="shared" si="6"/>
        <v>LMH53611_Ritesh Waghe</v>
      </c>
      <c r="G32" s="72" t="s">
        <v>34</v>
      </c>
      <c r="H32" s="72">
        <v>2.16</v>
      </c>
      <c r="I32" s="90">
        <v>0.58055555555555605</v>
      </c>
      <c r="J32" s="90">
        <v>0.62083333333333302</v>
      </c>
      <c r="K32" s="90" t="str">
        <f t="shared" si="7"/>
        <v>0 hrs 58 mins</v>
      </c>
      <c r="L32" s="90" t="s">
        <v>154</v>
      </c>
      <c r="M32" s="90" t="s">
        <v>154</v>
      </c>
      <c r="N32" s="72"/>
      <c r="O32" s="91" t="s">
        <v>18</v>
      </c>
      <c r="P32" s="91" t="s">
        <v>18</v>
      </c>
      <c r="Q32" s="82"/>
      <c r="R32" s="82"/>
    </row>
    <row r="33" spans="1:18">
      <c r="A33" s="70">
        <v>45844</v>
      </c>
      <c r="B33" s="71">
        <v>32</v>
      </c>
      <c r="C33" s="72" t="s">
        <v>144</v>
      </c>
      <c r="D33" s="73" t="s">
        <v>155</v>
      </c>
      <c r="E33" s="73" t="s">
        <v>156</v>
      </c>
      <c r="F33" s="73" t="str">
        <f t="shared" si="6"/>
        <v>LUP33032_Mohd Rehan</v>
      </c>
      <c r="G33" s="72" t="s">
        <v>17</v>
      </c>
      <c r="H33" s="72">
        <v>4.32</v>
      </c>
      <c r="I33" s="90">
        <v>0.718055555555556</v>
      </c>
      <c r="J33" s="90">
        <v>0.76388888888888895</v>
      </c>
      <c r="K33" s="90" t="str">
        <f t="shared" si="7"/>
        <v>1 hrs 6 mins</v>
      </c>
      <c r="L33" s="90"/>
      <c r="M33" s="90" t="s">
        <v>157</v>
      </c>
      <c r="N33" s="72"/>
      <c r="O33" s="91" t="s">
        <v>18</v>
      </c>
      <c r="P33" s="91" t="s">
        <v>18</v>
      </c>
      <c r="Q33" s="82"/>
      <c r="R33" s="82"/>
    </row>
    <row r="34" spans="1:18">
      <c r="A34" s="80">
        <v>45845</v>
      </c>
      <c r="B34" s="81">
        <v>33</v>
      </c>
      <c r="C34" s="82">
        <v>0</v>
      </c>
      <c r="D34" s="83" t="s">
        <v>158</v>
      </c>
      <c r="E34" s="83" t="s">
        <v>159</v>
      </c>
      <c r="F34" s="83" t="str">
        <f t="shared" si="6"/>
        <v>RSSERJ0655_Mahendra Singh Hada</v>
      </c>
      <c r="G34" s="82" t="s">
        <v>56</v>
      </c>
      <c r="H34" s="82">
        <v>4.8600000000000003</v>
      </c>
      <c r="I34" s="93">
        <v>0.41319444444444398</v>
      </c>
      <c r="J34" s="93">
        <v>0.48958333333333298</v>
      </c>
      <c r="K34" s="93" t="str">
        <f t="shared" si="7"/>
        <v>1 hrs 50 mins</v>
      </c>
      <c r="L34" s="93" t="s">
        <v>160</v>
      </c>
      <c r="M34" s="93" t="s">
        <v>160</v>
      </c>
      <c r="N34" s="82"/>
      <c r="O34" s="91" t="s">
        <v>18</v>
      </c>
      <c r="P34" s="91" t="s">
        <v>18</v>
      </c>
      <c r="Q34" s="82"/>
      <c r="R34" s="82"/>
    </row>
    <row r="35" spans="1:18">
      <c r="A35" s="80">
        <v>45845</v>
      </c>
      <c r="B35" s="81">
        <v>34</v>
      </c>
      <c r="C35" s="82">
        <v>0</v>
      </c>
      <c r="D35" s="83" t="s">
        <v>161</v>
      </c>
      <c r="E35" s="83" t="s">
        <v>162</v>
      </c>
      <c r="F35" s="83" t="str">
        <f t="shared" si="6"/>
        <v>RSSEUP3238_Ravindra yadav</v>
      </c>
      <c r="G35" s="82" t="s">
        <v>17</v>
      </c>
      <c r="H35" s="82">
        <v>4.8600000000000003</v>
      </c>
      <c r="I35" s="93">
        <v>0.49513888888888902</v>
      </c>
      <c r="J35" s="93">
        <v>0.68472222222222201</v>
      </c>
      <c r="K35" s="93" t="str">
        <f t="shared" si="7"/>
        <v>4 hrs 33 mins</v>
      </c>
      <c r="L35" s="93" t="s">
        <v>72</v>
      </c>
      <c r="M35" s="93" t="s">
        <v>163</v>
      </c>
      <c r="N35" s="82"/>
      <c r="O35" s="91" t="s">
        <v>18</v>
      </c>
      <c r="P35" s="91" t="s">
        <v>18</v>
      </c>
      <c r="Q35" s="82" t="s">
        <v>164</v>
      </c>
      <c r="R35" s="82"/>
    </row>
    <row r="36" spans="1:18">
      <c r="A36" s="80">
        <v>45845</v>
      </c>
      <c r="B36" s="81">
        <v>35</v>
      </c>
      <c r="C36" s="82">
        <v>0</v>
      </c>
      <c r="D36" s="83" t="s">
        <v>165</v>
      </c>
      <c r="E36" s="83" t="s">
        <v>166</v>
      </c>
      <c r="F36" s="83" t="str">
        <f t="shared" si="6"/>
        <v>RSSEMH11301_Syed</v>
      </c>
      <c r="G36" s="82" t="s">
        <v>34</v>
      </c>
      <c r="H36" s="82">
        <v>5.4</v>
      </c>
      <c r="I36" s="93">
        <v>0.58333333333333304</v>
      </c>
      <c r="J36" s="93">
        <v>0.67847222222222203</v>
      </c>
      <c r="K36" s="93" t="str">
        <f t="shared" si="7"/>
        <v>2 hrs 17 mins</v>
      </c>
      <c r="L36" s="93" t="s">
        <v>167</v>
      </c>
      <c r="M36" s="93" t="s">
        <v>167</v>
      </c>
      <c r="N36" s="82"/>
      <c r="O36" s="91" t="s">
        <v>18</v>
      </c>
      <c r="P36" s="91" t="s">
        <v>18</v>
      </c>
      <c r="Q36" s="82"/>
      <c r="R36" s="82"/>
    </row>
    <row r="37" spans="1:18">
      <c r="A37" s="80">
        <v>45845</v>
      </c>
      <c r="B37" s="81">
        <v>36</v>
      </c>
      <c r="C37" s="82">
        <v>0</v>
      </c>
      <c r="D37" s="83" t="s">
        <v>168</v>
      </c>
      <c r="E37" s="83" t="s">
        <v>169</v>
      </c>
      <c r="F37" s="83" t="str">
        <f t="shared" si="6"/>
        <v>RSSEMH11290_Narendra Dongare</v>
      </c>
      <c r="G37" s="82" t="s">
        <v>34</v>
      </c>
      <c r="H37" s="82">
        <v>4.32</v>
      </c>
      <c r="I37" s="93">
        <v>0.6875</v>
      </c>
      <c r="J37" s="93">
        <v>0.76527777777777795</v>
      </c>
      <c r="K37" s="93" t="str">
        <f t="shared" si="7"/>
        <v>1 hrs 52 mins</v>
      </c>
      <c r="L37" s="93"/>
      <c r="M37" s="93"/>
      <c r="N37" s="82"/>
      <c r="O37" s="91" t="s">
        <v>18</v>
      </c>
      <c r="P37" s="91" t="s">
        <v>18</v>
      </c>
      <c r="Q37" s="82" t="s">
        <v>170</v>
      </c>
      <c r="R37" s="82"/>
    </row>
    <row r="38" spans="1:18">
      <c r="A38" s="80">
        <v>45845</v>
      </c>
      <c r="B38" s="81">
        <v>37</v>
      </c>
      <c r="C38" s="82">
        <v>0</v>
      </c>
      <c r="D38" s="83" t="s">
        <v>171</v>
      </c>
      <c r="E38" s="83" t="s">
        <v>172</v>
      </c>
      <c r="F38" s="83" t="str">
        <f t="shared" ref="F38:F44" si="8">D38&amp;"_"&amp;E38</f>
        <v>RSSEMH11341_Pratik</v>
      </c>
      <c r="G38" s="82" t="s">
        <v>34</v>
      </c>
      <c r="H38" s="82">
        <v>5.4</v>
      </c>
      <c r="I38" s="93">
        <v>0.76041666666666696</v>
      </c>
      <c r="J38" s="93">
        <v>0.79861111111111105</v>
      </c>
      <c r="K38" s="93" t="str">
        <f t="shared" ref="K38:K44" si="9">INT((J38-I38)*24)&amp;" hrs "&amp;ROUND(MOD((J38-I38)*1440,60),0)&amp;" mins"</f>
        <v>0 hrs 55 mins</v>
      </c>
      <c r="L38" s="93"/>
      <c r="M38" s="93"/>
      <c r="N38" s="82"/>
      <c r="O38" s="91" t="s">
        <v>18</v>
      </c>
      <c r="P38" s="91" t="s">
        <v>18</v>
      </c>
      <c r="Q38" s="82"/>
      <c r="R38" s="82"/>
    </row>
    <row r="39" spans="1:18">
      <c r="A39" s="80">
        <v>45845</v>
      </c>
      <c r="B39" s="81">
        <v>38</v>
      </c>
      <c r="C39" s="82">
        <v>1</v>
      </c>
      <c r="D39" s="84" t="s">
        <v>113</v>
      </c>
      <c r="E39" s="84" t="s">
        <v>114</v>
      </c>
      <c r="F39" s="84" t="str">
        <f t="shared" si="8"/>
        <v>RSSETL1690_Srikar</v>
      </c>
      <c r="G39" s="82" t="s">
        <v>115</v>
      </c>
      <c r="H39" s="82">
        <v>4.8600000000000003</v>
      </c>
      <c r="I39" s="93" t="s">
        <v>140</v>
      </c>
      <c r="J39" s="93" t="s">
        <v>140</v>
      </c>
      <c r="K39" s="93" t="e">
        <f t="shared" si="9"/>
        <v>#VALUE!</v>
      </c>
      <c r="L39" s="93"/>
      <c r="M39" s="93"/>
      <c r="N39" s="82"/>
      <c r="O39" s="91" t="s">
        <v>18</v>
      </c>
      <c r="P39" s="91" t="s">
        <v>18</v>
      </c>
      <c r="Q39" s="82"/>
      <c r="R39" s="82"/>
    </row>
    <row r="40" spans="1:18">
      <c r="A40" s="80">
        <v>45845</v>
      </c>
      <c r="B40" s="81">
        <v>39</v>
      </c>
      <c r="C40" s="82">
        <v>1</v>
      </c>
      <c r="D40" s="84" t="s">
        <v>158</v>
      </c>
      <c r="E40" s="84" t="s">
        <v>159</v>
      </c>
      <c r="F40" s="84" t="str">
        <f t="shared" si="8"/>
        <v>RSSERJ0655_Mahendra Singh Hada</v>
      </c>
      <c r="G40" s="82" t="s">
        <v>56</v>
      </c>
      <c r="H40" s="82">
        <v>4.8600000000000003</v>
      </c>
      <c r="I40" s="93" t="s">
        <v>140</v>
      </c>
      <c r="J40" s="93" t="s">
        <v>140</v>
      </c>
      <c r="K40" s="93" t="e">
        <f t="shared" si="9"/>
        <v>#VALUE!</v>
      </c>
      <c r="L40" s="93"/>
      <c r="M40" s="93"/>
      <c r="N40" s="82"/>
      <c r="O40" s="91" t="s">
        <v>18</v>
      </c>
      <c r="P40" s="91" t="s">
        <v>18</v>
      </c>
      <c r="Q40" s="82" t="s">
        <v>173</v>
      </c>
      <c r="R40" s="82"/>
    </row>
    <row r="41" spans="1:18">
      <c r="A41" s="70">
        <v>45846</v>
      </c>
      <c r="B41" s="71">
        <v>40</v>
      </c>
      <c r="C41" s="72">
        <v>0</v>
      </c>
      <c r="D41" s="73" t="s">
        <v>174</v>
      </c>
      <c r="E41" s="73" t="s">
        <v>175</v>
      </c>
      <c r="F41" s="73" t="str">
        <f t="shared" si="8"/>
        <v>RSSEMH11178_Mahesh jadhav</v>
      </c>
      <c r="G41" s="72" t="s">
        <v>34</v>
      </c>
      <c r="H41" s="72">
        <v>3.24</v>
      </c>
      <c r="I41" s="90">
        <v>0.42499999999999999</v>
      </c>
      <c r="J41" s="90">
        <v>0.48611111111111099</v>
      </c>
      <c r="K41" s="90" t="str">
        <f t="shared" si="9"/>
        <v>1 hrs 28 mins</v>
      </c>
      <c r="L41" s="90" t="s">
        <v>106</v>
      </c>
      <c r="M41" s="90" t="s">
        <v>106</v>
      </c>
      <c r="N41" s="72"/>
      <c r="O41" s="91" t="s">
        <v>18</v>
      </c>
      <c r="P41" s="91" t="s">
        <v>18</v>
      </c>
      <c r="Q41" s="82" t="s">
        <v>176</v>
      </c>
      <c r="R41" s="82"/>
    </row>
    <row r="42" spans="1:18">
      <c r="A42" s="70">
        <v>45846</v>
      </c>
      <c r="B42" s="71">
        <v>41</v>
      </c>
      <c r="C42" s="72">
        <v>0</v>
      </c>
      <c r="D42" s="73" t="s">
        <v>177</v>
      </c>
      <c r="E42" s="73" t="s">
        <v>178</v>
      </c>
      <c r="F42" s="73" t="str">
        <f t="shared" si="8"/>
        <v>RSSEMP8989_Anita Yadav</v>
      </c>
      <c r="G42" s="72" t="s">
        <v>21</v>
      </c>
      <c r="H42" s="72">
        <v>3.24</v>
      </c>
      <c r="I42" s="90">
        <v>0.49027777777777798</v>
      </c>
      <c r="J42" s="90">
        <v>0.60763888888888895</v>
      </c>
      <c r="K42" s="90" t="str">
        <f t="shared" si="9"/>
        <v>2 hrs 49 mins</v>
      </c>
      <c r="L42" s="90" t="s">
        <v>179</v>
      </c>
      <c r="M42" s="90" t="s">
        <v>106</v>
      </c>
      <c r="N42" s="72"/>
      <c r="O42" s="91" t="s">
        <v>18</v>
      </c>
      <c r="P42" s="91" t="s">
        <v>18</v>
      </c>
      <c r="Q42" s="82"/>
      <c r="R42" s="82"/>
    </row>
    <row r="43" spans="1:18">
      <c r="A43" s="70">
        <v>45846</v>
      </c>
      <c r="B43" s="71">
        <v>42</v>
      </c>
      <c r="C43" s="72">
        <v>0</v>
      </c>
      <c r="D43" s="73" t="s">
        <v>180</v>
      </c>
      <c r="E43" s="73" t="s">
        <v>181</v>
      </c>
      <c r="F43" s="73" t="str">
        <f t="shared" si="8"/>
        <v>RSSEMP8910_Dinesh Sharma</v>
      </c>
      <c r="G43" s="72" t="s">
        <v>21</v>
      </c>
      <c r="H43" s="72">
        <v>3.24</v>
      </c>
      <c r="I43" s="90">
        <v>0.60069444444444398</v>
      </c>
      <c r="J43" s="90">
        <v>0.65069444444444402</v>
      </c>
      <c r="K43" s="90" t="str">
        <f t="shared" si="9"/>
        <v>1 hrs 12 mins</v>
      </c>
      <c r="L43" s="90" t="s">
        <v>106</v>
      </c>
      <c r="M43" s="90" t="s">
        <v>106</v>
      </c>
      <c r="N43" s="72"/>
      <c r="O43" s="91" t="s">
        <v>18</v>
      </c>
      <c r="P43" s="91" t="s">
        <v>18</v>
      </c>
      <c r="Q43" s="82"/>
      <c r="R43" s="82"/>
    </row>
    <row r="44" spans="1:18">
      <c r="A44" s="70">
        <v>45846</v>
      </c>
      <c r="B44" s="71">
        <v>43</v>
      </c>
      <c r="C44" s="72">
        <v>0</v>
      </c>
      <c r="D44" s="73" t="s">
        <v>182</v>
      </c>
      <c r="E44" s="73" t="s">
        <v>183</v>
      </c>
      <c r="F44" s="73" t="str">
        <f t="shared" si="8"/>
        <v>REESMH11148_Changdev Bhawar</v>
      </c>
      <c r="G44" s="72" t="s">
        <v>34</v>
      </c>
      <c r="H44" s="72">
        <v>5.2</v>
      </c>
      <c r="I44" s="90">
        <v>0.65277777777777801</v>
      </c>
      <c r="J44" s="90">
        <v>0.79166666666666663</v>
      </c>
      <c r="K44" s="90" t="str">
        <f t="shared" si="9"/>
        <v>3 hrs 20 mins</v>
      </c>
      <c r="L44" s="90" t="s">
        <v>167</v>
      </c>
      <c r="M44" s="90" t="s">
        <v>167</v>
      </c>
      <c r="N44" s="72"/>
      <c r="O44" s="91" t="s">
        <v>18</v>
      </c>
      <c r="P44" s="91" t="s">
        <v>18</v>
      </c>
      <c r="Q44" s="82" t="s">
        <v>184</v>
      </c>
      <c r="R44" s="82"/>
    </row>
    <row r="45" spans="1:18">
      <c r="A45" s="70">
        <v>45846</v>
      </c>
      <c r="B45" s="71">
        <v>44</v>
      </c>
      <c r="C45" s="72">
        <v>0</v>
      </c>
      <c r="D45" s="73" t="s">
        <v>130</v>
      </c>
      <c r="E45" s="73" t="s">
        <v>131</v>
      </c>
      <c r="F45" s="73" t="str">
        <f t="shared" ref="F45:F50" si="10">D45&amp;"_"&amp;E45</f>
        <v>RSSEDL0593_Usha Rani</v>
      </c>
      <c r="G45" s="72" t="s">
        <v>53</v>
      </c>
      <c r="H45" s="72">
        <v>4.32</v>
      </c>
      <c r="I45" s="90">
        <v>0.72222222222222199</v>
      </c>
      <c r="J45" s="90">
        <v>0.78125</v>
      </c>
      <c r="K45" s="90" t="str">
        <f t="shared" ref="K45:K50" si="11">INT((J45-I45)*24)&amp;" hrs "&amp;ROUND(MOD((J45-I45)*1440,60),0)&amp;" mins"</f>
        <v>1 hrs 25 mins</v>
      </c>
      <c r="L45" s="90" t="s">
        <v>63</v>
      </c>
      <c r="M45" s="90" t="s">
        <v>63</v>
      </c>
      <c r="N45" s="96">
        <v>45843</v>
      </c>
      <c r="O45" s="91" t="s">
        <v>18</v>
      </c>
      <c r="P45" s="91" t="s">
        <v>18</v>
      </c>
      <c r="Q45" s="82" t="s">
        <v>185</v>
      </c>
      <c r="R45" s="82"/>
    </row>
    <row r="46" spans="1:18">
      <c r="A46" s="74">
        <v>45847</v>
      </c>
      <c r="B46" s="75">
        <v>45</v>
      </c>
      <c r="C46" s="76">
        <v>0</v>
      </c>
      <c r="D46" s="77" t="s">
        <v>186</v>
      </c>
      <c r="E46" s="77" t="s">
        <v>187</v>
      </c>
      <c r="F46" s="77" t="str">
        <f t="shared" si="10"/>
        <v>RSSEUP3285_Dr. Naman Sharma</v>
      </c>
      <c r="G46" s="76" t="s">
        <v>17</v>
      </c>
      <c r="H46" s="76">
        <v>9.7200000000000006</v>
      </c>
      <c r="I46" s="92">
        <v>0.43611111111111101</v>
      </c>
      <c r="J46" s="92">
        <v>0.49305555555555602</v>
      </c>
      <c r="K46" s="92" t="str">
        <f t="shared" si="11"/>
        <v>1 hrs 22 mins</v>
      </c>
      <c r="L46" s="92" t="s">
        <v>188</v>
      </c>
      <c r="M46" s="92" t="s">
        <v>188</v>
      </c>
      <c r="N46" s="76"/>
      <c r="O46" s="91" t="s">
        <v>18</v>
      </c>
      <c r="P46" s="91" t="s">
        <v>18</v>
      </c>
      <c r="Q46" s="82" t="s">
        <v>189</v>
      </c>
      <c r="R46" s="82"/>
    </row>
    <row r="47" spans="1:18">
      <c r="A47" s="74">
        <v>45847</v>
      </c>
      <c r="B47" s="75">
        <v>46</v>
      </c>
      <c r="C47" s="76">
        <v>0</v>
      </c>
      <c r="D47" s="77" t="s">
        <v>190</v>
      </c>
      <c r="E47" s="77" t="s">
        <v>191</v>
      </c>
      <c r="F47" s="77" t="str">
        <f t="shared" si="10"/>
        <v>RSSEMP9068_Vinod likhar</v>
      </c>
      <c r="G47" s="76" t="s">
        <v>21</v>
      </c>
      <c r="H47" s="76">
        <v>2.7</v>
      </c>
      <c r="I47" s="92">
        <v>0.49583333333333302</v>
      </c>
      <c r="J47" s="92">
        <v>0.56944444444444398</v>
      </c>
      <c r="K47" s="92" t="str">
        <f t="shared" si="11"/>
        <v>1 hrs 46 mins</v>
      </c>
      <c r="L47" s="92" t="s">
        <v>72</v>
      </c>
      <c r="M47" s="92" t="s">
        <v>72</v>
      </c>
      <c r="N47" s="76"/>
      <c r="O47" s="91" t="s">
        <v>18</v>
      </c>
      <c r="P47" s="91" t="s">
        <v>18</v>
      </c>
      <c r="Q47" s="82" t="s">
        <v>192</v>
      </c>
      <c r="R47" s="82"/>
    </row>
    <row r="48" spans="1:18">
      <c r="A48" s="74">
        <v>45847</v>
      </c>
      <c r="B48" s="75">
        <v>47</v>
      </c>
      <c r="C48" s="76">
        <v>0</v>
      </c>
      <c r="D48" s="77" t="s">
        <v>193</v>
      </c>
      <c r="E48" s="77" t="s">
        <v>194</v>
      </c>
      <c r="F48" s="77" t="str">
        <f t="shared" si="10"/>
        <v>RSSEMP9052_Mr. Mushkan Soni</v>
      </c>
      <c r="G48" s="76" t="s">
        <v>21</v>
      </c>
      <c r="H48" s="76">
        <v>3.24</v>
      </c>
      <c r="I48" s="92">
        <v>0.58194444444444404</v>
      </c>
      <c r="J48" s="92">
        <v>0.65277777777777801</v>
      </c>
      <c r="K48" s="92" t="str">
        <f t="shared" si="11"/>
        <v>1 hrs 42 mins</v>
      </c>
      <c r="L48" s="92" t="s">
        <v>106</v>
      </c>
      <c r="M48" s="92" t="s">
        <v>106</v>
      </c>
      <c r="N48" s="76"/>
      <c r="O48" s="91" t="s">
        <v>18</v>
      </c>
      <c r="P48" s="91" t="s">
        <v>18</v>
      </c>
      <c r="Q48" s="82" t="s">
        <v>195</v>
      </c>
      <c r="R48" s="82"/>
    </row>
    <row r="49" spans="1:18">
      <c r="A49" s="74">
        <v>45847</v>
      </c>
      <c r="B49" s="75">
        <v>48</v>
      </c>
      <c r="C49" s="76">
        <v>0</v>
      </c>
      <c r="D49" s="77" t="s">
        <v>196</v>
      </c>
      <c r="E49" s="77" t="s">
        <v>197</v>
      </c>
      <c r="F49" s="77" t="str">
        <f t="shared" si="10"/>
        <v>RSSEKA1745_Krishnadas Chadaga</v>
      </c>
      <c r="G49" s="76" t="s">
        <v>198</v>
      </c>
      <c r="H49" s="76">
        <v>3.24</v>
      </c>
      <c r="I49" s="92"/>
      <c r="J49" s="92"/>
      <c r="K49" s="92" t="str">
        <f t="shared" si="11"/>
        <v>0 hrs 0 mins</v>
      </c>
      <c r="L49" s="92" t="s">
        <v>76</v>
      </c>
      <c r="M49" s="92" t="s">
        <v>76</v>
      </c>
      <c r="N49" s="94" t="s">
        <v>87</v>
      </c>
      <c r="O49" s="91" t="s">
        <v>18</v>
      </c>
      <c r="P49" s="91" t="s">
        <v>18</v>
      </c>
      <c r="Q49" s="82"/>
      <c r="R49" s="82"/>
    </row>
    <row r="50" spans="1:18">
      <c r="A50" s="74">
        <v>45847</v>
      </c>
      <c r="B50" s="75">
        <v>49</v>
      </c>
      <c r="C50" s="76">
        <v>1</v>
      </c>
      <c r="D50" s="78" t="s">
        <v>147</v>
      </c>
      <c r="E50" s="78" t="s">
        <v>148</v>
      </c>
      <c r="F50" s="78" t="str">
        <f t="shared" si="10"/>
        <v>RSSEMH11127_Krunal</v>
      </c>
      <c r="G50" s="76" t="s">
        <v>34</v>
      </c>
      <c r="H50" s="76">
        <v>5.4</v>
      </c>
      <c r="I50" s="92"/>
      <c r="J50" s="92"/>
      <c r="K50" s="92" t="str">
        <f t="shared" si="11"/>
        <v>0 hrs 0 mins</v>
      </c>
      <c r="L50" s="92"/>
      <c r="M50" s="92"/>
      <c r="N50" s="76"/>
      <c r="O50" s="91" t="s">
        <v>18</v>
      </c>
      <c r="P50" s="91" t="s">
        <v>18</v>
      </c>
      <c r="Q50" s="82" t="s">
        <v>199</v>
      </c>
      <c r="R50" s="82"/>
    </row>
    <row r="51" spans="1:18">
      <c r="A51" s="70">
        <v>45848</v>
      </c>
      <c r="B51" s="71">
        <v>50</v>
      </c>
      <c r="C51" s="72">
        <v>0</v>
      </c>
      <c r="D51" s="73" t="s">
        <v>200</v>
      </c>
      <c r="E51" s="73" t="s">
        <v>201</v>
      </c>
      <c r="F51" s="73" t="str">
        <f t="shared" ref="F51:F62" si="12">D51&amp;"_"&amp;E51</f>
        <v>RSSEMH11317_Parvathi Ellappan</v>
      </c>
      <c r="G51" s="72" t="s">
        <v>34</v>
      </c>
      <c r="H51" s="72">
        <v>4.32</v>
      </c>
      <c r="I51" s="90">
        <v>0.41597222222222202</v>
      </c>
      <c r="J51" s="90">
        <v>0.52013888888888904</v>
      </c>
      <c r="K51" s="90" t="str">
        <f t="shared" ref="K51:K58" si="13">INT((J51-I51)*24)&amp;" hrs "&amp;ROUND(MOD((J51-I51)*1440,60),0)&amp;" mins"</f>
        <v>2 hrs 30 mins</v>
      </c>
      <c r="L51" s="90" t="s">
        <v>63</v>
      </c>
      <c r="M51" s="90" t="s">
        <v>63</v>
      </c>
      <c r="N51" s="72"/>
      <c r="O51" s="91" t="s">
        <v>18</v>
      </c>
      <c r="P51" s="91" t="s">
        <v>18</v>
      </c>
      <c r="Q51" s="82"/>
      <c r="R51" s="82"/>
    </row>
    <row r="52" spans="1:18">
      <c r="A52" s="70">
        <v>45848</v>
      </c>
      <c r="B52" s="71">
        <v>51</v>
      </c>
      <c r="C52" s="72">
        <v>0</v>
      </c>
      <c r="D52" s="73" t="s">
        <v>202</v>
      </c>
      <c r="E52" s="73" t="s">
        <v>203</v>
      </c>
      <c r="F52" s="73" t="str">
        <f t="shared" si="12"/>
        <v>RSSEMH11373_Rodney</v>
      </c>
      <c r="G52" s="72" t="s">
        <v>34</v>
      </c>
      <c r="H52" s="72">
        <v>4.8600000000000003</v>
      </c>
      <c r="I52" s="90">
        <v>0.45763888888888898</v>
      </c>
      <c r="J52" s="90">
        <v>0.54722222222222205</v>
      </c>
      <c r="K52" s="90" t="str">
        <f t="shared" si="13"/>
        <v>2 hrs 9 mins</v>
      </c>
      <c r="L52" s="90" t="s">
        <v>116</v>
      </c>
      <c r="M52" s="90" t="s">
        <v>116</v>
      </c>
      <c r="N52" s="72"/>
      <c r="O52" s="91" t="s">
        <v>18</v>
      </c>
      <c r="P52" s="91" t="s">
        <v>18</v>
      </c>
      <c r="Q52" s="82"/>
      <c r="R52" s="82"/>
    </row>
    <row r="53" spans="1:18">
      <c r="A53" s="70">
        <v>45848</v>
      </c>
      <c r="B53" s="71">
        <v>52</v>
      </c>
      <c r="C53" s="72">
        <v>1</v>
      </c>
      <c r="D53" s="79">
        <v>3127</v>
      </c>
      <c r="E53" s="80" t="s">
        <v>18</v>
      </c>
      <c r="F53" s="79" t="str">
        <f t="shared" si="12"/>
        <v>3127_Uploaded</v>
      </c>
      <c r="G53" s="72"/>
      <c r="H53" s="72"/>
      <c r="I53" s="90"/>
      <c r="J53" s="90"/>
      <c r="K53" s="90" t="str">
        <f t="shared" si="13"/>
        <v>0 hrs 0 mins</v>
      </c>
      <c r="L53" s="90"/>
      <c r="M53" s="90"/>
      <c r="N53" s="72"/>
      <c r="O53" s="91" t="s">
        <v>18</v>
      </c>
      <c r="P53" s="91"/>
      <c r="Q53" s="82" t="s">
        <v>204</v>
      </c>
      <c r="R53" s="82"/>
    </row>
    <row r="54" spans="1:18">
      <c r="A54" s="70">
        <v>45848</v>
      </c>
      <c r="B54" s="71">
        <v>53</v>
      </c>
      <c r="C54" s="72">
        <v>1</v>
      </c>
      <c r="D54" s="79">
        <v>3186</v>
      </c>
      <c r="E54" s="73" t="s">
        <v>18</v>
      </c>
      <c r="F54" s="79" t="str">
        <f t="shared" si="12"/>
        <v>3186_Uploaded</v>
      </c>
      <c r="G54" s="72"/>
      <c r="H54" s="72"/>
      <c r="I54" s="90"/>
      <c r="J54" s="90"/>
      <c r="K54" s="90" t="str">
        <f t="shared" si="13"/>
        <v>0 hrs 0 mins</v>
      </c>
      <c r="L54" s="90"/>
      <c r="M54" s="90"/>
      <c r="N54" s="72"/>
      <c r="O54" s="91" t="s">
        <v>18</v>
      </c>
      <c r="P54" s="91" t="s">
        <v>18</v>
      </c>
      <c r="Q54" s="82" t="s">
        <v>205</v>
      </c>
      <c r="R54" s="82"/>
    </row>
    <row r="55" spans="1:18">
      <c r="A55" s="70">
        <v>45848</v>
      </c>
      <c r="B55" s="71">
        <v>54</v>
      </c>
      <c r="C55" s="72">
        <v>0</v>
      </c>
      <c r="D55" s="79" t="s">
        <v>196</v>
      </c>
      <c r="E55" s="73" t="s">
        <v>18</v>
      </c>
      <c r="F55" s="79" t="str">
        <f t="shared" si="12"/>
        <v>RSSEKA1745_Uploaded</v>
      </c>
      <c r="G55" s="72"/>
      <c r="H55" s="72"/>
      <c r="I55" s="90"/>
      <c r="J55" s="90"/>
      <c r="K55" s="90" t="str">
        <f t="shared" si="13"/>
        <v>0 hrs 0 mins</v>
      </c>
      <c r="L55" s="90"/>
      <c r="M55" s="90"/>
      <c r="N55" s="96">
        <v>45847</v>
      </c>
      <c r="O55" s="91" t="s">
        <v>18</v>
      </c>
      <c r="P55" s="91" t="s">
        <v>18</v>
      </c>
      <c r="Q55" s="82" t="s">
        <v>206</v>
      </c>
      <c r="R55" s="82"/>
    </row>
    <row r="56" spans="1:18">
      <c r="A56" s="70">
        <v>45848</v>
      </c>
      <c r="B56" s="71">
        <v>55</v>
      </c>
      <c r="C56" s="72">
        <v>1</v>
      </c>
      <c r="D56" s="79">
        <v>3238</v>
      </c>
      <c r="E56" s="73" t="s">
        <v>207</v>
      </c>
      <c r="F56" s="79" t="str">
        <f t="shared" si="12"/>
        <v>3238_Mentioned comment</v>
      </c>
      <c r="G56" s="72"/>
      <c r="H56" s="72"/>
      <c r="I56" s="90"/>
      <c r="J56" s="90"/>
      <c r="K56" s="90" t="str">
        <f t="shared" si="13"/>
        <v>0 hrs 0 mins</v>
      </c>
      <c r="L56" s="90"/>
      <c r="M56" s="90"/>
      <c r="N56" s="72"/>
      <c r="O56" s="97" t="s">
        <v>208</v>
      </c>
      <c r="P56" s="97" t="s">
        <v>208</v>
      </c>
      <c r="Q56" s="82" t="s">
        <v>209</v>
      </c>
      <c r="R56" s="82"/>
    </row>
    <row r="57" spans="1:18">
      <c r="A57" s="70">
        <v>45848</v>
      </c>
      <c r="B57" s="71">
        <v>56</v>
      </c>
      <c r="C57" s="72">
        <v>0</v>
      </c>
      <c r="D57" s="73" t="s">
        <v>210</v>
      </c>
      <c r="E57" s="73" t="s">
        <v>18</v>
      </c>
      <c r="F57" s="73" t="str">
        <f t="shared" si="12"/>
        <v>RSSEMH11148 _Uploaded</v>
      </c>
      <c r="G57" s="72"/>
      <c r="H57" s="72"/>
      <c r="I57" s="90"/>
      <c r="J57" s="90"/>
      <c r="K57" s="90" t="str">
        <f t="shared" si="13"/>
        <v>0 hrs 0 mins</v>
      </c>
      <c r="L57" s="90"/>
      <c r="M57" s="90"/>
      <c r="N57" s="72"/>
      <c r="O57" s="91" t="s">
        <v>18</v>
      </c>
      <c r="P57" s="91"/>
      <c r="Q57" s="82"/>
      <c r="R57" s="82"/>
    </row>
    <row r="58" spans="1:18">
      <c r="A58" s="70">
        <v>45848</v>
      </c>
      <c r="B58" s="71">
        <v>57</v>
      </c>
      <c r="C58" s="72" t="s">
        <v>144</v>
      </c>
      <c r="D58" s="79" t="s">
        <v>211</v>
      </c>
      <c r="E58" s="79" t="s">
        <v>212</v>
      </c>
      <c r="F58" s="73" t="str">
        <f t="shared" si="12"/>
        <v>LUP33444_Alim Ali</v>
      </c>
      <c r="G58" s="72" t="s">
        <v>17</v>
      </c>
      <c r="H58" s="72" t="s">
        <v>213</v>
      </c>
      <c r="I58" s="90">
        <v>0.77152777777777803</v>
      </c>
      <c r="J58" s="90">
        <v>0.79861111111111105</v>
      </c>
      <c r="K58" s="90" t="str">
        <f t="shared" si="13"/>
        <v>0 hrs 39 mins</v>
      </c>
      <c r="L58" s="90"/>
      <c r="M58" s="90"/>
      <c r="N58" s="72"/>
      <c r="O58" s="91" t="s">
        <v>18</v>
      </c>
      <c r="P58" s="91" t="s">
        <v>18</v>
      </c>
      <c r="Q58" s="82" t="s">
        <v>214</v>
      </c>
      <c r="R58" s="82"/>
    </row>
    <row r="59" spans="1:18">
      <c r="A59" s="80">
        <v>45849</v>
      </c>
      <c r="B59" s="81">
        <v>58</v>
      </c>
      <c r="C59" s="82">
        <v>0</v>
      </c>
      <c r="D59" s="83" t="s">
        <v>215</v>
      </c>
      <c r="E59" s="83" t="s">
        <v>216</v>
      </c>
      <c r="F59" s="83" t="str">
        <f t="shared" si="12"/>
        <v>RSSEMH11353_CHIRAGG GANDHI</v>
      </c>
      <c r="G59" s="82" t="s">
        <v>34</v>
      </c>
      <c r="H59" s="82">
        <v>4.32</v>
      </c>
      <c r="I59" s="93">
        <v>0.4375</v>
      </c>
      <c r="J59" s="93">
        <v>0.59027777777777801</v>
      </c>
      <c r="K59" s="93" t="str">
        <f t="shared" ref="K59:K70" si="14">INT((J59-I59)*24)&amp;" hrs "&amp;ROUND(MOD((J59-I59)*1440,60),0)&amp;" mins"</f>
        <v>3 hrs 40 mins</v>
      </c>
      <c r="L59" s="93" t="s">
        <v>132</v>
      </c>
      <c r="M59" s="93" t="s">
        <v>132</v>
      </c>
      <c r="N59" s="82"/>
      <c r="O59" s="91" t="s">
        <v>18</v>
      </c>
      <c r="P59" s="91" t="s">
        <v>18</v>
      </c>
      <c r="Q59" s="82" t="s">
        <v>217</v>
      </c>
      <c r="R59" s="82"/>
    </row>
    <row r="60" spans="1:18">
      <c r="A60" s="80">
        <v>45849</v>
      </c>
      <c r="B60" s="81">
        <v>59</v>
      </c>
      <c r="C60" s="82">
        <v>1</v>
      </c>
      <c r="D60" s="84">
        <v>8558</v>
      </c>
      <c r="E60" s="84"/>
      <c r="F60" s="84" t="str">
        <f t="shared" si="12"/>
        <v>8558_</v>
      </c>
      <c r="G60" s="82"/>
      <c r="H60" s="82"/>
      <c r="I60" s="93"/>
      <c r="J60" s="93"/>
      <c r="K60" s="93" t="str">
        <f t="shared" si="14"/>
        <v>0 hrs 0 mins</v>
      </c>
      <c r="L60" s="93"/>
      <c r="M60" s="93"/>
      <c r="N60" s="82"/>
      <c r="O60" s="91"/>
      <c r="P60" s="91"/>
      <c r="Q60" s="82" t="s">
        <v>218</v>
      </c>
      <c r="R60" s="82"/>
    </row>
    <row r="61" spans="1:18">
      <c r="A61" s="80">
        <v>45849</v>
      </c>
      <c r="B61" s="81">
        <v>59</v>
      </c>
      <c r="C61" s="82">
        <v>0</v>
      </c>
      <c r="D61" s="83" t="s">
        <v>219</v>
      </c>
      <c r="E61" s="83" t="s">
        <v>220</v>
      </c>
      <c r="F61" s="83" t="str">
        <f t="shared" si="12"/>
        <v>RSSEMH9170_Rajendra Narnaware</v>
      </c>
      <c r="G61" s="82" t="s">
        <v>34</v>
      </c>
      <c r="H61" s="82">
        <v>3.24</v>
      </c>
      <c r="I61" s="93">
        <v>0.52083333333333304</v>
      </c>
      <c r="J61" s="93">
        <v>0.59027777777777801</v>
      </c>
      <c r="K61" s="93" t="str">
        <f t="shared" si="14"/>
        <v>1 hrs 40 mins</v>
      </c>
      <c r="L61" s="93" t="s">
        <v>106</v>
      </c>
      <c r="M61" s="93" t="s">
        <v>106</v>
      </c>
      <c r="N61" s="82"/>
      <c r="O61" s="91" t="s">
        <v>18</v>
      </c>
      <c r="P61" s="91" t="s">
        <v>18</v>
      </c>
      <c r="Q61" s="82" t="s">
        <v>221</v>
      </c>
      <c r="R61" s="82"/>
    </row>
    <row r="62" spans="1:18">
      <c r="A62" s="80">
        <v>45849</v>
      </c>
      <c r="B62" s="81">
        <v>60</v>
      </c>
      <c r="C62" s="82">
        <v>0</v>
      </c>
      <c r="D62" s="83" t="s">
        <v>222</v>
      </c>
      <c r="E62" s="83" t="s">
        <v>223</v>
      </c>
      <c r="F62" s="83" t="str">
        <f t="shared" si="12"/>
        <v>RSSEHR0236_Atul Jain</v>
      </c>
      <c r="G62" s="82" t="s">
        <v>224</v>
      </c>
      <c r="H62" s="82">
        <v>7.56</v>
      </c>
      <c r="I62" s="93">
        <v>0.59027777777777801</v>
      </c>
      <c r="J62" s="93">
        <v>0.67013888888888895</v>
      </c>
      <c r="K62" s="93" t="str">
        <f t="shared" si="14"/>
        <v>1 hrs 55 mins</v>
      </c>
      <c r="L62" s="93" t="s">
        <v>225</v>
      </c>
      <c r="M62" s="93" t="s">
        <v>225</v>
      </c>
      <c r="N62" s="82"/>
      <c r="O62" s="91" t="s">
        <v>18</v>
      </c>
      <c r="P62" s="91" t="s">
        <v>18</v>
      </c>
      <c r="Q62" s="82" t="s">
        <v>226</v>
      </c>
      <c r="R62" s="82"/>
    </row>
    <row r="63" spans="1:18">
      <c r="A63" s="80">
        <v>45849</v>
      </c>
      <c r="B63" s="81">
        <v>61</v>
      </c>
      <c r="C63" s="82">
        <v>1</v>
      </c>
      <c r="D63" s="84" t="s">
        <v>119</v>
      </c>
      <c r="E63" s="83"/>
      <c r="F63" s="84" t="str">
        <f t="shared" ref="F63:F74" si="15">D63&amp;"_"&amp;E63</f>
        <v>RSSEMH11128_</v>
      </c>
      <c r="G63" s="82"/>
      <c r="H63" s="82"/>
      <c r="I63" s="93"/>
      <c r="J63" s="93"/>
      <c r="K63" s="93" t="str">
        <f t="shared" si="14"/>
        <v>0 hrs 0 mins</v>
      </c>
      <c r="L63" s="93"/>
      <c r="M63" s="93"/>
      <c r="N63" s="82"/>
      <c r="O63" s="91"/>
      <c r="P63" s="91"/>
      <c r="Q63" s="82"/>
      <c r="R63" s="82"/>
    </row>
    <row r="64" spans="1:18">
      <c r="A64" s="80">
        <v>45849</v>
      </c>
      <c r="B64" s="81">
        <v>62</v>
      </c>
      <c r="C64" s="82">
        <v>0</v>
      </c>
      <c r="D64" s="83" t="s">
        <v>227</v>
      </c>
      <c r="E64" s="83" t="s">
        <v>228</v>
      </c>
      <c r="F64" s="83" t="str">
        <f t="shared" si="15"/>
        <v>RSSEMP8999_Ranveer Raghuvanshi</v>
      </c>
      <c r="G64" s="82" t="s">
        <v>21</v>
      </c>
      <c r="H64" s="82">
        <v>4.8600000000000003</v>
      </c>
      <c r="I64" s="93">
        <v>0.71666666666666701</v>
      </c>
      <c r="J64" s="93">
        <v>0.75</v>
      </c>
      <c r="K64" s="93" t="str">
        <f t="shared" si="14"/>
        <v>0 hrs 48 mins</v>
      </c>
      <c r="L64" s="93" t="s">
        <v>151</v>
      </c>
      <c r="M64" s="93" t="s">
        <v>151</v>
      </c>
      <c r="N64" s="82"/>
      <c r="O64" s="91" t="s">
        <v>18</v>
      </c>
      <c r="P64" s="91" t="s">
        <v>18</v>
      </c>
      <c r="Q64" s="82" t="s">
        <v>229</v>
      </c>
      <c r="R64" s="82"/>
    </row>
    <row r="65" spans="1:18">
      <c r="A65" s="80">
        <v>45849</v>
      </c>
      <c r="B65" s="81">
        <v>63</v>
      </c>
      <c r="C65" s="82">
        <v>0</v>
      </c>
      <c r="D65" s="83" t="s">
        <v>230</v>
      </c>
      <c r="E65" s="83" t="s">
        <v>231</v>
      </c>
      <c r="F65" s="83" t="str">
        <f t="shared" si="15"/>
        <v>RSSEHR0237_Saranpreet</v>
      </c>
      <c r="G65" s="82" t="s">
        <v>224</v>
      </c>
      <c r="H65" s="82">
        <v>5.4</v>
      </c>
      <c r="I65" s="93">
        <v>0.75347222222222199</v>
      </c>
      <c r="J65" s="93">
        <v>0.79861111111111105</v>
      </c>
      <c r="K65" s="93" t="str">
        <f t="shared" si="14"/>
        <v>1 hrs 5 mins</v>
      </c>
      <c r="L65" s="93" t="s">
        <v>232</v>
      </c>
      <c r="M65" s="93" t="s">
        <v>232</v>
      </c>
      <c r="N65" s="82"/>
      <c r="O65" s="91" t="s">
        <v>18</v>
      </c>
      <c r="P65" s="91" t="s">
        <v>18</v>
      </c>
      <c r="Q65" s="82" t="s">
        <v>229</v>
      </c>
      <c r="R65" s="82"/>
    </row>
    <row r="66" spans="1:18">
      <c r="A66" s="98">
        <v>45850</v>
      </c>
      <c r="B66" s="99" t="s">
        <v>233</v>
      </c>
      <c r="C66" s="100"/>
      <c r="D66" s="101" t="s">
        <v>234</v>
      </c>
      <c r="E66" s="101" t="s">
        <v>235</v>
      </c>
      <c r="F66" s="101" t="str">
        <f t="shared" si="15"/>
        <v>Week_Off</v>
      </c>
      <c r="G66" s="100"/>
      <c r="H66" s="100"/>
      <c r="I66" s="111"/>
      <c r="J66" s="111"/>
      <c r="K66" s="111" t="str">
        <f t="shared" si="14"/>
        <v>0 hrs 0 mins</v>
      </c>
      <c r="L66" s="111"/>
      <c r="M66" s="111"/>
      <c r="N66" s="100"/>
      <c r="O66" s="99"/>
      <c r="P66" s="99"/>
      <c r="Q66" s="100"/>
      <c r="R66" s="100"/>
    </row>
    <row r="67" spans="1:18">
      <c r="A67" s="98">
        <v>45851</v>
      </c>
      <c r="B67" s="99" t="s">
        <v>233</v>
      </c>
      <c r="C67" s="100"/>
      <c r="D67" s="101" t="s">
        <v>234</v>
      </c>
      <c r="E67" s="101" t="s">
        <v>235</v>
      </c>
      <c r="F67" s="101" t="str">
        <f t="shared" si="15"/>
        <v>Week_Off</v>
      </c>
      <c r="G67" s="100"/>
      <c r="H67" s="100"/>
      <c r="I67" s="111"/>
      <c r="J67" s="111"/>
      <c r="K67" s="111" t="str">
        <f t="shared" si="14"/>
        <v>0 hrs 0 mins</v>
      </c>
      <c r="L67" s="111"/>
      <c r="M67" s="111"/>
      <c r="N67" s="100"/>
      <c r="O67" s="99"/>
      <c r="P67" s="99"/>
      <c r="Q67" s="100"/>
      <c r="R67" s="100"/>
    </row>
    <row r="68" spans="1:18">
      <c r="A68" s="70">
        <v>45852</v>
      </c>
      <c r="B68" s="71">
        <v>64</v>
      </c>
      <c r="C68" s="72">
        <v>1</v>
      </c>
      <c r="D68" s="102" t="s">
        <v>230</v>
      </c>
      <c r="E68" s="73" t="s">
        <v>18</v>
      </c>
      <c r="F68" s="73" t="str">
        <f t="shared" si="15"/>
        <v>RSSEHR0237_Uploaded</v>
      </c>
      <c r="G68" s="72"/>
      <c r="H68" s="72"/>
      <c r="I68" s="90"/>
      <c r="J68" s="90"/>
      <c r="K68" s="90" t="str">
        <f t="shared" si="14"/>
        <v>0 hrs 0 mins</v>
      </c>
      <c r="L68" s="90"/>
      <c r="M68" s="90"/>
      <c r="N68" s="72"/>
      <c r="O68" s="91"/>
      <c r="P68" s="91"/>
      <c r="Q68" s="82"/>
      <c r="R68" s="82"/>
    </row>
    <row r="69" spans="1:18">
      <c r="A69" s="70">
        <v>45852</v>
      </c>
      <c r="B69" s="71">
        <v>65</v>
      </c>
      <c r="C69" s="72">
        <v>1</v>
      </c>
      <c r="D69" s="102" t="s">
        <v>219</v>
      </c>
      <c r="E69" s="73" t="s">
        <v>18</v>
      </c>
      <c r="F69" s="73" t="str">
        <f t="shared" si="15"/>
        <v>RSSEMH9170_Uploaded</v>
      </c>
      <c r="G69" s="72"/>
      <c r="H69" s="72"/>
      <c r="I69" s="90"/>
      <c r="J69" s="90"/>
      <c r="K69" s="90" t="str">
        <f t="shared" si="14"/>
        <v>0 hrs 0 mins</v>
      </c>
      <c r="L69" s="90"/>
      <c r="M69" s="90"/>
      <c r="N69" s="72"/>
      <c r="O69" s="91"/>
      <c r="P69" s="91"/>
      <c r="Q69" s="82" t="s">
        <v>236</v>
      </c>
      <c r="R69" s="82"/>
    </row>
    <row r="70" spans="1:18">
      <c r="A70" s="70">
        <v>45852</v>
      </c>
      <c r="B70" s="71">
        <v>66</v>
      </c>
      <c r="C70" s="72">
        <v>1</v>
      </c>
      <c r="D70" s="102" t="s">
        <v>202</v>
      </c>
      <c r="E70" s="73" t="s">
        <v>18</v>
      </c>
      <c r="F70" s="73" t="str">
        <f t="shared" si="15"/>
        <v>RSSEMH11373_Uploaded</v>
      </c>
      <c r="G70" s="72"/>
      <c r="H70" s="72"/>
      <c r="I70" s="90"/>
      <c r="J70" s="90"/>
      <c r="K70" s="90" t="str">
        <f t="shared" si="14"/>
        <v>0 hrs 0 mins</v>
      </c>
      <c r="L70" s="90"/>
      <c r="M70" s="90"/>
      <c r="N70" s="72"/>
      <c r="O70" s="91" t="s">
        <v>18</v>
      </c>
      <c r="P70" s="91" t="s">
        <v>18</v>
      </c>
      <c r="Q70" s="73" t="s">
        <v>237</v>
      </c>
      <c r="R70" s="82"/>
    </row>
    <row r="71" spans="1:18">
      <c r="A71" s="70">
        <v>45852</v>
      </c>
      <c r="B71" s="71">
        <v>67</v>
      </c>
      <c r="C71" s="72" t="s">
        <v>144</v>
      </c>
      <c r="D71" s="73" t="s">
        <v>238</v>
      </c>
      <c r="E71" s="73" t="s">
        <v>239</v>
      </c>
      <c r="F71" s="73" t="str">
        <f t="shared" si="15"/>
        <v>LMH54228_Umakant Bilore</v>
      </c>
      <c r="G71" s="72" t="s">
        <v>34</v>
      </c>
      <c r="H71" s="72">
        <v>8.64</v>
      </c>
      <c r="I71" s="90">
        <v>0.58333333333333304</v>
      </c>
      <c r="J71" s="90">
        <v>0.625</v>
      </c>
      <c r="K71" s="90"/>
      <c r="L71" s="90"/>
      <c r="M71" s="90"/>
      <c r="N71" s="72"/>
      <c r="O71" s="91" t="s">
        <v>18</v>
      </c>
      <c r="P71" s="91" t="s">
        <v>18</v>
      </c>
      <c r="Q71" s="82"/>
      <c r="R71" s="82"/>
    </row>
    <row r="72" spans="1:18">
      <c r="A72" s="70">
        <v>45852</v>
      </c>
      <c r="B72" s="71">
        <v>68</v>
      </c>
      <c r="C72" s="72" t="s">
        <v>144</v>
      </c>
      <c r="D72" s="73" t="s">
        <v>240</v>
      </c>
      <c r="E72" s="73" t="s">
        <v>241</v>
      </c>
      <c r="F72" s="73" t="str">
        <f t="shared" si="15"/>
        <v>LMH54829_Clementina Francis</v>
      </c>
      <c r="G72" s="72" t="s">
        <v>34</v>
      </c>
      <c r="H72" s="72">
        <v>3.24</v>
      </c>
      <c r="I72" s="90">
        <v>0.62847222222222199</v>
      </c>
      <c r="J72" s="90">
        <v>0.73611111111111105</v>
      </c>
      <c r="K72" s="90" t="str">
        <f t="shared" ref="K72:K78" si="16">INT((J72-I72)*24)&amp;" hrs "&amp;ROUND(MOD((J72-I72)*1440,60),0)&amp;" mins"</f>
        <v>2 hrs 35 mins</v>
      </c>
      <c r="L72" s="90"/>
      <c r="M72" s="90"/>
      <c r="N72" s="72"/>
      <c r="O72" s="91" t="s">
        <v>18</v>
      </c>
      <c r="P72" s="91" t="s">
        <v>18</v>
      </c>
      <c r="Q72" s="82"/>
      <c r="R72" s="82"/>
    </row>
    <row r="73" spans="1:18">
      <c r="A73" s="70">
        <v>45852</v>
      </c>
      <c r="B73" s="71">
        <v>69</v>
      </c>
      <c r="C73" s="72">
        <v>0</v>
      </c>
      <c r="D73" s="73" t="s">
        <v>242</v>
      </c>
      <c r="E73" s="73" t="s">
        <v>243</v>
      </c>
      <c r="F73" s="73" t="str">
        <f t="shared" si="15"/>
        <v>RSSEMH11413_AJAY TEJRAM KHURPADE</v>
      </c>
      <c r="G73" s="72" t="s">
        <v>34</v>
      </c>
      <c r="H73" s="72">
        <v>3.24</v>
      </c>
      <c r="I73" s="90">
        <v>0.74652777777777801</v>
      </c>
      <c r="J73" s="90">
        <v>0.78819444444444497</v>
      </c>
      <c r="K73" s="90" t="str">
        <f t="shared" si="16"/>
        <v>1 hrs 0 mins</v>
      </c>
      <c r="L73" s="90"/>
      <c r="M73" s="90"/>
      <c r="N73" s="72"/>
      <c r="O73" s="91" t="s">
        <v>18</v>
      </c>
      <c r="P73" s="91" t="s">
        <v>18</v>
      </c>
      <c r="Q73" s="82"/>
      <c r="R73" s="82"/>
    </row>
    <row r="74" spans="1:18">
      <c r="A74" s="74">
        <v>45853</v>
      </c>
      <c r="B74" s="75">
        <v>70</v>
      </c>
      <c r="C74" s="76">
        <v>0</v>
      </c>
      <c r="D74" s="77" t="s">
        <v>244</v>
      </c>
      <c r="E74" s="77" t="s">
        <v>245</v>
      </c>
      <c r="F74" s="77" t="str">
        <f t="shared" si="15"/>
        <v>RSSEMP8954_Abhishek Tiwari</v>
      </c>
      <c r="G74" s="76" t="s">
        <v>21</v>
      </c>
      <c r="H74" s="76">
        <v>3.24</v>
      </c>
      <c r="I74" s="92">
        <v>0.42361111111111099</v>
      </c>
      <c r="J74" s="92">
        <v>0.70486111111111105</v>
      </c>
      <c r="K74" s="92" t="str">
        <f t="shared" si="16"/>
        <v>6 hrs 45 mins</v>
      </c>
      <c r="L74" s="92" t="s">
        <v>246</v>
      </c>
      <c r="M74" s="92" t="s">
        <v>246</v>
      </c>
      <c r="N74" s="76"/>
      <c r="O74" s="91" t="s">
        <v>18</v>
      </c>
      <c r="P74" s="91" t="s">
        <v>18</v>
      </c>
      <c r="Q74" s="82" t="s">
        <v>247</v>
      </c>
      <c r="R74" s="82" t="s">
        <v>248</v>
      </c>
    </row>
    <row r="75" spans="1:18">
      <c r="A75" s="74">
        <v>45853</v>
      </c>
      <c r="B75" s="75">
        <v>71</v>
      </c>
      <c r="C75" s="76" t="s">
        <v>144</v>
      </c>
      <c r="D75" s="77" t="s">
        <v>249</v>
      </c>
      <c r="E75" s="77" t="s">
        <v>250</v>
      </c>
      <c r="F75" s="77" t="str">
        <f t="shared" ref="F75:F80" si="17">D75&amp;"_"&amp;E75</f>
        <v>LDL7180_Shailender Arora</v>
      </c>
      <c r="G75" s="76" t="s">
        <v>53</v>
      </c>
      <c r="H75" s="76">
        <v>3.24</v>
      </c>
      <c r="I75" s="92">
        <v>0.47569444444444398</v>
      </c>
      <c r="J75" s="92">
        <v>0.51388888888888895</v>
      </c>
      <c r="K75" s="92" t="str">
        <f t="shared" si="16"/>
        <v>0 hrs 55 mins</v>
      </c>
      <c r="L75" s="92"/>
      <c r="M75" s="92"/>
      <c r="N75" s="76"/>
      <c r="O75" s="91" t="s">
        <v>18</v>
      </c>
      <c r="P75" s="91" t="s">
        <v>18</v>
      </c>
      <c r="Q75" s="82"/>
      <c r="R75" s="82"/>
    </row>
    <row r="76" spans="1:18">
      <c r="A76" s="74">
        <v>45853</v>
      </c>
      <c r="B76" s="75">
        <v>72</v>
      </c>
      <c r="C76" s="76" t="s">
        <v>144</v>
      </c>
      <c r="D76" s="77" t="s">
        <v>251</v>
      </c>
      <c r="E76" s="77" t="s">
        <v>252</v>
      </c>
      <c r="F76" s="77" t="str">
        <f t="shared" si="17"/>
        <v>LMH55199_amol lagu</v>
      </c>
      <c r="G76" s="76" t="s">
        <v>34</v>
      </c>
      <c r="H76" s="76">
        <v>5.4</v>
      </c>
      <c r="I76" s="92">
        <v>0.57638888888888895</v>
      </c>
      <c r="J76" s="92">
        <v>0.60763888888888895</v>
      </c>
      <c r="K76" s="92" t="str">
        <f t="shared" si="16"/>
        <v>0 hrs 45 mins</v>
      </c>
      <c r="L76" s="92"/>
      <c r="M76" s="92"/>
      <c r="N76" s="76"/>
      <c r="O76" s="91" t="s">
        <v>18</v>
      </c>
      <c r="P76" s="91" t="s">
        <v>18</v>
      </c>
      <c r="Q76" s="82"/>
      <c r="R76" s="82"/>
    </row>
    <row r="77" spans="1:18">
      <c r="A77" s="74">
        <v>45853</v>
      </c>
      <c r="B77" s="75">
        <v>73</v>
      </c>
      <c r="C77" s="76" t="s">
        <v>144</v>
      </c>
      <c r="D77" s="77" t="s">
        <v>253</v>
      </c>
      <c r="E77" s="77" t="s">
        <v>254</v>
      </c>
      <c r="F77" s="77" t="str">
        <f t="shared" si="17"/>
        <v>LMH54575_Abhijeet Thopate</v>
      </c>
      <c r="G77" s="76" t="s">
        <v>34</v>
      </c>
      <c r="H77" s="76">
        <v>3.24</v>
      </c>
      <c r="I77" s="92">
        <v>0.61805555555555602</v>
      </c>
      <c r="J77" s="92">
        <v>0.65277777777777801</v>
      </c>
      <c r="K77" s="92" t="str">
        <f t="shared" si="16"/>
        <v>0 hrs 50 mins</v>
      </c>
      <c r="L77" s="92"/>
      <c r="M77" s="92"/>
      <c r="N77" s="76"/>
      <c r="O77" s="91" t="s">
        <v>18</v>
      </c>
      <c r="P77" s="91" t="s">
        <v>18</v>
      </c>
      <c r="Q77" s="82"/>
      <c r="R77" s="82"/>
    </row>
    <row r="78" spans="1:18">
      <c r="A78" s="74">
        <v>45853</v>
      </c>
      <c r="B78" s="75">
        <v>74</v>
      </c>
      <c r="C78" s="76">
        <v>0</v>
      </c>
      <c r="D78" s="77" t="s">
        <v>255</v>
      </c>
      <c r="E78" s="77" t="s">
        <v>256</v>
      </c>
      <c r="F78" s="77" t="str">
        <f t="shared" si="17"/>
        <v>RSSEMP9021_Sanjay kushwah</v>
      </c>
      <c r="G78" s="76" t="s">
        <v>21</v>
      </c>
      <c r="H78" s="76">
        <v>3.24</v>
      </c>
      <c r="I78" s="92">
        <v>0.70833333333333304</v>
      </c>
      <c r="J78" s="92">
        <v>0.78472222222222199</v>
      </c>
      <c r="K78" s="92" t="str">
        <f t="shared" si="16"/>
        <v>1 hrs 50 mins</v>
      </c>
      <c r="L78" s="92" t="s">
        <v>151</v>
      </c>
      <c r="M78" s="92" t="s">
        <v>151</v>
      </c>
      <c r="N78" s="76"/>
      <c r="O78" s="91" t="s">
        <v>18</v>
      </c>
      <c r="P78" s="91" t="s">
        <v>18</v>
      </c>
      <c r="Q78" s="82"/>
      <c r="R78" s="82"/>
    </row>
    <row r="79" spans="1:18">
      <c r="A79" s="70">
        <v>45854</v>
      </c>
      <c r="B79" s="71">
        <v>75</v>
      </c>
      <c r="C79" s="72">
        <v>0</v>
      </c>
      <c r="D79" s="73" t="s">
        <v>257</v>
      </c>
      <c r="E79" s="73" t="s">
        <v>258</v>
      </c>
      <c r="F79" s="73" t="str">
        <f t="shared" si="17"/>
        <v>RSSEMH11461_Ritesh Dable</v>
      </c>
      <c r="G79" s="72" t="s">
        <v>34</v>
      </c>
      <c r="H79" s="72">
        <v>4.32</v>
      </c>
      <c r="I79" s="90">
        <v>0.45833333333333298</v>
      </c>
      <c r="J79" s="90">
        <v>0.50972222222222197</v>
      </c>
      <c r="K79" s="90" t="str">
        <f t="shared" ref="K79:K86" si="18">INT((J79-I79)*24)&amp;" hrs "&amp;ROUND(MOD((J79-I79)*1440,60),0)&amp;" mins"</f>
        <v>1 hrs 14 mins</v>
      </c>
      <c r="L79" s="90" t="s">
        <v>63</v>
      </c>
      <c r="M79" s="90" t="s">
        <v>63</v>
      </c>
      <c r="N79" s="72"/>
      <c r="O79" s="91" t="s">
        <v>18</v>
      </c>
      <c r="P79" s="91" t="s">
        <v>18</v>
      </c>
      <c r="Q79" s="82"/>
      <c r="R79" s="82"/>
    </row>
    <row r="80" spans="1:18">
      <c r="A80" s="70">
        <v>45854</v>
      </c>
      <c r="B80" s="71">
        <v>76</v>
      </c>
      <c r="C80" s="72">
        <v>0</v>
      </c>
      <c r="D80" s="73" t="s">
        <v>259</v>
      </c>
      <c r="E80" s="73" t="s">
        <v>260</v>
      </c>
      <c r="F80" s="73" t="str">
        <f t="shared" si="17"/>
        <v>RSSEMP9135_Shehzadi begam</v>
      </c>
      <c r="G80" s="72" t="s">
        <v>21</v>
      </c>
      <c r="H80" s="72">
        <v>3.24</v>
      </c>
      <c r="I80" s="90">
        <v>0.57222222222222197</v>
      </c>
      <c r="J80" s="90">
        <v>0.66666666666666696</v>
      </c>
      <c r="K80" s="90" t="str">
        <f t="shared" si="18"/>
        <v>2 hrs 16 mins</v>
      </c>
      <c r="L80" s="90" t="s">
        <v>106</v>
      </c>
      <c r="M80" s="90" t="s">
        <v>106</v>
      </c>
      <c r="N80" s="72"/>
      <c r="O80" s="91" t="s">
        <v>18</v>
      </c>
      <c r="P80" s="91" t="s">
        <v>18</v>
      </c>
      <c r="Q80" s="82"/>
      <c r="R80" s="82"/>
    </row>
    <row r="81" spans="1:18">
      <c r="A81" s="80">
        <v>45855</v>
      </c>
      <c r="B81" s="81">
        <v>77</v>
      </c>
      <c r="C81" s="82" t="s">
        <v>144</v>
      </c>
      <c r="D81" s="103" t="s">
        <v>261</v>
      </c>
      <c r="E81" s="83" t="s">
        <v>262</v>
      </c>
      <c r="F81" s="83" t="str">
        <f t="shared" ref="F81:F86" si="19">D81&amp;"_"&amp;E81</f>
        <v>LMP36137_Mayak Garg</v>
      </c>
      <c r="G81" s="82" t="s">
        <v>21</v>
      </c>
      <c r="H81" s="82">
        <v>3.24</v>
      </c>
      <c r="I81" s="93">
        <v>0.41805555555555601</v>
      </c>
      <c r="J81" s="93">
        <v>0.45624999999999999</v>
      </c>
      <c r="K81" s="93" t="str">
        <f t="shared" si="18"/>
        <v>0 hrs 55 mins</v>
      </c>
      <c r="L81" s="93"/>
      <c r="M81" s="93"/>
      <c r="N81" s="82"/>
      <c r="O81" s="91" t="s">
        <v>18</v>
      </c>
      <c r="P81" s="91" t="s">
        <v>18</v>
      </c>
      <c r="Q81" s="82"/>
      <c r="R81" s="82"/>
    </row>
    <row r="82" spans="1:18">
      <c r="A82" s="80">
        <v>45855</v>
      </c>
      <c r="B82" s="81">
        <v>78</v>
      </c>
      <c r="C82" s="82">
        <v>0</v>
      </c>
      <c r="D82" s="103" t="s">
        <v>263</v>
      </c>
      <c r="E82" s="83" t="s">
        <v>264</v>
      </c>
      <c r="F82" s="83" t="str">
        <f t="shared" si="19"/>
        <v>RSSEKA1794_Abhilash Padival</v>
      </c>
      <c r="G82" s="82" t="s">
        <v>34</v>
      </c>
      <c r="H82" s="82">
        <v>5.28</v>
      </c>
      <c r="I82" s="93">
        <v>0.500694444444444</v>
      </c>
      <c r="J82" s="93">
        <v>0.64583333333333304</v>
      </c>
      <c r="K82" s="93" t="str">
        <f t="shared" si="18"/>
        <v>3 hrs 29 mins</v>
      </c>
      <c r="L82" s="93" t="s">
        <v>265</v>
      </c>
      <c r="M82" s="93" t="s">
        <v>265</v>
      </c>
      <c r="N82" s="82"/>
      <c r="O82" s="91" t="s">
        <v>18</v>
      </c>
      <c r="P82" s="91" t="s">
        <v>18</v>
      </c>
      <c r="Q82" s="82"/>
      <c r="R82" s="82"/>
    </row>
    <row r="83" spans="1:18">
      <c r="A83" s="80">
        <v>45855</v>
      </c>
      <c r="B83" s="81">
        <v>79</v>
      </c>
      <c r="C83" s="82" t="s">
        <v>144</v>
      </c>
      <c r="D83" s="103" t="s">
        <v>266</v>
      </c>
      <c r="E83" s="83" t="s">
        <v>267</v>
      </c>
      <c r="F83" s="83" t="str">
        <f t="shared" si="19"/>
        <v>LMH54128_Sagar</v>
      </c>
      <c r="G83" s="82" t="s">
        <v>34</v>
      </c>
      <c r="H83" s="82">
        <v>3.24</v>
      </c>
      <c r="I83" s="93">
        <v>0.54305555555555596</v>
      </c>
      <c r="J83" s="93">
        <v>0.59375</v>
      </c>
      <c r="K83" s="93" t="str">
        <f t="shared" si="18"/>
        <v>1 hrs 13 mins</v>
      </c>
      <c r="L83" s="93"/>
      <c r="M83" s="93"/>
      <c r="N83" s="82"/>
      <c r="O83" s="91" t="s">
        <v>18</v>
      </c>
      <c r="P83" s="91" t="s">
        <v>18</v>
      </c>
      <c r="Q83" s="82"/>
      <c r="R83" s="82"/>
    </row>
    <row r="84" spans="1:18">
      <c r="A84" s="80">
        <v>45855</v>
      </c>
      <c r="B84" s="81">
        <v>80</v>
      </c>
      <c r="C84" s="82" t="s">
        <v>144</v>
      </c>
      <c r="D84" s="103" t="s">
        <v>268</v>
      </c>
      <c r="E84" s="83" t="s">
        <v>269</v>
      </c>
      <c r="F84" s="83" t="str">
        <f t="shared" si="19"/>
        <v>RMH25827_kailash</v>
      </c>
      <c r="G84" s="82" t="s">
        <v>34</v>
      </c>
      <c r="H84" s="82">
        <v>3.24</v>
      </c>
      <c r="I84" s="93">
        <v>0.59722222222222199</v>
      </c>
      <c r="J84" s="93">
        <v>0.625</v>
      </c>
      <c r="K84" s="93" t="str">
        <f t="shared" si="18"/>
        <v>0 hrs 40 mins</v>
      </c>
      <c r="L84" s="93"/>
      <c r="M84" s="93"/>
      <c r="N84" s="82"/>
      <c r="O84" s="91" t="s">
        <v>18</v>
      </c>
      <c r="P84" s="91" t="s">
        <v>18</v>
      </c>
      <c r="Q84" s="82"/>
      <c r="R84" s="82"/>
    </row>
    <row r="85" spans="1:18">
      <c r="A85" s="80">
        <v>45855</v>
      </c>
      <c r="B85" s="81">
        <v>81</v>
      </c>
      <c r="C85" s="82">
        <v>0</v>
      </c>
      <c r="D85" s="103" t="s">
        <v>270</v>
      </c>
      <c r="E85" s="103" t="s">
        <v>271</v>
      </c>
      <c r="F85" s="83" t="str">
        <f t="shared" si="19"/>
        <v>RSSEMP9140_Jitendra Jain</v>
      </c>
      <c r="G85" s="82" t="s">
        <v>21</v>
      </c>
      <c r="H85" s="82">
        <v>4.8600000000000003</v>
      </c>
      <c r="I85" s="93">
        <v>0.64791666666666703</v>
      </c>
      <c r="J85" s="93">
        <v>0.74652777777777801</v>
      </c>
      <c r="K85" s="93" t="str">
        <f t="shared" si="18"/>
        <v>2 hrs 22 mins</v>
      </c>
      <c r="L85" s="93" t="s">
        <v>116</v>
      </c>
      <c r="M85" s="93" t="s">
        <v>116</v>
      </c>
      <c r="N85" s="93"/>
      <c r="O85" s="91" t="s">
        <v>18</v>
      </c>
      <c r="P85" s="91" t="s">
        <v>18</v>
      </c>
      <c r="Q85" s="82"/>
      <c r="R85" s="82"/>
    </row>
    <row r="86" spans="1:18">
      <c r="A86" s="74">
        <v>45856</v>
      </c>
      <c r="B86" s="75">
        <v>82</v>
      </c>
      <c r="C86" s="76">
        <v>0</v>
      </c>
      <c r="D86" s="77" t="s">
        <v>272</v>
      </c>
      <c r="E86" s="77" t="s">
        <v>273</v>
      </c>
      <c r="F86" s="77" t="str">
        <f t="shared" si="19"/>
        <v>RSSERJ0662_Manish bhuradia</v>
      </c>
      <c r="G86" s="76" t="s">
        <v>56</v>
      </c>
      <c r="H86" s="76">
        <v>4.32</v>
      </c>
      <c r="I86" s="92">
        <v>0.46180555555555602</v>
      </c>
      <c r="J86" s="92">
        <v>0.49305555555555602</v>
      </c>
      <c r="K86" s="92" t="str">
        <f t="shared" si="18"/>
        <v>0 hrs 45 mins</v>
      </c>
      <c r="L86" s="92" t="s">
        <v>63</v>
      </c>
      <c r="M86" s="92" t="s">
        <v>63</v>
      </c>
      <c r="N86" s="76"/>
      <c r="O86" s="91" t="s">
        <v>18</v>
      </c>
      <c r="P86" s="91" t="s">
        <v>18</v>
      </c>
      <c r="Q86" s="82"/>
      <c r="R86" s="82"/>
    </row>
    <row r="87" spans="1:18">
      <c r="A87" s="74">
        <v>45856</v>
      </c>
      <c r="B87" s="75">
        <v>83</v>
      </c>
      <c r="C87" s="76">
        <v>0</v>
      </c>
      <c r="D87" s="77" t="s">
        <v>274</v>
      </c>
      <c r="E87" s="77" t="s">
        <v>275</v>
      </c>
      <c r="F87" s="77" t="str">
        <f t="shared" ref="F87:F96" si="20">D87&amp;"_"&amp;E87</f>
        <v>RSSEMP9138_Yusuf Beig</v>
      </c>
      <c r="G87" s="76" t="s">
        <v>21</v>
      </c>
      <c r="H87" s="76">
        <v>10.8</v>
      </c>
      <c r="I87" s="92">
        <v>0.50277777777777799</v>
      </c>
      <c r="J87" s="92">
        <v>0.61458333333333304</v>
      </c>
      <c r="K87" s="92" t="str">
        <f t="shared" ref="K87:K95" si="21">INT((J87-I87)*24)&amp;" hrs "&amp;ROUND(MOD((J87-I87)*1440,60),0)&amp;" mins"</f>
        <v>2 hrs 41 mins</v>
      </c>
      <c r="L87" s="92" t="s">
        <v>276</v>
      </c>
      <c r="M87" s="92" t="s">
        <v>276</v>
      </c>
      <c r="N87" s="76"/>
      <c r="O87" s="91" t="s">
        <v>18</v>
      </c>
      <c r="P87" s="91" t="s">
        <v>18</v>
      </c>
      <c r="Q87" s="82"/>
      <c r="R87" s="82"/>
    </row>
    <row r="88" spans="1:18">
      <c r="A88" s="74">
        <v>45856</v>
      </c>
      <c r="B88" s="75">
        <v>84</v>
      </c>
      <c r="C88" s="76" t="s">
        <v>144</v>
      </c>
      <c r="D88" s="77" t="s">
        <v>277</v>
      </c>
      <c r="E88" s="77" t="s">
        <v>278</v>
      </c>
      <c r="F88" s="77" t="str">
        <f t="shared" si="20"/>
        <v>LMH54087_Manoj Gawande</v>
      </c>
      <c r="G88" s="76" t="s">
        <v>34</v>
      </c>
      <c r="H88" s="76">
        <v>4.32</v>
      </c>
      <c r="I88" s="92">
        <v>0.67013888888888895</v>
      </c>
      <c r="J88" s="92">
        <v>0.69791666666666696</v>
      </c>
      <c r="K88" s="92" t="str">
        <f t="shared" si="21"/>
        <v>0 hrs 40 mins</v>
      </c>
      <c r="L88" s="92"/>
      <c r="M88" s="92"/>
      <c r="N88" s="76"/>
      <c r="O88" s="91" t="s">
        <v>279</v>
      </c>
      <c r="P88" s="91" t="s">
        <v>18</v>
      </c>
      <c r="Q88" s="82"/>
      <c r="R88" s="82"/>
    </row>
    <row r="89" spans="1:18">
      <c r="A89" s="74">
        <v>45856</v>
      </c>
      <c r="B89" s="75">
        <v>85</v>
      </c>
      <c r="C89" s="76">
        <v>0</v>
      </c>
      <c r="D89" s="77" t="s">
        <v>280</v>
      </c>
      <c r="E89" s="77" t="s">
        <v>281</v>
      </c>
      <c r="F89" s="77" t="str">
        <f t="shared" si="20"/>
        <v>RSSEMP9160_Anil k Nayyar</v>
      </c>
      <c r="G89" s="76" t="s">
        <v>21</v>
      </c>
      <c r="H89" s="76">
        <v>3.78</v>
      </c>
      <c r="I89" s="92">
        <v>0.70138888888888895</v>
      </c>
      <c r="J89" s="92">
        <v>0.48263888888888901</v>
      </c>
      <c r="K89" s="92" t="str">
        <f t="shared" si="21"/>
        <v>-6 hrs 45 mins</v>
      </c>
      <c r="L89" s="92" t="s">
        <v>282</v>
      </c>
      <c r="M89" s="92" t="s">
        <v>282</v>
      </c>
      <c r="N89" s="76"/>
      <c r="O89" s="91" t="s">
        <v>18</v>
      </c>
      <c r="P89" s="91" t="s">
        <v>18</v>
      </c>
      <c r="Q89" s="82" t="s">
        <v>283</v>
      </c>
      <c r="R89" s="82"/>
    </row>
    <row r="90" spans="1:18">
      <c r="A90" s="74">
        <v>45856</v>
      </c>
      <c r="B90" s="75">
        <v>86</v>
      </c>
      <c r="C90" s="76" t="s">
        <v>144</v>
      </c>
      <c r="D90" s="77" t="s">
        <v>284</v>
      </c>
      <c r="E90" s="77" t="s">
        <v>285</v>
      </c>
      <c r="F90" s="77" t="str">
        <f t="shared" si="20"/>
        <v>LMH55973_Bhujbal pandit Rambhau</v>
      </c>
      <c r="G90" s="76" t="s">
        <v>34</v>
      </c>
      <c r="H90" s="76">
        <v>2.16</v>
      </c>
      <c r="I90" s="92">
        <v>0.76041666666666696</v>
      </c>
      <c r="J90" s="92">
        <v>0.79097222222222197</v>
      </c>
      <c r="K90" s="92" t="str">
        <f t="shared" si="21"/>
        <v>0 hrs 44 mins</v>
      </c>
      <c r="L90" s="92"/>
      <c r="M90" s="92"/>
      <c r="N90" s="76"/>
      <c r="O90" s="91" t="s">
        <v>279</v>
      </c>
      <c r="P90" s="91" t="s">
        <v>18</v>
      </c>
      <c r="Q90" s="114"/>
      <c r="R90" s="82"/>
    </row>
    <row r="91" spans="1:18">
      <c r="A91" s="74">
        <v>45856</v>
      </c>
      <c r="B91" s="75">
        <v>87</v>
      </c>
      <c r="C91" s="76">
        <v>0</v>
      </c>
      <c r="D91" s="77" t="s">
        <v>286</v>
      </c>
      <c r="E91" s="77" t="s">
        <v>287</v>
      </c>
      <c r="F91" s="77" t="str">
        <f t="shared" si="20"/>
        <v>RSSEUP3364_ANURAG CHAUDHARY</v>
      </c>
      <c r="G91" s="76" t="s">
        <v>17</v>
      </c>
      <c r="H91" s="76">
        <v>3.78</v>
      </c>
      <c r="I91" s="92">
        <v>0.42499999999999999</v>
      </c>
      <c r="J91" s="92">
        <v>0.47916666666666702</v>
      </c>
      <c r="K91" s="92" t="str">
        <f t="shared" si="21"/>
        <v>1 hrs 18 mins</v>
      </c>
      <c r="L91" s="92" t="s">
        <v>288</v>
      </c>
      <c r="M91" s="92" t="s">
        <v>288</v>
      </c>
      <c r="N91" s="76"/>
      <c r="O91" s="91" t="s">
        <v>18</v>
      </c>
      <c r="P91" s="91" t="s">
        <v>18</v>
      </c>
      <c r="Q91" s="106"/>
      <c r="R91" s="106"/>
    </row>
    <row r="92" spans="1:18">
      <c r="A92" s="70">
        <v>45857</v>
      </c>
      <c r="B92" s="71">
        <v>88</v>
      </c>
      <c r="C92" s="72">
        <v>0</v>
      </c>
      <c r="D92" s="73" t="s">
        <v>289</v>
      </c>
      <c r="E92" s="73" t="s">
        <v>290</v>
      </c>
      <c r="F92" s="73" t="str">
        <f t="shared" si="20"/>
        <v>RSSEDL0606_poonam</v>
      </c>
      <c r="G92" s="72" t="s">
        <v>53</v>
      </c>
      <c r="H92" s="72">
        <v>5.4</v>
      </c>
      <c r="I92" s="90">
        <v>0.49722222222222201</v>
      </c>
      <c r="J92" s="90">
        <v>0.69930555555555596</v>
      </c>
      <c r="K92" s="90" t="str">
        <f t="shared" si="21"/>
        <v>4 hrs 51 mins</v>
      </c>
      <c r="L92" s="90" t="s">
        <v>124</v>
      </c>
      <c r="M92" s="90" t="s">
        <v>167</v>
      </c>
      <c r="N92" s="72"/>
      <c r="O92" s="91" t="s">
        <v>18</v>
      </c>
      <c r="P92" s="91" t="s">
        <v>18</v>
      </c>
      <c r="Q92" s="82"/>
      <c r="R92" s="82"/>
    </row>
    <row r="93" spans="1:18">
      <c r="A93" s="70">
        <v>45857</v>
      </c>
      <c r="B93" s="71">
        <v>89</v>
      </c>
      <c r="C93" s="72" t="s">
        <v>144</v>
      </c>
      <c r="D93" s="73" t="s">
        <v>291</v>
      </c>
      <c r="E93" s="73" t="s">
        <v>292</v>
      </c>
      <c r="F93" s="73" t="str">
        <f t="shared" si="20"/>
        <v>LDL7284_RAKESH JAIN</v>
      </c>
      <c r="G93" s="72" t="s">
        <v>53</v>
      </c>
      <c r="H93" s="72">
        <v>4.32</v>
      </c>
      <c r="I93" s="90">
        <v>0.56597222222222199</v>
      </c>
      <c r="J93" s="90">
        <v>0.625</v>
      </c>
      <c r="K93" s="90" t="str">
        <f t="shared" si="21"/>
        <v>1 hrs 25 mins</v>
      </c>
      <c r="L93" s="90"/>
      <c r="M93" s="90"/>
      <c r="N93" s="72"/>
      <c r="O93" s="91" t="s">
        <v>279</v>
      </c>
      <c r="P93" s="91" t="s">
        <v>18</v>
      </c>
      <c r="Q93" s="82" t="s">
        <v>293</v>
      </c>
      <c r="R93" s="82"/>
    </row>
    <row r="94" spans="1:18">
      <c r="A94" s="70">
        <v>45857</v>
      </c>
      <c r="B94" s="71">
        <v>90</v>
      </c>
      <c r="C94" s="72" t="s">
        <v>144</v>
      </c>
      <c r="D94" s="73" t="s">
        <v>294</v>
      </c>
      <c r="E94" s="73" t="s">
        <v>295</v>
      </c>
      <c r="F94" s="73" t="str">
        <f t="shared" si="20"/>
        <v>LMH55594_Indu singh</v>
      </c>
      <c r="G94" s="72" t="s">
        <v>34</v>
      </c>
      <c r="H94" s="72">
        <v>3.24</v>
      </c>
      <c r="I94" s="90">
        <v>0.64583333333333304</v>
      </c>
      <c r="J94" s="90">
        <v>0.70833333333333304</v>
      </c>
      <c r="K94" s="90" t="str">
        <f t="shared" si="21"/>
        <v>1 hrs 30 mins</v>
      </c>
      <c r="L94" s="90"/>
      <c r="M94" s="90"/>
      <c r="N94" s="72"/>
      <c r="O94" s="91" t="s">
        <v>279</v>
      </c>
      <c r="P94" s="91" t="s">
        <v>18</v>
      </c>
      <c r="Q94" s="82"/>
      <c r="R94" s="82"/>
    </row>
    <row r="95" spans="1:18">
      <c r="A95" s="70">
        <v>45857</v>
      </c>
      <c r="B95" s="71">
        <v>91</v>
      </c>
      <c r="C95" s="72" t="s">
        <v>144</v>
      </c>
      <c r="D95" s="73" t="s">
        <v>296</v>
      </c>
      <c r="E95" s="73" t="s">
        <v>297</v>
      </c>
      <c r="F95" s="73" t="str">
        <f t="shared" si="20"/>
        <v>RMH25964_Sumit Bodhe</v>
      </c>
      <c r="G95" s="72" t="s">
        <v>34</v>
      </c>
      <c r="H95" s="72">
        <v>3.24</v>
      </c>
      <c r="I95" s="90">
        <v>0.70138888888888895</v>
      </c>
      <c r="J95" s="90">
        <v>0.76388888888888895</v>
      </c>
      <c r="K95" s="90" t="str">
        <f t="shared" si="21"/>
        <v>1 hrs 30 mins</v>
      </c>
      <c r="L95" s="90"/>
      <c r="M95" s="90"/>
      <c r="N95" s="72"/>
      <c r="O95" s="91" t="s">
        <v>279</v>
      </c>
      <c r="P95" s="91" t="s">
        <v>18</v>
      </c>
      <c r="Q95" s="82"/>
      <c r="R95" s="82"/>
    </row>
    <row r="96" spans="1:18">
      <c r="A96" s="98">
        <v>45858</v>
      </c>
      <c r="B96" s="99" t="s">
        <v>233</v>
      </c>
      <c r="C96" s="100"/>
      <c r="D96" s="101" t="s">
        <v>234</v>
      </c>
      <c r="E96" s="101" t="s">
        <v>235</v>
      </c>
      <c r="F96" s="101" t="str">
        <f t="shared" si="20"/>
        <v>Week_Off</v>
      </c>
      <c r="G96" s="100"/>
      <c r="H96" s="100"/>
      <c r="I96" s="111"/>
      <c r="J96" s="111"/>
      <c r="K96" s="111" t="str">
        <f t="shared" ref="K96:K102" si="22">INT((J96-I96)*24)&amp;" hrs "&amp;ROUND(MOD((J96-I96)*1440,60),0)&amp;" mins"</f>
        <v>0 hrs 0 mins</v>
      </c>
      <c r="L96" s="111"/>
      <c r="M96" s="111"/>
      <c r="N96" s="100"/>
      <c r="O96" s="99"/>
      <c r="P96" s="99"/>
      <c r="Q96" s="100"/>
      <c r="R96" s="100"/>
    </row>
    <row r="97" spans="1:18">
      <c r="A97" s="104">
        <v>45859</v>
      </c>
      <c r="B97" s="105">
        <v>92</v>
      </c>
      <c r="C97" s="106">
        <v>0</v>
      </c>
      <c r="D97" s="83" t="s">
        <v>298</v>
      </c>
      <c r="E97" s="83" t="s">
        <v>299</v>
      </c>
      <c r="F97" s="83" t="str">
        <f t="shared" ref="F97:F102" si="23">D97&amp;"_"&amp;E97</f>
        <v>RSSEMH11598_Sunil Kale</v>
      </c>
      <c r="G97" s="82" t="s">
        <v>34</v>
      </c>
      <c r="H97" s="106">
        <v>3.24</v>
      </c>
      <c r="I97" s="112">
        <v>0.422222222222222</v>
      </c>
      <c r="J97" s="112">
        <v>0.56944444444444398</v>
      </c>
      <c r="K97" s="112" t="str">
        <f t="shared" si="22"/>
        <v>3 hrs 32 mins</v>
      </c>
      <c r="L97" s="93" t="s">
        <v>106</v>
      </c>
      <c r="M97" s="93" t="s">
        <v>106</v>
      </c>
      <c r="N97" s="82"/>
      <c r="O97" s="91" t="s">
        <v>18</v>
      </c>
      <c r="P97" s="91" t="s">
        <v>18</v>
      </c>
      <c r="Q97" s="106"/>
      <c r="R97" s="106"/>
    </row>
    <row r="98" spans="1:18">
      <c r="A98" s="104">
        <v>45859</v>
      </c>
      <c r="B98" s="105">
        <f t="shared" ref="B98:B112" si="24">B97+1</f>
        <v>93</v>
      </c>
      <c r="C98" s="82" t="s">
        <v>144</v>
      </c>
      <c r="D98" s="83" t="s">
        <v>300</v>
      </c>
      <c r="E98" s="83" t="s">
        <v>301</v>
      </c>
      <c r="F98" s="83" t="str">
        <f t="shared" si="23"/>
        <v>LMH52854_Ramesh Gawali</v>
      </c>
      <c r="G98" s="82" t="s">
        <v>34</v>
      </c>
      <c r="H98" s="106">
        <v>3.24</v>
      </c>
      <c r="I98" s="93">
        <v>0.57083333333333297</v>
      </c>
      <c r="J98" s="93">
        <v>0.62222222222222201</v>
      </c>
      <c r="K98" s="93" t="str">
        <f t="shared" si="22"/>
        <v>1 hrs 14 mins</v>
      </c>
      <c r="L98" s="93"/>
      <c r="M98" s="93"/>
      <c r="N98" s="82"/>
      <c r="O98" s="91" t="s">
        <v>279</v>
      </c>
      <c r="P98" s="91" t="s">
        <v>18</v>
      </c>
      <c r="Q98" s="82"/>
      <c r="R98" s="82"/>
    </row>
    <row r="99" spans="1:18">
      <c r="A99" s="104">
        <v>45859</v>
      </c>
      <c r="B99" s="105">
        <f t="shared" si="24"/>
        <v>94</v>
      </c>
      <c r="C99" s="82">
        <v>0</v>
      </c>
      <c r="D99" s="83" t="s">
        <v>302</v>
      </c>
      <c r="E99" s="83" t="s">
        <v>303</v>
      </c>
      <c r="F99" s="83" t="str">
        <f t="shared" si="23"/>
        <v>RSSEMH11594_Yogesh Daigane</v>
      </c>
      <c r="G99" s="82" t="s">
        <v>34</v>
      </c>
      <c r="H99" s="82">
        <v>4.32</v>
      </c>
      <c r="I99" s="93">
        <v>0.60277777777777797</v>
      </c>
      <c r="J99" s="93"/>
      <c r="K99" s="93" t="str">
        <f t="shared" si="22"/>
        <v>-15 hrs 32 mins</v>
      </c>
      <c r="L99" s="93" t="s">
        <v>63</v>
      </c>
      <c r="M99" s="93" t="s">
        <v>63</v>
      </c>
      <c r="N99" s="82"/>
      <c r="O99" s="91" t="s">
        <v>18</v>
      </c>
      <c r="P99" s="91" t="s">
        <v>18</v>
      </c>
      <c r="Q99" s="82" t="s">
        <v>304</v>
      </c>
      <c r="R99" s="82"/>
    </row>
    <row r="100" spans="1:18">
      <c r="A100" s="104">
        <v>45859</v>
      </c>
      <c r="B100" s="105">
        <f t="shared" si="24"/>
        <v>95</v>
      </c>
      <c r="C100" s="82" t="s">
        <v>144</v>
      </c>
      <c r="D100" s="83" t="s">
        <v>305</v>
      </c>
      <c r="E100" s="83" t="s">
        <v>306</v>
      </c>
      <c r="F100" s="83" t="str">
        <f t="shared" si="23"/>
        <v>LMH56298_sanjay babanrao paigude</v>
      </c>
      <c r="G100" s="82" t="s">
        <v>34</v>
      </c>
      <c r="H100" s="82">
        <v>6.48</v>
      </c>
      <c r="I100" s="93">
        <v>0.60416666666666696</v>
      </c>
      <c r="J100" s="93">
        <v>0.66666666666666696</v>
      </c>
      <c r="K100" s="93" t="str">
        <f t="shared" si="22"/>
        <v>1 hrs 30 mins</v>
      </c>
      <c r="L100" s="93"/>
      <c r="M100" s="93"/>
      <c r="N100" s="82"/>
      <c r="O100" s="91" t="s">
        <v>279</v>
      </c>
      <c r="P100" s="91" t="s">
        <v>18</v>
      </c>
      <c r="Q100" s="82" t="s">
        <v>307</v>
      </c>
      <c r="R100" s="82"/>
    </row>
    <row r="101" spans="1:18">
      <c r="A101" s="104">
        <v>45859</v>
      </c>
      <c r="B101" s="105">
        <f t="shared" si="24"/>
        <v>96</v>
      </c>
      <c r="C101" s="82">
        <v>0</v>
      </c>
      <c r="D101" s="83" t="s">
        <v>308</v>
      </c>
      <c r="E101" s="83" t="s">
        <v>309</v>
      </c>
      <c r="F101" s="83" t="str">
        <f t="shared" si="23"/>
        <v>RSSEMH11493_arti Yadav</v>
      </c>
      <c r="G101" s="82" t="s">
        <v>34</v>
      </c>
      <c r="H101" s="82">
        <v>5.4</v>
      </c>
      <c r="I101" s="93">
        <v>0.6875</v>
      </c>
      <c r="J101" s="93">
        <v>0.74305555555555503</v>
      </c>
      <c r="K101" s="93" t="str">
        <f t="shared" si="22"/>
        <v>1 hrs 20 mins</v>
      </c>
      <c r="L101" s="93" t="s">
        <v>124</v>
      </c>
      <c r="M101" s="93" t="s">
        <v>167</v>
      </c>
      <c r="N101" s="82"/>
      <c r="O101" s="91" t="s">
        <v>18</v>
      </c>
      <c r="P101" s="91" t="s">
        <v>18</v>
      </c>
      <c r="Q101" s="82"/>
      <c r="R101" s="82"/>
    </row>
    <row r="102" spans="1:18">
      <c r="A102" s="104">
        <v>45859</v>
      </c>
      <c r="B102" s="105">
        <f t="shared" si="24"/>
        <v>97</v>
      </c>
      <c r="C102" s="82">
        <v>0</v>
      </c>
      <c r="D102" s="83" t="s">
        <v>310</v>
      </c>
      <c r="E102" s="83" t="s">
        <v>311</v>
      </c>
      <c r="F102" s="83" t="str">
        <f t="shared" si="23"/>
        <v>RSSEGJ1710_Dagaya smeet</v>
      </c>
      <c r="G102" s="82" t="s">
        <v>75</v>
      </c>
      <c r="H102" s="82">
        <v>3.24</v>
      </c>
      <c r="I102" s="93">
        <v>0.74652777777777801</v>
      </c>
      <c r="J102" s="93">
        <v>0.78958333333333297</v>
      </c>
      <c r="K102" s="93" t="str">
        <f t="shared" si="22"/>
        <v>1 hrs 2 mins</v>
      </c>
      <c r="L102" s="93" t="s">
        <v>106</v>
      </c>
      <c r="M102" s="93" t="s">
        <v>106</v>
      </c>
      <c r="N102" s="82"/>
      <c r="O102" s="91" t="s">
        <v>18</v>
      </c>
      <c r="P102" s="91" t="s">
        <v>18</v>
      </c>
      <c r="Q102" s="82"/>
      <c r="R102" s="82"/>
    </row>
    <row r="103" spans="1:18">
      <c r="A103" s="107">
        <v>45860</v>
      </c>
      <c r="B103" s="108">
        <f t="shared" si="24"/>
        <v>98</v>
      </c>
      <c r="C103" s="109">
        <v>0</v>
      </c>
      <c r="D103" s="77" t="s">
        <v>312</v>
      </c>
      <c r="E103" s="77" t="s">
        <v>313</v>
      </c>
      <c r="F103" s="110" t="str">
        <f t="shared" ref="F103:F112" si="25">D103&amp;"_"&amp;E103</f>
        <v>RSSEMP9112_SHRI CHANDR KANT MISHRA</v>
      </c>
      <c r="G103" s="76" t="s">
        <v>21</v>
      </c>
      <c r="H103" s="109">
        <v>4.8600000000000003</v>
      </c>
      <c r="I103" s="113">
        <v>0.41805555555555601</v>
      </c>
      <c r="J103" s="113">
        <v>0.48611111111111099</v>
      </c>
      <c r="K103" s="113" t="str">
        <f t="shared" ref="K103:K112" si="26">INT((J103-I103)*24)&amp;" hrs "&amp;ROUND(MOD((J103-I103)*1440,60),0)&amp;" mins"</f>
        <v>1 hrs 38 mins</v>
      </c>
      <c r="L103" s="92" t="s">
        <v>151</v>
      </c>
      <c r="M103" s="92" t="s">
        <v>151</v>
      </c>
      <c r="N103" s="109"/>
      <c r="O103" s="91" t="s">
        <v>18</v>
      </c>
      <c r="P103" s="91" t="s">
        <v>18</v>
      </c>
      <c r="Q103" s="106"/>
      <c r="R103" s="106"/>
    </row>
    <row r="104" spans="1:18">
      <c r="A104" s="107">
        <v>45860</v>
      </c>
      <c r="B104" s="108">
        <f t="shared" si="24"/>
        <v>99</v>
      </c>
      <c r="C104" s="76">
        <v>0</v>
      </c>
      <c r="D104" s="77" t="s">
        <v>314</v>
      </c>
      <c r="E104" s="77" t="s">
        <v>315</v>
      </c>
      <c r="F104" s="77" t="str">
        <f t="shared" si="25"/>
        <v>RSSEUP3368_Ankur Agarwal</v>
      </c>
      <c r="G104" s="76" t="s">
        <v>17</v>
      </c>
      <c r="H104" s="76">
        <v>4.8600000000000003</v>
      </c>
      <c r="I104" s="92">
        <v>0.48611111111111099</v>
      </c>
      <c r="J104" s="92"/>
      <c r="K104" s="92" t="str">
        <f t="shared" si="26"/>
        <v>-12 hrs 20 mins</v>
      </c>
      <c r="L104" s="92" t="s">
        <v>151</v>
      </c>
      <c r="M104" s="92" t="s">
        <v>151</v>
      </c>
      <c r="N104" s="76"/>
      <c r="O104" s="91" t="s">
        <v>18</v>
      </c>
      <c r="P104" s="91" t="s">
        <v>18</v>
      </c>
      <c r="Q104" s="82" t="s">
        <v>307</v>
      </c>
      <c r="R104" s="82"/>
    </row>
    <row r="105" spans="1:18">
      <c r="A105" s="107">
        <v>45860</v>
      </c>
      <c r="B105" s="108">
        <f t="shared" si="24"/>
        <v>100</v>
      </c>
      <c r="C105" s="76" t="s">
        <v>144</v>
      </c>
      <c r="D105" s="77" t="s">
        <v>316</v>
      </c>
      <c r="E105" s="77" t="s">
        <v>317</v>
      </c>
      <c r="F105" s="77" t="str">
        <f t="shared" si="25"/>
        <v>LMH55169_Jeevan shinde</v>
      </c>
      <c r="G105" s="76" t="s">
        <v>34</v>
      </c>
      <c r="H105" s="76">
        <v>3.24</v>
      </c>
      <c r="I105" s="92">
        <v>0.57638888888888895</v>
      </c>
      <c r="J105" s="92">
        <v>0.61458333333333304</v>
      </c>
      <c r="K105" s="92" t="str">
        <f t="shared" si="26"/>
        <v>0 hrs 55 mins</v>
      </c>
      <c r="L105" s="92"/>
      <c r="M105" s="92"/>
      <c r="N105" s="76"/>
      <c r="O105" s="91" t="s">
        <v>279</v>
      </c>
      <c r="P105" s="91" t="s">
        <v>18</v>
      </c>
      <c r="Q105" s="82" t="s">
        <v>318</v>
      </c>
      <c r="R105" s="82"/>
    </row>
    <row r="106" spans="1:18">
      <c r="A106" s="107">
        <v>45860</v>
      </c>
      <c r="B106" s="108">
        <f t="shared" si="24"/>
        <v>101</v>
      </c>
      <c r="C106" s="76" t="s">
        <v>144</v>
      </c>
      <c r="D106" s="77" t="s">
        <v>319</v>
      </c>
      <c r="E106" s="77" t="s">
        <v>320</v>
      </c>
      <c r="F106" s="77" t="str">
        <f t="shared" si="25"/>
        <v>LMH55246_Arvind</v>
      </c>
      <c r="G106" s="76" t="s">
        <v>34</v>
      </c>
      <c r="H106" s="76">
        <v>5.4</v>
      </c>
      <c r="I106" s="92">
        <v>0.71527777777777801</v>
      </c>
      <c r="J106" s="92">
        <v>0.76388888888888895</v>
      </c>
      <c r="K106" s="92" t="str">
        <f t="shared" si="26"/>
        <v>1 hrs 10 mins</v>
      </c>
      <c r="L106" s="92"/>
      <c r="M106" s="92"/>
      <c r="N106" s="76"/>
      <c r="O106" s="91" t="s">
        <v>279</v>
      </c>
      <c r="P106" s="91" t="s">
        <v>18</v>
      </c>
      <c r="Q106" s="82" t="s">
        <v>321</v>
      </c>
      <c r="R106" s="82"/>
    </row>
    <row r="107" spans="1:18">
      <c r="A107" s="104">
        <v>45861</v>
      </c>
      <c r="B107" s="105">
        <f t="shared" si="24"/>
        <v>102</v>
      </c>
      <c r="C107" s="106">
        <v>0</v>
      </c>
      <c r="D107" s="83" t="s">
        <v>322</v>
      </c>
      <c r="E107" s="83" t="s">
        <v>323</v>
      </c>
      <c r="F107" s="83" t="str">
        <f t="shared" si="25"/>
        <v>RSSEKA1775_balaji murthy</v>
      </c>
      <c r="G107" s="82" t="s">
        <v>198</v>
      </c>
      <c r="H107" s="106">
        <v>4.8600000000000003</v>
      </c>
      <c r="I107" s="112">
        <v>0.41527777777777802</v>
      </c>
      <c r="J107" s="112">
        <v>0.52777777777777801</v>
      </c>
      <c r="K107" s="112" t="str">
        <f t="shared" si="26"/>
        <v>2 hrs 42 mins</v>
      </c>
      <c r="L107" s="93" t="s">
        <v>160</v>
      </c>
      <c r="M107" s="93" t="s">
        <v>160</v>
      </c>
      <c r="N107" s="106"/>
      <c r="O107" s="91" t="s">
        <v>18</v>
      </c>
      <c r="P107" s="91" t="s">
        <v>18</v>
      </c>
      <c r="Q107" s="106"/>
      <c r="R107" s="106"/>
    </row>
    <row r="108" spans="1:18">
      <c r="A108" s="104">
        <v>45861</v>
      </c>
      <c r="B108" s="105">
        <f t="shared" si="24"/>
        <v>103</v>
      </c>
      <c r="C108" s="82">
        <v>0</v>
      </c>
      <c r="D108" s="83" t="s">
        <v>324</v>
      </c>
      <c r="E108" s="83" t="s">
        <v>325</v>
      </c>
      <c r="F108" s="83" t="str">
        <f t="shared" si="25"/>
        <v>RSSEMH11599_Manisha Nishikant Palange</v>
      </c>
      <c r="G108" s="82" t="s">
        <v>34</v>
      </c>
      <c r="H108" s="82">
        <v>3.24</v>
      </c>
      <c r="I108" s="93">
        <v>0.67222222222222205</v>
      </c>
      <c r="J108" s="93">
        <v>0.73958333333333304</v>
      </c>
      <c r="K108" s="93" t="str">
        <f t="shared" si="26"/>
        <v>1 hrs 37 mins</v>
      </c>
      <c r="L108" s="93" t="s">
        <v>76</v>
      </c>
      <c r="M108" s="93" t="s">
        <v>76</v>
      </c>
      <c r="N108" s="82"/>
      <c r="O108" s="91" t="s">
        <v>18</v>
      </c>
      <c r="P108" s="91" t="s">
        <v>18</v>
      </c>
      <c r="Q108" s="82"/>
      <c r="R108" s="82"/>
    </row>
    <row r="109" spans="1:18">
      <c r="A109" s="148">
        <v>45862</v>
      </c>
      <c r="B109" s="149">
        <f t="shared" si="24"/>
        <v>104</v>
      </c>
      <c r="C109" s="150">
        <v>0</v>
      </c>
      <c r="D109" s="151" t="s">
        <v>326</v>
      </c>
      <c r="E109" s="151" t="s">
        <v>327</v>
      </c>
      <c r="F109" s="152" t="str">
        <f t="shared" si="25"/>
        <v>RSSEUP3414_Shiv Shankar lal</v>
      </c>
      <c r="G109" s="153" t="s">
        <v>17</v>
      </c>
      <c r="H109" s="150">
        <v>3.24</v>
      </c>
      <c r="I109" s="154">
        <v>0.42361111111111099</v>
      </c>
      <c r="J109" s="154">
        <v>0.47916666666666702</v>
      </c>
      <c r="K109" s="154" t="str">
        <f t="shared" si="26"/>
        <v>1 hrs 20 mins</v>
      </c>
      <c r="L109" s="155" t="s">
        <v>106</v>
      </c>
      <c r="M109" s="155" t="s">
        <v>106</v>
      </c>
      <c r="N109" s="150"/>
      <c r="O109" s="91" t="s">
        <v>18</v>
      </c>
      <c r="P109" s="91" t="s">
        <v>18</v>
      </c>
      <c r="Q109" s="106"/>
      <c r="R109" s="106"/>
    </row>
    <row r="110" spans="1:18">
      <c r="A110" s="148">
        <v>45862</v>
      </c>
      <c r="B110" s="149">
        <f t="shared" si="24"/>
        <v>105</v>
      </c>
      <c r="C110" s="153" t="s">
        <v>144</v>
      </c>
      <c r="D110" s="151" t="s">
        <v>328</v>
      </c>
      <c r="E110" s="151" t="s">
        <v>329</v>
      </c>
      <c r="F110" s="151" t="str">
        <f t="shared" si="25"/>
        <v>LMH56955_Akash Rajesh Daf</v>
      </c>
      <c r="G110" s="153" t="s">
        <v>34</v>
      </c>
      <c r="H110" s="150">
        <v>3.24</v>
      </c>
      <c r="I110" s="155">
        <v>0.51736111111111105</v>
      </c>
      <c r="J110" s="155">
        <v>0.54861111111111105</v>
      </c>
      <c r="K110" s="155" t="str">
        <f t="shared" si="26"/>
        <v>0 hrs 45 mins</v>
      </c>
      <c r="L110" s="155"/>
      <c r="M110" s="155"/>
      <c r="N110" s="153"/>
      <c r="O110" s="91" t="s">
        <v>279</v>
      </c>
      <c r="P110" s="91" t="s">
        <v>18</v>
      </c>
      <c r="Q110" s="82"/>
      <c r="R110" s="82"/>
    </row>
    <row r="111" spans="1:18">
      <c r="A111" s="148">
        <v>45862</v>
      </c>
      <c r="B111" s="149">
        <f t="shared" si="24"/>
        <v>106</v>
      </c>
      <c r="C111" s="153">
        <v>0</v>
      </c>
      <c r="D111" s="151" t="s">
        <v>330</v>
      </c>
      <c r="E111" s="151" t="s">
        <v>331</v>
      </c>
      <c r="F111" s="151" t="str">
        <f t="shared" si="25"/>
        <v>RSSEMH11643_Mohnish Awasthi</v>
      </c>
      <c r="G111" s="153" t="s">
        <v>34</v>
      </c>
      <c r="H111" s="150">
        <v>3.24</v>
      </c>
      <c r="I111" s="155">
        <v>0.63888888888888895</v>
      </c>
      <c r="J111" s="155">
        <v>0.73263888888888895</v>
      </c>
      <c r="K111" s="155" t="str">
        <f t="shared" si="26"/>
        <v>2 hrs 15 mins</v>
      </c>
      <c r="L111" s="155" t="s">
        <v>76</v>
      </c>
      <c r="M111" s="155" t="s">
        <v>76</v>
      </c>
      <c r="N111" s="153"/>
      <c r="O111" s="91" t="s">
        <v>18</v>
      </c>
      <c r="P111" s="91" t="s">
        <v>18</v>
      </c>
      <c r="Q111" s="82"/>
      <c r="R111" s="82"/>
    </row>
    <row r="112" spans="1:18">
      <c r="A112" s="148">
        <v>45862</v>
      </c>
      <c r="B112" s="149">
        <f t="shared" si="24"/>
        <v>107</v>
      </c>
      <c r="C112" s="153">
        <v>0</v>
      </c>
      <c r="D112" s="151" t="s">
        <v>332</v>
      </c>
      <c r="E112" s="151" t="s">
        <v>333</v>
      </c>
      <c r="F112" s="151" t="str">
        <f t="shared" si="25"/>
        <v>RSSEMH11726_Nageshrao Bhojane</v>
      </c>
      <c r="G112" s="153" t="s">
        <v>34</v>
      </c>
      <c r="H112" s="150">
        <v>3.24</v>
      </c>
      <c r="I112" s="155">
        <v>0.73958333333333304</v>
      </c>
      <c r="J112" s="155">
        <v>0.78125</v>
      </c>
      <c r="K112" s="155" t="str">
        <f t="shared" si="26"/>
        <v>1 hrs 0 mins</v>
      </c>
      <c r="L112" s="155" t="s">
        <v>106</v>
      </c>
      <c r="M112" s="155" t="s">
        <v>106</v>
      </c>
      <c r="N112" s="153"/>
      <c r="O112" s="91" t="s">
        <v>18</v>
      </c>
      <c r="P112" s="91" t="s">
        <v>18</v>
      </c>
      <c r="Q112" s="82"/>
      <c r="R112" s="82"/>
    </row>
    <row r="113" spans="1:18">
      <c r="A113" s="165">
        <v>45863</v>
      </c>
      <c r="B113" s="166">
        <f t="shared" ref="B113:B119" si="27">B112+1</f>
        <v>108</v>
      </c>
      <c r="C113" s="167">
        <v>0</v>
      </c>
      <c r="D113" s="168" t="s">
        <v>340</v>
      </c>
      <c r="E113" s="168" t="s">
        <v>341</v>
      </c>
      <c r="F113" s="169" t="str">
        <f t="shared" ref="F113:F118" si="28">D113&amp;"_"&amp;E113</f>
        <v>RSSEUP3416_Umang Gupta</v>
      </c>
      <c r="G113" s="170" t="s">
        <v>17</v>
      </c>
      <c r="H113" s="167">
        <v>4.32</v>
      </c>
      <c r="I113" s="171">
        <v>0.4513888888888889</v>
      </c>
      <c r="J113" s="171"/>
      <c r="K113" s="171" t="str">
        <f t="shared" ref="K113:K118" si="29">INT((J113-I113)*24)&amp;" hrs "&amp;ROUND(MOD((J113-I113)*1440,60),0)&amp;" mins"</f>
        <v>-11 hrs 10 mins</v>
      </c>
      <c r="L113" s="172" t="s">
        <v>63</v>
      </c>
      <c r="M113" s="172" t="s">
        <v>63</v>
      </c>
      <c r="N113" s="167"/>
      <c r="O113" s="156" t="s">
        <v>18</v>
      </c>
      <c r="P113" s="91" t="s">
        <v>18</v>
      </c>
      <c r="Q113" s="147"/>
      <c r="R113" s="147"/>
    </row>
    <row r="114" spans="1:18">
      <c r="A114" s="165">
        <v>45863</v>
      </c>
      <c r="B114" s="173">
        <f t="shared" si="27"/>
        <v>109</v>
      </c>
      <c r="C114" s="170" t="s">
        <v>144</v>
      </c>
      <c r="D114" s="168" t="s">
        <v>342</v>
      </c>
      <c r="E114" s="168" t="s">
        <v>343</v>
      </c>
      <c r="F114" s="174" t="str">
        <f t="shared" si="28"/>
        <v>LMH55195_Sudhir Reddy</v>
      </c>
      <c r="G114" s="170" t="s">
        <v>34</v>
      </c>
      <c r="H114" s="167">
        <v>4.32</v>
      </c>
      <c r="I114" s="172">
        <v>0.45833333333333331</v>
      </c>
      <c r="J114" s="172">
        <v>0.50694444444444442</v>
      </c>
      <c r="K114" s="172" t="str">
        <f t="shared" si="29"/>
        <v>1 hrs 10 mins</v>
      </c>
      <c r="L114" s="172"/>
      <c r="M114" s="172"/>
      <c r="N114" s="170"/>
      <c r="O114" s="156" t="s">
        <v>279</v>
      </c>
      <c r="P114" s="146" t="s">
        <v>18</v>
      </c>
      <c r="Q114" s="157"/>
      <c r="R114" s="157"/>
    </row>
    <row r="115" spans="1:18">
      <c r="A115" s="165">
        <v>45863</v>
      </c>
      <c r="B115" s="173">
        <f t="shared" si="27"/>
        <v>110</v>
      </c>
      <c r="C115" s="170" t="s">
        <v>144</v>
      </c>
      <c r="D115" s="168" t="s">
        <v>396</v>
      </c>
      <c r="E115" s="168" t="s">
        <v>344</v>
      </c>
      <c r="F115" s="174" t="str">
        <f t="shared" si="28"/>
        <v>RMH26130_VIKAS SHANKAR LONKAR</v>
      </c>
      <c r="G115" s="170" t="s">
        <v>34</v>
      </c>
      <c r="H115" s="170" t="s">
        <v>345</v>
      </c>
      <c r="I115" s="172">
        <v>0.51388888888888895</v>
      </c>
      <c r="J115" s="172">
        <v>0.79166666666666663</v>
      </c>
      <c r="K115" s="172" t="str">
        <f t="shared" si="29"/>
        <v>6 hrs 40 mins</v>
      </c>
      <c r="L115" s="172"/>
      <c r="M115" s="172"/>
      <c r="N115" s="170"/>
      <c r="O115" s="156" t="s">
        <v>279</v>
      </c>
      <c r="P115" s="146" t="s">
        <v>18</v>
      </c>
      <c r="Q115" s="157" t="s">
        <v>346</v>
      </c>
      <c r="R115" s="157"/>
    </row>
    <row r="116" spans="1:18">
      <c r="A116" s="165">
        <v>45863</v>
      </c>
      <c r="B116" s="173">
        <f t="shared" si="27"/>
        <v>111</v>
      </c>
      <c r="C116" s="170">
        <v>0</v>
      </c>
      <c r="D116" s="168" t="s">
        <v>347</v>
      </c>
      <c r="E116" s="174" t="s">
        <v>348</v>
      </c>
      <c r="F116" s="174" t="str">
        <f t="shared" si="28"/>
        <v>RSSEMH11692_Rajendra kalaskar</v>
      </c>
      <c r="G116" s="170" t="s">
        <v>34</v>
      </c>
      <c r="H116" s="170">
        <v>4.32</v>
      </c>
      <c r="I116" s="172">
        <v>0.65277777777777779</v>
      </c>
      <c r="J116" s="172">
        <v>0.69444444444444453</v>
      </c>
      <c r="K116" s="172" t="str">
        <f t="shared" si="29"/>
        <v>1 hrs 0 mins</v>
      </c>
      <c r="L116" s="172" t="s">
        <v>63</v>
      </c>
      <c r="M116" s="172" t="s">
        <v>63</v>
      </c>
      <c r="N116" s="170"/>
      <c r="O116" s="156" t="s">
        <v>18</v>
      </c>
      <c r="P116" s="146" t="s">
        <v>18</v>
      </c>
      <c r="Q116" s="157" t="s">
        <v>349</v>
      </c>
      <c r="R116" s="157"/>
    </row>
    <row r="117" spans="1:18">
      <c r="A117" s="165">
        <v>45863</v>
      </c>
      <c r="B117" s="173">
        <f t="shared" si="27"/>
        <v>112</v>
      </c>
      <c r="C117" s="170" t="s">
        <v>144</v>
      </c>
      <c r="D117" s="168" t="s">
        <v>350</v>
      </c>
      <c r="E117" s="174" t="s">
        <v>351</v>
      </c>
      <c r="F117" s="174" t="str">
        <f t="shared" si="28"/>
        <v>LMH56828_Wasim kamar sayyed</v>
      </c>
      <c r="G117" s="170" t="s">
        <v>34</v>
      </c>
      <c r="H117" s="170">
        <v>4.32</v>
      </c>
      <c r="I117" s="172">
        <v>0.71180555555555547</v>
      </c>
      <c r="J117" s="172">
        <v>0.74652777777777779</v>
      </c>
      <c r="K117" s="172" t="str">
        <f t="shared" si="29"/>
        <v>0 hrs 50 mins</v>
      </c>
      <c r="L117" s="172"/>
      <c r="M117" s="172"/>
      <c r="N117" s="170"/>
      <c r="O117" s="156" t="s">
        <v>279</v>
      </c>
      <c r="P117" s="146" t="s">
        <v>18</v>
      </c>
      <c r="Q117" s="157"/>
      <c r="R117" s="157"/>
    </row>
    <row r="118" spans="1:18">
      <c r="A118" s="165">
        <v>45863</v>
      </c>
      <c r="B118" s="173">
        <f t="shared" si="27"/>
        <v>113</v>
      </c>
      <c r="C118" s="170">
        <v>0</v>
      </c>
      <c r="D118" s="168" t="s">
        <v>352</v>
      </c>
      <c r="E118" s="174" t="s">
        <v>353</v>
      </c>
      <c r="F118" s="174" t="str">
        <f t="shared" si="28"/>
        <v>RSSEMP9250_Savita Singh</v>
      </c>
      <c r="G118" s="170" t="s">
        <v>21</v>
      </c>
      <c r="H118" s="170">
        <v>2.7</v>
      </c>
      <c r="I118" s="172">
        <v>0.75</v>
      </c>
      <c r="J118" s="172">
        <v>0.79166666666666663</v>
      </c>
      <c r="K118" s="172" t="str">
        <f t="shared" si="29"/>
        <v>0 hrs 60 mins</v>
      </c>
      <c r="L118" s="172" t="s">
        <v>72</v>
      </c>
      <c r="M118" s="172" t="s">
        <v>72</v>
      </c>
      <c r="N118" s="170"/>
      <c r="O118" s="146" t="s">
        <v>18</v>
      </c>
      <c r="P118" s="146" t="s">
        <v>18</v>
      </c>
      <c r="Q118" s="157"/>
      <c r="R118" s="157"/>
    </row>
    <row r="119" spans="1:18">
      <c r="A119" s="175">
        <v>45864</v>
      </c>
      <c r="B119" s="176">
        <f t="shared" si="27"/>
        <v>114</v>
      </c>
      <c r="C119" s="177" t="s">
        <v>144</v>
      </c>
      <c r="D119" s="151" t="s">
        <v>354</v>
      </c>
      <c r="E119" s="151" t="s">
        <v>355</v>
      </c>
      <c r="F119" s="151" t="str">
        <f t="shared" ref="F119:F128" si="30">D119&amp;"_"&amp;E119</f>
        <v>LMH57249_Pravin Mate</v>
      </c>
      <c r="G119" s="177" t="s">
        <v>34</v>
      </c>
      <c r="H119" s="177">
        <v>3.24</v>
      </c>
      <c r="I119" s="178">
        <v>0.57291666666666663</v>
      </c>
      <c r="J119" s="178">
        <v>0.625</v>
      </c>
      <c r="K119" s="178" t="str">
        <f t="shared" ref="K119:K128" si="31">INT((J119-I119)*24)&amp;" hrs "&amp;ROUND(MOD((J119-I119)*1440,60),0)&amp;" mins"</f>
        <v>1 hrs 15 mins</v>
      </c>
      <c r="L119" s="178"/>
      <c r="M119" s="178"/>
      <c r="N119" s="177"/>
      <c r="O119" s="146" t="s">
        <v>279</v>
      </c>
      <c r="P119" s="146" t="s">
        <v>18</v>
      </c>
      <c r="Q119" s="147"/>
      <c r="R119" s="147"/>
    </row>
    <row r="120" spans="1:18">
      <c r="A120" s="175">
        <v>45864</v>
      </c>
      <c r="B120" s="179">
        <f t="shared" ref="B120:B126" si="32">B119+1</f>
        <v>115</v>
      </c>
      <c r="C120" s="177" t="s">
        <v>144</v>
      </c>
      <c r="D120" s="151" t="s">
        <v>356</v>
      </c>
      <c r="E120" s="151" t="s">
        <v>357</v>
      </c>
      <c r="F120" s="151" t="str">
        <f t="shared" si="30"/>
        <v>RMH26086_Uday Sonar</v>
      </c>
      <c r="G120" s="177" t="s">
        <v>34</v>
      </c>
      <c r="H120" s="177">
        <v>2.16</v>
      </c>
      <c r="I120" s="178">
        <v>0.72916666666666663</v>
      </c>
      <c r="J120" s="178">
        <v>0.77777777777777779</v>
      </c>
      <c r="K120" s="178" t="str">
        <f t="shared" si="31"/>
        <v>1 hrs 10 mins</v>
      </c>
      <c r="L120" s="178"/>
      <c r="M120" s="178"/>
      <c r="N120" s="177"/>
      <c r="O120" s="146" t="s">
        <v>279</v>
      </c>
      <c r="P120" s="146" t="s">
        <v>18</v>
      </c>
      <c r="Q120" s="147" t="s">
        <v>358</v>
      </c>
      <c r="R120" s="147"/>
    </row>
    <row r="121" spans="1:18">
      <c r="A121" s="165">
        <v>45866</v>
      </c>
      <c r="B121" s="166">
        <v>116</v>
      </c>
      <c r="C121" s="167">
        <v>0</v>
      </c>
      <c r="D121" s="168" t="s">
        <v>359</v>
      </c>
      <c r="E121" s="168" t="s">
        <v>360</v>
      </c>
      <c r="F121" s="168" t="str">
        <f t="shared" si="30"/>
        <v>RSSEMH11770_Ravindra lohe</v>
      </c>
      <c r="G121" s="167" t="s">
        <v>34</v>
      </c>
      <c r="H121" s="167">
        <v>8.1</v>
      </c>
      <c r="I121" s="171">
        <v>0.44444444444444442</v>
      </c>
      <c r="J121" s="171">
        <v>0.55208333333333337</v>
      </c>
      <c r="K121" s="171" t="str">
        <f t="shared" si="31"/>
        <v>2 hrs 35 mins</v>
      </c>
      <c r="L121" s="171" t="s">
        <v>361</v>
      </c>
      <c r="M121" s="171" t="s">
        <v>361</v>
      </c>
      <c r="N121" s="167"/>
      <c r="O121" s="146" t="s">
        <v>18</v>
      </c>
      <c r="P121" s="146" t="s">
        <v>18</v>
      </c>
      <c r="Q121" s="147" t="s">
        <v>364</v>
      </c>
      <c r="R121" s="147"/>
    </row>
    <row r="122" spans="1:18">
      <c r="A122" s="165">
        <v>45866</v>
      </c>
      <c r="B122" s="166">
        <f t="shared" si="32"/>
        <v>117</v>
      </c>
      <c r="C122" s="167" t="s">
        <v>144</v>
      </c>
      <c r="D122" s="168" t="s">
        <v>362</v>
      </c>
      <c r="E122" s="168" t="s">
        <v>363</v>
      </c>
      <c r="F122" s="168" t="str">
        <f t="shared" si="30"/>
        <v>LMH57945_Sunil Kshirsagar</v>
      </c>
      <c r="G122" s="167" t="s">
        <v>34</v>
      </c>
      <c r="H122" s="167">
        <v>3.24</v>
      </c>
      <c r="I122" s="171">
        <v>0.5</v>
      </c>
      <c r="J122" s="171">
        <v>0.54861111111111105</v>
      </c>
      <c r="K122" s="171" t="str">
        <f t="shared" si="31"/>
        <v>1 hrs 10 mins</v>
      </c>
      <c r="L122" s="171"/>
      <c r="M122" s="171"/>
      <c r="N122" s="167"/>
      <c r="O122" s="146" t="s">
        <v>279</v>
      </c>
      <c r="P122" s="146" t="s">
        <v>18</v>
      </c>
      <c r="Q122" s="147"/>
      <c r="R122" s="147"/>
    </row>
    <row r="123" spans="1:18">
      <c r="A123" s="165">
        <v>45866</v>
      </c>
      <c r="B123" s="166">
        <f t="shared" si="32"/>
        <v>118</v>
      </c>
      <c r="C123" s="167" t="s">
        <v>144</v>
      </c>
      <c r="D123" s="168" t="s">
        <v>365</v>
      </c>
      <c r="E123" s="168" t="s">
        <v>366</v>
      </c>
      <c r="F123" s="168" t="str">
        <f t="shared" si="30"/>
        <v>RMH26068_Surekha patil</v>
      </c>
      <c r="G123" s="167" t="s">
        <v>34</v>
      </c>
      <c r="H123" s="167">
        <v>2.7</v>
      </c>
      <c r="I123" s="171">
        <v>0.59027777777777779</v>
      </c>
      <c r="J123" s="171">
        <v>0.64930555555555558</v>
      </c>
      <c r="K123" s="171" t="str">
        <f t="shared" si="31"/>
        <v>1 hrs 25 mins</v>
      </c>
      <c r="L123" s="171"/>
      <c r="M123" s="171"/>
      <c r="N123" s="167"/>
      <c r="O123" s="146" t="s">
        <v>279</v>
      </c>
      <c r="P123" s="146" t="s">
        <v>18</v>
      </c>
      <c r="Q123" s="147"/>
      <c r="R123" s="147"/>
    </row>
    <row r="124" spans="1:18">
      <c r="A124" s="165">
        <v>45866</v>
      </c>
      <c r="B124" s="166">
        <f t="shared" si="32"/>
        <v>119</v>
      </c>
      <c r="C124" s="167" t="s">
        <v>144</v>
      </c>
      <c r="D124" s="168" t="s">
        <v>367</v>
      </c>
      <c r="E124" s="168" t="s">
        <v>368</v>
      </c>
      <c r="F124" s="168" t="str">
        <f t="shared" si="30"/>
        <v>LDL7234_Virender Kumar Gupta</v>
      </c>
      <c r="G124" s="167" t="s">
        <v>53</v>
      </c>
      <c r="H124" s="167">
        <v>8.1</v>
      </c>
      <c r="I124" s="171">
        <v>0.65277777777777779</v>
      </c>
      <c r="J124" s="171">
        <v>0.70486111111111116</v>
      </c>
      <c r="K124" s="171" t="str">
        <f t="shared" si="31"/>
        <v>1 hrs 15 mins</v>
      </c>
      <c r="L124" s="171"/>
      <c r="M124" s="171"/>
      <c r="N124" s="167"/>
      <c r="O124" s="146" t="s">
        <v>279</v>
      </c>
      <c r="P124" s="146" t="s">
        <v>18</v>
      </c>
      <c r="Q124" s="147"/>
      <c r="R124" s="147"/>
    </row>
    <row r="125" spans="1:18">
      <c r="A125" s="165">
        <v>45866</v>
      </c>
      <c r="B125" s="166">
        <f t="shared" si="32"/>
        <v>120</v>
      </c>
      <c r="C125" s="167" t="s">
        <v>144</v>
      </c>
      <c r="D125" s="168" t="s">
        <v>369</v>
      </c>
      <c r="E125" s="168" t="s">
        <v>370</v>
      </c>
      <c r="F125" s="168" t="str">
        <f t="shared" si="30"/>
        <v>RMH26290_Vitthal Chame</v>
      </c>
      <c r="G125" s="167" t="s">
        <v>34</v>
      </c>
      <c r="H125" s="167">
        <v>6.48</v>
      </c>
      <c r="I125" s="171">
        <v>0.71180555555555547</v>
      </c>
      <c r="J125" s="171"/>
      <c r="K125" s="171" t="str">
        <f t="shared" si="31"/>
        <v>-18 hrs 55 mins</v>
      </c>
      <c r="L125" s="171"/>
      <c r="M125" s="171"/>
      <c r="N125" s="167" t="s">
        <v>374</v>
      </c>
      <c r="O125" s="146" t="s">
        <v>374</v>
      </c>
      <c r="P125" s="146" t="s">
        <v>374</v>
      </c>
      <c r="Q125" s="147" t="s">
        <v>371</v>
      </c>
      <c r="R125" s="147"/>
    </row>
    <row r="126" spans="1:18">
      <c r="A126" s="165">
        <v>45866</v>
      </c>
      <c r="B126" s="166">
        <f t="shared" si="32"/>
        <v>121</v>
      </c>
      <c r="C126" s="167" t="s">
        <v>144</v>
      </c>
      <c r="D126" s="168" t="s">
        <v>372</v>
      </c>
      <c r="E126" s="168" t="s">
        <v>373</v>
      </c>
      <c r="F126" s="168" t="str">
        <f t="shared" si="30"/>
        <v>RMH26137_KOMAL KIRAN BURBURE</v>
      </c>
      <c r="G126" s="167" t="s">
        <v>34</v>
      </c>
      <c r="H126" s="167">
        <v>8.64</v>
      </c>
      <c r="I126" s="171">
        <v>0.72222222222222221</v>
      </c>
      <c r="J126" s="171">
        <v>0.75</v>
      </c>
      <c r="K126" s="171" t="str">
        <f t="shared" si="31"/>
        <v>0 hrs 40 mins</v>
      </c>
      <c r="L126" s="171"/>
      <c r="M126" s="171"/>
      <c r="N126" s="167" t="s">
        <v>374</v>
      </c>
      <c r="O126" s="146" t="s">
        <v>374</v>
      </c>
      <c r="P126" s="146" t="s">
        <v>18</v>
      </c>
      <c r="Q126" s="147" t="s">
        <v>358</v>
      </c>
      <c r="R126" s="147"/>
    </row>
    <row r="127" spans="1:18">
      <c r="A127" s="175">
        <v>45867</v>
      </c>
      <c r="B127" s="179">
        <f t="shared" ref="B127:B132" si="33">B126+1</f>
        <v>122</v>
      </c>
      <c r="C127" s="177" t="s">
        <v>144</v>
      </c>
      <c r="D127" s="151" t="s">
        <v>375</v>
      </c>
      <c r="E127" s="151" t="s">
        <v>376</v>
      </c>
      <c r="F127" s="151" t="str">
        <f t="shared" si="30"/>
        <v>LMH57714_Pankaj Pagar</v>
      </c>
      <c r="G127" s="177" t="s">
        <v>34</v>
      </c>
      <c r="H127" s="177">
        <v>4.32</v>
      </c>
      <c r="I127" s="178">
        <v>0.4465277777777778</v>
      </c>
      <c r="J127" s="178">
        <v>0.4826388888888889</v>
      </c>
      <c r="K127" s="178" t="str">
        <f t="shared" si="31"/>
        <v>0 hrs 52 mins</v>
      </c>
      <c r="L127" s="178"/>
      <c r="M127" s="178"/>
      <c r="N127" s="177"/>
      <c r="O127" s="146" t="s">
        <v>279</v>
      </c>
      <c r="P127" s="146" t="s">
        <v>18</v>
      </c>
      <c r="Q127" s="147"/>
      <c r="R127" s="147"/>
    </row>
    <row r="128" spans="1:18">
      <c r="A128" s="175">
        <v>45867</v>
      </c>
      <c r="B128" s="179">
        <f t="shared" si="33"/>
        <v>123</v>
      </c>
      <c r="C128" s="177" t="s">
        <v>144</v>
      </c>
      <c r="D128" s="151" t="s">
        <v>377</v>
      </c>
      <c r="E128" s="151" t="s">
        <v>378</v>
      </c>
      <c r="F128" s="151" t="str">
        <f t="shared" si="30"/>
        <v>LMH57850_ph jamadar</v>
      </c>
      <c r="G128" s="177" t="s">
        <v>34</v>
      </c>
      <c r="H128" s="177">
        <v>3.24</v>
      </c>
      <c r="I128" s="178">
        <v>0.4861111111111111</v>
      </c>
      <c r="J128" s="178">
        <v>0.50694444444444442</v>
      </c>
      <c r="K128" s="178" t="str">
        <f t="shared" si="31"/>
        <v>0 hrs 30 mins</v>
      </c>
      <c r="L128" s="178"/>
      <c r="M128" s="178"/>
      <c r="N128" s="177"/>
      <c r="O128" s="146" t="s">
        <v>279</v>
      </c>
      <c r="P128" s="146" t="s">
        <v>18</v>
      </c>
      <c r="Q128" s="147" t="s">
        <v>386</v>
      </c>
      <c r="R128" s="147"/>
    </row>
    <row r="129" spans="1:18">
      <c r="A129" s="175">
        <v>45867</v>
      </c>
      <c r="B129" s="179">
        <f t="shared" si="33"/>
        <v>124</v>
      </c>
      <c r="C129" s="177">
        <v>0</v>
      </c>
      <c r="D129" s="151" t="s">
        <v>379</v>
      </c>
      <c r="E129" s="151" t="s">
        <v>380</v>
      </c>
      <c r="F129" s="151" t="str">
        <f t="shared" ref="F129:F136" si="34">D129&amp;"_"&amp;E129</f>
        <v>RSSEMH11721_Rohini deore</v>
      </c>
      <c r="G129" s="177" t="s">
        <v>34</v>
      </c>
      <c r="H129" s="177">
        <v>2.16</v>
      </c>
      <c r="I129" s="178">
        <v>0.51388888888888895</v>
      </c>
      <c r="J129" s="178">
        <v>0.77777777777777779</v>
      </c>
      <c r="K129" s="178" t="str">
        <f t="shared" ref="K129:K136" si="35">INT((J129-I129)*24)&amp;" hrs "&amp;ROUND(MOD((J129-I129)*1440,60),0)&amp;" mins"</f>
        <v>6 hrs 20 mins</v>
      </c>
      <c r="L129" s="178" t="s">
        <v>381</v>
      </c>
      <c r="M129" s="178" t="s">
        <v>381</v>
      </c>
      <c r="N129" s="177"/>
      <c r="O129" s="146" t="s">
        <v>18</v>
      </c>
      <c r="P129" s="146" t="s">
        <v>18</v>
      </c>
      <c r="Q129" s="147"/>
      <c r="R129" s="147"/>
    </row>
    <row r="130" spans="1:18">
      <c r="A130" s="175">
        <v>45867</v>
      </c>
      <c r="B130" s="179">
        <f t="shared" si="33"/>
        <v>125</v>
      </c>
      <c r="C130" s="177" t="s">
        <v>144</v>
      </c>
      <c r="D130" s="151" t="s">
        <v>382</v>
      </c>
      <c r="E130" s="151" t="s">
        <v>383</v>
      </c>
      <c r="F130" s="151" t="str">
        <f t="shared" si="34"/>
        <v>RMH26235_Kanta Belure</v>
      </c>
      <c r="G130" s="177" t="s">
        <v>34</v>
      </c>
      <c r="H130" s="177">
        <v>4.32</v>
      </c>
      <c r="I130" s="178">
        <v>0.57777777777777783</v>
      </c>
      <c r="J130" s="178">
        <v>0.62152777777777779</v>
      </c>
      <c r="K130" s="178" t="str">
        <f t="shared" si="35"/>
        <v>1 hrs 3 mins</v>
      </c>
      <c r="L130" s="178"/>
      <c r="M130" s="178"/>
      <c r="N130" s="177"/>
      <c r="O130" s="146" t="s">
        <v>279</v>
      </c>
      <c r="P130" s="146" t="s">
        <v>18</v>
      </c>
      <c r="Q130" s="147"/>
      <c r="R130" s="147"/>
    </row>
    <row r="131" spans="1:18">
      <c r="A131" s="175">
        <v>45867</v>
      </c>
      <c r="B131" s="179">
        <f t="shared" si="33"/>
        <v>126</v>
      </c>
      <c r="C131" s="177" t="s">
        <v>144</v>
      </c>
      <c r="D131" s="151" t="s">
        <v>384</v>
      </c>
      <c r="E131" s="151" t="s">
        <v>385</v>
      </c>
      <c r="F131" s="151" t="str">
        <f t="shared" si="34"/>
        <v>LMH33107_prabhakar more</v>
      </c>
      <c r="G131" s="177" t="s">
        <v>34</v>
      </c>
      <c r="H131" s="177">
        <v>4.32</v>
      </c>
      <c r="I131" s="178">
        <v>0.62708333333333333</v>
      </c>
      <c r="J131" s="178">
        <v>0.6875</v>
      </c>
      <c r="K131" s="178" t="str">
        <f t="shared" si="35"/>
        <v>1 hrs 27 mins</v>
      </c>
      <c r="L131" s="178"/>
      <c r="M131" s="178"/>
      <c r="N131" s="177"/>
      <c r="O131" s="146" t="s">
        <v>279</v>
      </c>
      <c r="P131" s="146" t="s">
        <v>18</v>
      </c>
      <c r="Q131" s="147"/>
      <c r="R131" s="147"/>
    </row>
    <row r="132" spans="1:18">
      <c r="A132" s="165">
        <v>45868</v>
      </c>
      <c r="B132" s="166">
        <f t="shared" si="33"/>
        <v>127</v>
      </c>
      <c r="C132" s="167" t="s">
        <v>144</v>
      </c>
      <c r="D132" s="168" t="s">
        <v>387</v>
      </c>
      <c r="E132" s="168" t="s">
        <v>388</v>
      </c>
      <c r="F132" s="168" t="str">
        <f t="shared" si="34"/>
        <v>LMH54573_NIBIIN THOMAS PILLAYI</v>
      </c>
      <c r="G132" s="167" t="s">
        <v>34</v>
      </c>
      <c r="H132" s="167">
        <v>4.32</v>
      </c>
      <c r="I132" s="171">
        <v>0.44097222222222227</v>
      </c>
      <c r="J132" s="171">
        <v>0.47569444444444442</v>
      </c>
      <c r="K132" s="171" t="str">
        <f t="shared" si="35"/>
        <v>0 hrs 50 mins</v>
      </c>
      <c r="L132" s="171"/>
      <c r="M132" s="171"/>
      <c r="N132" s="167"/>
      <c r="O132" s="146" t="s">
        <v>279</v>
      </c>
      <c r="P132" s="146" t="s">
        <v>18</v>
      </c>
      <c r="Q132" s="147"/>
      <c r="R132" s="147"/>
    </row>
    <row r="133" spans="1:18">
      <c r="A133" s="165">
        <v>45868</v>
      </c>
      <c r="B133" s="166">
        <f t="shared" ref="B133:B138" si="36">B132+1</f>
        <v>128</v>
      </c>
      <c r="C133" s="167">
        <v>0</v>
      </c>
      <c r="D133" s="168" t="s">
        <v>389</v>
      </c>
      <c r="E133" s="168" t="s">
        <v>390</v>
      </c>
      <c r="F133" s="168" t="str">
        <f t="shared" si="34"/>
        <v>RSSEMH11695_Ashwin Tarle</v>
      </c>
      <c r="G133" s="167" t="s">
        <v>34</v>
      </c>
      <c r="H133" s="167">
        <v>3.24</v>
      </c>
      <c r="I133" s="171">
        <v>0.48194444444444445</v>
      </c>
      <c r="J133" s="171">
        <v>0.79027777777777775</v>
      </c>
      <c r="K133" s="171" t="str">
        <f t="shared" si="35"/>
        <v>7 hrs 24 mins</v>
      </c>
      <c r="L133" s="171" t="s">
        <v>391</v>
      </c>
      <c r="M133" s="171" t="s">
        <v>391</v>
      </c>
      <c r="N133" s="167"/>
      <c r="O133" s="146" t="s">
        <v>18</v>
      </c>
      <c r="P133" s="146" t="s">
        <v>18</v>
      </c>
      <c r="Q133" s="147" t="s">
        <v>399</v>
      </c>
      <c r="R133" s="147"/>
    </row>
    <row r="134" spans="1:18">
      <c r="A134" s="165">
        <v>45868</v>
      </c>
      <c r="B134" s="166">
        <f t="shared" si="36"/>
        <v>129</v>
      </c>
      <c r="C134" s="167" t="s">
        <v>144</v>
      </c>
      <c r="D134" s="168" t="s">
        <v>392</v>
      </c>
      <c r="E134" s="168" t="s">
        <v>393</v>
      </c>
      <c r="F134" s="168" t="str">
        <f t="shared" si="34"/>
        <v>RMH25824_Ashok Gaikwad</v>
      </c>
      <c r="G134" s="167" t="s">
        <v>34</v>
      </c>
      <c r="H134" s="167">
        <v>3.24</v>
      </c>
      <c r="I134" s="171">
        <v>0.5</v>
      </c>
      <c r="J134" s="171">
        <v>0.53125</v>
      </c>
      <c r="K134" s="171" t="str">
        <f t="shared" si="35"/>
        <v>0 hrs 45 mins</v>
      </c>
      <c r="L134" s="171"/>
      <c r="M134" s="171"/>
      <c r="N134" s="167"/>
      <c r="O134" s="146" t="s">
        <v>279</v>
      </c>
      <c r="P134" s="146" t="s">
        <v>18</v>
      </c>
      <c r="Q134" s="147"/>
      <c r="R134" s="147"/>
    </row>
    <row r="135" spans="1:18">
      <c r="A135" s="165">
        <v>45868</v>
      </c>
      <c r="B135" s="166">
        <f t="shared" si="36"/>
        <v>130</v>
      </c>
      <c r="C135" s="167" t="s">
        <v>144</v>
      </c>
      <c r="D135" s="168" t="s">
        <v>395</v>
      </c>
      <c r="E135" s="168" t="s">
        <v>394</v>
      </c>
      <c r="F135" s="168" t="str">
        <f t="shared" si="34"/>
        <v>RMH3803_Jitu</v>
      </c>
      <c r="G135" s="167" t="s">
        <v>34</v>
      </c>
      <c r="H135" s="167">
        <v>6.48</v>
      </c>
      <c r="I135" s="171">
        <v>0.57638888888888895</v>
      </c>
      <c r="J135" s="171">
        <v>0.625</v>
      </c>
      <c r="K135" s="171" t="str">
        <f t="shared" si="35"/>
        <v>1 hrs 10 mins</v>
      </c>
      <c r="L135" s="171"/>
      <c r="M135" s="171"/>
      <c r="N135" s="167"/>
      <c r="O135" s="146" t="s">
        <v>279</v>
      </c>
      <c r="P135" s="146" t="s">
        <v>18</v>
      </c>
      <c r="Q135" s="147"/>
      <c r="R135" s="147"/>
    </row>
    <row r="136" spans="1:18">
      <c r="A136" s="165">
        <v>45868</v>
      </c>
      <c r="B136" s="166">
        <f t="shared" si="36"/>
        <v>131</v>
      </c>
      <c r="C136" s="167">
        <v>0</v>
      </c>
      <c r="D136" s="168" t="s">
        <v>397</v>
      </c>
      <c r="E136" s="168" t="s">
        <v>398</v>
      </c>
      <c r="F136" s="168" t="str">
        <f t="shared" si="34"/>
        <v>RSSEUP3490_R K Singh</v>
      </c>
      <c r="G136" s="167" t="s">
        <v>17</v>
      </c>
      <c r="H136" s="167">
        <v>3.78</v>
      </c>
      <c r="I136" s="171">
        <v>0.72222222222222221</v>
      </c>
      <c r="J136" s="171">
        <v>0.77777777777777779</v>
      </c>
      <c r="K136" s="171" t="str">
        <f t="shared" si="35"/>
        <v>1 hrs 20 mins</v>
      </c>
      <c r="L136" s="171" t="s">
        <v>288</v>
      </c>
      <c r="M136" s="171" t="s">
        <v>288</v>
      </c>
      <c r="N136" s="167"/>
      <c r="O136" s="146" t="s">
        <v>18</v>
      </c>
      <c r="P136" s="146" t="s">
        <v>18</v>
      </c>
      <c r="Q136" s="147"/>
      <c r="R136" s="147"/>
    </row>
    <row r="137" spans="1:18">
      <c r="A137" s="142">
        <v>45869</v>
      </c>
      <c r="B137" s="143">
        <f t="shared" si="36"/>
        <v>132</v>
      </c>
      <c r="C137" s="144" t="s">
        <v>144</v>
      </c>
      <c r="D137" s="73" t="s">
        <v>400</v>
      </c>
      <c r="E137" s="73" t="s">
        <v>401</v>
      </c>
      <c r="F137" s="73" t="str">
        <f>D137&amp;"_"&amp;E137</f>
        <v>LMH56907_Rakesh M</v>
      </c>
      <c r="G137" s="144" t="s">
        <v>34</v>
      </c>
      <c r="H137" s="144">
        <v>4.32</v>
      </c>
      <c r="I137" s="145">
        <v>0.48958333333333331</v>
      </c>
      <c r="J137" s="145">
        <v>0.52083333333333337</v>
      </c>
      <c r="K137" s="145" t="str">
        <f>INT((J137-I137)*24)&amp;" hrs "&amp;ROUND(MOD((J137-I137)*1440,60),0)&amp;" mins"</f>
        <v>0 hrs 45 mins</v>
      </c>
      <c r="L137" s="145"/>
      <c r="M137" s="145"/>
      <c r="N137" s="144"/>
      <c r="O137" s="146" t="s">
        <v>279</v>
      </c>
      <c r="P137" s="146" t="s">
        <v>18</v>
      </c>
      <c r="Q137" s="147"/>
      <c r="R137" s="147"/>
    </row>
    <row r="138" spans="1:18">
      <c r="A138" s="142">
        <v>45869</v>
      </c>
      <c r="B138" s="143">
        <f t="shared" si="36"/>
        <v>133</v>
      </c>
      <c r="C138" s="144" t="s">
        <v>144</v>
      </c>
      <c r="D138" s="73" t="s">
        <v>402</v>
      </c>
      <c r="E138" s="73" t="s">
        <v>403</v>
      </c>
      <c r="F138" s="73" t="str">
        <f>D138&amp;"_"&amp;E138</f>
        <v>RMH26460_RAJASHREE SHRIKANT PATIL</v>
      </c>
      <c r="G138" s="144" t="s">
        <v>34</v>
      </c>
      <c r="H138" s="144">
        <v>5.4</v>
      </c>
      <c r="I138" s="145">
        <v>0.57847222222222217</v>
      </c>
      <c r="J138" s="145">
        <v>0.61805555555555558</v>
      </c>
      <c r="K138" s="145" t="str">
        <f>INT((J138-I138)*24)&amp;" hrs "&amp;ROUND(MOD((J138-I138)*1440,60),0)&amp;" mins"</f>
        <v>0 hrs 57 mins</v>
      </c>
      <c r="L138" s="145"/>
      <c r="M138" s="145"/>
      <c r="N138" s="144"/>
      <c r="O138" s="146" t="s">
        <v>279</v>
      </c>
      <c r="P138" s="146" t="s">
        <v>18</v>
      </c>
      <c r="Q138" s="147"/>
      <c r="R138" s="147"/>
    </row>
    <row r="139" spans="1:18">
      <c r="A139" s="142">
        <v>45869</v>
      </c>
      <c r="B139" s="143">
        <f>B138+1</f>
        <v>134</v>
      </c>
      <c r="C139" s="144" t="s">
        <v>144</v>
      </c>
      <c r="D139" s="73" t="s">
        <v>405</v>
      </c>
      <c r="E139" s="73" t="s">
        <v>406</v>
      </c>
      <c r="F139" s="73" t="str">
        <f>D139&amp;"_"&amp;E139</f>
        <v>LUP35638_Uttam krishna dixit</v>
      </c>
      <c r="G139" s="144" t="s">
        <v>17</v>
      </c>
      <c r="H139" s="144">
        <v>6.48</v>
      </c>
      <c r="I139" s="145">
        <v>0.69791666666666663</v>
      </c>
      <c r="J139" s="145">
        <v>0.75347222222222221</v>
      </c>
      <c r="K139" s="145" t="str">
        <f>INT((J139-I139)*24)&amp;" hrs "&amp;ROUND(MOD((J139-I139)*1440,60),0)&amp;" mins"</f>
        <v>1 hrs 20 mins</v>
      </c>
      <c r="L139" s="145"/>
      <c r="M139" s="145"/>
      <c r="N139" s="144"/>
      <c r="O139" s="146" t="s">
        <v>279</v>
      </c>
      <c r="P139" s="146" t="s">
        <v>18</v>
      </c>
      <c r="Q139" s="147"/>
      <c r="R139" s="147"/>
    </row>
    <row r="140" spans="1:18">
      <c r="A140" s="195"/>
      <c r="B140" s="196">
        <f>B139+1</f>
        <v>135</v>
      </c>
      <c r="C140" s="197"/>
      <c r="D140" s="198"/>
      <c r="E140" s="198"/>
      <c r="F140" s="198" t="str">
        <f>D140&amp;"_"&amp;E140</f>
        <v>_</v>
      </c>
      <c r="G140" s="197"/>
      <c r="H140" s="197"/>
      <c r="I140" s="199"/>
      <c r="J140" s="199"/>
      <c r="K140" s="199" t="str">
        <f>INT((J140-I140)*24)&amp;" hrs "&amp;ROUND(MOD((J140-I140)*1440,60),0)&amp;" mins"</f>
        <v>0 hrs 0 mins</v>
      </c>
      <c r="L140" s="199"/>
      <c r="M140" s="199"/>
      <c r="N140" s="197"/>
      <c r="O140" s="200"/>
      <c r="P140" s="200"/>
      <c r="Q140" s="201"/>
      <c r="R140" s="201"/>
    </row>
    <row r="141" spans="1:18">
      <c r="O141" t="s">
        <v>71</v>
      </c>
    </row>
  </sheetData>
  <conditionalFormatting sqref="M2:M5">
    <cfRule type="uniqueValues" dxfId="101" priority="20"/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0 P125">
    <cfRule type="containsText" dxfId="100" priority="4" operator="containsText" text="HOLD">
      <formula>NOT(ISERROR(SEARCH("HOLD",O2)))</formula>
    </cfRule>
    <cfRule type="containsText" dxfId="99" priority="19" operator="containsText" text="DEV REJECT">
      <formula>NOT(ISERROR(SEARCH("DEV REJECT",O2)))</formula>
    </cfRule>
  </conditionalFormatting>
  <conditionalFormatting sqref="O2:O140 P125">
    <cfRule type="containsText" dxfId="98" priority="8" operator="containsText" text="NR">
      <formula>NOT(ISERROR(SEARCH("NR",O2)))</formula>
    </cfRule>
  </conditionalFormatting>
  <pageMargins left="0.7" right="0.7" top="0.75" bottom="0.75" header="0.3" footer="0.3"/>
  <pageSetup orientation="portrait" r:id="rId1"/>
  <ignoredErrors>
    <ignoredError sqref="B2:B39 B40:B113 B121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5E244C01-BC90-475E-B2C0-97D23D9197CE}">
            <xm:f>NOT(ISERROR(SEARCH($O1="DEV REJECT",D2)))</xm:f>
            <xm:f>$O1="DEV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D2:D118 D140</xm:sqref>
        </x14:conditionalFormatting>
        <x14:conditionalFormatting xmlns:xm="http://schemas.microsoft.com/office/excel/2006/main">
          <x14:cfRule type="containsText" priority="16" operator="containsText" id="{179575C5-92FC-41E9-9BAA-A1B4E15714F0}">
            <xm:f>NOT(ISERROR(SEARCH($O120="DEV REJECT",D121)))</xm:f>
            <xm:f>$O120="DEV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ontainsText" priority="15" operator="containsText" id="{527CB7DB-2124-4F45-B317-B2EA0F071381}">
            <xm:f>NOT(ISERROR(SEARCH($O121="DEV REJECT",D122)))</xm:f>
            <xm:f>$O121="DEV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ontainsText" priority="14" operator="containsText" id="{B4C8B13B-FC34-40A7-8301-056DD68ACFEB}">
            <xm:f>NOT(ISERROR(SEARCH($O122="DEV REJECT",D123)))</xm:f>
            <xm:f>$O122="DEV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ontainsText" priority="13" operator="containsText" id="{550FFE0E-10CA-4202-A296-C2888955C0FF}">
            <xm:f>NOT(ISERROR(SEARCH($O124="DEV REJECT",D125)))</xm:f>
            <xm:f>$O124="DEV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ontainsText" priority="12" operator="containsText" id="{FF71DBE8-66E5-4DED-A1EB-1D9905B7BA93}">
            <xm:f>NOT(ISERROR(SEARCH($O125="DEV REJECT",D126)))</xm:f>
            <xm:f>$O125="DEV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ontainsText" priority="9" operator="containsText" id="{362EA18E-A27C-4CC0-963F-68B41FF7EBC3}">
            <xm:f>NOT(ISERROR(SEARCH($O126="DEV REJECT",D127)))</xm:f>
            <xm:f>$O126="DEV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ontainsText" priority="7" operator="containsText" id="{8D6900D2-B36C-47D9-8943-EA3084A309E3}">
            <xm:f>NOT(ISERROR(SEARCH($O128="DEV REJECT",D129)))</xm:f>
            <xm:f>$O128="DEV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ontainsText" priority="6" operator="containsText" id="{A487244A-72A7-4F81-80ED-011801D414ED}">
            <xm:f>NOT(ISERROR(SEARCH($O129="DEV REJECT",D130)))</xm:f>
            <xm:f>$O129="DEV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ontainsText" priority="5" operator="containsText" id="{00AD511C-6D4B-4E4B-9B90-B425D0192650}">
            <xm:f>NOT(ISERROR(SEARCH($O130="DEV REJECT",D131)))</xm:f>
            <xm:f>$O130="DEV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ontainsText" priority="3" operator="containsText" id="{D7067745-C633-4B24-AF0A-0CCF78BC9F71}">
            <xm:f>NOT(ISERROR(SEARCH($O136="DEV REJECT",D137)))</xm:f>
            <xm:f>$O136="DEV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ontainsText" priority="2" operator="containsText" id="{AC195548-08BA-4908-BA30-29837AF2FC51}">
            <xm:f>NOT(ISERROR(SEARCH($O137="DEV REJECT",D138)))</xm:f>
            <xm:f>$O137="DEV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ontainsText" priority="1" operator="containsText" id="{3098BE42-619A-40F2-8C0E-231B87D8D3F9}">
            <xm:f>NOT(ISERROR(SEARCH($O138="DEV REJECT",D139)))</xm:f>
            <xm:f>$O138="DEV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40"/>
  <sheetViews>
    <sheetView topLeftCell="A105" workbookViewId="0">
      <selection activeCell="A140" sqref="A140"/>
    </sheetView>
  </sheetViews>
  <sheetFormatPr defaultColWidth="9" defaultRowHeight="15"/>
  <cols>
    <col min="1" max="1" width="9.85546875" customWidth="1"/>
    <col min="2" max="2" width="20.42578125" customWidth="1"/>
    <col min="3" max="3" width="11.5703125" customWidth="1"/>
    <col min="4" max="4" width="43.28515625" customWidth="1"/>
    <col min="5" max="5" width="9.85546875" customWidth="1"/>
    <col min="6" max="6" width="24" customWidth="1"/>
    <col min="7" max="7" width="13.42578125" customWidth="1"/>
    <col min="8" max="8" width="15.140625" customWidth="1"/>
    <col min="9" max="9" width="15.42578125" customWidth="1"/>
    <col min="10" max="10" width="10.28515625" customWidth="1"/>
    <col min="11" max="11" width="10.140625" customWidth="1"/>
    <col min="12" max="12" width="29" customWidth="1"/>
  </cols>
  <sheetData>
    <row r="1" spans="1:15" ht="20.25">
      <c r="A1" s="1" t="s">
        <v>1</v>
      </c>
      <c r="B1" s="1" t="s">
        <v>334</v>
      </c>
      <c r="C1" s="1" t="s">
        <v>0</v>
      </c>
      <c r="D1" s="1" t="s">
        <v>335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8" t="s">
        <v>13</v>
      </c>
      <c r="K1" s="38" t="s">
        <v>14</v>
      </c>
      <c r="L1" s="38" t="s">
        <v>336</v>
      </c>
    </row>
    <row r="2" spans="1:15" ht="15.75">
      <c r="A2" s="2">
        <f>'JULY RAW'!B2</f>
        <v>1</v>
      </c>
      <c r="B2" s="3">
        <v>1</v>
      </c>
      <c r="C2" s="4">
        <f>'JULY RAW'!A2</f>
        <v>45839</v>
      </c>
      <c r="D2" s="5" t="str">
        <f>'JULY RAW'!D2&amp;"_"&amp;'JULY RAW'!E2</f>
        <v>RSSEDL0581_Rakesh khurana</v>
      </c>
      <c r="E2" s="6" t="str">
        <f>'JULY RAW'!G2</f>
        <v>DL</v>
      </c>
      <c r="F2" s="6" t="str">
        <f>'JULY RAW'!H2&amp;" KW"</f>
        <v>3.24 KW</v>
      </c>
      <c r="G2" s="7">
        <f>'JULY RAW'!I2</f>
        <v>0.42430555555555599</v>
      </c>
      <c r="H2" s="8">
        <f>'JULY RAW'!J2</f>
        <v>0.47916666666666702</v>
      </c>
      <c r="I2" s="39" t="str">
        <f t="shared" ref="I2:I11" si="0">INT((H2-G2)*24)&amp;" hrs "&amp;ROUND(MOD((H2-G2)*1440,60),0)&amp;" mins"</f>
        <v>1 hrs 19 mins</v>
      </c>
      <c r="J2" s="40" t="str">
        <f>Table3[[#This Row],[OMS]]</f>
        <v>Uploaded</v>
      </c>
      <c r="K2" s="40" t="str">
        <f>Table3[[#This Row],[AWS]]</f>
        <v>Uploaded</v>
      </c>
      <c r="L2" s="41"/>
      <c r="N2" s="194" t="s">
        <v>404</v>
      </c>
    </row>
    <row r="3" spans="1:15" ht="15.75">
      <c r="A3" s="2">
        <v>2</v>
      </c>
      <c r="B3" s="3">
        <v>2</v>
      </c>
      <c r="C3" s="4">
        <f>'JULY RAW'!A3</f>
        <v>45839</v>
      </c>
      <c r="D3" s="5" t="str">
        <f>'JULY RAW'!D3&amp;"_"&amp;'JULY RAW'!E3</f>
        <v>RSSERJ0640_Mithlesh Sharma</v>
      </c>
      <c r="E3" s="6" t="str">
        <f>'JULY RAW'!G3</f>
        <v>RJ</v>
      </c>
      <c r="F3" s="6" t="str">
        <f>'JULY RAW'!H3&amp;" KW"</f>
        <v>3.24 KW</v>
      </c>
      <c r="G3" s="7">
        <f>'JULY RAW'!I3</f>
        <v>0.50555555555555598</v>
      </c>
      <c r="H3" s="8">
        <f>'JULY RAW'!J3</f>
        <v>0.59027777777777801</v>
      </c>
      <c r="I3" s="39" t="str">
        <f t="shared" si="0"/>
        <v>2 hrs 2 mins</v>
      </c>
      <c r="J3" s="40" t="str">
        <f>Table3[[#This Row],[OMS]]</f>
        <v>Uploaded</v>
      </c>
      <c r="K3" s="40" t="str">
        <f>Table3[[#This Row],[AWS]]</f>
        <v>Uploaded</v>
      </c>
      <c r="L3" s="41"/>
      <c r="N3">
        <v>1</v>
      </c>
      <c r="O3">
        <v>4</v>
      </c>
    </row>
    <row r="4" spans="1:15" ht="15.75">
      <c r="A4" s="2">
        <f>A3+1</f>
        <v>3</v>
      </c>
      <c r="B4" s="3">
        <v>3</v>
      </c>
      <c r="C4" s="4">
        <f>'JULY RAW'!A4</f>
        <v>45839</v>
      </c>
      <c r="D4" s="5" t="str">
        <f>'JULY RAW'!D4&amp;"_"&amp;'JULY RAW'!E4</f>
        <v>RSSEUP3141_Hari Prasad Gupta</v>
      </c>
      <c r="E4" s="6" t="str">
        <f>'JULY RAW'!G4</f>
        <v>UP</v>
      </c>
      <c r="F4" s="6" t="str">
        <f>'JULY RAW'!H4&amp;" KW"</f>
        <v>5.4 KW</v>
      </c>
      <c r="G4" s="7">
        <f>'JULY RAW'!I4</f>
        <v>0.59722222222222199</v>
      </c>
      <c r="H4" s="8">
        <f>'JULY RAW'!J4</f>
        <v>0.67361111111111105</v>
      </c>
      <c r="I4" s="39" t="str">
        <f t="shared" si="0"/>
        <v>1 hrs 50 mins</v>
      </c>
      <c r="J4" s="40" t="str">
        <f>Table3[[#This Row],[OMS]]</f>
        <v>Uploaded</v>
      </c>
      <c r="K4" s="40" t="str">
        <f>Table3[[#This Row],[AWS]]</f>
        <v>Uploaded</v>
      </c>
      <c r="L4" s="41"/>
      <c r="N4">
        <v>2</v>
      </c>
      <c r="O4">
        <v>4</v>
      </c>
    </row>
    <row r="5" spans="1:15" ht="15.75">
      <c r="A5" s="2">
        <f>A4+1</f>
        <v>4</v>
      </c>
      <c r="B5" s="3">
        <v>4</v>
      </c>
      <c r="C5" s="4">
        <f>'JULY RAW'!A5</f>
        <v>45839</v>
      </c>
      <c r="D5" s="5" t="str">
        <f>'JULY RAW'!D5&amp;"_"&amp;'JULY RAW'!E5</f>
        <v>RSSEMH10966_Shivaji vishnu Taphare</v>
      </c>
      <c r="E5" s="6" t="str">
        <f>'JULY RAW'!G5</f>
        <v>MH</v>
      </c>
      <c r="F5" s="6" t="str">
        <f>'JULY RAW'!H5&amp;" KW"</f>
        <v>3.78 KW</v>
      </c>
      <c r="G5" s="7">
        <f>'JULY RAW'!I5</f>
        <v>0.72222222222222199</v>
      </c>
      <c r="H5" s="8">
        <f>'JULY RAW'!J5</f>
        <v>0.76736111111111105</v>
      </c>
      <c r="I5" s="39" t="str">
        <f t="shared" si="0"/>
        <v>1 hrs 5 mins</v>
      </c>
      <c r="J5" s="40" t="str">
        <f>Table3[[#This Row],[OMS]]</f>
        <v>Uploaded</v>
      </c>
      <c r="K5" s="40" t="str">
        <f>Table3[[#This Row],[AWS]]</f>
        <v>Uploaded</v>
      </c>
      <c r="L5" s="41"/>
      <c r="N5">
        <v>3</v>
      </c>
      <c r="O5">
        <v>4</v>
      </c>
    </row>
    <row r="6" spans="1:15" ht="15.75">
      <c r="A6" s="2">
        <f t="shared" ref="A6:A140" si="1">A5+1</f>
        <v>5</v>
      </c>
      <c r="B6" s="9">
        <v>1</v>
      </c>
      <c r="C6" s="10">
        <f>'JULY RAW'!A6</f>
        <v>45840</v>
      </c>
      <c r="D6" s="11" t="str">
        <f>'JULY RAW'!D6&amp;"_"&amp;'JULY RAW'!E6</f>
        <v>RSSEUP3154_Kashif Javed</v>
      </c>
      <c r="E6" s="12" t="str">
        <f>'JULY RAW'!G6</f>
        <v>UP</v>
      </c>
      <c r="F6" s="12" t="str">
        <f>'JULY RAW'!H6&amp;" KW"</f>
        <v>4.32 KW</v>
      </c>
      <c r="G6" s="13">
        <f>'JULY RAW'!I6</f>
        <v>0.41805555555555601</v>
      </c>
      <c r="H6" s="14">
        <f>'JULY RAW'!J6</f>
        <v>0.58055555555555605</v>
      </c>
      <c r="I6" s="42" t="str">
        <f t="shared" si="0"/>
        <v>3 hrs 54 mins</v>
      </c>
      <c r="J6" s="40" t="str">
        <f>Table3[[#This Row],[OMS]]</f>
        <v>Uploaded</v>
      </c>
      <c r="K6" s="40" t="str">
        <f>Table3[[#This Row],[AWS]]</f>
        <v>Uploaded</v>
      </c>
      <c r="L6" s="41"/>
      <c r="N6">
        <v>4</v>
      </c>
      <c r="O6">
        <v>4</v>
      </c>
    </row>
    <row r="7" spans="1:15" ht="15.75">
      <c r="A7" s="2">
        <f t="shared" si="1"/>
        <v>6</v>
      </c>
      <c r="B7" s="9">
        <v>2</v>
      </c>
      <c r="C7" s="10">
        <f>'JULY RAW'!A7</f>
        <v>45840</v>
      </c>
      <c r="D7" s="15" t="str">
        <f>'JULY RAW'!D7&amp;"_"&amp;'JULY RAW'!E7</f>
        <v>RSSEMP8737_PREMLATA MITTAL</v>
      </c>
      <c r="E7" s="12" t="str">
        <f>'JULY RAW'!G7</f>
        <v>MP</v>
      </c>
      <c r="F7" s="12" t="str">
        <f>'JULY RAW'!H7&amp;" KW"</f>
        <v>7.02 KW</v>
      </c>
      <c r="G7" s="13">
        <f>'JULY RAW'!I7</f>
        <v>0</v>
      </c>
      <c r="H7" s="14">
        <f>'JULY RAW'!J7</f>
        <v>0</v>
      </c>
      <c r="I7" s="42" t="str">
        <f t="shared" si="0"/>
        <v>0 hrs 0 mins</v>
      </c>
      <c r="J7" s="40" t="str">
        <f>Table3[[#This Row],[OMS]]</f>
        <v>Uploaded</v>
      </c>
      <c r="K7" s="40">
        <f>Table3[[#This Row],[AWS]]</f>
        <v>0</v>
      </c>
      <c r="L7" s="41"/>
      <c r="N7">
        <v>5</v>
      </c>
      <c r="O7">
        <v>5</v>
      </c>
    </row>
    <row r="8" spans="1:15" ht="15.75">
      <c r="A8" s="2">
        <f t="shared" si="1"/>
        <v>7</v>
      </c>
      <c r="B8" s="9">
        <v>3</v>
      </c>
      <c r="C8" s="10">
        <f>'JULY RAW'!A8</f>
        <v>45840</v>
      </c>
      <c r="D8" s="11" t="str">
        <f>'JULY RAW'!D8&amp;"_"&amp;'JULY RAW'!E8</f>
        <v>RSSEUP3218_Ratnesh kumar</v>
      </c>
      <c r="E8" s="12" t="str">
        <f>'JULY RAW'!G8</f>
        <v xml:space="preserve"> </v>
      </c>
      <c r="F8" s="12" t="str">
        <f>'JULY RAW'!H8&amp;" KW"</f>
        <v>2.7 KW</v>
      </c>
      <c r="G8" s="13">
        <f>'JULY RAW'!I8</f>
        <v>0.593055555555556</v>
      </c>
      <c r="H8" s="14">
        <f>'JULY RAW'!J8</f>
        <v>0.67013888888888895</v>
      </c>
      <c r="I8" s="42" t="str">
        <f t="shared" si="0"/>
        <v>1 hrs 51 mins</v>
      </c>
      <c r="J8" s="40" t="str">
        <f>Table3[[#This Row],[OMS]]</f>
        <v>Uploaded</v>
      </c>
      <c r="K8" s="40" t="str">
        <f>Table3[[#This Row],[AWS]]</f>
        <v>Uploaded</v>
      </c>
      <c r="L8" s="41"/>
      <c r="N8">
        <v>6</v>
      </c>
      <c r="O8">
        <v>5</v>
      </c>
    </row>
    <row r="9" spans="1:15" ht="15.75">
      <c r="A9" s="2">
        <f t="shared" si="1"/>
        <v>8</v>
      </c>
      <c r="B9" s="9">
        <v>4</v>
      </c>
      <c r="C9" s="10">
        <f>'JULY RAW'!A9</f>
        <v>45840</v>
      </c>
      <c r="D9" s="11" t="str">
        <f>'JULY RAW'!D9&amp;"_"&amp;'JULY RAW'!E9</f>
        <v>RSSEGJ1666_Krushal Brijeshbhai Patel</v>
      </c>
      <c r="E9" s="12" t="str">
        <f>'JULY RAW'!G9</f>
        <v>GJ</v>
      </c>
      <c r="F9" s="12" t="str">
        <f>'JULY RAW'!H9&amp;" KW"</f>
        <v>3.24 KW</v>
      </c>
      <c r="G9" s="13">
        <f>'JULY RAW'!I9</f>
        <v>0.67013888888888895</v>
      </c>
      <c r="H9" s="14">
        <f>'JULY RAW'!J9</f>
        <v>0.76388888888888895</v>
      </c>
      <c r="I9" s="42" t="str">
        <f t="shared" si="0"/>
        <v>2 hrs 15 mins</v>
      </c>
      <c r="J9" s="40" t="str">
        <f>Table3[[#This Row],[OMS]]</f>
        <v>Uploaded</v>
      </c>
      <c r="K9" s="40" t="str">
        <f>Table3[[#This Row],[AWS]]</f>
        <v>Uploaded</v>
      </c>
      <c r="L9" s="41"/>
      <c r="N9">
        <v>7</v>
      </c>
      <c r="O9">
        <v>5</v>
      </c>
    </row>
    <row r="10" spans="1:15" ht="15.75">
      <c r="A10" s="2">
        <f t="shared" si="1"/>
        <v>9</v>
      </c>
      <c r="B10" s="9">
        <v>5</v>
      </c>
      <c r="C10" s="10">
        <f>'JULY RAW'!A10</f>
        <v>45840</v>
      </c>
      <c r="D10" s="11" t="str">
        <f>'JULY RAW'!D10&amp;"_"&amp;'JULY RAW'!E10</f>
        <v>RSSEMH10833_Md zuber</v>
      </c>
      <c r="E10" s="12" t="str">
        <f>'JULY RAW'!G10</f>
        <v>MH</v>
      </c>
      <c r="F10" s="12" t="str">
        <f>'JULY RAW'!H10&amp;" KW"</f>
        <v>6.48 KW</v>
      </c>
      <c r="G10" s="13">
        <f>'JULY RAW'!I10</f>
        <v>0.73402777777777795</v>
      </c>
      <c r="H10" s="14">
        <f>'JULY RAW'!J10</f>
        <v>0.79166666666666696</v>
      </c>
      <c r="I10" s="42" t="str">
        <f t="shared" si="0"/>
        <v>1 hrs 23 mins</v>
      </c>
      <c r="J10" s="40" t="str">
        <f>Table3[[#This Row],[OMS]]</f>
        <v>Uploaded</v>
      </c>
      <c r="K10" s="40" t="str">
        <f>Table3[[#This Row],[AWS]]</f>
        <v>Uploaded</v>
      </c>
      <c r="L10" s="41" t="s">
        <v>337</v>
      </c>
      <c r="N10">
        <v>8</v>
      </c>
      <c r="O10">
        <v>4</v>
      </c>
    </row>
    <row r="11" spans="1:15" ht="15.75">
      <c r="A11" s="2">
        <f t="shared" si="1"/>
        <v>10</v>
      </c>
      <c r="B11" s="9">
        <v>6</v>
      </c>
      <c r="C11" s="10">
        <f>'JULY RAW'!A11</f>
        <v>45840</v>
      </c>
      <c r="D11" s="15" t="str">
        <f>'JULY RAW'!D11&amp;"_"&amp;'JULY RAW'!E11</f>
        <v>RSSEUP3218_Ratnesh kumar</v>
      </c>
      <c r="E11" s="12" t="str">
        <f>'JULY RAW'!G11</f>
        <v>UP</v>
      </c>
      <c r="F11" s="12" t="str">
        <f>'JULY RAW'!H11&amp;" KW"</f>
        <v>2.7 KW</v>
      </c>
      <c r="G11" s="13">
        <f>'JULY RAW'!I11</f>
        <v>0</v>
      </c>
      <c r="H11" s="14">
        <f>'JULY RAW'!J11</f>
        <v>0</v>
      </c>
      <c r="I11" s="42" t="str">
        <f t="shared" si="0"/>
        <v>0 hrs 0 mins</v>
      </c>
      <c r="J11" s="40" t="str">
        <f>Table3[[#This Row],[OMS]]</f>
        <v>Uploaded</v>
      </c>
      <c r="K11" s="40" t="str">
        <f>Table3[[#This Row],[AWS]]</f>
        <v>Uploaded</v>
      </c>
      <c r="L11" s="43" t="s">
        <v>338</v>
      </c>
      <c r="N11">
        <v>9</v>
      </c>
      <c r="O11">
        <v>4</v>
      </c>
    </row>
    <row r="12" spans="1:15" ht="15.75">
      <c r="A12" s="2">
        <f t="shared" si="1"/>
        <v>11</v>
      </c>
      <c r="B12" s="16">
        <v>1</v>
      </c>
      <c r="C12" s="17">
        <f>'JULY RAW'!A12</f>
        <v>45841</v>
      </c>
      <c r="D12" s="18" t="str">
        <f>'JULY RAW'!D12&amp;"_"&amp;'JULY RAW'!E12</f>
        <v>RSSEUP3127_Gaurav Sharma</v>
      </c>
      <c r="E12" s="19" t="str">
        <f>'JULY RAW'!G12</f>
        <v>UP</v>
      </c>
      <c r="F12" s="19" t="str">
        <f>'JULY RAW'!H12&amp;" KW"</f>
        <v>9.72 KW</v>
      </c>
      <c r="G12" s="20" t="s">
        <v>87</v>
      </c>
      <c r="H12" s="21">
        <f>'JULY RAW'!J12</f>
        <v>0.58333333333333304</v>
      </c>
      <c r="I12" s="20" t="s">
        <v>87</v>
      </c>
      <c r="J12" s="20" t="s">
        <v>87</v>
      </c>
      <c r="K12" s="20" t="s">
        <v>87</v>
      </c>
      <c r="L12" s="44" t="s">
        <v>339</v>
      </c>
      <c r="N12">
        <v>10</v>
      </c>
      <c r="O12">
        <v>3</v>
      </c>
    </row>
    <row r="13" spans="1:15" ht="15.75">
      <c r="A13" s="2">
        <f t="shared" si="1"/>
        <v>12</v>
      </c>
      <c r="B13" s="16">
        <v>2</v>
      </c>
      <c r="C13" s="17">
        <f>'JULY RAW'!A13</f>
        <v>45841</v>
      </c>
      <c r="D13" s="18" t="str">
        <f>'JULY RAW'!D13&amp;"_"&amp;'JULY RAW'!E13</f>
        <v>RSSEUP3186_Manikchand</v>
      </c>
      <c r="E13" s="19" t="str">
        <f>'JULY RAW'!G13</f>
        <v>UP</v>
      </c>
      <c r="F13" s="19" t="str">
        <f>'JULY RAW'!H13&amp;" KW"</f>
        <v>3.24 KW</v>
      </c>
      <c r="G13" s="22">
        <f>'JULY RAW'!I13</f>
        <v>0.47916666666666702</v>
      </c>
      <c r="H13" s="21">
        <f>'JULY RAW'!J13</f>
        <v>0.55208333333333304</v>
      </c>
      <c r="I13" s="45" t="str">
        <f t="shared" ref="I13:I44" si="2">INT((H13-G13)*24)&amp;" hrs "&amp;ROUND(MOD((H13-G13)*1440,60),0)&amp;" mins"</f>
        <v>1 hrs 45 mins</v>
      </c>
      <c r="J13" s="40" t="str">
        <f>Table3[[#This Row],[OMS]]</f>
        <v>Uploaded</v>
      </c>
      <c r="K13" s="40" t="str">
        <f>Table3[[#This Row],[AWS]]</f>
        <v>Uploaded</v>
      </c>
      <c r="L13" s="41"/>
      <c r="N13">
        <v>11</v>
      </c>
      <c r="O13">
        <v>5</v>
      </c>
    </row>
    <row r="14" spans="1:15" ht="15.75">
      <c r="A14" s="2">
        <f t="shared" si="1"/>
        <v>13</v>
      </c>
      <c r="B14" s="16">
        <v>3</v>
      </c>
      <c r="C14" s="17">
        <f>'JULY RAW'!A14</f>
        <v>45841</v>
      </c>
      <c r="D14" s="23" t="str">
        <f>'JULY RAW'!D14&amp;"_"&amp;'JULY RAW'!E14</f>
        <v>RSSETN0162 _Vasanth kumar</v>
      </c>
      <c r="E14" s="19" t="str">
        <f>'JULY RAW'!G14</f>
        <v>TN</v>
      </c>
      <c r="F14" s="19" t="str">
        <f>'JULY RAW'!H14&amp;" KW"</f>
        <v>4.32 KW</v>
      </c>
      <c r="G14" s="22">
        <f>'JULY RAW'!I14</f>
        <v>0</v>
      </c>
      <c r="H14" s="21">
        <f>'JULY RAW'!J14</f>
        <v>0</v>
      </c>
      <c r="I14" s="45" t="str">
        <f t="shared" si="2"/>
        <v>0 hrs 0 mins</v>
      </c>
      <c r="J14" s="40">
        <f>Table3[[#This Row],[OMS]]</f>
        <v>0</v>
      </c>
      <c r="K14" s="40">
        <f>Table3[[#This Row],[AWS]]</f>
        <v>0</v>
      </c>
      <c r="L14" s="41"/>
      <c r="N14">
        <v>12</v>
      </c>
    </row>
    <row r="15" spans="1:15" ht="15.75">
      <c r="A15" s="2">
        <f t="shared" si="1"/>
        <v>14</v>
      </c>
      <c r="B15" s="16">
        <v>4</v>
      </c>
      <c r="C15" s="17">
        <f>'JULY RAW'!A15</f>
        <v>45841</v>
      </c>
      <c r="D15" s="18" t="str">
        <f>'JULY RAW'!D15&amp;"_"&amp;'JULY RAW'!E15</f>
        <v>RSSEMH11133_Ravindra Govindrao Songade</v>
      </c>
      <c r="E15" s="19" t="str">
        <f>'JULY RAW'!G15</f>
        <v>MH</v>
      </c>
      <c r="F15" s="19" t="str">
        <f>'JULY RAW'!H15&amp;" KW"</f>
        <v>4.32 KW</v>
      </c>
      <c r="G15" s="22">
        <f>'JULY RAW'!I15</f>
        <v>0.57638888888888895</v>
      </c>
      <c r="H15" s="21">
        <f>'JULY RAW'!J15</f>
        <v>0.64236111111111105</v>
      </c>
      <c r="I15" s="45" t="str">
        <f t="shared" si="2"/>
        <v>1 hrs 35 mins</v>
      </c>
      <c r="J15" s="40" t="str">
        <f>Table3[[#This Row],[OMS]]</f>
        <v>Uploaded</v>
      </c>
      <c r="K15" s="40" t="str">
        <f>Table3[[#This Row],[AWS]]</f>
        <v>Uploaded</v>
      </c>
      <c r="L15" s="41"/>
      <c r="N15">
        <v>13</v>
      </c>
    </row>
    <row r="16" spans="1:15" ht="15.75">
      <c r="A16" s="2">
        <f t="shared" si="1"/>
        <v>15</v>
      </c>
      <c r="B16" s="16">
        <v>5</v>
      </c>
      <c r="C16" s="17">
        <f>'JULY RAW'!A16</f>
        <v>45841</v>
      </c>
      <c r="D16" s="18" t="str">
        <f>'JULY RAW'!D16&amp;"_"&amp;'JULY RAW'!E16</f>
        <v>RSSEUP3159_Hari Bansh Kumar</v>
      </c>
      <c r="E16" s="19" t="str">
        <f>'JULY RAW'!G16</f>
        <v>UP</v>
      </c>
      <c r="F16" s="19" t="str">
        <f>'JULY RAW'!H16&amp;" KW"</f>
        <v>3.24 KW</v>
      </c>
      <c r="G16" s="22">
        <f>'JULY RAW'!I16</f>
        <v>0.65277777777777801</v>
      </c>
      <c r="H16" s="21">
        <f>'JULY RAW'!J16</f>
        <v>0.76388888888888895</v>
      </c>
      <c r="I16" s="45" t="str">
        <f t="shared" si="2"/>
        <v>2 hrs 40 mins</v>
      </c>
      <c r="J16" s="40" t="str">
        <f>Table3[[#This Row],[OMS]]</f>
        <v>Uploaded</v>
      </c>
      <c r="K16" s="40" t="str">
        <f>Table3[[#This Row],[AWS]]</f>
        <v>Uploaded</v>
      </c>
      <c r="L16" s="41"/>
      <c r="N16">
        <v>14</v>
      </c>
      <c r="O16">
        <v>3</v>
      </c>
    </row>
    <row r="17" spans="1:15" ht="15.75">
      <c r="A17" s="2">
        <f t="shared" si="1"/>
        <v>16</v>
      </c>
      <c r="B17" s="24">
        <v>1</v>
      </c>
      <c r="C17" s="25">
        <f>'JULY RAW'!A17</f>
        <v>45842</v>
      </c>
      <c r="D17" s="25" t="str">
        <f>'JULY RAW'!D17&amp;"_"&amp;'JULY RAW'!E17</f>
        <v>RSSEMP8946_Prabhul sahule</v>
      </c>
      <c r="E17" s="26" t="str">
        <f>'JULY RAW'!G17</f>
        <v>MP</v>
      </c>
      <c r="F17" s="26" t="str">
        <f>'JULY RAW'!H17&amp;" KW"</f>
        <v>3.24 KW</v>
      </c>
      <c r="G17" s="27">
        <f>'JULY RAW'!I17</f>
        <v>0.42013888888888901</v>
      </c>
      <c r="H17" s="28">
        <f>'JULY RAW'!J17</f>
        <v>0.50694444444444398</v>
      </c>
      <c r="I17" s="46" t="str">
        <f t="shared" si="2"/>
        <v>2 hrs 5 mins</v>
      </c>
      <c r="J17" s="40" t="str">
        <f>Table3[[#This Row],[OMS]]</f>
        <v>Uploaded</v>
      </c>
      <c r="K17" s="40" t="str">
        <f>Table3[[#This Row],[AWS]]</f>
        <v>Uploaded</v>
      </c>
      <c r="L17" s="41"/>
      <c r="N17">
        <v>15</v>
      </c>
      <c r="O17">
        <v>5</v>
      </c>
    </row>
    <row r="18" spans="1:15" ht="15.75">
      <c r="A18" s="2">
        <f t="shared" si="1"/>
        <v>17</v>
      </c>
      <c r="B18" s="24">
        <v>2</v>
      </c>
      <c r="C18" s="25">
        <f>'JULY RAW'!A18</f>
        <v>45842</v>
      </c>
      <c r="D18" s="29" t="str">
        <f>'JULY RAW'!D18&amp;"_"&amp;'JULY RAW'!E18</f>
        <v>RSSEUP3218_Ratnesh kumar</v>
      </c>
      <c r="E18" s="26" t="str">
        <f>'JULY RAW'!G18</f>
        <v>UP</v>
      </c>
      <c r="F18" s="26" t="str">
        <f>'JULY RAW'!H18&amp;" KW"</f>
        <v>2.7 KW</v>
      </c>
      <c r="G18" s="27"/>
      <c r="H18" s="28"/>
      <c r="I18" s="46" t="str">
        <f t="shared" si="2"/>
        <v>0 hrs 0 mins</v>
      </c>
      <c r="J18" s="40" t="str">
        <f>Table3[[#This Row],[OMS]]</f>
        <v>Uploaded</v>
      </c>
      <c r="K18" s="40">
        <f>Table3[[#This Row],[AWS]]</f>
        <v>0</v>
      </c>
      <c r="L18" s="41"/>
      <c r="N18">
        <v>16</v>
      </c>
      <c r="O18">
        <v>2</v>
      </c>
    </row>
    <row r="19" spans="1:15" ht="15.75">
      <c r="A19" s="2">
        <f t="shared" si="1"/>
        <v>18</v>
      </c>
      <c r="B19" s="24">
        <v>3</v>
      </c>
      <c r="C19" s="25">
        <f>'JULY RAW'!A19</f>
        <v>45842</v>
      </c>
      <c r="D19" s="29" t="str">
        <f>'JULY RAW'!D19&amp;"_"&amp;'JULY RAW'!E19</f>
        <v>RSSEMP8737_PREMLATA MITTAL</v>
      </c>
      <c r="E19" s="26" t="str">
        <f>'JULY RAW'!G19</f>
        <v>MP</v>
      </c>
      <c r="F19" s="26" t="str">
        <f>'JULY RAW'!H19&amp;" KW"</f>
        <v>7.02 KW</v>
      </c>
      <c r="G19" s="27"/>
      <c r="H19" s="28"/>
      <c r="I19" s="46" t="str">
        <f t="shared" si="2"/>
        <v>0 hrs 0 mins</v>
      </c>
      <c r="J19" s="40">
        <f>Table3[[#This Row],[OMS]]</f>
        <v>0</v>
      </c>
      <c r="K19" s="40">
        <f>Table3[[#This Row],[AWS]]</f>
        <v>0</v>
      </c>
      <c r="L19" s="41"/>
      <c r="N19">
        <v>17</v>
      </c>
      <c r="O19">
        <v>5</v>
      </c>
    </row>
    <row r="20" spans="1:15" ht="15.75">
      <c r="A20" s="2">
        <f t="shared" si="1"/>
        <v>19</v>
      </c>
      <c r="B20" s="24">
        <v>4</v>
      </c>
      <c r="C20" s="25">
        <f>'JULY RAW'!A20</f>
        <v>45842</v>
      </c>
      <c r="D20" s="25" t="str">
        <f>'JULY RAW'!D20&amp;"_"&amp;'JULY RAW'!E20</f>
        <v>RSSEMH11135_Pandit</v>
      </c>
      <c r="E20" s="26" t="str">
        <f>'JULY RAW'!G20</f>
        <v>MH</v>
      </c>
      <c r="F20" s="26" t="str">
        <f>'JULY RAW'!H20&amp;" KW"</f>
        <v>3.24 KW</v>
      </c>
      <c r="G20" s="27">
        <f>'JULY RAW'!I20</f>
        <v>0.530555555555556</v>
      </c>
      <c r="H20" s="28">
        <f>'JULY RAW'!J20</f>
        <v>0.65277777777777801</v>
      </c>
      <c r="I20" s="46" t="str">
        <f t="shared" si="2"/>
        <v>2 hrs 56 mins</v>
      </c>
      <c r="J20" s="40" t="str">
        <f>Table3[[#This Row],[OMS]]</f>
        <v>Uploaded</v>
      </c>
      <c r="K20" s="40" t="str">
        <f>Table3[[#This Row],[AWS]]</f>
        <v>Uploaded</v>
      </c>
      <c r="L20" s="41"/>
      <c r="N20">
        <v>18</v>
      </c>
      <c r="O20">
        <v>6</v>
      </c>
    </row>
    <row r="21" spans="1:15" ht="15.75">
      <c r="A21" s="2">
        <f t="shared" si="1"/>
        <v>20</v>
      </c>
      <c r="B21" s="24">
        <v>5</v>
      </c>
      <c r="C21" s="25">
        <f>'JULY RAW'!A21</f>
        <v>45842</v>
      </c>
      <c r="D21" s="25" t="str">
        <f>'JULY RAW'!D21&amp;"_"&amp;'JULY RAW'!E21</f>
        <v>RSSETL1690_Srikar</v>
      </c>
      <c r="E21" s="26" t="str">
        <f>'JULY RAW'!G21</f>
        <v>TL</v>
      </c>
      <c r="F21" s="26" t="str">
        <f>'JULY RAW'!H21&amp;" KW"</f>
        <v>4.86 KW</v>
      </c>
      <c r="G21" s="27">
        <f>'JULY RAW'!I21</f>
        <v>0.656944444444444</v>
      </c>
      <c r="H21" s="28">
        <f>'JULY RAW'!J21</f>
        <v>0.74166666666666703</v>
      </c>
      <c r="I21" s="46" t="str">
        <f t="shared" si="2"/>
        <v>2 hrs 2 mins</v>
      </c>
      <c r="J21" s="40" t="str">
        <f>Table3[[#This Row],[OMS]]</f>
        <v>Uploaded</v>
      </c>
      <c r="K21" s="40" t="str">
        <f>Table3[[#This Row],[AWS]]</f>
        <v>Uploaded</v>
      </c>
      <c r="L21" s="41"/>
      <c r="N21">
        <v>19</v>
      </c>
      <c r="O21">
        <v>4</v>
      </c>
    </row>
    <row r="22" spans="1:15" ht="15.75">
      <c r="A22" s="2">
        <f t="shared" si="1"/>
        <v>21</v>
      </c>
      <c r="B22" s="24">
        <v>6</v>
      </c>
      <c r="C22" s="25">
        <f>'JULY RAW'!A22</f>
        <v>45842</v>
      </c>
      <c r="D22" s="25" t="str">
        <f>'JULY RAW'!D22&amp;"_"&amp;'JULY RAW'!E22</f>
        <v>RSSEMH11128_Shahid</v>
      </c>
      <c r="E22" s="26" t="str">
        <f>'JULY RAW'!G22</f>
        <v>MH</v>
      </c>
      <c r="F22" s="26" t="str">
        <f>'JULY RAW'!H22&amp;" KW"</f>
        <v>3.24 KW</v>
      </c>
      <c r="G22" s="27">
        <f>'JULY RAW'!I22</f>
        <v>0.74652777777777801</v>
      </c>
      <c r="H22" s="28">
        <f>'JULY RAW'!J22</f>
        <v>0.78472222222222199</v>
      </c>
      <c r="I22" s="46" t="str">
        <f t="shared" si="2"/>
        <v>0 hrs 55 mins</v>
      </c>
      <c r="J22" s="40" t="str">
        <f>Table3[[#This Row],[OMS]]</f>
        <v>Uploaded</v>
      </c>
      <c r="K22" s="40" t="str">
        <f>Table3[[#This Row],[AWS]]</f>
        <v>Uploaded</v>
      </c>
      <c r="L22" s="41"/>
      <c r="N22">
        <v>20</v>
      </c>
    </row>
    <row r="23" spans="1:15" ht="15.75">
      <c r="A23" s="2">
        <f t="shared" si="1"/>
        <v>22</v>
      </c>
      <c r="B23" s="9">
        <v>1</v>
      </c>
      <c r="C23" s="10">
        <f>'JULY RAW'!A23</f>
        <v>45843</v>
      </c>
      <c r="D23" s="10" t="str">
        <f>'JULY RAW'!D23&amp;"_"&amp;'JULY RAW'!E23</f>
        <v>RSSEMH11278_Aejaz shaikh</v>
      </c>
      <c r="E23" s="12" t="str">
        <f>'JULY RAW'!G23</f>
        <v>MH</v>
      </c>
      <c r="F23" s="12" t="str">
        <f>'JULY RAW'!H23&amp;" KW"</f>
        <v>5.4 KW</v>
      </c>
      <c r="G23" s="13">
        <f>'JULY RAW'!I23</f>
        <v>0.421527777777778</v>
      </c>
      <c r="H23" s="14">
        <f>'JULY RAW'!J23</f>
        <v>0.47569444444444398</v>
      </c>
      <c r="I23" s="42" t="str">
        <f t="shared" si="2"/>
        <v>1 hrs 18 mins</v>
      </c>
      <c r="J23" s="40" t="str">
        <f>Table3[[#This Row],[OMS]]</f>
        <v>Uploaded</v>
      </c>
      <c r="K23" s="40" t="str">
        <f>Table3[[#This Row],[AWS]]</f>
        <v>Uploaded</v>
      </c>
      <c r="L23" s="41"/>
      <c r="N23">
        <v>21</v>
      </c>
      <c r="O23">
        <v>6</v>
      </c>
    </row>
    <row r="24" spans="1:15" ht="15.75">
      <c r="A24" s="2">
        <f t="shared" si="1"/>
        <v>23</v>
      </c>
      <c r="B24" s="9">
        <v>2</v>
      </c>
      <c r="C24" s="10">
        <f>'JULY RAW'!A24</f>
        <v>45843</v>
      </c>
      <c r="D24" s="10" t="str">
        <f>'JULY RAW'!D24&amp;"_"&amp;'JULY RAW'!E24</f>
        <v>RSSEMH11206_Anand Nalawade</v>
      </c>
      <c r="E24" s="12" t="str">
        <f>'JULY RAW'!G24</f>
        <v>MH</v>
      </c>
      <c r="F24" s="12" t="str">
        <f>'JULY RAW'!H24&amp;" KW"</f>
        <v>2.7 KW</v>
      </c>
      <c r="G24" s="13">
        <f>'JULY RAW'!I24</f>
        <v>0.48611111111111099</v>
      </c>
      <c r="H24" s="14">
        <f>'JULY RAW'!J24</f>
        <v>0</v>
      </c>
      <c r="I24" s="42" t="str">
        <f t="shared" si="2"/>
        <v>-12 hrs 20 mins</v>
      </c>
      <c r="J24" s="40">
        <f>Table3[[#This Row],[OMS]]</f>
        <v>0</v>
      </c>
      <c r="K24" s="40">
        <f>Table3[[#This Row],[AWS]]</f>
        <v>0</v>
      </c>
      <c r="L24" s="41"/>
      <c r="N24">
        <v>22</v>
      </c>
      <c r="O24">
        <v>4</v>
      </c>
    </row>
    <row r="25" spans="1:15" ht="15.75">
      <c r="A25" s="2">
        <f t="shared" si="1"/>
        <v>24</v>
      </c>
      <c r="B25" s="9">
        <v>3</v>
      </c>
      <c r="C25" s="10">
        <f>'JULY RAW'!A25</f>
        <v>45843</v>
      </c>
      <c r="D25" s="10" t="str">
        <f>'JULY RAW'!D25&amp;"_"&amp;'JULY RAW'!E25</f>
        <v>RSSEDL0593_Usha Rani</v>
      </c>
      <c r="E25" s="12" t="str">
        <f>'JULY RAW'!G25</f>
        <v>DL</v>
      </c>
      <c r="F25" s="12" t="str">
        <f>'JULY RAW'!H25&amp;" KW"</f>
        <v>4.32 KW</v>
      </c>
      <c r="G25" s="13">
        <f>'JULY RAW'!I25</f>
        <v>0.58333333333333304</v>
      </c>
      <c r="H25" s="14">
        <f>'JULY RAW'!J25</f>
        <v>0</v>
      </c>
      <c r="I25" s="42" t="str">
        <f t="shared" si="2"/>
        <v>-14 hrs 0 mins</v>
      </c>
      <c r="J25" s="40" t="str">
        <f>Table3[[#This Row],[OMS]]</f>
        <v>Uploaded</v>
      </c>
      <c r="K25" s="40" t="str">
        <f>Table3[[#This Row],[AWS]]</f>
        <v>Uploaded</v>
      </c>
      <c r="L25" s="41"/>
      <c r="N25">
        <v>23</v>
      </c>
      <c r="O25">
        <v>2</v>
      </c>
    </row>
    <row r="26" spans="1:15" ht="15.75">
      <c r="A26" s="2">
        <f t="shared" si="1"/>
        <v>25</v>
      </c>
      <c r="B26" s="9">
        <v>4</v>
      </c>
      <c r="C26" s="10">
        <f>'JULY RAW'!A26</f>
        <v>45843</v>
      </c>
      <c r="D26" s="10" t="str">
        <f>'JULY RAW'!D26&amp;"_"&amp;'JULY RAW'!E26</f>
        <v>RSSEMP6950_Suyash Thosar</v>
      </c>
      <c r="E26" s="12" t="str">
        <f>'JULY RAW'!G26</f>
        <v>MP</v>
      </c>
      <c r="F26" s="12" t="str">
        <f>'JULY RAW'!H26&amp;" KW"</f>
        <v>5.4 KW</v>
      </c>
      <c r="G26" s="13">
        <f>'JULY RAW'!I26</f>
        <v>0.61111111111111105</v>
      </c>
      <c r="H26" s="14">
        <f>'JULY RAW'!J26</f>
        <v>0.66319444444444398</v>
      </c>
      <c r="I26" s="42" t="str">
        <f t="shared" si="2"/>
        <v>1 hrs 15 mins</v>
      </c>
      <c r="J26" s="40" t="str">
        <f>Table3[[#This Row],[OMS]]</f>
        <v>Uploaded</v>
      </c>
      <c r="K26" s="40" t="str">
        <f>Table3[[#This Row],[AWS]]</f>
        <v>Uploaded</v>
      </c>
      <c r="L26" s="41"/>
      <c r="N26">
        <v>24</v>
      </c>
      <c r="O26">
        <v>4</v>
      </c>
    </row>
    <row r="27" spans="1:15" ht="15.75">
      <c r="A27" s="2">
        <f t="shared" si="1"/>
        <v>26</v>
      </c>
      <c r="B27" s="9">
        <v>5</v>
      </c>
      <c r="C27" s="10">
        <f>'JULY RAW'!A27</f>
        <v>45843</v>
      </c>
      <c r="D27" s="10" t="str">
        <f>'JULY RAW'!D27&amp;"_"&amp;'JULY RAW'!E27</f>
        <v>RSSEMP8922_RAHILA NOOR</v>
      </c>
      <c r="E27" s="12" t="str">
        <f>'JULY RAW'!G27</f>
        <v>MP</v>
      </c>
      <c r="F27" s="12" t="str">
        <f>'JULY RAW'!H27&amp;" KW"</f>
        <v>3.24 KW</v>
      </c>
      <c r="G27" s="13">
        <f>'JULY RAW'!I27</f>
        <v>0.67708333333333304</v>
      </c>
      <c r="H27" s="14">
        <f>'JULY RAW'!J27</f>
        <v>0.73958333333333304</v>
      </c>
      <c r="I27" s="42" t="str">
        <f t="shared" si="2"/>
        <v>1 hrs 30 mins</v>
      </c>
      <c r="J27" s="40" t="str">
        <f>Table3[[#This Row],[OMS]]</f>
        <v>Uploaded</v>
      </c>
      <c r="K27" s="40" t="str">
        <f>Table3[[#This Row],[AWS]]</f>
        <v>Uploaded</v>
      </c>
      <c r="L27" s="41"/>
      <c r="N27">
        <v>25</v>
      </c>
      <c r="O27">
        <v>6</v>
      </c>
    </row>
    <row r="28" spans="1:15" ht="15.75">
      <c r="A28" s="2">
        <f t="shared" si="1"/>
        <v>27</v>
      </c>
      <c r="B28" s="9">
        <v>6</v>
      </c>
      <c r="C28" s="10">
        <f>'JULY RAW'!A28</f>
        <v>45843</v>
      </c>
      <c r="D28" s="15" t="str">
        <f>'JULY RAW'!D28&amp;"_"&amp;'JULY RAW'!E28</f>
        <v>RSSEMP8683_Rajni Agrawal</v>
      </c>
      <c r="E28" s="12" t="str">
        <f>'JULY RAW'!G28</f>
        <v>MP</v>
      </c>
      <c r="F28" s="12" t="str">
        <f>'JULY RAW'!H28&amp;" KW"</f>
        <v>4.86 KW</v>
      </c>
      <c r="G28" s="13" t="str">
        <f>'JULY RAW'!I28</f>
        <v>Revision</v>
      </c>
      <c r="H28" s="14" t="str">
        <f>'JULY RAW'!J28</f>
        <v>Revision</v>
      </c>
      <c r="I28" s="42" t="e">
        <f t="shared" si="2"/>
        <v>#VALUE!</v>
      </c>
      <c r="J28" s="40">
        <f>Table3[[#This Row],[OMS]]</f>
        <v>0</v>
      </c>
      <c r="K28" s="40">
        <f>Table3[[#This Row],[AWS]]</f>
        <v>0</v>
      </c>
      <c r="L28" s="41"/>
      <c r="N28">
        <v>26</v>
      </c>
      <c r="O28">
        <v>2</v>
      </c>
    </row>
    <row r="29" spans="1:15" ht="15.75">
      <c r="A29" s="2">
        <f t="shared" si="1"/>
        <v>28</v>
      </c>
      <c r="B29" s="3">
        <v>1</v>
      </c>
      <c r="C29" s="4">
        <f>'JULY RAW'!A29</f>
        <v>45844</v>
      </c>
      <c r="D29" s="5" t="str">
        <f>'JULY RAW'!D29&amp;"_"&amp;'JULY RAW'!E29</f>
        <v>LMP34927_Gourav</v>
      </c>
      <c r="E29" s="6" t="str">
        <f>'JULY RAW'!G29</f>
        <v>MP</v>
      </c>
      <c r="F29" s="6" t="str">
        <f>'JULY RAW'!H29&amp;" KW"</f>
        <v>7.56 KW</v>
      </c>
      <c r="G29" s="7">
        <f>'JULY RAW'!I29</f>
        <v>0.42013888888888901</v>
      </c>
      <c r="H29" s="8">
        <f>'JULY RAW'!J29</f>
        <v>0.46875</v>
      </c>
      <c r="I29" s="39" t="str">
        <f t="shared" si="2"/>
        <v>1 hrs 10 mins</v>
      </c>
      <c r="J29" s="40" t="str">
        <f>Table3[[#This Row],[OMS]]</f>
        <v>Uploaded</v>
      </c>
      <c r="K29" s="40" t="str">
        <f>Table3[[#This Row],[AWS]]</f>
        <v>Uploaded</v>
      </c>
      <c r="L29" s="41"/>
      <c r="N29">
        <v>27</v>
      </c>
    </row>
    <row r="30" spans="1:15" ht="15.75">
      <c r="A30" s="2">
        <f t="shared" si="1"/>
        <v>29</v>
      </c>
      <c r="B30" s="3">
        <v>2</v>
      </c>
      <c r="C30" s="4">
        <f>'JULY RAW'!A30</f>
        <v>45844</v>
      </c>
      <c r="D30" s="5" t="str">
        <f>'JULY RAW'!D30&amp;"_"&amp;'JULY RAW'!E30</f>
        <v>RSSEMH11127_Krunal</v>
      </c>
      <c r="E30" s="6" t="str">
        <f>'JULY RAW'!G30</f>
        <v>MH</v>
      </c>
      <c r="F30" s="6" t="str">
        <f>'JULY RAW'!H30&amp;" KW"</f>
        <v>5.4 KW</v>
      </c>
      <c r="G30" s="7">
        <f>'JULY RAW'!I30</f>
        <v>0.48263888888888901</v>
      </c>
      <c r="H30" s="8">
        <f>'JULY RAW'!J30</f>
        <v>0.70833333333333304</v>
      </c>
      <c r="I30" s="39" t="str">
        <f t="shared" si="2"/>
        <v>5 hrs 25 mins</v>
      </c>
      <c r="J30" s="40" t="str">
        <f>Table3[[#This Row],[OMS]]</f>
        <v>Uploaded</v>
      </c>
      <c r="K30" s="40" t="str">
        <f>Table3[[#This Row],[AWS]]</f>
        <v>Uploaded</v>
      </c>
      <c r="L30" s="41"/>
      <c r="N30">
        <v>28</v>
      </c>
      <c r="O30">
        <v>5</v>
      </c>
    </row>
    <row r="31" spans="1:15" ht="15.75">
      <c r="A31" s="2">
        <f t="shared" si="1"/>
        <v>30</v>
      </c>
      <c r="B31" s="3">
        <v>3</v>
      </c>
      <c r="C31" s="4">
        <f>'JULY RAW'!A31</f>
        <v>45844</v>
      </c>
      <c r="D31" s="5" t="str">
        <f>'JULY RAW'!D31&amp;"_"&amp;'JULY RAW'!E31</f>
        <v>LMH53568_Vijay</v>
      </c>
      <c r="E31" s="6" t="str">
        <f>'JULY RAW'!G31</f>
        <v>MH</v>
      </c>
      <c r="F31" s="6" t="str">
        <f>'JULY RAW'!H31&amp;" KW"</f>
        <v>5.4 KW</v>
      </c>
      <c r="G31" s="7">
        <f>'JULY RAW'!I31</f>
        <v>0.48958333333333298</v>
      </c>
      <c r="H31" s="8">
        <f>'JULY RAW'!J31</f>
        <v>0.57291666666666696</v>
      </c>
      <c r="I31" s="39" t="str">
        <f t="shared" si="2"/>
        <v>2 hrs 0 mins</v>
      </c>
      <c r="J31" s="47" t="str">
        <f>Table3[[#This Row],[OMS]]</f>
        <v>Uploaded</v>
      </c>
      <c r="K31" s="40" t="str">
        <f>Table3[[#This Row],[AWS]]</f>
        <v>Uploaded</v>
      </c>
      <c r="L31" s="41"/>
      <c r="N31">
        <v>29</v>
      </c>
      <c r="O31">
        <v>5</v>
      </c>
    </row>
    <row r="32" spans="1:15" ht="15.75">
      <c r="A32" s="2">
        <f t="shared" si="1"/>
        <v>31</v>
      </c>
      <c r="B32" s="3">
        <v>4</v>
      </c>
      <c r="C32" s="4">
        <f>'JULY RAW'!A32</f>
        <v>45844</v>
      </c>
      <c r="D32" s="5" t="str">
        <f>'JULY RAW'!D32&amp;"_"&amp;'JULY RAW'!E32</f>
        <v>LMH53611_Ritesh Waghe</v>
      </c>
      <c r="E32" s="6" t="str">
        <f>'JULY RAW'!G32</f>
        <v>MH</v>
      </c>
      <c r="F32" s="6" t="str">
        <f>'JULY RAW'!H32&amp;" KW"</f>
        <v>2.16 KW</v>
      </c>
      <c r="G32" s="7">
        <f>'JULY RAW'!I32</f>
        <v>0.58055555555555605</v>
      </c>
      <c r="H32" s="8">
        <f>'JULY RAW'!J32</f>
        <v>0.62083333333333302</v>
      </c>
      <c r="I32" s="39" t="str">
        <f t="shared" si="2"/>
        <v>0 hrs 58 mins</v>
      </c>
      <c r="J32" s="47" t="str">
        <f>Table3[[#This Row],[OMS]]</f>
        <v>Uploaded</v>
      </c>
      <c r="K32" s="40" t="str">
        <f>Table3[[#This Row],[AWS]]</f>
        <v>Uploaded</v>
      </c>
      <c r="L32" s="41"/>
      <c r="N32">
        <v>30</v>
      </c>
      <c r="O32">
        <v>5</v>
      </c>
    </row>
    <row r="33" spans="1:14" ht="15.75">
      <c r="A33" s="2">
        <f t="shared" si="1"/>
        <v>32</v>
      </c>
      <c r="B33" s="3">
        <v>5</v>
      </c>
      <c r="C33" s="4">
        <f>'JULY RAW'!A33</f>
        <v>45844</v>
      </c>
      <c r="D33" s="5" t="str">
        <f>'JULY RAW'!D33&amp;"_"&amp;'JULY RAW'!E33</f>
        <v>LUP33032_Mohd Rehan</v>
      </c>
      <c r="E33" s="6" t="str">
        <f>'JULY RAW'!G33</f>
        <v>UP</v>
      </c>
      <c r="F33" s="6" t="str">
        <f>'JULY RAW'!H33&amp;" KW"</f>
        <v>4.32 KW</v>
      </c>
      <c r="G33" s="7">
        <f>'JULY RAW'!I33</f>
        <v>0.718055555555556</v>
      </c>
      <c r="H33" s="8">
        <f>'JULY RAW'!J33</f>
        <v>0.76388888888888895</v>
      </c>
      <c r="I33" s="39" t="str">
        <f t="shared" si="2"/>
        <v>1 hrs 6 mins</v>
      </c>
      <c r="J33" s="47" t="str">
        <f>Table3[[#This Row],[OMS]]</f>
        <v>Uploaded</v>
      </c>
      <c r="K33" s="40" t="str">
        <f>Table3[[#This Row],[AWS]]</f>
        <v>Uploaded</v>
      </c>
      <c r="L33" s="41"/>
      <c r="N33">
        <v>31</v>
      </c>
    </row>
    <row r="34" spans="1:14" ht="15.75">
      <c r="A34" s="2">
        <f t="shared" si="1"/>
        <v>33</v>
      </c>
      <c r="B34" s="9">
        <v>1</v>
      </c>
      <c r="C34" s="10">
        <f>'JULY RAW'!A34</f>
        <v>45845</v>
      </c>
      <c r="D34" s="11" t="str">
        <f>'JULY RAW'!D34&amp;"_"&amp;'JULY RAW'!E34</f>
        <v>RSSERJ0655_Mahendra Singh Hada</v>
      </c>
      <c r="E34" s="12" t="str">
        <f>'JULY RAW'!G34</f>
        <v>RJ</v>
      </c>
      <c r="F34" s="12" t="str">
        <f>'JULY RAW'!H34&amp;" KW"</f>
        <v>4.86 KW</v>
      </c>
      <c r="G34" s="13">
        <f>'JULY RAW'!I34</f>
        <v>0.41319444444444398</v>
      </c>
      <c r="H34" s="14">
        <f>'JULY RAW'!J34</f>
        <v>0.48958333333333298</v>
      </c>
      <c r="I34" s="42" t="str">
        <f t="shared" si="2"/>
        <v>1 hrs 50 mins</v>
      </c>
      <c r="J34" s="40" t="str">
        <f>Table3[[#This Row],[OMS]]</f>
        <v>Uploaded</v>
      </c>
      <c r="K34" s="40" t="str">
        <f>Table3[[#This Row],[AWS]]</f>
        <v>Uploaded</v>
      </c>
      <c r="L34" s="41"/>
    </row>
    <row r="35" spans="1:14" ht="15.75">
      <c r="A35" s="2">
        <f t="shared" si="1"/>
        <v>34</v>
      </c>
      <c r="B35" s="9">
        <v>2</v>
      </c>
      <c r="C35" s="10">
        <f>'JULY RAW'!A35</f>
        <v>45845</v>
      </c>
      <c r="D35" s="11" t="str">
        <f>'JULY RAW'!D35&amp;"_"&amp;'JULY RAW'!E35</f>
        <v>RSSEUP3238_Ravindra yadav</v>
      </c>
      <c r="E35" s="12" t="str">
        <f>'JULY RAW'!G35</f>
        <v>UP</v>
      </c>
      <c r="F35" s="12" t="str">
        <f>'JULY RAW'!H35&amp;" KW"</f>
        <v>4.86 KW</v>
      </c>
      <c r="G35" s="13">
        <f>'JULY RAW'!I35</f>
        <v>0.49513888888888902</v>
      </c>
      <c r="H35" s="14">
        <f>'JULY RAW'!J35</f>
        <v>0.68472222222222201</v>
      </c>
      <c r="I35" s="42" t="str">
        <f t="shared" si="2"/>
        <v>4 hrs 33 mins</v>
      </c>
      <c r="J35" s="40" t="str">
        <f>Table3[[#This Row],[OMS]]</f>
        <v>Uploaded</v>
      </c>
      <c r="K35" s="40" t="str">
        <f>Table3[[#This Row],[AWS]]</f>
        <v>Uploaded</v>
      </c>
      <c r="L35" s="41"/>
    </row>
    <row r="36" spans="1:14" ht="15.75">
      <c r="A36" s="2">
        <f t="shared" si="1"/>
        <v>35</v>
      </c>
      <c r="B36" s="9">
        <v>3</v>
      </c>
      <c r="C36" s="10">
        <f>'JULY RAW'!A36</f>
        <v>45845</v>
      </c>
      <c r="D36" s="11" t="str">
        <f>'JULY RAW'!D36&amp;"_"&amp;'JULY RAW'!E36</f>
        <v>RSSEMH11301_Syed</v>
      </c>
      <c r="E36" s="12" t="str">
        <f>'JULY RAW'!G36</f>
        <v>MH</v>
      </c>
      <c r="F36" s="12" t="str">
        <f>'JULY RAW'!H36&amp;" KW"</f>
        <v>5.4 KW</v>
      </c>
      <c r="G36" s="13">
        <f>'JULY RAW'!I36</f>
        <v>0.58333333333333304</v>
      </c>
      <c r="H36" s="14">
        <f>'JULY RAW'!J36</f>
        <v>0.67847222222222203</v>
      </c>
      <c r="I36" s="42" t="str">
        <f t="shared" si="2"/>
        <v>2 hrs 17 mins</v>
      </c>
      <c r="J36" s="40" t="str">
        <f>Table3[[#This Row],[OMS]]</f>
        <v>Uploaded</v>
      </c>
      <c r="K36" s="40" t="str">
        <f>Table3[[#This Row],[AWS]]</f>
        <v>Uploaded</v>
      </c>
      <c r="L36" s="41"/>
    </row>
    <row r="37" spans="1:14" ht="15.75">
      <c r="A37" s="2">
        <f t="shared" si="1"/>
        <v>36</v>
      </c>
      <c r="B37" s="9">
        <v>4</v>
      </c>
      <c r="C37" s="10">
        <f>'JULY RAW'!A37</f>
        <v>45845</v>
      </c>
      <c r="D37" s="11" t="str">
        <f>'JULY RAW'!D37&amp;"_"&amp;'JULY RAW'!E37</f>
        <v>RSSEMH11290_Narendra Dongare</v>
      </c>
      <c r="E37" s="12" t="str">
        <f>'JULY RAW'!G37</f>
        <v>MH</v>
      </c>
      <c r="F37" s="12" t="str">
        <f>'JULY RAW'!H37&amp;" KW"</f>
        <v>4.32 KW</v>
      </c>
      <c r="G37" s="13">
        <f>'JULY RAW'!I37</f>
        <v>0.6875</v>
      </c>
      <c r="H37" s="14">
        <f>'JULY RAW'!J37</f>
        <v>0.76527777777777795</v>
      </c>
      <c r="I37" s="42" t="str">
        <f t="shared" si="2"/>
        <v>1 hrs 52 mins</v>
      </c>
      <c r="J37" s="40" t="str">
        <f>Table3[[#This Row],[OMS]]</f>
        <v>Uploaded</v>
      </c>
      <c r="K37" s="40" t="str">
        <f>Table3[[#This Row],[AWS]]</f>
        <v>Uploaded</v>
      </c>
      <c r="L37" s="41"/>
    </row>
    <row r="38" spans="1:14" ht="15.75">
      <c r="A38" s="2">
        <f t="shared" si="1"/>
        <v>37</v>
      </c>
      <c r="B38" s="9">
        <v>5</v>
      </c>
      <c r="C38" s="10">
        <f>'JULY RAW'!A38</f>
        <v>45845</v>
      </c>
      <c r="D38" s="11" t="str">
        <f>'JULY RAW'!D38&amp;"_"&amp;'JULY RAW'!E38</f>
        <v>RSSEMH11341_Pratik</v>
      </c>
      <c r="E38" s="12" t="str">
        <f>'JULY RAW'!G38</f>
        <v>MH</v>
      </c>
      <c r="F38" s="12" t="str">
        <f>'JULY RAW'!H38&amp;" KW"</f>
        <v>5.4 KW</v>
      </c>
      <c r="G38" s="13">
        <f>'JULY RAW'!I38</f>
        <v>0.76041666666666696</v>
      </c>
      <c r="H38" s="14">
        <f>'JULY RAW'!J38</f>
        <v>0.79861111111111105</v>
      </c>
      <c r="I38" s="42" t="str">
        <f t="shared" si="2"/>
        <v>0 hrs 55 mins</v>
      </c>
      <c r="J38" s="40" t="str">
        <f>Table3[[#This Row],[OMS]]</f>
        <v>Uploaded</v>
      </c>
      <c r="K38" s="40" t="str">
        <f>Table3[[#This Row],[AWS]]</f>
        <v>Uploaded</v>
      </c>
      <c r="L38" s="41"/>
    </row>
    <row r="39" spans="1:14" ht="15.75">
      <c r="A39" s="2">
        <f t="shared" si="1"/>
        <v>38</v>
      </c>
      <c r="B39" s="9">
        <v>6</v>
      </c>
      <c r="C39" s="10">
        <f>'JULY RAW'!A39</f>
        <v>45845</v>
      </c>
      <c r="D39" s="15" t="str">
        <f>'JULY RAW'!D39&amp;"_"&amp;'JULY RAW'!E39</f>
        <v>RSSETL1690_Srikar</v>
      </c>
      <c r="E39" s="12" t="str">
        <f>'JULY RAW'!G39</f>
        <v>TL</v>
      </c>
      <c r="F39" s="12" t="str">
        <f>'JULY RAW'!H39&amp;" KW"</f>
        <v>4.86 KW</v>
      </c>
      <c r="G39" s="13" t="str">
        <f>'JULY RAW'!I39</f>
        <v>Revision</v>
      </c>
      <c r="H39" s="14" t="str">
        <f>'JULY RAW'!J39</f>
        <v>Revision</v>
      </c>
      <c r="I39" s="42" t="e">
        <f t="shared" si="2"/>
        <v>#VALUE!</v>
      </c>
      <c r="J39" s="40" t="str">
        <f>Table3[[#This Row],[OMS]]</f>
        <v>Uploaded</v>
      </c>
      <c r="K39" s="40" t="str">
        <f>Table3[[#This Row],[AWS]]</f>
        <v>Uploaded</v>
      </c>
      <c r="L39" s="41"/>
    </row>
    <row r="40" spans="1:14" ht="15.75">
      <c r="A40" s="2">
        <f t="shared" si="1"/>
        <v>39</v>
      </c>
      <c r="B40" s="9">
        <v>7</v>
      </c>
      <c r="C40" s="10">
        <f>'JULY RAW'!A40</f>
        <v>45845</v>
      </c>
      <c r="D40" s="15" t="str">
        <f>'JULY RAW'!D40&amp;"_"&amp;'JULY RAW'!E40</f>
        <v>RSSERJ0655_Mahendra Singh Hada</v>
      </c>
      <c r="E40" s="12" t="str">
        <f>'JULY RAW'!G40</f>
        <v>RJ</v>
      </c>
      <c r="F40" s="12" t="str">
        <f>'JULY RAW'!H40&amp;" KW"</f>
        <v>4.86 KW</v>
      </c>
      <c r="G40" s="13" t="str">
        <f>'JULY RAW'!I40</f>
        <v>Revision</v>
      </c>
      <c r="H40" s="14" t="str">
        <f>'JULY RAW'!J40</f>
        <v>Revision</v>
      </c>
      <c r="I40" s="42" t="e">
        <f t="shared" si="2"/>
        <v>#VALUE!</v>
      </c>
      <c r="J40" s="40" t="str">
        <f>Table3[[#This Row],[OMS]]</f>
        <v>Uploaded</v>
      </c>
      <c r="K40" s="40" t="str">
        <f>Table3[[#This Row],[AWS]]</f>
        <v>Uploaded</v>
      </c>
      <c r="L40" s="41"/>
    </row>
    <row r="41" spans="1:14" ht="15.75">
      <c r="A41" s="2">
        <f t="shared" si="1"/>
        <v>40</v>
      </c>
      <c r="B41" s="16">
        <v>1</v>
      </c>
      <c r="C41" s="17">
        <f>'JULY RAW'!A41</f>
        <v>45846</v>
      </c>
      <c r="D41" s="30" t="str">
        <f>'JULY RAW'!D41&amp;"_"&amp;'JULY RAW'!E41</f>
        <v>RSSEMH11178_Mahesh jadhav</v>
      </c>
      <c r="E41" s="19" t="str">
        <f>'JULY RAW'!G41</f>
        <v>MH</v>
      </c>
      <c r="F41" s="19" t="str">
        <f>'JULY RAW'!H41&amp;" KW"</f>
        <v>3.24 KW</v>
      </c>
      <c r="G41" s="22">
        <f>'JULY RAW'!I41</f>
        <v>0.42499999999999999</v>
      </c>
      <c r="H41" s="21">
        <f>'JULY RAW'!J41</f>
        <v>0.48611111111111099</v>
      </c>
      <c r="I41" s="45" t="str">
        <f t="shared" si="2"/>
        <v>1 hrs 28 mins</v>
      </c>
      <c r="J41" s="40" t="str">
        <f>Table3[[#This Row],[OMS]]</f>
        <v>Uploaded</v>
      </c>
      <c r="K41" s="40" t="str">
        <f>Table3[[#This Row],[AWS]]</f>
        <v>Uploaded</v>
      </c>
      <c r="L41" s="41"/>
    </row>
    <row r="42" spans="1:14" ht="15.75">
      <c r="A42" s="2">
        <f t="shared" si="1"/>
        <v>41</v>
      </c>
      <c r="B42" s="16">
        <v>2</v>
      </c>
      <c r="C42" s="17">
        <f>'JULY RAW'!A42</f>
        <v>45846</v>
      </c>
      <c r="D42" s="30" t="str">
        <f>'JULY RAW'!D42&amp;"_"&amp;'JULY RAW'!E42</f>
        <v>RSSEMP8989_Anita Yadav</v>
      </c>
      <c r="E42" s="19" t="str">
        <f>'JULY RAW'!G42</f>
        <v>MP</v>
      </c>
      <c r="F42" s="19" t="str">
        <f>'JULY RAW'!H42&amp;" KW"</f>
        <v>3.24 KW</v>
      </c>
      <c r="G42" s="22">
        <f>'JULY RAW'!I42</f>
        <v>0.49027777777777798</v>
      </c>
      <c r="H42" s="21">
        <f>'JULY RAW'!J42</f>
        <v>0.60763888888888895</v>
      </c>
      <c r="I42" s="45" t="str">
        <f t="shared" si="2"/>
        <v>2 hrs 49 mins</v>
      </c>
      <c r="J42" s="40" t="str">
        <f>Table3[[#This Row],[OMS]]</f>
        <v>Uploaded</v>
      </c>
      <c r="K42" s="40" t="str">
        <f>Table3[[#This Row],[AWS]]</f>
        <v>Uploaded</v>
      </c>
      <c r="L42" s="41"/>
    </row>
    <row r="43" spans="1:14" ht="15.75">
      <c r="A43" s="2">
        <f t="shared" si="1"/>
        <v>42</v>
      </c>
      <c r="B43" s="16">
        <v>3</v>
      </c>
      <c r="C43" s="17">
        <f>'JULY RAW'!A43</f>
        <v>45846</v>
      </c>
      <c r="D43" s="30" t="str">
        <f>'JULY RAW'!D43&amp;"_"&amp;'JULY RAW'!E43</f>
        <v>RSSEMP8910_Dinesh Sharma</v>
      </c>
      <c r="E43" s="19" t="str">
        <f>'JULY RAW'!G43</f>
        <v>MP</v>
      </c>
      <c r="F43" s="19" t="str">
        <f>'JULY RAW'!H43&amp;" KW"</f>
        <v>3.24 KW</v>
      </c>
      <c r="G43" s="22">
        <f>'JULY RAW'!I43</f>
        <v>0.60069444444444398</v>
      </c>
      <c r="H43" s="21">
        <f>'JULY RAW'!J43</f>
        <v>0.65069444444444402</v>
      </c>
      <c r="I43" s="45" t="str">
        <f t="shared" si="2"/>
        <v>1 hrs 12 mins</v>
      </c>
      <c r="J43" s="40" t="str">
        <f>Table3[[#This Row],[OMS]]</f>
        <v>Uploaded</v>
      </c>
      <c r="K43" s="40" t="str">
        <f>Table3[[#This Row],[AWS]]</f>
        <v>Uploaded</v>
      </c>
      <c r="L43" s="41"/>
    </row>
    <row r="44" spans="1:14" ht="15.75">
      <c r="A44" s="2">
        <f t="shared" si="1"/>
        <v>43</v>
      </c>
      <c r="B44" s="16">
        <v>4</v>
      </c>
      <c r="C44" s="17">
        <f>'JULY RAW'!A44</f>
        <v>45846</v>
      </c>
      <c r="D44" s="30" t="str">
        <f>'JULY RAW'!D44&amp;"_"&amp;'JULY RAW'!E44</f>
        <v>REESMH11148_Changdev Bhawar</v>
      </c>
      <c r="E44" s="19" t="str">
        <f>'JULY RAW'!G44</f>
        <v>MH</v>
      </c>
      <c r="F44" s="19" t="str">
        <f>'JULY RAW'!H44&amp;" KW"</f>
        <v>5.2 KW</v>
      </c>
      <c r="G44" s="22">
        <f>'JULY RAW'!I44</f>
        <v>0.65277777777777801</v>
      </c>
      <c r="H44" s="21">
        <f>'JULY RAW'!J44</f>
        <v>0.79166666666666663</v>
      </c>
      <c r="I44" s="45" t="str">
        <f t="shared" si="2"/>
        <v>3 hrs 20 mins</v>
      </c>
      <c r="J44" s="40" t="str">
        <f>Table3[[#This Row],[OMS]]</f>
        <v>Uploaded</v>
      </c>
      <c r="K44" s="40" t="str">
        <f>Table3[[#This Row],[AWS]]</f>
        <v>Uploaded</v>
      </c>
      <c r="L44" s="41"/>
    </row>
    <row r="45" spans="1:14" ht="15.75">
      <c r="A45" s="2">
        <f t="shared" si="1"/>
        <v>44</v>
      </c>
      <c r="B45" s="16">
        <v>5</v>
      </c>
      <c r="C45" s="17">
        <f>'JULY RAW'!A45</f>
        <v>45846</v>
      </c>
      <c r="D45" s="30" t="str">
        <f>'JULY RAW'!D45&amp;"_"&amp;'JULY RAW'!E45</f>
        <v>RSSEDL0593_Usha Rani</v>
      </c>
      <c r="E45" s="19" t="str">
        <f>'JULY RAW'!G45</f>
        <v>DL</v>
      </c>
      <c r="F45" s="19" t="str">
        <f>'JULY RAW'!H45&amp;" KW"</f>
        <v>4.32 KW</v>
      </c>
      <c r="G45" s="22">
        <f>'JULY RAW'!I45</f>
        <v>0.72222222222222199</v>
      </c>
      <c r="H45" s="21">
        <f>'JULY RAW'!J45</f>
        <v>0.78125</v>
      </c>
      <c r="I45" s="45" t="str">
        <f t="shared" ref="I45:I76" si="3">INT((H45-G45)*24)&amp;" hrs "&amp;ROUND(MOD((H45-G45)*1440,60),0)&amp;" mins"</f>
        <v>1 hrs 25 mins</v>
      </c>
      <c r="J45" s="40" t="str">
        <f>Table3[[#This Row],[OMS]]</f>
        <v>Uploaded</v>
      </c>
      <c r="K45" s="40" t="str">
        <f>Table3[[#This Row],[AWS]]</f>
        <v>Uploaded</v>
      </c>
      <c r="L45" s="41"/>
    </row>
    <row r="46" spans="1:14" ht="15.75">
      <c r="A46" s="2">
        <f t="shared" si="1"/>
        <v>45</v>
      </c>
      <c r="B46" s="24">
        <v>1</v>
      </c>
      <c r="C46" s="25">
        <f>'JULY RAW'!A46</f>
        <v>45847</v>
      </c>
      <c r="D46" s="31" t="str">
        <f>'JULY RAW'!D46&amp;"_"&amp;'JULY RAW'!E46</f>
        <v>RSSEUP3285_Dr. Naman Sharma</v>
      </c>
      <c r="E46" s="26" t="str">
        <f>'JULY RAW'!G46</f>
        <v>UP</v>
      </c>
      <c r="F46" s="26" t="str">
        <f>'JULY RAW'!H46&amp;" KW"</f>
        <v>9.72 KW</v>
      </c>
      <c r="G46" s="27">
        <f>'JULY RAW'!I46</f>
        <v>0.43611111111111101</v>
      </c>
      <c r="H46" s="28">
        <f>'JULY RAW'!J46</f>
        <v>0.49305555555555602</v>
      </c>
      <c r="I46" s="46" t="str">
        <f t="shared" si="3"/>
        <v>1 hrs 22 mins</v>
      </c>
      <c r="J46" s="40" t="str">
        <f>Table3[[#This Row],[OMS]]</f>
        <v>Uploaded</v>
      </c>
      <c r="K46" s="40" t="str">
        <f>Table3[[#This Row],[AWS]]</f>
        <v>Uploaded</v>
      </c>
      <c r="L46" s="41"/>
    </row>
    <row r="47" spans="1:14" ht="15.75">
      <c r="A47" s="2">
        <f t="shared" si="1"/>
        <v>46</v>
      </c>
      <c r="B47" s="24">
        <v>2</v>
      </c>
      <c r="C47" s="25">
        <f>'JULY RAW'!A47</f>
        <v>45847</v>
      </c>
      <c r="D47" s="31" t="str">
        <f>'JULY RAW'!D47&amp;"_"&amp;'JULY RAW'!E47</f>
        <v>RSSEMP9068_Vinod likhar</v>
      </c>
      <c r="E47" s="26" t="str">
        <f>'JULY RAW'!G47</f>
        <v>MP</v>
      </c>
      <c r="F47" s="26" t="str">
        <f>'JULY RAW'!H47&amp;" KW"</f>
        <v>2.7 KW</v>
      </c>
      <c r="G47" s="27">
        <f>'JULY RAW'!I47</f>
        <v>0.49583333333333302</v>
      </c>
      <c r="H47" s="28">
        <f>'JULY RAW'!J47</f>
        <v>0.56944444444444398</v>
      </c>
      <c r="I47" s="46" t="str">
        <f t="shared" si="3"/>
        <v>1 hrs 46 mins</v>
      </c>
      <c r="J47" s="40" t="str">
        <f>Table3[[#This Row],[OMS]]</f>
        <v>Uploaded</v>
      </c>
      <c r="K47" s="40" t="str">
        <f>Table3[[#This Row],[AWS]]</f>
        <v>Uploaded</v>
      </c>
      <c r="L47" s="41"/>
    </row>
    <row r="48" spans="1:14" ht="15.75">
      <c r="A48" s="2">
        <f t="shared" si="1"/>
        <v>47</v>
      </c>
      <c r="B48" s="24">
        <v>3</v>
      </c>
      <c r="C48" s="25">
        <f>'JULY RAW'!A48</f>
        <v>45847</v>
      </c>
      <c r="D48" s="31" t="str">
        <f>'JULY RAW'!D48&amp;"_"&amp;'JULY RAW'!E48</f>
        <v>RSSEMP9052_Mr. Mushkan Soni</v>
      </c>
      <c r="E48" s="26" t="str">
        <f>'JULY RAW'!G48</f>
        <v>MP</v>
      </c>
      <c r="F48" s="26" t="str">
        <f>'JULY RAW'!H48&amp;" KW"</f>
        <v>3.24 KW</v>
      </c>
      <c r="G48" s="27">
        <f>'JULY RAW'!I48</f>
        <v>0.58194444444444404</v>
      </c>
      <c r="H48" s="28">
        <f>'JULY RAW'!J48</f>
        <v>0.65277777777777801</v>
      </c>
      <c r="I48" s="46" t="str">
        <f t="shared" si="3"/>
        <v>1 hrs 42 mins</v>
      </c>
      <c r="J48" s="40" t="str">
        <f>Table3[[#This Row],[OMS]]</f>
        <v>Uploaded</v>
      </c>
      <c r="K48" s="40" t="str">
        <f>Table3[[#This Row],[AWS]]</f>
        <v>Uploaded</v>
      </c>
      <c r="L48" s="41"/>
    </row>
    <row r="49" spans="1:12" ht="15.75">
      <c r="A49" s="2">
        <f t="shared" si="1"/>
        <v>48</v>
      </c>
      <c r="B49" s="24">
        <v>4</v>
      </c>
      <c r="C49" s="25">
        <f>'JULY RAW'!A49</f>
        <v>45847</v>
      </c>
      <c r="D49" s="31" t="str">
        <f>'JULY RAW'!D49&amp;"_"&amp;'JULY RAW'!E49</f>
        <v>RSSEKA1745_Krishnadas Chadaga</v>
      </c>
      <c r="E49" s="26" t="str">
        <f>'JULY RAW'!G49</f>
        <v>KA</v>
      </c>
      <c r="F49" s="26" t="str">
        <f>'JULY RAW'!H49&amp;" KW"</f>
        <v>3.24 KW</v>
      </c>
      <c r="G49" s="27">
        <f>'JULY RAW'!I49</f>
        <v>0</v>
      </c>
      <c r="H49" s="28">
        <f>'JULY RAW'!J49</f>
        <v>0</v>
      </c>
      <c r="I49" s="46" t="str">
        <f t="shared" si="3"/>
        <v>0 hrs 0 mins</v>
      </c>
      <c r="J49" s="40" t="str">
        <f>Table3[[#This Row],[OMS]]</f>
        <v>Uploaded</v>
      </c>
      <c r="K49" s="40" t="str">
        <f>Table3[[#This Row],[AWS]]</f>
        <v>Uploaded</v>
      </c>
      <c r="L49" s="41"/>
    </row>
    <row r="50" spans="1:12" ht="15.75">
      <c r="A50" s="2">
        <f t="shared" si="1"/>
        <v>49</v>
      </c>
      <c r="B50" s="24">
        <v>5</v>
      </c>
      <c r="C50" s="25">
        <f>'JULY RAW'!A50</f>
        <v>45847</v>
      </c>
      <c r="D50" s="31" t="str">
        <f>'JULY RAW'!D50&amp;"_"&amp;'JULY RAW'!E50</f>
        <v>RSSEMH11127_Krunal</v>
      </c>
      <c r="E50" s="26" t="str">
        <f>'JULY RAW'!G50</f>
        <v>MH</v>
      </c>
      <c r="F50" s="26" t="str">
        <f>'JULY RAW'!H50&amp;" KW"</f>
        <v>5.4 KW</v>
      </c>
      <c r="G50" s="27">
        <f>'JULY RAW'!I50</f>
        <v>0</v>
      </c>
      <c r="H50" s="28">
        <f>'JULY RAW'!J50</f>
        <v>0</v>
      </c>
      <c r="I50" s="46" t="str">
        <f t="shared" si="3"/>
        <v>0 hrs 0 mins</v>
      </c>
      <c r="J50" s="40" t="str">
        <f>Table3[[#This Row],[OMS]]</f>
        <v>Uploaded</v>
      </c>
      <c r="K50" s="40" t="str">
        <f>Table3[[#This Row],[AWS]]</f>
        <v>Uploaded</v>
      </c>
      <c r="L50" s="41"/>
    </row>
    <row r="51" spans="1:12" ht="15.75">
      <c r="A51" s="2">
        <f t="shared" si="1"/>
        <v>50</v>
      </c>
      <c r="B51" s="32">
        <v>1</v>
      </c>
      <c r="C51" s="33">
        <f>'JULY RAW'!A51</f>
        <v>45848</v>
      </c>
      <c r="D51" s="34" t="str">
        <f>'JULY RAW'!D51&amp;"_"&amp;'JULY RAW'!E51</f>
        <v>RSSEMH11317_Parvathi Ellappan</v>
      </c>
      <c r="E51" s="35" t="str">
        <f>'JULY RAW'!G51</f>
        <v>MH</v>
      </c>
      <c r="F51" s="35" t="str">
        <f>'JULY RAW'!H51&amp;" KW"</f>
        <v>4.32 KW</v>
      </c>
      <c r="G51" s="36">
        <f>'JULY RAW'!I51</f>
        <v>0.41597222222222202</v>
      </c>
      <c r="H51" s="37">
        <f>'JULY RAW'!J51</f>
        <v>0.52013888888888904</v>
      </c>
      <c r="I51" s="48" t="str">
        <f t="shared" si="3"/>
        <v>2 hrs 30 mins</v>
      </c>
      <c r="J51" s="40" t="str">
        <f>Table3[[#This Row],[OMS]]</f>
        <v>Uploaded</v>
      </c>
      <c r="K51" s="40" t="str">
        <f>Table3[[#This Row],[AWS]]</f>
        <v>Uploaded</v>
      </c>
      <c r="L51" s="41"/>
    </row>
    <row r="52" spans="1:12" ht="15.75">
      <c r="A52" s="2">
        <f t="shared" si="1"/>
        <v>51</v>
      </c>
      <c r="B52" s="32">
        <v>2</v>
      </c>
      <c r="C52" s="33">
        <f>'JULY RAW'!A52</f>
        <v>45848</v>
      </c>
      <c r="D52" s="34" t="str">
        <f>'JULY RAW'!D52&amp;"_"&amp;'JULY RAW'!E52</f>
        <v>RSSEMH11373_Rodney</v>
      </c>
      <c r="E52" s="35" t="str">
        <f>'JULY RAW'!G52</f>
        <v>MH</v>
      </c>
      <c r="F52" s="35" t="str">
        <f>'JULY RAW'!H52&amp;" KW"</f>
        <v>4.86 KW</v>
      </c>
      <c r="G52" s="36">
        <f>'JULY RAW'!I52</f>
        <v>0.45763888888888898</v>
      </c>
      <c r="H52" s="37">
        <f>'JULY RAW'!J52</f>
        <v>0.54722222222222205</v>
      </c>
      <c r="I52" s="48" t="str">
        <f t="shared" si="3"/>
        <v>2 hrs 9 mins</v>
      </c>
      <c r="J52" s="40" t="str">
        <f>Table3[[#This Row],[OMS]]</f>
        <v>Uploaded</v>
      </c>
      <c r="K52" s="40" t="str">
        <f>Table3[[#This Row],[AWS]]</f>
        <v>Uploaded</v>
      </c>
      <c r="L52" s="41"/>
    </row>
    <row r="53" spans="1:12" ht="15.75">
      <c r="A53" s="2">
        <f t="shared" si="1"/>
        <v>52</v>
      </c>
      <c r="B53" s="32">
        <v>3</v>
      </c>
      <c r="C53" s="33">
        <f>'JULY RAW'!A53</f>
        <v>45848</v>
      </c>
      <c r="D53" s="34" t="str">
        <f>'JULY RAW'!D53&amp;"_"&amp;'JULY RAW'!E53</f>
        <v>3127_Uploaded</v>
      </c>
      <c r="E53" s="35">
        <f>'JULY RAW'!G53</f>
        <v>0</v>
      </c>
      <c r="F53" s="35" t="str">
        <f>'JULY RAW'!H53&amp;" KW"</f>
        <v xml:space="preserve"> KW</v>
      </c>
      <c r="G53" s="36">
        <f>'JULY RAW'!I53</f>
        <v>0</v>
      </c>
      <c r="H53" s="37">
        <f>'JULY RAW'!J53</f>
        <v>0</v>
      </c>
      <c r="I53" s="48" t="str">
        <f t="shared" si="3"/>
        <v>0 hrs 0 mins</v>
      </c>
      <c r="J53" s="40" t="str">
        <f>Table3[[#This Row],[OMS]]</f>
        <v>Uploaded</v>
      </c>
      <c r="K53" s="40">
        <f>Table3[[#This Row],[AWS]]</f>
        <v>0</v>
      </c>
      <c r="L53" s="41"/>
    </row>
    <row r="54" spans="1:12" ht="15.75">
      <c r="A54" s="2">
        <f t="shared" si="1"/>
        <v>53</v>
      </c>
      <c r="B54" s="32">
        <v>4</v>
      </c>
      <c r="C54" s="33">
        <f>'JULY RAW'!A54</f>
        <v>45848</v>
      </c>
      <c r="D54" s="34" t="str">
        <f>'JULY RAW'!D54&amp;"_"&amp;'JULY RAW'!E54</f>
        <v>3186_Uploaded</v>
      </c>
      <c r="E54" s="35">
        <f>'JULY RAW'!G54</f>
        <v>0</v>
      </c>
      <c r="F54" s="35" t="str">
        <f>'JULY RAW'!H54&amp;" KW"</f>
        <v xml:space="preserve"> KW</v>
      </c>
      <c r="G54" s="36">
        <f>'JULY RAW'!I54</f>
        <v>0</v>
      </c>
      <c r="H54" s="37">
        <f>'JULY RAW'!J54</f>
        <v>0</v>
      </c>
      <c r="I54" s="48" t="str">
        <f t="shared" si="3"/>
        <v>0 hrs 0 mins</v>
      </c>
      <c r="J54" s="40" t="str">
        <f>Table3[[#This Row],[OMS]]</f>
        <v>Uploaded</v>
      </c>
      <c r="K54" s="40" t="str">
        <f>Table3[[#This Row],[AWS]]</f>
        <v>Uploaded</v>
      </c>
      <c r="L54" s="41"/>
    </row>
    <row r="55" spans="1:12" ht="15.75">
      <c r="A55" s="2">
        <f t="shared" si="1"/>
        <v>54</v>
      </c>
      <c r="B55" s="32">
        <v>5</v>
      </c>
      <c r="C55" s="33">
        <f>'JULY RAW'!A55</f>
        <v>45848</v>
      </c>
      <c r="D55" s="34" t="str">
        <f>'JULY RAW'!D55&amp;"_"&amp;'JULY RAW'!E55</f>
        <v>RSSEKA1745_Uploaded</v>
      </c>
      <c r="E55" s="35">
        <f>'JULY RAW'!G55</f>
        <v>0</v>
      </c>
      <c r="F55" s="35" t="str">
        <f>'JULY RAW'!H55&amp;" KW"</f>
        <v xml:space="preserve"> KW</v>
      </c>
      <c r="G55" s="36">
        <f>'JULY RAW'!I55</f>
        <v>0</v>
      </c>
      <c r="H55" s="37">
        <f>'JULY RAW'!J55</f>
        <v>0</v>
      </c>
      <c r="I55" s="48" t="str">
        <f t="shared" si="3"/>
        <v>0 hrs 0 mins</v>
      </c>
      <c r="J55" s="40" t="str">
        <f>Table3[[#This Row],[OMS]]</f>
        <v>Uploaded</v>
      </c>
      <c r="K55" s="40" t="str">
        <f>Table3[[#This Row],[AWS]]</f>
        <v>Uploaded</v>
      </c>
      <c r="L55" s="41"/>
    </row>
    <row r="56" spans="1:12" ht="15.75">
      <c r="A56" s="2">
        <f t="shared" si="1"/>
        <v>55</v>
      </c>
      <c r="B56" s="32">
        <v>6</v>
      </c>
      <c r="C56" s="33">
        <f>'JULY RAW'!A56</f>
        <v>45848</v>
      </c>
      <c r="D56" s="34" t="str">
        <f>'JULY RAW'!D56&amp;"_"&amp;'JULY RAW'!E56</f>
        <v>3238_Mentioned comment</v>
      </c>
      <c r="E56" s="35">
        <f>'JULY RAW'!G56</f>
        <v>0</v>
      </c>
      <c r="F56" s="35" t="str">
        <f>'JULY RAW'!H56&amp;" KW"</f>
        <v xml:space="preserve"> KW</v>
      </c>
      <c r="G56" s="36">
        <f>'JULY RAW'!I56</f>
        <v>0</v>
      </c>
      <c r="H56" s="37">
        <f>'JULY RAW'!J56</f>
        <v>0</v>
      </c>
      <c r="I56" s="48" t="str">
        <f t="shared" si="3"/>
        <v>0 hrs 0 mins</v>
      </c>
      <c r="J56" s="40" t="str">
        <f>Table3[[#This Row],[OMS]]</f>
        <v>NA</v>
      </c>
      <c r="K56" s="40" t="str">
        <f>Table3[[#This Row],[AWS]]</f>
        <v>NA</v>
      </c>
      <c r="L56" s="41"/>
    </row>
    <row r="57" spans="1:12" ht="15.75">
      <c r="A57" s="2">
        <f t="shared" si="1"/>
        <v>56</v>
      </c>
      <c r="B57" s="32">
        <v>7</v>
      </c>
      <c r="C57" s="33">
        <f>'JULY RAW'!A57</f>
        <v>45848</v>
      </c>
      <c r="D57" s="34" t="str">
        <f>'JULY RAW'!D57&amp;"_"&amp;'JULY RAW'!E57</f>
        <v>RSSEMH11148 _Uploaded</v>
      </c>
      <c r="E57" s="35">
        <f>'JULY RAW'!G57</f>
        <v>0</v>
      </c>
      <c r="F57" s="35" t="str">
        <f>'JULY RAW'!H57&amp;" KW"</f>
        <v xml:space="preserve"> KW</v>
      </c>
      <c r="G57" s="36">
        <f>'JULY RAW'!I57</f>
        <v>0</v>
      </c>
      <c r="H57" s="37">
        <f>'JULY RAW'!J57</f>
        <v>0</v>
      </c>
      <c r="I57" s="48" t="str">
        <f t="shared" si="3"/>
        <v>0 hrs 0 mins</v>
      </c>
      <c r="J57" s="40" t="str">
        <f>Table3[[#This Row],[OMS]]</f>
        <v>Uploaded</v>
      </c>
      <c r="K57" s="40">
        <f>Table3[[#This Row],[AWS]]</f>
        <v>0</v>
      </c>
      <c r="L57" s="41"/>
    </row>
    <row r="58" spans="1:12" ht="15.75">
      <c r="A58" s="2">
        <f t="shared" si="1"/>
        <v>57</v>
      </c>
      <c r="B58" s="32">
        <v>8</v>
      </c>
      <c r="C58" s="33">
        <f>'JULY RAW'!A58</f>
        <v>45848</v>
      </c>
      <c r="D58" s="34" t="str">
        <f>'JULY RAW'!D58&amp;"_"&amp;'JULY RAW'!E58</f>
        <v>LUP33444_Alim Ali</v>
      </c>
      <c r="E58" s="35" t="str">
        <f>'JULY RAW'!G58</f>
        <v>UP</v>
      </c>
      <c r="F58" s="35" t="str">
        <f>'JULY RAW'!H58&amp;" KW"</f>
        <v>5.4 KW KW</v>
      </c>
      <c r="G58" s="36">
        <f>'JULY RAW'!I58</f>
        <v>0.77152777777777803</v>
      </c>
      <c r="H58" s="37">
        <f>'JULY RAW'!J58</f>
        <v>0.79861111111111105</v>
      </c>
      <c r="I58" s="48" t="str">
        <f t="shared" si="3"/>
        <v>0 hrs 39 mins</v>
      </c>
      <c r="J58" s="40" t="str">
        <f>Table3[[#This Row],[OMS]]</f>
        <v>Uploaded</v>
      </c>
      <c r="K58" s="40" t="str">
        <f>Table3[[#This Row],[AWS]]</f>
        <v>Uploaded</v>
      </c>
      <c r="L58" s="41"/>
    </row>
    <row r="59" spans="1:12" ht="15.75">
      <c r="A59" s="2">
        <f t="shared" si="1"/>
        <v>58</v>
      </c>
      <c r="B59" s="16">
        <v>1</v>
      </c>
      <c r="C59" s="17">
        <f>'JULY RAW'!A59</f>
        <v>45849</v>
      </c>
      <c r="D59" s="30" t="str">
        <f>'JULY RAW'!D59&amp;"_"&amp;'JULY RAW'!E59</f>
        <v>RSSEMH11353_CHIRAGG GANDHI</v>
      </c>
      <c r="E59" s="19" t="str">
        <f>'JULY RAW'!G59</f>
        <v>MH</v>
      </c>
      <c r="F59" s="19" t="str">
        <f>'JULY RAW'!H59&amp;" KW"</f>
        <v>4.32 KW</v>
      </c>
      <c r="G59" s="22">
        <f>'JULY RAW'!I59</f>
        <v>0.4375</v>
      </c>
      <c r="H59" s="21">
        <f>'JULY RAW'!J59</f>
        <v>0.59027777777777801</v>
      </c>
      <c r="I59" s="45" t="str">
        <f t="shared" si="3"/>
        <v>3 hrs 40 mins</v>
      </c>
      <c r="J59" s="40" t="str">
        <f>Table3[[#This Row],[OMS]]</f>
        <v>Uploaded</v>
      </c>
      <c r="K59" s="40" t="str">
        <f>Table3[[#This Row],[AWS]]</f>
        <v>Uploaded</v>
      </c>
      <c r="L59" s="41"/>
    </row>
    <row r="60" spans="1:12" ht="15.75">
      <c r="A60" s="2">
        <f t="shared" si="1"/>
        <v>59</v>
      </c>
      <c r="B60" s="16">
        <v>2</v>
      </c>
      <c r="C60" s="17">
        <f>'JULY RAW'!A60</f>
        <v>45849</v>
      </c>
      <c r="D60" s="30" t="str">
        <f>'JULY RAW'!D60&amp;"_"&amp;'JULY RAW'!E60</f>
        <v>8558_</v>
      </c>
      <c r="E60" s="19">
        <f>'JULY RAW'!G60</f>
        <v>0</v>
      </c>
      <c r="F60" s="19" t="str">
        <f>'JULY RAW'!H60&amp;" KW"</f>
        <v xml:space="preserve"> KW</v>
      </c>
      <c r="G60" s="22">
        <f>'JULY RAW'!I60</f>
        <v>0</v>
      </c>
      <c r="H60" s="21">
        <f>'JULY RAW'!J60</f>
        <v>0</v>
      </c>
      <c r="I60" s="45" t="str">
        <f t="shared" si="3"/>
        <v>0 hrs 0 mins</v>
      </c>
      <c r="J60" s="40">
        <f>Table3[[#This Row],[OMS]]</f>
        <v>0</v>
      </c>
      <c r="K60" s="40">
        <f>Table3[[#This Row],[AWS]]</f>
        <v>0</v>
      </c>
      <c r="L60" s="41"/>
    </row>
    <row r="61" spans="1:12" ht="15.75">
      <c r="A61" s="2">
        <f t="shared" si="1"/>
        <v>60</v>
      </c>
      <c r="B61" s="16">
        <v>3</v>
      </c>
      <c r="C61" s="17">
        <f>'JULY RAW'!A61</f>
        <v>45849</v>
      </c>
      <c r="D61" s="30" t="str">
        <f>'JULY RAW'!D61&amp;"_"&amp;'JULY RAW'!E61</f>
        <v>RSSEMH9170_Rajendra Narnaware</v>
      </c>
      <c r="E61" s="19" t="str">
        <f>'JULY RAW'!G61</f>
        <v>MH</v>
      </c>
      <c r="F61" s="19" t="str">
        <f>'JULY RAW'!H61&amp;" KW"</f>
        <v>3.24 KW</v>
      </c>
      <c r="G61" s="22">
        <f>'JULY RAW'!I61</f>
        <v>0.52083333333333304</v>
      </c>
      <c r="H61" s="21">
        <f>'JULY RAW'!J61</f>
        <v>0.59027777777777801</v>
      </c>
      <c r="I61" s="45" t="str">
        <f t="shared" si="3"/>
        <v>1 hrs 40 mins</v>
      </c>
      <c r="J61" s="40" t="str">
        <f>Table3[[#This Row],[OMS]]</f>
        <v>Uploaded</v>
      </c>
      <c r="K61" s="40" t="str">
        <f>Table3[[#This Row],[AWS]]</f>
        <v>Uploaded</v>
      </c>
      <c r="L61" s="41"/>
    </row>
    <row r="62" spans="1:12" ht="15.75">
      <c r="A62" s="2">
        <f t="shared" si="1"/>
        <v>61</v>
      </c>
      <c r="B62" s="16">
        <v>4</v>
      </c>
      <c r="C62" s="17">
        <f>'JULY RAW'!A62</f>
        <v>45849</v>
      </c>
      <c r="D62" s="30" t="str">
        <f>'JULY RAW'!D62&amp;"_"&amp;'JULY RAW'!E62</f>
        <v>RSSEHR0236_Atul Jain</v>
      </c>
      <c r="E62" s="19" t="str">
        <f>'JULY RAW'!G62</f>
        <v>HR</v>
      </c>
      <c r="F62" s="19" t="str">
        <f>'JULY RAW'!H62&amp;" KW"</f>
        <v>7.56 KW</v>
      </c>
      <c r="G62" s="22">
        <f>'JULY RAW'!I62</f>
        <v>0.59027777777777801</v>
      </c>
      <c r="H62" s="21">
        <f>'JULY RAW'!J62</f>
        <v>0.67013888888888895</v>
      </c>
      <c r="I62" s="45" t="str">
        <f t="shared" si="3"/>
        <v>1 hrs 55 mins</v>
      </c>
      <c r="J62" s="40" t="str">
        <f>Table3[[#This Row],[OMS]]</f>
        <v>Uploaded</v>
      </c>
      <c r="K62" s="40" t="str">
        <f>Table3[[#This Row],[AWS]]</f>
        <v>Uploaded</v>
      </c>
      <c r="L62" s="41"/>
    </row>
    <row r="63" spans="1:12" ht="15.75">
      <c r="A63" s="2">
        <f t="shared" si="1"/>
        <v>62</v>
      </c>
      <c r="B63" s="16">
        <v>5</v>
      </c>
      <c r="C63" s="17">
        <f>'JULY RAW'!A63</f>
        <v>45849</v>
      </c>
      <c r="D63" s="30" t="str">
        <f>'JULY RAW'!D63&amp;"_"&amp;'JULY RAW'!E63</f>
        <v>RSSEMH11128_</v>
      </c>
      <c r="E63" s="19">
        <f>'JULY RAW'!G63</f>
        <v>0</v>
      </c>
      <c r="F63" s="19" t="str">
        <f>'JULY RAW'!H63&amp;" KW"</f>
        <v xml:space="preserve"> KW</v>
      </c>
      <c r="G63" s="22">
        <f>'JULY RAW'!I63</f>
        <v>0</v>
      </c>
      <c r="H63" s="21">
        <f>'JULY RAW'!J63</f>
        <v>0</v>
      </c>
      <c r="I63" s="45" t="str">
        <f t="shared" si="3"/>
        <v>0 hrs 0 mins</v>
      </c>
      <c r="J63" s="40">
        <f>Table3[[#This Row],[OMS]]</f>
        <v>0</v>
      </c>
      <c r="K63" s="40">
        <f>Table3[[#This Row],[AWS]]</f>
        <v>0</v>
      </c>
      <c r="L63" s="41"/>
    </row>
    <row r="64" spans="1:12" ht="15.75">
      <c r="A64" s="2">
        <f t="shared" si="1"/>
        <v>63</v>
      </c>
      <c r="B64" s="16">
        <v>6</v>
      </c>
      <c r="C64" s="17">
        <f>'JULY RAW'!A64</f>
        <v>45849</v>
      </c>
      <c r="D64" s="30" t="str">
        <f>'JULY RAW'!D64&amp;"_"&amp;'JULY RAW'!E64</f>
        <v>RSSEMP8999_Ranveer Raghuvanshi</v>
      </c>
      <c r="E64" s="19" t="str">
        <f>'JULY RAW'!G64</f>
        <v>MP</v>
      </c>
      <c r="F64" s="19" t="str">
        <f>'JULY RAW'!H64&amp;" KW"</f>
        <v>4.86 KW</v>
      </c>
      <c r="G64" s="22">
        <f>'JULY RAW'!I64</f>
        <v>0.71666666666666701</v>
      </c>
      <c r="H64" s="21">
        <f>'JULY RAW'!J64</f>
        <v>0.75</v>
      </c>
      <c r="I64" s="45" t="str">
        <f t="shared" si="3"/>
        <v>0 hrs 48 mins</v>
      </c>
      <c r="J64" s="40" t="str">
        <f>Table3[[#This Row],[OMS]]</f>
        <v>Uploaded</v>
      </c>
      <c r="K64" s="40" t="str">
        <f>Table3[[#This Row],[AWS]]</f>
        <v>Uploaded</v>
      </c>
      <c r="L64" s="41"/>
    </row>
    <row r="65" spans="1:12" ht="15.75">
      <c r="A65" s="2">
        <f t="shared" si="1"/>
        <v>64</v>
      </c>
      <c r="B65" s="16">
        <v>7</v>
      </c>
      <c r="C65" s="17">
        <f>'JULY RAW'!A65</f>
        <v>45849</v>
      </c>
      <c r="D65" s="30" t="str">
        <f>'JULY RAW'!D65&amp;"_"&amp;'JULY RAW'!E65</f>
        <v>RSSEHR0237_Saranpreet</v>
      </c>
      <c r="E65" s="19" t="str">
        <f>'JULY RAW'!G65</f>
        <v>HR</v>
      </c>
      <c r="F65" s="19" t="str">
        <f>'JULY RAW'!H65&amp;" KW"</f>
        <v>5.4 KW</v>
      </c>
      <c r="G65" s="22">
        <f>'JULY RAW'!I65</f>
        <v>0.75347222222222199</v>
      </c>
      <c r="H65" s="21">
        <f>'JULY RAW'!J65</f>
        <v>0.79861111111111105</v>
      </c>
      <c r="I65" s="45" t="str">
        <f t="shared" si="3"/>
        <v>1 hrs 5 mins</v>
      </c>
      <c r="J65" s="40" t="str">
        <f>Table3[[#This Row],[OMS]]</f>
        <v>Uploaded</v>
      </c>
      <c r="K65" s="40" t="str">
        <f>Table3[[#This Row],[AWS]]</f>
        <v>Uploaded</v>
      </c>
      <c r="L65" s="41"/>
    </row>
    <row r="66" spans="1:12" ht="15.75">
      <c r="A66" s="2">
        <f t="shared" si="1"/>
        <v>65</v>
      </c>
      <c r="B66" s="49"/>
      <c r="C66" s="50">
        <f>'JULY RAW'!A66</f>
        <v>45850</v>
      </c>
      <c r="D66" s="51" t="str">
        <f>'JULY RAW'!D66&amp;"_"&amp;'JULY RAW'!E66</f>
        <v>Week_Off</v>
      </c>
      <c r="E66" s="52">
        <f>'JULY RAW'!G66</f>
        <v>0</v>
      </c>
      <c r="F66" s="52" t="str">
        <f>'JULY RAW'!H66&amp;" KW"</f>
        <v xml:space="preserve"> KW</v>
      </c>
      <c r="G66" s="53">
        <f>'JULY RAW'!I66</f>
        <v>0</v>
      </c>
      <c r="H66" s="54">
        <f>'JULY RAW'!J66</f>
        <v>0</v>
      </c>
      <c r="I66" s="65" t="str">
        <f t="shared" si="3"/>
        <v>0 hrs 0 mins</v>
      </c>
      <c r="J66" s="66">
        <f>Table3[[#This Row],[OMS]]</f>
        <v>0</v>
      </c>
      <c r="K66" s="66">
        <f>Table3[[#This Row],[AWS]]</f>
        <v>0</v>
      </c>
      <c r="L66" s="41"/>
    </row>
    <row r="67" spans="1:12" ht="15.75">
      <c r="A67" s="2">
        <f t="shared" si="1"/>
        <v>66</v>
      </c>
      <c r="B67" s="49"/>
      <c r="C67" s="50">
        <f>'JULY RAW'!A67</f>
        <v>45851</v>
      </c>
      <c r="D67" s="51" t="str">
        <f>'JULY RAW'!D67&amp;"_"&amp;'JULY RAW'!E67</f>
        <v>Week_Off</v>
      </c>
      <c r="E67" s="52">
        <f>'JULY RAW'!G67</f>
        <v>0</v>
      </c>
      <c r="F67" s="52" t="str">
        <f>'JULY RAW'!H67&amp;" KW"</f>
        <v xml:space="preserve"> KW</v>
      </c>
      <c r="G67" s="53">
        <f>'JULY RAW'!I67</f>
        <v>0</v>
      </c>
      <c r="H67" s="54">
        <f>'JULY RAW'!J67</f>
        <v>0</v>
      </c>
      <c r="I67" s="65" t="str">
        <f t="shared" si="3"/>
        <v>0 hrs 0 mins</v>
      </c>
      <c r="J67" s="66">
        <f>Table3[[#This Row],[OMS]]</f>
        <v>0</v>
      </c>
      <c r="K67" s="66">
        <f>Table3[[#This Row],[AWS]]</f>
        <v>0</v>
      </c>
      <c r="L67" s="41"/>
    </row>
    <row r="68" spans="1:12" ht="15.75">
      <c r="A68" s="2">
        <f t="shared" si="1"/>
        <v>67</v>
      </c>
      <c r="B68" s="24">
        <v>1</v>
      </c>
      <c r="C68" s="25">
        <f>'JULY RAW'!A68</f>
        <v>45852</v>
      </c>
      <c r="D68" s="31" t="str">
        <f>'JULY RAW'!D68&amp;"_"&amp;'JULY RAW'!E68</f>
        <v>RSSEHR0237_Uploaded</v>
      </c>
      <c r="E68" s="26">
        <f>'JULY RAW'!G68</f>
        <v>0</v>
      </c>
      <c r="F68" s="26" t="str">
        <f>'JULY RAW'!H68&amp;" KW"</f>
        <v xml:space="preserve"> KW</v>
      </c>
      <c r="G68" s="27">
        <f>'JULY RAW'!I68</f>
        <v>0</v>
      </c>
      <c r="H68" s="28">
        <f>'JULY RAW'!J68</f>
        <v>0</v>
      </c>
      <c r="I68" s="46" t="str">
        <f t="shared" si="3"/>
        <v>0 hrs 0 mins</v>
      </c>
      <c r="J68" s="40">
        <f>Table3[[#This Row],[OMS]]</f>
        <v>0</v>
      </c>
      <c r="K68" s="40">
        <f>Table3[[#This Row],[AWS]]</f>
        <v>0</v>
      </c>
      <c r="L68" s="41"/>
    </row>
    <row r="69" spans="1:12" ht="15.75">
      <c r="A69" s="2">
        <f t="shared" si="1"/>
        <v>68</v>
      </c>
      <c r="B69" s="24">
        <v>2</v>
      </c>
      <c r="C69" s="25">
        <f>'JULY RAW'!A69</f>
        <v>45852</v>
      </c>
      <c r="D69" s="31" t="str">
        <f>'JULY RAW'!D69&amp;"_"&amp;'JULY RAW'!E69</f>
        <v>RSSEMH9170_Uploaded</v>
      </c>
      <c r="E69" s="26">
        <f>'JULY RAW'!G69</f>
        <v>0</v>
      </c>
      <c r="F69" s="26" t="str">
        <f>'JULY RAW'!H69&amp;" KW"</f>
        <v xml:space="preserve"> KW</v>
      </c>
      <c r="G69" s="27">
        <f>'JULY RAW'!I69</f>
        <v>0</v>
      </c>
      <c r="H69" s="28">
        <f>'JULY RAW'!J69</f>
        <v>0</v>
      </c>
      <c r="I69" s="46" t="str">
        <f t="shared" si="3"/>
        <v>0 hrs 0 mins</v>
      </c>
      <c r="J69" s="40">
        <f>Table3[[#This Row],[OMS]]</f>
        <v>0</v>
      </c>
      <c r="K69" s="40">
        <f>Table3[[#This Row],[AWS]]</f>
        <v>0</v>
      </c>
      <c r="L69" s="41"/>
    </row>
    <row r="70" spans="1:12" ht="15.75">
      <c r="A70" s="2">
        <f t="shared" si="1"/>
        <v>69</v>
      </c>
      <c r="B70" s="24">
        <v>3</v>
      </c>
      <c r="C70" s="25">
        <f>'JULY RAW'!A70</f>
        <v>45852</v>
      </c>
      <c r="D70" s="31" t="str">
        <f>'JULY RAW'!D70&amp;"_"&amp;'JULY RAW'!E70</f>
        <v>RSSEMH11373_Uploaded</v>
      </c>
      <c r="E70" s="26">
        <f>'JULY RAW'!G70</f>
        <v>0</v>
      </c>
      <c r="F70" s="26" t="str">
        <f>'JULY RAW'!H70&amp;" KW"</f>
        <v xml:space="preserve"> KW</v>
      </c>
      <c r="G70" s="27">
        <f>'JULY RAW'!I70</f>
        <v>0</v>
      </c>
      <c r="H70" s="28">
        <f>'JULY RAW'!J70</f>
        <v>0</v>
      </c>
      <c r="I70" s="46" t="str">
        <f t="shared" si="3"/>
        <v>0 hrs 0 mins</v>
      </c>
      <c r="J70" s="40" t="str">
        <f>Table3[[#This Row],[OMS]]</f>
        <v>Uploaded</v>
      </c>
      <c r="K70" s="40" t="str">
        <f>Table3[[#This Row],[AWS]]</f>
        <v>Uploaded</v>
      </c>
      <c r="L70" s="41"/>
    </row>
    <row r="71" spans="1:12" ht="15.75">
      <c r="A71" s="2">
        <f t="shared" si="1"/>
        <v>70</v>
      </c>
      <c r="B71" s="24">
        <v>4</v>
      </c>
      <c r="C71" s="25">
        <f>'JULY RAW'!A71</f>
        <v>45852</v>
      </c>
      <c r="D71" s="31" t="str">
        <f>'JULY RAW'!D71&amp;"_"&amp;'JULY RAW'!E71</f>
        <v>LMH54228_Umakant Bilore</v>
      </c>
      <c r="E71" s="26" t="str">
        <f>'JULY RAW'!G71</f>
        <v>MH</v>
      </c>
      <c r="F71" s="26" t="str">
        <f>'JULY RAW'!H71&amp;" KW"</f>
        <v>8.64 KW</v>
      </c>
      <c r="G71" s="27">
        <f>'JULY RAW'!I71</f>
        <v>0.58333333333333304</v>
      </c>
      <c r="H71" s="28">
        <f>'JULY RAW'!J71</f>
        <v>0.625</v>
      </c>
      <c r="I71" s="46" t="str">
        <f t="shared" si="3"/>
        <v>1 hrs 0 mins</v>
      </c>
      <c r="J71" s="40" t="str">
        <f>Table3[[#This Row],[OMS]]</f>
        <v>Uploaded</v>
      </c>
      <c r="K71" s="40" t="str">
        <f>Table3[[#This Row],[AWS]]</f>
        <v>Uploaded</v>
      </c>
      <c r="L71" s="41"/>
    </row>
    <row r="72" spans="1:12" ht="15.75">
      <c r="A72" s="2">
        <f t="shared" si="1"/>
        <v>71</v>
      </c>
      <c r="B72" s="24">
        <v>5</v>
      </c>
      <c r="C72" s="25">
        <f>'JULY RAW'!A72</f>
        <v>45852</v>
      </c>
      <c r="D72" s="31" t="str">
        <f>'JULY RAW'!D72&amp;"_"&amp;'JULY RAW'!E72</f>
        <v>LMH54829_Clementina Francis</v>
      </c>
      <c r="E72" s="26" t="str">
        <f>'JULY RAW'!G72</f>
        <v>MH</v>
      </c>
      <c r="F72" s="26" t="str">
        <f>'JULY RAW'!H72&amp;" KW"</f>
        <v>3.24 KW</v>
      </c>
      <c r="G72" s="27">
        <f>'JULY RAW'!I72</f>
        <v>0.62847222222222199</v>
      </c>
      <c r="H72" s="28">
        <f>'JULY RAW'!J72</f>
        <v>0.73611111111111105</v>
      </c>
      <c r="I72" s="46" t="str">
        <f t="shared" si="3"/>
        <v>2 hrs 35 mins</v>
      </c>
      <c r="J72" s="40" t="str">
        <f>Table3[[#This Row],[OMS]]</f>
        <v>Uploaded</v>
      </c>
      <c r="K72" s="40" t="str">
        <f>Table3[[#This Row],[AWS]]</f>
        <v>Uploaded</v>
      </c>
      <c r="L72" s="41"/>
    </row>
    <row r="73" spans="1:12" ht="15.75">
      <c r="A73" s="2">
        <f t="shared" si="1"/>
        <v>72</v>
      </c>
      <c r="B73" s="24">
        <v>6</v>
      </c>
      <c r="C73" s="25">
        <f>'JULY RAW'!A73</f>
        <v>45852</v>
      </c>
      <c r="D73" s="31" t="str">
        <f>'JULY RAW'!D73&amp;"_"&amp;'JULY RAW'!E73</f>
        <v>RSSEMH11413_AJAY TEJRAM KHURPADE</v>
      </c>
      <c r="E73" s="26" t="str">
        <f>'JULY RAW'!G73</f>
        <v>MH</v>
      </c>
      <c r="F73" s="26" t="str">
        <f>'JULY RAW'!H73&amp;" KW"</f>
        <v>3.24 KW</v>
      </c>
      <c r="G73" s="27">
        <f>'JULY RAW'!I73</f>
        <v>0.74652777777777801</v>
      </c>
      <c r="H73" s="28">
        <f>'JULY RAW'!J73</f>
        <v>0.78819444444444497</v>
      </c>
      <c r="I73" s="46" t="str">
        <f t="shared" si="3"/>
        <v>1 hrs 0 mins</v>
      </c>
      <c r="J73" s="40" t="str">
        <f>Table3[[#This Row],[OMS]]</f>
        <v>Uploaded</v>
      </c>
      <c r="K73" s="40" t="str">
        <f>Table3[[#This Row],[AWS]]</f>
        <v>Uploaded</v>
      </c>
      <c r="L73" s="41"/>
    </row>
    <row r="74" spans="1:12" ht="15.75">
      <c r="A74" s="2">
        <f t="shared" si="1"/>
        <v>73</v>
      </c>
      <c r="B74" s="55">
        <v>1</v>
      </c>
      <c r="C74" s="56">
        <f>'JULY RAW'!A74</f>
        <v>45853</v>
      </c>
      <c r="D74" s="57" t="str">
        <f>'JULY RAW'!D74&amp;"_"&amp;'JULY RAW'!E74</f>
        <v>RSSEMP8954_Abhishek Tiwari</v>
      </c>
      <c r="E74" s="58" t="str">
        <f>'JULY RAW'!G74</f>
        <v>MP</v>
      </c>
      <c r="F74" s="58" t="str">
        <f>'JULY RAW'!H74&amp;" KW"</f>
        <v>3.24 KW</v>
      </c>
      <c r="G74" s="59">
        <f>'JULY RAW'!I74</f>
        <v>0.42361111111111099</v>
      </c>
      <c r="H74" s="60">
        <f>'JULY RAW'!J74</f>
        <v>0.70486111111111105</v>
      </c>
      <c r="I74" s="67" t="str">
        <f t="shared" si="3"/>
        <v>6 hrs 45 mins</v>
      </c>
      <c r="J74" s="40" t="str">
        <f>Table3[[#This Row],[OMS]]</f>
        <v>Uploaded</v>
      </c>
      <c r="K74" s="40" t="str">
        <f>Table3[[#This Row],[AWS]]</f>
        <v>Uploaded</v>
      </c>
      <c r="L74" s="41"/>
    </row>
    <row r="75" spans="1:12" ht="15.75">
      <c r="A75" s="2">
        <f t="shared" si="1"/>
        <v>74</v>
      </c>
      <c r="B75" s="55">
        <v>2</v>
      </c>
      <c r="C75" s="56">
        <f>'JULY RAW'!A75</f>
        <v>45853</v>
      </c>
      <c r="D75" s="57" t="str">
        <f>'JULY RAW'!D75&amp;"_"&amp;'JULY RAW'!E75</f>
        <v>LDL7180_Shailender Arora</v>
      </c>
      <c r="E75" s="58" t="str">
        <f>'JULY RAW'!G75</f>
        <v>DL</v>
      </c>
      <c r="F75" s="58" t="str">
        <f>'JULY RAW'!H75&amp;" KW"</f>
        <v>3.24 KW</v>
      </c>
      <c r="G75" s="59">
        <f>'JULY RAW'!I75</f>
        <v>0.47569444444444398</v>
      </c>
      <c r="H75" s="60">
        <f>'JULY RAW'!J75</f>
        <v>0.51388888888888895</v>
      </c>
      <c r="I75" s="67" t="str">
        <f t="shared" si="3"/>
        <v>0 hrs 55 mins</v>
      </c>
      <c r="J75" s="40" t="str">
        <f>Table3[[#This Row],[OMS]]</f>
        <v>Uploaded</v>
      </c>
      <c r="K75" s="40" t="str">
        <f>Table3[[#This Row],[AWS]]</f>
        <v>Uploaded</v>
      </c>
      <c r="L75" s="41"/>
    </row>
    <row r="76" spans="1:12" ht="15.75">
      <c r="A76" s="2">
        <f t="shared" si="1"/>
        <v>75</v>
      </c>
      <c r="B76" s="55">
        <v>3</v>
      </c>
      <c r="C76" s="56">
        <f>'JULY RAW'!A76</f>
        <v>45853</v>
      </c>
      <c r="D76" s="57" t="str">
        <f>'JULY RAW'!D76&amp;"_"&amp;'JULY RAW'!E76</f>
        <v>LMH55199_amol lagu</v>
      </c>
      <c r="E76" s="58" t="str">
        <f>'JULY RAW'!G76</f>
        <v>MH</v>
      </c>
      <c r="F76" s="58" t="str">
        <f>'JULY RAW'!H76&amp;" KW"</f>
        <v>5.4 KW</v>
      </c>
      <c r="G76" s="59">
        <f>'JULY RAW'!I76</f>
        <v>0.57638888888888895</v>
      </c>
      <c r="H76" s="60">
        <f>'JULY RAW'!J76</f>
        <v>0.60763888888888895</v>
      </c>
      <c r="I76" s="67" t="str">
        <f t="shared" si="3"/>
        <v>0 hrs 45 mins</v>
      </c>
      <c r="J76" s="40" t="str">
        <f>Table3[[#This Row],[OMS]]</f>
        <v>Uploaded</v>
      </c>
      <c r="K76" s="40" t="str">
        <f>Table3[[#This Row],[AWS]]</f>
        <v>Uploaded</v>
      </c>
      <c r="L76" s="41"/>
    </row>
    <row r="77" spans="1:12" ht="15.75">
      <c r="A77" s="2">
        <f t="shared" si="1"/>
        <v>76</v>
      </c>
      <c r="B77" s="55">
        <v>4</v>
      </c>
      <c r="C77" s="56">
        <f>'JULY RAW'!A77</f>
        <v>45853</v>
      </c>
      <c r="D77" s="57" t="str">
        <f>'JULY RAW'!D77&amp;"_"&amp;'JULY RAW'!E77</f>
        <v>LMH54575_Abhijeet Thopate</v>
      </c>
      <c r="E77" s="58" t="str">
        <f>'JULY RAW'!G77</f>
        <v>MH</v>
      </c>
      <c r="F77" s="58" t="str">
        <f>'JULY RAW'!H77&amp;" KW"</f>
        <v>3.24 KW</v>
      </c>
      <c r="G77" s="59">
        <f>'JULY RAW'!I77</f>
        <v>0.61805555555555602</v>
      </c>
      <c r="H77" s="60">
        <f>'JULY RAW'!J77</f>
        <v>0.65277777777777801</v>
      </c>
      <c r="I77" s="67" t="str">
        <f t="shared" ref="I77:I85" si="4">INT((H77-G77)*24)&amp;" hrs "&amp;ROUND(MOD((H77-G77)*1440,60),0)&amp;" mins"</f>
        <v>0 hrs 50 mins</v>
      </c>
      <c r="J77" s="40" t="str">
        <f>Table3[[#This Row],[OMS]]</f>
        <v>Uploaded</v>
      </c>
      <c r="K77" s="40" t="str">
        <f>Table3[[#This Row],[AWS]]</f>
        <v>Uploaded</v>
      </c>
      <c r="L77" s="41"/>
    </row>
    <row r="78" spans="1:12" ht="15.75">
      <c r="A78" s="2">
        <f t="shared" si="1"/>
        <v>77</v>
      </c>
      <c r="B78" s="55">
        <v>5</v>
      </c>
      <c r="C78" s="56">
        <f>'JULY RAW'!A78</f>
        <v>45853</v>
      </c>
      <c r="D78" s="57" t="str">
        <f>'JULY RAW'!D78&amp;"_"&amp;'JULY RAW'!E78</f>
        <v>RSSEMP9021_Sanjay kushwah</v>
      </c>
      <c r="E78" s="58" t="str">
        <f>'JULY RAW'!G78</f>
        <v>MP</v>
      </c>
      <c r="F78" s="58" t="str">
        <f>'JULY RAW'!H78&amp;" KW"</f>
        <v>3.24 KW</v>
      </c>
      <c r="G78" s="59">
        <f>'JULY RAW'!I78</f>
        <v>0.70833333333333304</v>
      </c>
      <c r="H78" s="60">
        <f>'JULY RAW'!J78</f>
        <v>0.78472222222222199</v>
      </c>
      <c r="I78" s="67" t="str">
        <f t="shared" si="4"/>
        <v>1 hrs 50 mins</v>
      </c>
      <c r="J78" s="40" t="str">
        <f>Table3[[#This Row],[OMS]]</f>
        <v>Uploaded</v>
      </c>
      <c r="K78" s="40" t="str">
        <f>Table3[[#This Row],[AWS]]</f>
        <v>Uploaded</v>
      </c>
      <c r="L78" s="41"/>
    </row>
    <row r="79" spans="1:12" ht="15.75">
      <c r="A79" s="2">
        <f t="shared" si="1"/>
        <v>78</v>
      </c>
      <c r="B79" s="16">
        <v>1</v>
      </c>
      <c r="C79" s="17">
        <f>'JULY RAW'!A79</f>
        <v>45854</v>
      </c>
      <c r="D79" s="30" t="str">
        <f>'JULY RAW'!D79&amp;"_"&amp;'JULY RAW'!E79</f>
        <v>RSSEMH11461_Ritesh Dable</v>
      </c>
      <c r="E79" s="19" t="str">
        <f>'JULY RAW'!G79</f>
        <v>MH</v>
      </c>
      <c r="F79" s="19" t="str">
        <f>'JULY RAW'!H79&amp;" KW"</f>
        <v>4.32 KW</v>
      </c>
      <c r="G79" s="22">
        <f>'JULY RAW'!I79</f>
        <v>0.45833333333333298</v>
      </c>
      <c r="H79" s="21">
        <f>'JULY RAW'!J79</f>
        <v>0.50972222222222197</v>
      </c>
      <c r="I79" s="45" t="str">
        <f t="shared" si="4"/>
        <v>1 hrs 14 mins</v>
      </c>
      <c r="J79" s="40" t="str">
        <f>Table3[[#This Row],[OMS]]</f>
        <v>Uploaded</v>
      </c>
      <c r="K79" s="40" t="str">
        <f>Table3[[#This Row],[AWS]]</f>
        <v>Uploaded</v>
      </c>
      <c r="L79" s="41"/>
    </row>
    <row r="80" spans="1:12" ht="15.75">
      <c r="A80" s="2">
        <f t="shared" si="1"/>
        <v>79</v>
      </c>
      <c r="B80" s="16">
        <v>2</v>
      </c>
      <c r="C80" s="17">
        <f>'JULY RAW'!A80</f>
        <v>45854</v>
      </c>
      <c r="D80" s="30" t="str">
        <f>'JULY RAW'!D80&amp;"_"&amp;'JULY RAW'!E80</f>
        <v>RSSEMP9135_Shehzadi begam</v>
      </c>
      <c r="E80" s="19" t="str">
        <f>'JULY RAW'!G80</f>
        <v>MP</v>
      </c>
      <c r="F80" s="19" t="str">
        <f>'JULY RAW'!H80&amp;" KW"</f>
        <v>3.24 KW</v>
      </c>
      <c r="G80" s="22">
        <f>'JULY RAW'!I80</f>
        <v>0.57222222222222197</v>
      </c>
      <c r="H80" s="21">
        <f>'JULY RAW'!J80</f>
        <v>0.66666666666666696</v>
      </c>
      <c r="I80" s="45" t="str">
        <f t="shared" si="4"/>
        <v>2 hrs 16 mins</v>
      </c>
      <c r="J80" s="40" t="str">
        <f>Table3[[#This Row],[OMS]]</f>
        <v>Uploaded</v>
      </c>
      <c r="K80" s="40" t="str">
        <f>Table3[[#This Row],[AWS]]</f>
        <v>Uploaded</v>
      </c>
      <c r="L80" s="41"/>
    </row>
    <row r="81" spans="1:12" ht="15.75">
      <c r="A81" s="2">
        <f t="shared" si="1"/>
        <v>80</v>
      </c>
      <c r="B81" s="24">
        <v>1</v>
      </c>
      <c r="C81" s="25">
        <f>'JULY RAW'!A81</f>
        <v>45855</v>
      </c>
      <c r="D81" s="31" t="str">
        <f>'JULY RAW'!D81&amp;"_"&amp;'JULY RAW'!E81</f>
        <v>LMP36137_Mayak Garg</v>
      </c>
      <c r="E81" s="26" t="str">
        <f>'JULY RAW'!G81</f>
        <v>MP</v>
      </c>
      <c r="F81" s="26" t="str">
        <f>'JULY RAW'!H81&amp;" KW"</f>
        <v>3.24 KW</v>
      </c>
      <c r="G81" s="27">
        <f>'JULY RAW'!I81</f>
        <v>0.41805555555555601</v>
      </c>
      <c r="H81" s="28">
        <f>'JULY RAW'!J81</f>
        <v>0.45624999999999999</v>
      </c>
      <c r="I81" s="46" t="str">
        <f t="shared" si="4"/>
        <v>0 hrs 55 mins</v>
      </c>
      <c r="J81" s="40" t="str">
        <f>Table3[[#This Row],[OMS]]</f>
        <v>Uploaded</v>
      </c>
      <c r="K81" s="40" t="str">
        <f>Table3[[#This Row],[AWS]]</f>
        <v>Uploaded</v>
      </c>
      <c r="L81" s="41"/>
    </row>
    <row r="82" spans="1:12" ht="15.75">
      <c r="A82" s="2">
        <f t="shared" si="1"/>
        <v>81</v>
      </c>
      <c r="B82" s="24">
        <v>2</v>
      </c>
      <c r="C82" s="25">
        <f>'JULY RAW'!A82</f>
        <v>45855</v>
      </c>
      <c r="D82" s="31" t="str">
        <f>'JULY RAW'!D82&amp;"_"&amp;'JULY RAW'!E82</f>
        <v>RSSEKA1794_Abhilash Padival</v>
      </c>
      <c r="E82" s="26" t="str">
        <f>'JULY RAW'!G82</f>
        <v>MH</v>
      </c>
      <c r="F82" s="26" t="str">
        <f>'JULY RAW'!H82&amp;" KW"</f>
        <v>5.28 KW</v>
      </c>
      <c r="G82" s="27">
        <f>'JULY RAW'!I82</f>
        <v>0.500694444444444</v>
      </c>
      <c r="H82" s="28">
        <f>'JULY RAW'!J82</f>
        <v>0.64583333333333304</v>
      </c>
      <c r="I82" s="46" t="str">
        <f t="shared" si="4"/>
        <v>3 hrs 29 mins</v>
      </c>
      <c r="J82" s="40" t="str">
        <f>Table3[[#This Row],[OMS]]</f>
        <v>Uploaded</v>
      </c>
      <c r="K82" s="40" t="str">
        <f>Table3[[#This Row],[AWS]]</f>
        <v>Uploaded</v>
      </c>
      <c r="L82" s="41"/>
    </row>
    <row r="83" spans="1:12" ht="15.75">
      <c r="A83" s="2">
        <f t="shared" si="1"/>
        <v>82</v>
      </c>
      <c r="B83" s="24">
        <v>3</v>
      </c>
      <c r="C83" s="25">
        <f>'JULY RAW'!A83</f>
        <v>45855</v>
      </c>
      <c r="D83" s="31" t="str">
        <f>'JULY RAW'!D83&amp;"_"&amp;'JULY RAW'!E83</f>
        <v>LMH54128_Sagar</v>
      </c>
      <c r="E83" s="26" t="str">
        <f>'JULY RAW'!G83</f>
        <v>MH</v>
      </c>
      <c r="F83" s="26" t="str">
        <f>'JULY RAW'!H83&amp;" KW"</f>
        <v>3.24 KW</v>
      </c>
      <c r="G83" s="27">
        <f>'JULY RAW'!I83</f>
        <v>0.54305555555555596</v>
      </c>
      <c r="H83" s="28">
        <f>'JULY RAW'!J83</f>
        <v>0.59375</v>
      </c>
      <c r="I83" s="46" t="str">
        <f t="shared" si="4"/>
        <v>1 hrs 13 mins</v>
      </c>
      <c r="J83" s="40" t="str">
        <f>Table3[[#This Row],[OMS]]</f>
        <v>Uploaded</v>
      </c>
      <c r="K83" s="40" t="str">
        <f>Table3[[#This Row],[AWS]]</f>
        <v>Uploaded</v>
      </c>
      <c r="L83" s="41"/>
    </row>
    <row r="84" spans="1:12" ht="15.75">
      <c r="A84" s="2">
        <f t="shared" si="1"/>
        <v>83</v>
      </c>
      <c r="B84" s="24">
        <v>4</v>
      </c>
      <c r="C84" s="25">
        <f>'JULY RAW'!A84</f>
        <v>45855</v>
      </c>
      <c r="D84" s="31" t="str">
        <f>'JULY RAW'!D84&amp;"_"&amp;'JULY RAW'!E84</f>
        <v>RMH25827_kailash</v>
      </c>
      <c r="E84" s="26" t="str">
        <f>'JULY RAW'!G84</f>
        <v>MH</v>
      </c>
      <c r="F84" s="26" t="str">
        <f>'JULY RAW'!H84&amp;" KW"</f>
        <v>3.24 KW</v>
      </c>
      <c r="G84" s="27">
        <f>'JULY RAW'!I84</f>
        <v>0.59722222222222199</v>
      </c>
      <c r="H84" s="28">
        <f>'JULY RAW'!J84</f>
        <v>0.625</v>
      </c>
      <c r="I84" s="46" t="str">
        <f t="shared" si="4"/>
        <v>0 hrs 40 mins</v>
      </c>
      <c r="J84" s="40" t="str">
        <f>Table3[[#This Row],[OMS]]</f>
        <v>Uploaded</v>
      </c>
      <c r="K84" s="40" t="str">
        <f>Table3[[#This Row],[AWS]]</f>
        <v>Uploaded</v>
      </c>
      <c r="L84" s="41"/>
    </row>
    <row r="85" spans="1:12" ht="15.75">
      <c r="A85" s="2">
        <f t="shared" si="1"/>
        <v>84</v>
      </c>
      <c r="B85" s="24">
        <v>5</v>
      </c>
      <c r="C85" s="25">
        <f>'JULY RAW'!A85</f>
        <v>45855</v>
      </c>
      <c r="D85" s="31" t="str">
        <f>'JULY RAW'!D85&amp;"_"&amp;'JULY RAW'!E85</f>
        <v>RSSEMP9140_Jitendra Jain</v>
      </c>
      <c r="E85" s="26" t="str">
        <f>'JULY RAW'!G85</f>
        <v>MP</v>
      </c>
      <c r="F85" s="26" t="str">
        <f>'JULY RAW'!H85&amp;" KW"</f>
        <v>4.86 KW</v>
      </c>
      <c r="G85" s="27">
        <f>'JULY RAW'!I85</f>
        <v>0.64791666666666703</v>
      </c>
      <c r="H85" s="28">
        <f>'JULY RAW'!J85</f>
        <v>0.74652777777777801</v>
      </c>
      <c r="I85" s="46" t="str">
        <f t="shared" si="4"/>
        <v>2 hrs 22 mins</v>
      </c>
      <c r="J85" s="40" t="str">
        <f>Table3[[#This Row],[OMS]]</f>
        <v>Uploaded</v>
      </c>
      <c r="K85" s="40" t="str">
        <f>Table3[[#This Row],[AWS]]</f>
        <v>Uploaded</v>
      </c>
      <c r="L85" s="41"/>
    </row>
    <row r="86" spans="1:12" ht="15.75">
      <c r="A86" s="2">
        <f t="shared" si="1"/>
        <v>85</v>
      </c>
      <c r="B86" s="55">
        <v>1</v>
      </c>
      <c r="C86" s="10">
        <f>'JULY RAW'!A86</f>
        <v>45856</v>
      </c>
      <c r="D86" s="61" t="str">
        <f>'JULY RAW'!D86&amp;"_"&amp;'JULY RAW'!E86</f>
        <v>RSSERJ0662_Manish bhuradia</v>
      </c>
      <c r="E86" s="12" t="str">
        <f>'JULY RAW'!G86</f>
        <v>RJ</v>
      </c>
      <c r="F86" s="12" t="str">
        <f>'JULY RAW'!H86&amp;" KW"</f>
        <v>4.32 KW</v>
      </c>
      <c r="G86" s="13">
        <f>'JULY RAW'!I86</f>
        <v>0.46180555555555602</v>
      </c>
      <c r="H86" s="14">
        <f>'JULY RAW'!J86</f>
        <v>0.49305555555555602</v>
      </c>
      <c r="I86" s="42" t="str">
        <f t="shared" ref="I86" si="5">INT((H86-G86)*24)&amp;" hrs "&amp;ROUND(MOD((H86-G86)*1440,60),0)&amp;" mins"</f>
        <v>0 hrs 45 mins</v>
      </c>
      <c r="J86" s="40" t="str">
        <f>Table3[[#This Row],[OMS]]</f>
        <v>Uploaded</v>
      </c>
      <c r="K86" s="40" t="str">
        <f>Table3[[#This Row],[AWS]]</f>
        <v>Uploaded</v>
      </c>
      <c r="L86" s="41"/>
    </row>
    <row r="87" spans="1:12" ht="15.75">
      <c r="A87" s="2">
        <f t="shared" si="1"/>
        <v>86</v>
      </c>
      <c r="B87" s="55">
        <v>2</v>
      </c>
      <c r="C87" s="10">
        <f>'JULY RAW'!A87</f>
        <v>45856</v>
      </c>
      <c r="D87" s="61" t="str">
        <f>'JULY RAW'!D87&amp;"_"&amp;'JULY RAW'!E87</f>
        <v>RSSEMP9138_Yusuf Beig</v>
      </c>
      <c r="E87" s="12" t="str">
        <f>'JULY RAW'!G87</f>
        <v>MP</v>
      </c>
      <c r="F87" s="12" t="str">
        <f>'JULY RAW'!H87&amp;" KW"</f>
        <v>10.8 KW</v>
      </c>
      <c r="G87" s="13">
        <f>'JULY RAW'!I87</f>
        <v>0.50277777777777799</v>
      </c>
      <c r="H87" s="14">
        <f>'JULY RAW'!J87</f>
        <v>0.61458333333333304</v>
      </c>
      <c r="I87" s="42" t="str">
        <f t="shared" ref="I87" si="6">INT((H87-G87)*24)&amp;" hrs "&amp;ROUND(MOD((H87-G87)*1440,60),0)&amp;" mins"</f>
        <v>2 hrs 41 mins</v>
      </c>
      <c r="J87" s="40" t="str">
        <f>Table3[[#This Row],[OMS]]</f>
        <v>Uploaded</v>
      </c>
      <c r="K87" s="40" t="str">
        <f>Table3[[#This Row],[AWS]]</f>
        <v>Uploaded</v>
      </c>
      <c r="L87" s="41"/>
    </row>
    <row r="88" spans="1:12" ht="15.75">
      <c r="A88" s="2">
        <f t="shared" si="1"/>
        <v>87</v>
      </c>
      <c r="B88" s="55">
        <v>3</v>
      </c>
      <c r="C88" s="10">
        <f>'JULY RAW'!A88</f>
        <v>45856</v>
      </c>
      <c r="D88" s="61" t="str">
        <f>'JULY RAW'!D88&amp;"_"&amp;'JULY RAW'!E88</f>
        <v>LMH54087_Manoj Gawande</v>
      </c>
      <c r="E88" s="12" t="str">
        <f>'JULY RAW'!G88</f>
        <v>MH</v>
      </c>
      <c r="F88" s="12" t="str">
        <f>'JULY RAW'!H88&amp;" KW"</f>
        <v>4.32 KW</v>
      </c>
      <c r="G88" s="13">
        <f>'JULY RAW'!I88</f>
        <v>0.67013888888888895</v>
      </c>
      <c r="H88" s="14">
        <f>'JULY RAW'!J88</f>
        <v>0.69791666666666696</v>
      </c>
      <c r="I88" s="42" t="str">
        <f t="shared" ref="I88" si="7">INT((H88-G88)*24)&amp;" hrs "&amp;ROUND(MOD((H88-G88)*1440,60),0)&amp;" mins"</f>
        <v>0 hrs 40 mins</v>
      </c>
      <c r="J88" s="40" t="str">
        <f>Table3[[#This Row],[OMS]]</f>
        <v>Saved</v>
      </c>
      <c r="K88" s="40" t="str">
        <f>Table3[[#This Row],[AWS]]</f>
        <v>Uploaded</v>
      </c>
      <c r="L88" s="41"/>
    </row>
    <row r="89" spans="1:12" ht="15.75">
      <c r="A89" s="2">
        <f t="shared" si="1"/>
        <v>88</v>
      </c>
      <c r="B89" s="55">
        <v>4</v>
      </c>
      <c r="C89" s="10">
        <f>'JULY RAW'!A89</f>
        <v>45856</v>
      </c>
      <c r="D89" s="61" t="str">
        <f>'JULY RAW'!D89&amp;"_"&amp;'JULY RAW'!E89</f>
        <v>RSSEMP9160_Anil k Nayyar</v>
      </c>
      <c r="E89" s="12" t="str">
        <f>'JULY RAW'!G89</f>
        <v>MP</v>
      </c>
      <c r="F89" s="12" t="str">
        <f>'JULY RAW'!H89&amp;" KW"</f>
        <v>3.78 KW</v>
      </c>
      <c r="G89" s="13">
        <f>'JULY RAW'!I89</f>
        <v>0.70138888888888895</v>
      </c>
      <c r="H89" s="14">
        <f>'JULY RAW'!J89</f>
        <v>0.48263888888888901</v>
      </c>
      <c r="I89" s="42" t="str">
        <f t="shared" ref="I89" si="8">INT((H89-G89)*24)&amp;" hrs "&amp;ROUND(MOD((H89-G89)*1440,60),0)&amp;" mins"</f>
        <v>-6 hrs 45 mins</v>
      </c>
      <c r="J89" s="40" t="str">
        <f>Table3[[#This Row],[OMS]]</f>
        <v>Uploaded</v>
      </c>
      <c r="K89" s="40" t="str">
        <f>Table3[[#This Row],[AWS]]</f>
        <v>Uploaded</v>
      </c>
      <c r="L89" s="41"/>
    </row>
    <row r="90" spans="1:12" ht="15.75">
      <c r="A90" s="2">
        <f t="shared" si="1"/>
        <v>89</v>
      </c>
      <c r="B90" s="55">
        <v>5</v>
      </c>
      <c r="C90" s="10">
        <f>'JULY RAW'!A90</f>
        <v>45856</v>
      </c>
      <c r="D90" s="61" t="str">
        <f>'JULY RAW'!D90&amp;"_"&amp;'JULY RAW'!E90</f>
        <v>LMH55973_Bhujbal pandit Rambhau</v>
      </c>
      <c r="E90" s="12" t="str">
        <f>'JULY RAW'!G90</f>
        <v>MH</v>
      </c>
      <c r="F90" s="12" t="str">
        <f>'JULY RAW'!H90&amp;" KW"</f>
        <v>2.16 KW</v>
      </c>
      <c r="G90" s="13">
        <f>'JULY RAW'!I90</f>
        <v>0.76041666666666696</v>
      </c>
      <c r="H90" s="14">
        <f>'JULY RAW'!J90</f>
        <v>0.79097222222222197</v>
      </c>
      <c r="I90" s="42" t="str">
        <f t="shared" ref="I90" si="9">INT((H90-G90)*24)&amp;" hrs "&amp;ROUND(MOD((H90-G90)*1440,60),0)&amp;" mins"</f>
        <v>0 hrs 44 mins</v>
      </c>
      <c r="J90" s="40" t="str">
        <f>Table3[[#This Row],[OMS]]</f>
        <v>Saved</v>
      </c>
      <c r="K90" s="40" t="str">
        <f>Table3[[#This Row],[AWS]]</f>
        <v>Uploaded</v>
      </c>
      <c r="L90" s="41"/>
    </row>
    <row r="91" spans="1:12" ht="15.75">
      <c r="A91" s="2">
        <f t="shared" si="1"/>
        <v>90</v>
      </c>
      <c r="B91" s="55">
        <v>6</v>
      </c>
      <c r="C91" s="10">
        <f>'JULY RAW'!A91</f>
        <v>45856</v>
      </c>
      <c r="D91" s="61" t="str">
        <f>'JULY RAW'!D91&amp;"_"&amp;'JULY RAW'!E91</f>
        <v>RSSEUP3364_ANURAG CHAUDHARY</v>
      </c>
      <c r="E91" s="12" t="str">
        <f>'JULY RAW'!G91</f>
        <v>UP</v>
      </c>
      <c r="F91" s="12" t="str">
        <f>'JULY RAW'!H91&amp;" KW"</f>
        <v>3.78 KW</v>
      </c>
      <c r="G91" s="13">
        <f>'JULY RAW'!I91</f>
        <v>0.42499999999999999</v>
      </c>
      <c r="H91" s="14">
        <f>'JULY RAW'!J91</f>
        <v>0.47916666666666702</v>
      </c>
      <c r="I91" s="42" t="str">
        <f t="shared" ref="I91" si="10">INT((H91-G91)*24)&amp;" hrs "&amp;ROUND(MOD((H91-G91)*1440,60),0)&amp;" mins"</f>
        <v>1 hrs 18 mins</v>
      </c>
      <c r="J91" s="40" t="str">
        <f>Table3[[#This Row],[OMS]]</f>
        <v>Uploaded</v>
      </c>
      <c r="K91" s="40" t="str">
        <f>Table3[[#This Row],[AWS]]</f>
        <v>Uploaded</v>
      </c>
      <c r="L91" s="41"/>
    </row>
    <row r="92" spans="1:12" ht="15.75">
      <c r="A92" s="2">
        <f t="shared" si="1"/>
        <v>91</v>
      </c>
      <c r="B92" s="16">
        <v>1</v>
      </c>
      <c r="C92" s="17">
        <f>'JULY RAW'!A92</f>
        <v>45857</v>
      </c>
      <c r="D92" s="30" t="str">
        <f>'JULY RAW'!D92&amp;"_"&amp;'JULY RAW'!E92</f>
        <v>RSSEDL0606_poonam</v>
      </c>
      <c r="E92" s="19" t="str">
        <f>'JULY RAW'!G92</f>
        <v>DL</v>
      </c>
      <c r="F92" s="19" t="str">
        <f>'JULY RAW'!H92&amp;" KW"</f>
        <v>5.4 KW</v>
      </c>
      <c r="G92" s="22">
        <f>'JULY RAW'!I92</f>
        <v>0.49722222222222201</v>
      </c>
      <c r="H92" s="21">
        <f>'JULY RAW'!J92</f>
        <v>0.69930555555555596</v>
      </c>
      <c r="I92" s="45" t="str">
        <f t="shared" ref="I92" si="11">INT((H92-G92)*24)&amp;" hrs "&amp;ROUND(MOD((H92-G92)*1440,60),0)&amp;" mins"</f>
        <v>4 hrs 51 mins</v>
      </c>
      <c r="J92" s="40" t="str">
        <f>Table3[[#This Row],[OMS]]</f>
        <v>Uploaded</v>
      </c>
      <c r="K92" s="40" t="str">
        <f>Table3[[#This Row],[AWS]]</f>
        <v>Uploaded</v>
      </c>
      <c r="L92" s="41"/>
    </row>
    <row r="93" spans="1:12" ht="15.75">
      <c r="A93" s="2">
        <f t="shared" si="1"/>
        <v>92</v>
      </c>
      <c r="B93" s="16">
        <v>2</v>
      </c>
      <c r="C93" s="17">
        <f>'JULY RAW'!A93</f>
        <v>45857</v>
      </c>
      <c r="D93" s="30" t="str">
        <f>'JULY RAW'!D93&amp;"_"&amp;'JULY RAW'!E93</f>
        <v>LDL7284_RAKESH JAIN</v>
      </c>
      <c r="E93" s="19" t="str">
        <f>'JULY RAW'!G93</f>
        <v>DL</v>
      </c>
      <c r="F93" s="19" t="str">
        <f>'JULY RAW'!H93&amp;" KW"</f>
        <v>4.32 KW</v>
      </c>
      <c r="G93" s="22">
        <f>'JULY RAW'!I93</f>
        <v>0.56597222222222199</v>
      </c>
      <c r="H93" s="21">
        <f>'JULY RAW'!J93</f>
        <v>0.625</v>
      </c>
      <c r="I93" s="45" t="str">
        <f t="shared" ref="I93" si="12">INT((H93-G93)*24)&amp;" hrs "&amp;ROUND(MOD((H93-G93)*1440,60),0)&amp;" mins"</f>
        <v>1 hrs 25 mins</v>
      </c>
      <c r="J93" s="40" t="str">
        <f>Table3[[#This Row],[OMS]]</f>
        <v>Saved</v>
      </c>
      <c r="K93" s="40" t="str">
        <f>Table3[[#This Row],[AWS]]</f>
        <v>Uploaded</v>
      </c>
      <c r="L93" s="41"/>
    </row>
    <row r="94" spans="1:12" ht="15.75">
      <c r="A94" s="2">
        <f t="shared" si="1"/>
        <v>93</v>
      </c>
      <c r="B94" s="16">
        <v>3</v>
      </c>
      <c r="C94" s="17">
        <f>'JULY RAW'!A94</f>
        <v>45857</v>
      </c>
      <c r="D94" s="30" t="str">
        <f>'JULY RAW'!D94&amp;"_"&amp;'JULY RAW'!E94</f>
        <v>LMH55594_Indu singh</v>
      </c>
      <c r="E94" s="19" t="str">
        <f>'JULY RAW'!G94</f>
        <v>MH</v>
      </c>
      <c r="F94" s="19" t="str">
        <f>'JULY RAW'!H94&amp;" KW"</f>
        <v>3.24 KW</v>
      </c>
      <c r="G94" s="22">
        <f>'JULY RAW'!I94</f>
        <v>0.64583333333333304</v>
      </c>
      <c r="H94" s="21">
        <f>'JULY RAW'!J94</f>
        <v>0.70833333333333304</v>
      </c>
      <c r="I94" s="45" t="str">
        <f t="shared" ref="I94" si="13">INT((H94-G94)*24)&amp;" hrs "&amp;ROUND(MOD((H94-G94)*1440,60),0)&amp;" mins"</f>
        <v>1 hrs 30 mins</v>
      </c>
      <c r="J94" s="40" t="str">
        <f>Table3[[#This Row],[OMS]]</f>
        <v>Saved</v>
      </c>
      <c r="K94" s="40" t="str">
        <f>Table3[[#This Row],[AWS]]</f>
        <v>Uploaded</v>
      </c>
      <c r="L94" s="41"/>
    </row>
    <row r="95" spans="1:12" ht="15.75">
      <c r="A95" s="2">
        <f t="shared" si="1"/>
        <v>94</v>
      </c>
      <c r="B95" s="16">
        <v>4</v>
      </c>
      <c r="C95" s="17">
        <f>'JULY RAW'!A95</f>
        <v>45857</v>
      </c>
      <c r="D95" s="30" t="str">
        <f>'JULY RAW'!D95&amp;"_"&amp;'JULY RAW'!E95</f>
        <v>RMH25964_Sumit Bodhe</v>
      </c>
      <c r="E95" s="19" t="str">
        <f>'JULY RAW'!G95</f>
        <v>MH</v>
      </c>
      <c r="F95" s="19" t="str">
        <f>'JULY RAW'!H95&amp;" KW"</f>
        <v>3.24 KW</v>
      </c>
      <c r="G95" s="22">
        <f>'JULY RAW'!I95</f>
        <v>0.70138888888888895</v>
      </c>
      <c r="H95" s="21">
        <f>'JULY RAW'!J95</f>
        <v>0.76388888888888895</v>
      </c>
      <c r="I95" s="45" t="str">
        <f t="shared" ref="I95" si="14">INT((H95-G95)*24)&amp;" hrs "&amp;ROUND(MOD((H95-G95)*1440,60),0)&amp;" mins"</f>
        <v>1 hrs 30 mins</v>
      </c>
      <c r="J95" s="40" t="str">
        <f>Table3[[#This Row],[OMS]]</f>
        <v>Saved</v>
      </c>
      <c r="K95" s="40" t="str">
        <f>Table3[[#This Row],[AWS]]</f>
        <v>Uploaded</v>
      </c>
      <c r="L95" s="41"/>
    </row>
    <row r="96" spans="1:12" ht="15.75">
      <c r="A96" s="2">
        <f t="shared" si="1"/>
        <v>95</v>
      </c>
      <c r="B96" s="62"/>
      <c r="C96" s="63">
        <f>'JULY RAW'!A96</f>
        <v>45858</v>
      </c>
      <c r="D96" s="64" t="str">
        <f>'JULY RAW'!D96&amp;"_"&amp;'JULY RAW'!E96</f>
        <v>Week_Off</v>
      </c>
      <c r="E96" s="12">
        <f>'JULY RAW'!G96</f>
        <v>0</v>
      </c>
      <c r="F96" s="12" t="str">
        <f>'JULY RAW'!H96&amp;" KW"</f>
        <v xml:space="preserve"> KW</v>
      </c>
      <c r="G96" s="13">
        <f>'JULY RAW'!I96</f>
        <v>0</v>
      </c>
      <c r="H96" s="14">
        <f>'JULY RAW'!J96</f>
        <v>0</v>
      </c>
      <c r="I96" s="42" t="str">
        <f t="shared" ref="I96" si="15">INT((H96-G96)*24)&amp;" hrs "&amp;ROUND(MOD((H96-G96)*1440,60),0)&amp;" mins"</f>
        <v>0 hrs 0 mins</v>
      </c>
      <c r="J96" s="40">
        <f>Table3[[#This Row],[OMS]]</f>
        <v>0</v>
      </c>
      <c r="K96" s="40">
        <f>Table3[[#This Row],[AWS]]</f>
        <v>0</v>
      </c>
      <c r="L96" s="41"/>
    </row>
    <row r="97" spans="1:12" ht="15.75">
      <c r="A97" s="2">
        <f t="shared" si="1"/>
        <v>96</v>
      </c>
      <c r="B97" s="55">
        <v>1</v>
      </c>
      <c r="C97" s="10">
        <f>'JULY RAW'!A97</f>
        <v>45859</v>
      </c>
      <c r="D97" s="61" t="str">
        <f>'JULY RAW'!D97&amp;"_"&amp;'JULY RAW'!E97</f>
        <v>RSSEMH11598_Sunil Kale</v>
      </c>
      <c r="E97" s="12" t="str">
        <f>'JULY RAW'!G97</f>
        <v>MH</v>
      </c>
      <c r="F97" s="12" t="str">
        <f>'JULY RAW'!H97&amp;" KW"</f>
        <v>3.24 KW</v>
      </c>
      <c r="G97" s="13">
        <f>'JULY RAW'!I97</f>
        <v>0.422222222222222</v>
      </c>
      <c r="H97" s="14">
        <f>'JULY RAW'!J97</f>
        <v>0.56944444444444398</v>
      </c>
      <c r="I97" s="42" t="str">
        <f t="shared" ref="I97" si="16">INT((H97-G97)*24)&amp;" hrs "&amp;ROUND(MOD((H97-G97)*1440,60),0)&amp;" mins"</f>
        <v>3 hrs 32 mins</v>
      </c>
      <c r="J97" s="40" t="str">
        <f>Table3[[#This Row],[OMS]]</f>
        <v>Uploaded</v>
      </c>
      <c r="K97" s="40" t="str">
        <f>Table3[[#This Row],[AWS]]</f>
        <v>Uploaded</v>
      </c>
      <c r="L97" s="41"/>
    </row>
    <row r="98" spans="1:12" ht="15.75">
      <c r="A98" s="2">
        <f t="shared" si="1"/>
        <v>97</v>
      </c>
      <c r="B98" s="55">
        <v>2</v>
      </c>
      <c r="C98" s="10">
        <f>'JULY RAW'!A98</f>
        <v>45859</v>
      </c>
      <c r="D98" s="61" t="str">
        <f>'JULY RAW'!D98&amp;"_"&amp;'JULY RAW'!E98</f>
        <v>LMH52854_Ramesh Gawali</v>
      </c>
      <c r="E98" s="12" t="str">
        <f>'JULY RAW'!G98</f>
        <v>MH</v>
      </c>
      <c r="F98" s="12" t="str">
        <f>'JULY RAW'!H98&amp;" KW"</f>
        <v>3.24 KW</v>
      </c>
      <c r="G98" s="13">
        <f>'JULY RAW'!I98</f>
        <v>0.57083333333333297</v>
      </c>
      <c r="H98" s="14">
        <f>'JULY RAW'!J98</f>
        <v>0.62222222222222201</v>
      </c>
      <c r="I98" s="42" t="str">
        <f t="shared" ref="I98" si="17">INT((H98-G98)*24)&amp;" hrs "&amp;ROUND(MOD((H98-G98)*1440,60),0)&amp;" mins"</f>
        <v>1 hrs 14 mins</v>
      </c>
      <c r="J98" s="40" t="str">
        <f>Table3[[#This Row],[OMS]]</f>
        <v>Saved</v>
      </c>
      <c r="K98" s="40" t="str">
        <f>Table3[[#This Row],[AWS]]</f>
        <v>Uploaded</v>
      </c>
      <c r="L98" s="41"/>
    </row>
    <row r="99" spans="1:12" ht="15.75">
      <c r="A99" s="2">
        <f t="shared" si="1"/>
        <v>98</v>
      </c>
      <c r="B99" s="55">
        <v>3</v>
      </c>
      <c r="C99" s="10">
        <f>'JULY RAW'!A99</f>
        <v>45859</v>
      </c>
      <c r="D99" s="61" t="str">
        <f>'JULY RAW'!D99&amp;"_"&amp;'JULY RAW'!E99</f>
        <v>RSSEMH11594_Yogesh Daigane</v>
      </c>
      <c r="E99" s="12" t="str">
        <f>'JULY RAW'!G99</f>
        <v>MH</v>
      </c>
      <c r="F99" s="12" t="str">
        <f>'JULY RAW'!H99&amp;" KW"</f>
        <v>4.32 KW</v>
      </c>
      <c r="G99" s="13">
        <f>'JULY RAW'!I99</f>
        <v>0.60277777777777797</v>
      </c>
      <c r="H99" s="14">
        <f>'JULY RAW'!J99</f>
        <v>0</v>
      </c>
      <c r="I99" s="42" t="str">
        <f t="shared" ref="I99" si="18">INT((H99-G99)*24)&amp;" hrs "&amp;ROUND(MOD((H99-G99)*1440,60),0)&amp;" mins"</f>
        <v>-15 hrs 32 mins</v>
      </c>
      <c r="J99" s="40" t="str">
        <f>Table3[[#This Row],[OMS]]</f>
        <v>Uploaded</v>
      </c>
      <c r="K99" s="40" t="str">
        <f>Table3[[#This Row],[AWS]]</f>
        <v>Uploaded</v>
      </c>
      <c r="L99" s="41"/>
    </row>
    <row r="100" spans="1:12" ht="15.75">
      <c r="A100" s="2">
        <f t="shared" si="1"/>
        <v>99</v>
      </c>
      <c r="B100" s="55">
        <v>4</v>
      </c>
      <c r="C100" s="10">
        <f>'JULY RAW'!A100</f>
        <v>45859</v>
      </c>
      <c r="D100" s="61" t="str">
        <f>'JULY RAW'!D100&amp;"_"&amp;'JULY RAW'!E100</f>
        <v>LMH56298_sanjay babanrao paigude</v>
      </c>
      <c r="E100" s="12" t="str">
        <f>'JULY RAW'!G100</f>
        <v>MH</v>
      </c>
      <c r="F100" s="12" t="str">
        <f>'JULY RAW'!H100&amp;" KW"</f>
        <v>6.48 KW</v>
      </c>
      <c r="G100" s="13">
        <f>'JULY RAW'!I100</f>
        <v>0.60416666666666696</v>
      </c>
      <c r="H100" s="14">
        <f>'JULY RAW'!J100</f>
        <v>0.66666666666666696</v>
      </c>
      <c r="I100" s="42" t="str">
        <f t="shared" ref="I100" si="19">INT((H100-G100)*24)&amp;" hrs "&amp;ROUND(MOD((H100-G100)*1440,60),0)&amp;" mins"</f>
        <v>1 hrs 30 mins</v>
      </c>
      <c r="J100" s="40" t="str">
        <f>Table3[[#This Row],[OMS]]</f>
        <v>Saved</v>
      </c>
      <c r="K100" s="40" t="str">
        <f>Table3[[#This Row],[AWS]]</f>
        <v>Uploaded</v>
      </c>
      <c r="L100" s="41"/>
    </row>
    <row r="101" spans="1:12" ht="15.75">
      <c r="A101" s="2">
        <f t="shared" si="1"/>
        <v>100</v>
      </c>
      <c r="B101" s="55">
        <v>5</v>
      </c>
      <c r="C101" s="10">
        <f>'JULY RAW'!A101</f>
        <v>45859</v>
      </c>
      <c r="D101" s="61" t="str">
        <f>'JULY RAW'!D101&amp;"_"&amp;'JULY RAW'!E101</f>
        <v>RSSEMH11493_arti Yadav</v>
      </c>
      <c r="E101" s="12" t="str">
        <f>'JULY RAW'!G101</f>
        <v>MH</v>
      </c>
      <c r="F101" s="12" t="str">
        <f>'JULY RAW'!H101&amp;" KW"</f>
        <v>5.4 KW</v>
      </c>
      <c r="G101" s="13">
        <f>'JULY RAW'!I101</f>
        <v>0.6875</v>
      </c>
      <c r="H101" s="14">
        <f>'JULY RAW'!J101</f>
        <v>0.74305555555555503</v>
      </c>
      <c r="I101" s="42" t="str">
        <f t="shared" ref="I101" si="20">INT((H101-G101)*24)&amp;" hrs "&amp;ROUND(MOD((H101-G101)*1440,60),0)&amp;" mins"</f>
        <v>1 hrs 20 mins</v>
      </c>
      <c r="J101" s="40" t="str">
        <f>Table3[[#This Row],[OMS]]</f>
        <v>Uploaded</v>
      </c>
      <c r="K101" s="40" t="str">
        <f>Table3[[#This Row],[AWS]]</f>
        <v>Uploaded</v>
      </c>
      <c r="L101" s="41"/>
    </row>
    <row r="102" spans="1:12" ht="15.75">
      <c r="A102" s="2">
        <f t="shared" si="1"/>
        <v>101</v>
      </c>
      <c r="B102" s="55">
        <v>6</v>
      </c>
      <c r="C102" s="10">
        <f>'JULY RAW'!A102</f>
        <v>45859</v>
      </c>
      <c r="D102" s="61" t="str">
        <f>'JULY RAW'!D102&amp;"_"&amp;'JULY RAW'!E102</f>
        <v>RSSEGJ1710_Dagaya smeet</v>
      </c>
      <c r="E102" s="12" t="str">
        <f>'JULY RAW'!G102</f>
        <v>GJ</v>
      </c>
      <c r="F102" s="12" t="str">
        <f>'JULY RAW'!H102&amp;" KW"</f>
        <v>3.24 KW</v>
      </c>
      <c r="G102" s="13">
        <f>'JULY RAW'!I102</f>
        <v>0.74652777777777801</v>
      </c>
      <c r="H102" s="14">
        <f>'JULY RAW'!J102</f>
        <v>0.78958333333333297</v>
      </c>
      <c r="I102" s="42" t="str">
        <f t="shared" ref="I102" si="21">INT((H102-G102)*24)&amp;" hrs "&amp;ROUND(MOD((H102-G102)*1440,60),0)&amp;" mins"</f>
        <v>1 hrs 2 mins</v>
      </c>
      <c r="J102" s="40" t="str">
        <f>Table3[[#This Row],[OMS]]</f>
        <v>Uploaded</v>
      </c>
      <c r="K102" s="40" t="str">
        <f>Table3[[#This Row],[AWS]]</f>
        <v>Uploaded</v>
      </c>
      <c r="L102" s="41"/>
    </row>
    <row r="103" spans="1:12" ht="15.75">
      <c r="A103" s="2">
        <f t="shared" si="1"/>
        <v>102</v>
      </c>
      <c r="B103" s="24">
        <v>1</v>
      </c>
      <c r="C103" s="25">
        <f>'JULY RAW'!A103</f>
        <v>45860</v>
      </c>
      <c r="D103" s="31" t="str">
        <f>'JULY RAW'!D103&amp;"_"&amp;'JULY RAW'!E103</f>
        <v>RSSEMP9112_SHRI CHANDR KANT MISHRA</v>
      </c>
      <c r="E103" s="26" t="str">
        <f>'JULY RAW'!G103</f>
        <v>MP</v>
      </c>
      <c r="F103" s="26" t="str">
        <f>'JULY RAW'!H103&amp;" KW"</f>
        <v>4.86 KW</v>
      </c>
      <c r="G103" s="27">
        <f>'JULY RAW'!I103</f>
        <v>0.41805555555555601</v>
      </c>
      <c r="H103" s="28">
        <f>'JULY RAW'!J103</f>
        <v>0.48611111111111099</v>
      </c>
      <c r="I103" s="46" t="str">
        <f t="shared" ref="I103" si="22">INT((H103-G103)*24)&amp;" hrs "&amp;ROUND(MOD((H103-G103)*1440,60),0)&amp;" mins"</f>
        <v>1 hrs 38 mins</v>
      </c>
      <c r="J103" s="40" t="str">
        <f>Table3[[#This Row],[OMS]]</f>
        <v>Uploaded</v>
      </c>
      <c r="K103" s="40" t="str">
        <f>Table3[[#This Row],[AWS]]</f>
        <v>Uploaded</v>
      </c>
      <c r="L103" s="41"/>
    </row>
    <row r="104" spans="1:12" ht="15.75">
      <c r="A104" s="2">
        <f t="shared" si="1"/>
        <v>103</v>
      </c>
      <c r="B104" s="24">
        <v>2</v>
      </c>
      <c r="C104" s="25">
        <f>'JULY RAW'!A104</f>
        <v>45860</v>
      </c>
      <c r="D104" s="31" t="str">
        <f>'JULY RAW'!D104&amp;"_"&amp;'JULY RAW'!E104</f>
        <v>RSSEUP3368_Ankur Agarwal</v>
      </c>
      <c r="E104" s="26" t="str">
        <f>'JULY RAW'!G104</f>
        <v>UP</v>
      </c>
      <c r="F104" s="26" t="str">
        <f>'JULY RAW'!H104&amp;" KW"</f>
        <v>4.86 KW</v>
      </c>
      <c r="G104" s="27">
        <f>'JULY RAW'!I104</f>
        <v>0.48611111111111099</v>
      </c>
      <c r="H104" s="28">
        <f>'JULY RAW'!J104</f>
        <v>0</v>
      </c>
      <c r="I104" s="46" t="str">
        <f t="shared" ref="I104" si="23">INT((H104-G104)*24)&amp;" hrs "&amp;ROUND(MOD((H104-G104)*1440,60),0)&amp;" mins"</f>
        <v>-12 hrs 20 mins</v>
      </c>
      <c r="J104" s="40" t="str">
        <f>Table3[[#This Row],[OMS]]</f>
        <v>Uploaded</v>
      </c>
      <c r="K104" s="40" t="str">
        <f>Table3[[#This Row],[AWS]]</f>
        <v>Uploaded</v>
      </c>
      <c r="L104" s="41"/>
    </row>
    <row r="105" spans="1:12" ht="15.75">
      <c r="A105" s="2">
        <f t="shared" si="1"/>
        <v>104</v>
      </c>
      <c r="B105" s="24">
        <v>3</v>
      </c>
      <c r="C105" s="25">
        <f>'JULY RAW'!A105</f>
        <v>45860</v>
      </c>
      <c r="D105" s="31" t="str">
        <f>'JULY RAW'!D105&amp;"_"&amp;'JULY RAW'!E105</f>
        <v>LMH55169_Jeevan shinde</v>
      </c>
      <c r="E105" s="26" t="str">
        <f>'JULY RAW'!G105</f>
        <v>MH</v>
      </c>
      <c r="F105" s="26" t="str">
        <f>'JULY RAW'!H105&amp;" KW"</f>
        <v>3.24 KW</v>
      </c>
      <c r="G105" s="27">
        <f>'JULY RAW'!I105</f>
        <v>0.57638888888888895</v>
      </c>
      <c r="H105" s="28">
        <f>'JULY RAW'!J105</f>
        <v>0.61458333333333304</v>
      </c>
      <c r="I105" s="46" t="str">
        <f t="shared" ref="I105" si="24">INT((H105-G105)*24)&amp;" hrs "&amp;ROUND(MOD((H105-G105)*1440,60),0)&amp;" mins"</f>
        <v>0 hrs 55 mins</v>
      </c>
      <c r="J105" s="40" t="str">
        <f>Table3[[#This Row],[OMS]]</f>
        <v>Saved</v>
      </c>
      <c r="K105" s="40" t="str">
        <f>Table3[[#This Row],[AWS]]</f>
        <v>Uploaded</v>
      </c>
      <c r="L105" s="41"/>
    </row>
    <row r="106" spans="1:12" ht="15.75">
      <c r="A106" s="2">
        <f t="shared" si="1"/>
        <v>105</v>
      </c>
      <c r="B106" s="24">
        <v>4</v>
      </c>
      <c r="C106" s="25">
        <f>'JULY RAW'!A106</f>
        <v>45860</v>
      </c>
      <c r="D106" s="31" t="str">
        <f>'JULY RAW'!D106&amp;"_"&amp;'JULY RAW'!E106</f>
        <v>LMH55246_Arvind</v>
      </c>
      <c r="E106" s="26" t="str">
        <f>'JULY RAW'!G106</f>
        <v>MH</v>
      </c>
      <c r="F106" s="26" t="str">
        <f>'JULY RAW'!H106&amp;" KW"</f>
        <v>5.4 KW</v>
      </c>
      <c r="G106" s="27">
        <f>'JULY RAW'!I106</f>
        <v>0.71527777777777801</v>
      </c>
      <c r="H106" s="28">
        <f>'JULY RAW'!J106</f>
        <v>0.76388888888888895</v>
      </c>
      <c r="I106" s="46" t="str">
        <f t="shared" ref="I106" si="25">INT((H106-G106)*24)&amp;" hrs "&amp;ROUND(MOD((H106-G106)*1440,60),0)&amp;" mins"</f>
        <v>1 hrs 10 mins</v>
      </c>
      <c r="J106" s="40" t="str">
        <f>Table3[[#This Row],[OMS]]</f>
        <v>Saved</v>
      </c>
      <c r="K106" s="40" t="str">
        <f>Table3[[#This Row],[AWS]]</f>
        <v>Uploaded</v>
      </c>
      <c r="L106" s="41"/>
    </row>
    <row r="107" spans="1:12" ht="15.75">
      <c r="A107" s="2">
        <f t="shared" si="1"/>
        <v>106</v>
      </c>
      <c r="B107" s="16">
        <v>1</v>
      </c>
      <c r="C107" s="17">
        <f>'JULY RAW'!A107</f>
        <v>45861</v>
      </c>
      <c r="D107" s="30" t="str">
        <f>'JULY RAW'!D107&amp;"_"&amp;'JULY RAW'!E107</f>
        <v>RSSEKA1775_balaji murthy</v>
      </c>
      <c r="E107" s="19" t="str">
        <f>'JULY RAW'!G107</f>
        <v>KA</v>
      </c>
      <c r="F107" s="19" t="str">
        <f>'JULY RAW'!H107&amp;" KW"</f>
        <v>4.86 KW</v>
      </c>
      <c r="G107" s="22">
        <f>'JULY RAW'!I107</f>
        <v>0.41527777777777802</v>
      </c>
      <c r="H107" s="21">
        <f>'JULY RAW'!J107</f>
        <v>0.52777777777777801</v>
      </c>
      <c r="I107" s="45" t="str">
        <f t="shared" ref="I107" si="26">INT((H107-G107)*24)&amp;" hrs "&amp;ROUND(MOD((H107-G107)*1440,60),0)&amp;" mins"</f>
        <v>2 hrs 42 mins</v>
      </c>
      <c r="J107" s="40" t="str">
        <f>Table3[[#This Row],[OMS]]</f>
        <v>Uploaded</v>
      </c>
      <c r="K107" s="40" t="str">
        <f>Table3[[#This Row],[AWS]]</f>
        <v>Uploaded</v>
      </c>
      <c r="L107" s="41"/>
    </row>
    <row r="108" spans="1:12" ht="15.75">
      <c r="A108" s="2">
        <f t="shared" si="1"/>
        <v>107</v>
      </c>
      <c r="B108" s="16">
        <v>2</v>
      </c>
      <c r="C108" s="17">
        <f>'JULY RAW'!A108</f>
        <v>45861</v>
      </c>
      <c r="D108" s="30" t="str">
        <f>'JULY RAW'!D108&amp;"_"&amp;'JULY RAW'!E108</f>
        <v>RSSEMH11599_Manisha Nishikant Palange</v>
      </c>
      <c r="E108" s="19" t="str">
        <f>'JULY RAW'!G108</f>
        <v>MH</v>
      </c>
      <c r="F108" s="19" t="str">
        <f>'JULY RAW'!H108&amp;" KW"</f>
        <v>3.24 KW</v>
      </c>
      <c r="G108" s="22">
        <f>'JULY RAW'!I108</f>
        <v>0.67222222222222205</v>
      </c>
      <c r="H108" s="21">
        <f>'JULY RAW'!J108</f>
        <v>0.73958333333333304</v>
      </c>
      <c r="I108" s="45" t="str">
        <f t="shared" ref="I108" si="27">INT((H108-G108)*24)&amp;" hrs "&amp;ROUND(MOD((H108-G108)*1440,60),0)&amp;" mins"</f>
        <v>1 hrs 37 mins</v>
      </c>
      <c r="J108" s="40" t="str">
        <f>Table3[[#This Row],[OMS]]</f>
        <v>Uploaded</v>
      </c>
      <c r="K108" s="40" t="str">
        <f>Table3[[#This Row],[AWS]]</f>
        <v>Uploaded</v>
      </c>
      <c r="L108" s="41"/>
    </row>
    <row r="109" spans="1:12" ht="15.75">
      <c r="A109" s="2">
        <f t="shared" si="1"/>
        <v>108</v>
      </c>
      <c r="B109" s="158">
        <v>1</v>
      </c>
      <c r="C109" s="159">
        <f>'JULY RAW'!A109</f>
        <v>45862</v>
      </c>
      <c r="D109" s="160" t="str">
        <f>'JULY RAW'!D109&amp;"_"&amp;'JULY RAW'!E109</f>
        <v>RSSEUP3414_Shiv Shankar lal</v>
      </c>
      <c r="E109" s="161" t="str">
        <f>'JULY RAW'!G109</f>
        <v>UP</v>
      </c>
      <c r="F109" s="161" t="str">
        <f>'JULY RAW'!H109&amp;" KW"</f>
        <v>3.24 KW</v>
      </c>
      <c r="G109" s="162">
        <f>'JULY RAW'!I109</f>
        <v>0.42361111111111099</v>
      </c>
      <c r="H109" s="163">
        <f>'JULY RAW'!J109</f>
        <v>0.47916666666666702</v>
      </c>
      <c r="I109" s="164" t="str">
        <f t="shared" ref="I109" si="28">INT((H109-G109)*24)&amp;" hrs "&amp;ROUND(MOD((H109-G109)*1440,60),0)&amp;" mins"</f>
        <v>1 hrs 20 mins</v>
      </c>
      <c r="J109" s="40" t="str">
        <f>Table3[[#This Row],[OMS]]</f>
        <v>Uploaded</v>
      </c>
      <c r="K109" s="40" t="str">
        <f>Table3[[#This Row],[AWS]]</f>
        <v>Uploaded</v>
      </c>
      <c r="L109" s="41"/>
    </row>
    <row r="110" spans="1:12" ht="15.75">
      <c r="A110" s="2">
        <f t="shared" si="1"/>
        <v>109</v>
      </c>
      <c r="B110" s="158">
        <v>2</v>
      </c>
      <c r="C110" s="159">
        <f>'JULY RAW'!A110</f>
        <v>45862</v>
      </c>
      <c r="D110" s="160" t="str">
        <f>'JULY RAW'!D110&amp;"_"&amp;'JULY RAW'!E110</f>
        <v>LMH56955_Akash Rajesh Daf</v>
      </c>
      <c r="E110" s="161" t="str">
        <f>'JULY RAW'!G110</f>
        <v>MH</v>
      </c>
      <c r="F110" s="161" t="str">
        <f>'JULY RAW'!H110&amp;" KW"</f>
        <v>3.24 KW</v>
      </c>
      <c r="G110" s="162">
        <f>'JULY RAW'!I110</f>
        <v>0.51736111111111105</v>
      </c>
      <c r="H110" s="163">
        <f>'JULY RAW'!J110</f>
        <v>0.54861111111111105</v>
      </c>
      <c r="I110" s="164" t="str">
        <f t="shared" ref="I110" si="29">INT((H110-G110)*24)&amp;" hrs "&amp;ROUND(MOD((H110-G110)*1440,60),0)&amp;" mins"</f>
        <v>0 hrs 45 mins</v>
      </c>
      <c r="J110" s="40" t="str">
        <f>Table3[[#This Row],[OMS]]</f>
        <v>Saved</v>
      </c>
      <c r="K110" s="40" t="str">
        <f>Table3[[#This Row],[AWS]]</f>
        <v>Uploaded</v>
      </c>
      <c r="L110" s="41"/>
    </row>
    <row r="111" spans="1:12" ht="15.75">
      <c r="A111" s="2">
        <f t="shared" si="1"/>
        <v>110</v>
      </c>
      <c r="B111" s="158">
        <v>3</v>
      </c>
      <c r="C111" s="159">
        <f>'JULY RAW'!A111</f>
        <v>45862</v>
      </c>
      <c r="D111" s="160" t="str">
        <f>'JULY RAW'!D111&amp;"_"&amp;'JULY RAW'!E111</f>
        <v>RSSEMH11643_Mohnish Awasthi</v>
      </c>
      <c r="E111" s="161" t="str">
        <f>'JULY RAW'!G111</f>
        <v>MH</v>
      </c>
      <c r="F111" s="161" t="str">
        <f>'JULY RAW'!H111&amp;" KW"</f>
        <v>3.24 KW</v>
      </c>
      <c r="G111" s="162">
        <f>'JULY RAW'!I111</f>
        <v>0.63888888888888895</v>
      </c>
      <c r="H111" s="163">
        <f>'JULY RAW'!J111</f>
        <v>0.73263888888888895</v>
      </c>
      <c r="I111" s="164" t="str">
        <f t="shared" ref="I111" si="30">INT((H111-G111)*24)&amp;" hrs "&amp;ROUND(MOD((H111-G111)*1440,60),0)&amp;" mins"</f>
        <v>2 hrs 15 mins</v>
      </c>
      <c r="J111" s="40" t="str">
        <f>Table3[[#This Row],[OMS]]</f>
        <v>Uploaded</v>
      </c>
      <c r="K111" s="40" t="str">
        <f>Table3[[#This Row],[AWS]]</f>
        <v>Uploaded</v>
      </c>
      <c r="L111" s="41"/>
    </row>
    <row r="112" spans="1:12" ht="15.75">
      <c r="A112" s="2">
        <f t="shared" si="1"/>
        <v>111</v>
      </c>
      <c r="B112" s="158">
        <v>4</v>
      </c>
      <c r="C112" s="159">
        <f>'JULY RAW'!A112</f>
        <v>45862</v>
      </c>
      <c r="D112" s="160" t="str">
        <f>'JULY RAW'!D112&amp;"_"&amp;'JULY RAW'!E112</f>
        <v>RSSEMH11726_Nageshrao Bhojane</v>
      </c>
      <c r="E112" s="161" t="str">
        <f>'JULY RAW'!G112</f>
        <v>MH</v>
      </c>
      <c r="F112" s="161" t="str">
        <f>'JULY RAW'!H112&amp;" KW"</f>
        <v>3.24 KW</v>
      </c>
      <c r="G112" s="162">
        <f>'JULY RAW'!I112</f>
        <v>0.73958333333333304</v>
      </c>
      <c r="H112" s="163">
        <f>'JULY RAW'!J112</f>
        <v>0.78125</v>
      </c>
      <c r="I112" s="164" t="str">
        <f t="shared" ref="I112" si="31">INT((H112-G112)*24)&amp;" hrs "&amp;ROUND(MOD((H112-G112)*1440,60),0)&amp;" mins"</f>
        <v>1 hrs 0 mins</v>
      </c>
      <c r="J112" s="40" t="str">
        <f>Table3[[#This Row],[OMS]]</f>
        <v>Uploaded</v>
      </c>
      <c r="K112" s="40" t="str">
        <f>Table3[[#This Row],[AWS]]</f>
        <v>Uploaded</v>
      </c>
      <c r="L112" s="41"/>
    </row>
    <row r="113" spans="1:12" ht="15.75">
      <c r="A113" s="2">
        <f t="shared" si="1"/>
        <v>112</v>
      </c>
      <c r="B113" s="9">
        <v>1</v>
      </c>
      <c r="C113" s="10">
        <f>'JULY RAW'!A113</f>
        <v>45863</v>
      </c>
      <c r="D113" s="61" t="str">
        <f>'JULY RAW'!D113&amp;"_"&amp;'JULY RAW'!E113</f>
        <v>RSSEUP3416_Umang Gupta</v>
      </c>
      <c r="E113" s="12" t="str">
        <f>'JULY RAW'!G113</f>
        <v>UP</v>
      </c>
      <c r="F113" s="12" t="str">
        <f>'JULY RAW'!H113&amp;" KW"</f>
        <v>4.32 KW</v>
      </c>
      <c r="G113" s="13">
        <f>'JULY RAW'!I113</f>
        <v>0.4513888888888889</v>
      </c>
      <c r="H113" s="14">
        <f>'JULY RAW'!J113</f>
        <v>0</v>
      </c>
      <c r="I113" s="42" t="str">
        <f t="shared" ref="I113" si="32">INT((H113-G113)*24)&amp;" hrs "&amp;ROUND(MOD((H113-G113)*1440,60),0)&amp;" mins"</f>
        <v>-11 hrs 10 mins</v>
      </c>
      <c r="J113" s="40" t="str">
        <f>Table3[[#This Row],[OMS]]</f>
        <v>Uploaded</v>
      </c>
      <c r="K113" s="40" t="str">
        <f>Table3[[#This Row],[AWS]]</f>
        <v>Uploaded</v>
      </c>
      <c r="L113" s="41"/>
    </row>
    <row r="114" spans="1:12" ht="15.75">
      <c r="A114" s="2">
        <f t="shared" si="1"/>
        <v>113</v>
      </c>
      <c r="B114" s="9">
        <v>2</v>
      </c>
      <c r="C114" s="10">
        <f>'JULY RAW'!A114</f>
        <v>45863</v>
      </c>
      <c r="D114" s="61" t="str">
        <f>'JULY RAW'!D114&amp;"_"&amp;'JULY RAW'!E114</f>
        <v>LMH55195_Sudhir Reddy</v>
      </c>
      <c r="E114" s="12" t="str">
        <f>'JULY RAW'!G114</f>
        <v>MH</v>
      </c>
      <c r="F114" s="12" t="str">
        <f>'JULY RAW'!H114&amp;" KW"</f>
        <v>4.32 KW</v>
      </c>
      <c r="G114" s="13">
        <f>'JULY RAW'!I114</f>
        <v>0.45833333333333331</v>
      </c>
      <c r="H114" s="14">
        <f>'JULY RAW'!J114</f>
        <v>0.50694444444444442</v>
      </c>
      <c r="I114" s="42" t="str">
        <f t="shared" ref="I114" si="33">INT((H114-G114)*24)&amp;" hrs "&amp;ROUND(MOD((H114-G114)*1440,60),0)&amp;" mins"</f>
        <v>1 hrs 10 mins</v>
      </c>
      <c r="J114" s="40" t="str">
        <f>Table3[[#This Row],[OMS]]</f>
        <v>Saved</v>
      </c>
      <c r="K114" s="40" t="str">
        <f>Table3[[#This Row],[AWS]]</f>
        <v>Uploaded</v>
      </c>
      <c r="L114" s="41"/>
    </row>
    <row r="115" spans="1:12" ht="15.75">
      <c r="A115" s="2">
        <f t="shared" si="1"/>
        <v>114</v>
      </c>
      <c r="B115" s="9">
        <v>3</v>
      </c>
      <c r="C115" s="10">
        <f>'JULY RAW'!A115</f>
        <v>45863</v>
      </c>
      <c r="D115" s="61" t="str">
        <f>'JULY RAW'!D115&amp;"_"&amp;'JULY RAW'!E115</f>
        <v>RMH26130_VIKAS SHANKAR LONKAR</v>
      </c>
      <c r="E115" s="12" t="str">
        <f>'JULY RAW'!G115</f>
        <v>MH</v>
      </c>
      <c r="F115" s="12" t="str">
        <f>'JULY RAW'!H115&amp;" KW"</f>
        <v>3X3.24 KW</v>
      </c>
      <c r="G115" s="13">
        <f>'JULY RAW'!I115</f>
        <v>0.51388888888888895</v>
      </c>
      <c r="H115" s="14">
        <f>'JULY RAW'!J115</f>
        <v>0.79166666666666663</v>
      </c>
      <c r="I115" s="42" t="str">
        <f t="shared" ref="I115" si="34">INT((H115-G115)*24)&amp;" hrs "&amp;ROUND(MOD((H115-G115)*1440,60),0)&amp;" mins"</f>
        <v>6 hrs 40 mins</v>
      </c>
      <c r="J115" s="40" t="str">
        <f>Table3[[#This Row],[OMS]]</f>
        <v>Saved</v>
      </c>
      <c r="K115" s="40" t="str">
        <f>Table3[[#This Row],[AWS]]</f>
        <v>Uploaded</v>
      </c>
      <c r="L115" s="41"/>
    </row>
    <row r="116" spans="1:12" ht="15.75">
      <c r="A116" s="2">
        <f t="shared" si="1"/>
        <v>115</v>
      </c>
      <c r="B116" s="9">
        <v>4</v>
      </c>
      <c r="C116" s="10">
        <f>'JULY RAW'!A116</f>
        <v>45863</v>
      </c>
      <c r="D116" s="61" t="str">
        <f>'JULY RAW'!D116&amp;"_"&amp;'JULY RAW'!E116</f>
        <v>RSSEMH11692_Rajendra kalaskar</v>
      </c>
      <c r="E116" s="12" t="str">
        <f>'JULY RAW'!G116</f>
        <v>MH</v>
      </c>
      <c r="F116" s="12" t="str">
        <f>'JULY RAW'!H116&amp;" KW"</f>
        <v>4.32 KW</v>
      </c>
      <c r="G116" s="13">
        <f>'JULY RAW'!I116</f>
        <v>0.65277777777777779</v>
      </c>
      <c r="H116" s="14">
        <f>'JULY RAW'!J116</f>
        <v>0.69444444444444453</v>
      </c>
      <c r="I116" s="42" t="str">
        <f t="shared" ref="I116" si="35">INT((H116-G116)*24)&amp;" hrs "&amp;ROUND(MOD((H116-G116)*1440,60),0)&amp;" mins"</f>
        <v>1 hrs 0 mins</v>
      </c>
      <c r="J116" s="40" t="str">
        <f>Table3[[#This Row],[OMS]]</f>
        <v>Uploaded</v>
      </c>
      <c r="K116" s="40" t="str">
        <f>Table3[[#This Row],[AWS]]</f>
        <v>Uploaded</v>
      </c>
      <c r="L116" s="41"/>
    </row>
    <row r="117" spans="1:12" ht="15.75">
      <c r="A117" s="2">
        <f t="shared" si="1"/>
        <v>116</v>
      </c>
      <c r="B117" s="9">
        <v>5</v>
      </c>
      <c r="C117" s="10">
        <f>'JULY RAW'!A117</f>
        <v>45863</v>
      </c>
      <c r="D117" s="61" t="str">
        <f>'JULY RAW'!D117&amp;"_"&amp;'JULY RAW'!E117</f>
        <v>LMH56828_Wasim kamar sayyed</v>
      </c>
      <c r="E117" s="12" t="str">
        <f>'JULY RAW'!G117</f>
        <v>MH</v>
      </c>
      <c r="F117" s="12" t="str">
        <f>'JULY RAW'!H117&amp;" KW"</f>
        <v>4.32 KW</v>
      </c>
      <c r="G117" s="13">
        <f>'JULY RAW'!I117</f>
        <v>0.71180555555555547</v>
      </c>
      <c r="H117" s="14">
        <f>'JULY RAW'!J117</f>
        <v>0.74652777777777779</v>
      </c>
      <c r="I117" s="42" t="str">
        <f t="shared" ref="I117" si="36">INT((H117-G117)*24)&amp;" hrs "&amp;ROUND(MOD((H117-G117)*1440,60),0)&amp;" mins"</f>
        <v>0 hrs 50 mins</v>
      </c>
      <c r="J117" s="40" t="str">
        <f>Table3[[#This Row],[OMS]]</f>
        <v>Saved</v>
      </c>
      <c r="K117" s="40" t="str">
        <f>Table3[[#This Row],[AWS]]</f>
        <v>Uploaded</v>
      </c>
      <c r="L117" s="41"/>
    </row>
    <row r="118" spans="1:12" ht="15.75">
      <c r="A118" s="2">
        <f t="shared" si="1"/>
        <v>117</v>
      </c>
      <c r="B118" s="9">
        <v>6</v>
      </c>
      <c r="C118" s="10">
        <f>'JULY RAW'!A118</f>
        <v>45863</v>
      </c>
      <c r="D118" s="61" t="str">
        <f>'JULY RAW'!D118&amp;"_"&amp;'JULY RAW'!E118</f>
        <v>RSSEMP9250_Savita Singh</v>
      </c>
      <c r="E118" s="12" t="str">
        <f>'JULY RAW'!G118</f>
        <v>MP</v>
      </c>
      <c r="F118" s="12" t="str">
        <f>'JULY RAW'!H118&amp;" KW"</f>
        <v>2.7 KW</v>
      </c>
      <c r="G118" s="13">
        <f>'JULY RAW'!I118</f>
        <v>0.75</v>
      </c>
      <c r="H118" s="14">
        <f>'JULY RAW'!J118</f>
        <v>0.79166666666666663</v>
      </c>
      <c r="I118" s="42" t="str">
        <f t="shared" ref="I118" si="37">INT((H118-G118)*24)&amp;" hrs "&amp;ROUND(MOD((H118-G118)*1440,60),0)&amp;" mins"</f>
        <v>0 hrs 60 mins</v>
      </c>
      <c r="J118" s="40" t="str">
        <f>Table3[[#This Row],[OMS]]</f>
        <v>Uploaded</v>
      </c>
      <c r="K118" s="40" t="str">
        <f>Table3[[#This Row],[AWS]]</f>
        <v>Uploaded</v>
      </c>
      <c r="L118" s="41"/>
    </row>
    <row r="119" spans="1:12" ht="15.75">
      <c r="A119" s="2">
        <f t="shared" si="1"/>
        <v>118</v>
      </c>
      <c r="B119" s="158">
        <v>1</v>
      </c>
      <c r="C119" s="159">
        <f>'JULY RAW'!A119</f>
        <v>45864</v>
      </c>
      <c r="D119" s="160" t="str">
        <f>'JULY RAW'!D119&amp;"_"&amp;'JULY RAW'!E119</f>
        <v>LMH57249_Pravin Mate</v>
      </c>
      <c r="E119" s="161" t="str">
        <f>'JULY RAW'!G119</f>
        <v>MH</v>
      </c>
      <c r="F119" s="161" t="str">
        <f>'JULY RAW'!H119&amp;" KW"</f>
        <v>3.24 KW</v>
      </c>
      <c r="G119" s="162">
        <f>'JULY RAW'!I119</f>
        <v>0.57291666666666663</v>
      </c>
      <c r="H119" s="163">
        <f>'JULY RAW'!J119</f>
        <v>0.625</v>
      </c>
      <c r="I119" s="164" t="str">
        <f t="shared" ref="I119" si="38">INT((H119-G119)*24)&amp;" hrs "&amp;ROUND(MOD((H119-G119)*1440,60),0)&amp;" mins"</f>
        <v>1 hrs 15 mins</v>
      </c>
      <c r="J119" s="40" t="str">
        <f>Table3[[#This Row],[OMS]]</f>
        <v>Saved</v>
      </c>
      <c r="K119" s="40" t="str">
        <f>Table3[[#This Row],[AWS]]</f>
        <v>Uploaded</v>
      </c>
      <c r="L119" s="41"/>
    </row>
    <row r="120" spans="1:12" ht="15.75">
      <c r="A120" s="2">
        <f t="shared" si="1"/>
        <v>119</v>
      </c>
      <c r="B120" s="158">
        <v>2</v>
      </c>
      <c r="C120" s="159">
        <f>'JULY RAW'!A120</f>
        <v>45864</v>
      </c>
      <c r="D120" s="160" t="str">
        <f>'JULY RAW'!D120&amp;"_"&amp;'JULY RAW'!E120</f>
        <v>RMH26086_Uday Sonar</v>
      </c>
      <c r="E120" s="161" t="str">
        <f>'JULY RAW'!G120</f>
        <v>MH</v>
      </c>
      <c r="F120" s="161" t="str">
        <f>'JULY RAW'!H120&amp;" KW"</f>
        <v>2.16 KW</v>
      </c>
      <c r="G120" s="162">
        <f>'JULY RAW'!I120</f>
        <v>0.72916666666666663</v>
      </c>
      <c r="H120" s="163">
        <f>'JULY RAW'!J120</f>
        <v>0.77777777777777779</v>
      </c>
      <c r="I120" s="164" t="str">
        <f t="shared" ref="I120" si="39">INT((H120-G120)*24)&amp;" hrs "&amp;ROUND(MOD((H120-G120)*1440,60),0)&amp;" mins"</f>
        <v>1 hrs 10 mins</v>
      </c>
      <c r="J120" s="40" t="str">
        <f>Table3[[#This Row],[OMS]]</f>
        <v>Saved</v>
      </c>
      <c r="K120" s="40" t="str">
        <f>Table3[[#This Row],[AWS]]</f>
        <v>Uploaded</v>
      </c>
      <c r="L120" s="41"/>
    </row>
    <row r="121" spans="1:12" ht="15.75">
      <c r="A121" s="2">
        <f t="shared" si="1"/>
        <v>120</v>
      </c>
      <c r="B121" s="180">
        <v>1</v>
      </c>
      <c r="C121" s="181">
        <f>'JULY RAW'!A121</f>
        <v>45866</v>
      </c>
      <c r="D121" s="182" t="str">
        <f>'JULY RAW'!D121&amp;"_"&amp;'JULY RAW'!E121</f>
        <v>RSSEMH11770_Ravindra lohe</v>
      </c>
      <c r="E121" s="183" t="str">
        <f>'JULY RAW'!G121</f>
        <v>MH</v>
      </c>
      <c r="F121" s="183" t="str">
        <f>'JULY RAW'!H121&amp;" KW"</f>
        <v>8.1 KW</v>
      </c>
      <c r="G121" s="184">
        <f>'JULY RAW'!I121</f>
        <v>0.44444444444444442</v>
      </c>
      <c r="H121" s="185">
        <f>'JULY RAW'!J121</f>
        <v>0.55208333333333337</v>
      </c>
      <c r="I121" s="186" t="str">
        <f t="shared" ref="I121" si="40">INT((H121-G121)*24)&amp;" hrs "&amp;ROUND(MOD((H121-G121)*1440,60),0)&amp;" mins"</f>
        <v>2 hrs 35 mins</v>
      </c>
      <c r="J121" s="40" t="str">
        <f>Table3[[#This Row],[OMS]]</f>
        <v>Uploaded</v>
      </c>
      <c r="K121" s="40" t="str">
        <f>Table3[[#This Row],[AWS]]</f>
        <v>Uploaded</v>
      </c>
      <c r="L121" s="41"/>
    </row>
    <row r="122" spans="1:12" ht="15.75">
      <c r="A122" s="2">
        <f t="shared" si="1"/>
        <v>121</v>
      </c>
      <c r="B122" s="180">
        <v>2</v>
      </c>
      <c r="C122" s="181">
        <f>'JULY RAW'!A122</f>
        <v>45866</v>
      </c>
      <c r="D122" s="182" t="str">
        <f>'JULY RAW'!D122&amp;"_"&amp;'JULY RAW'!E122</f>
        <v>LMH57945_Sunil Kshirsagar</v>
      </c>
      <c r="E122" s="183" t="str">
        <f>'JULY RAW'!G122</f>
        <v>MH</v>
      </c>
      <c r="F122" s="183" t="str">
        <f>'JULY RAW'!H122&amp;" KW"</f>
        <v>3.24 KW</v>
      </c>
      <c r="G122" s="184">
        <f>'JULY RAW'!I122</f>
        <v>0.5</v>
      </c>
      <c r="H122" s="185">
        <f>'JULY RAW'!J122</f>
        <v>0.54861111111111105</v>
      </c>
      <c r="I122" s="186" t="str">
        <f t="shared" ref="I122" si="41">INT((H122-G122)*24)&amp;" hrs "&amp;ROUND(MOD((H122-G122)*1440,60),0)&amp;" mins"</f>
        <v>1 hrs 10 mins</v>
      </c>
      <c r="J122" s="40" t="str">
        <f>Table3[[#This Row],[OMS]]</f>
        <v>Saved</v>
      </c>
      <c r="K122" s="40" t="str">
        <f>Table3[[#This Row],[AWS]]</f>
        <v>Uploaded</v>
      </c>
      <c r="L122" s="41"/>
    </row>
    <row r="123" spans="1:12" ht="15.75">
      <c r="A123" s="2">
        <f t="shared" si="1"/>
        <v>122</v>
      </c>
      <c r="B123" s="180">
        <v>3</v>
      </c>
      <c r="C123" s="181">
        <f>'JULY RAW'!A123</f>
        <v>45866</v>
      </c>
      <c r="D123" s="182" t="str">
        <f>'JULY RAW'!D123&amp;"_"&amp;'JULY RAW'!E123</f>
        <v>RMH26068_Surekha patil</v>
      </c>
      <c r="E123" s="183" t="str">
        <f>'JULY RAW'!G123</f>
        <v>MH</v>
      </c>
      <c r="F123" s="183" t="str">
        <f>'JULY RAW'!H123&amp;" KW"</f>
        <v>2.7 KW</v>
      </c>
      <c r="G123" s="184">
        <f>'JULY RAW'!I123</f>
        <v>0.59027777777777779</v>
      </c>
      <c r="H123" s="185">
        <f>'JULY RAW'!J123</f>
        <v>0.64930555555555558</v>
      </c>
      <c r="I123" s="186" t="str">
        <f t="shared" ref="I123" si="42">INT((H123-G123)*24)&amp;" hrs "&amp;ROUND(MOD((H123-G123)*1440,60),0)&amp;" mins"</f>
        <v>1 hrs 25 mins</v>
      </c>
      <c r="J123" s="40" t="str">
        <f>Table3[[#This Row],[OMS]]</f>
        <v>Saved</v>
      </c>
      <c r="K123" s="40" t="str">
        <f>Table3[[#This Row],[AWS]]</f>
        <v>Uploaded</v>
      </c>
      <c r="L123" s="41"/>
    </row>
    <row r="124" spans="1:12" ht="15.75">
      <c r="A124" s="2">
        <f t="shared" si="1"/>
        <v>123</v>
      </c>
      <c r="B124" s="180">
        <v>4</v>
      </c>
      <c r="C124" s="181">
        <f>'JULY RAW'!A124</f>
        <v>45866</v>
      </c>
      <c r="D124" s="182" t="str">
        <f>'JULY RAW'!D124&amp;"_"&amp;'JULY RAW'!E124</f>
        <v>LDL7234_Virender Kumar Gupta</v>
      </c>
      <c r="E124" s="183" t="str">
        <f>'JULY RAW'!G124</f>
        <v>DL</v>
      </c>
      <c r="F124" s="183" t="str">
        <f>'JULY RAW'!H124&amp;" KW"</f>
        <v>8.1 KW</v>
      </c>
      <c r="G124" s="184">
        <f>'JULY RAW'!I124</f>
        <v>0.65277777777777779</v>
      </c>
      <c r="H124" s="185">
        <f>'JULY RAW'!J124</f>
        <v>0.70486111111111116</v>
      </c>
      <c r="I124" s="186" t="str">
        <f t="shared" ref="I124" si="43">INT((H124-G124)*24)&amp;" hrs "&amp;ROUND(MOD((H124-G124)*1440,60),0)&amp;" mins"</f>
        <v>1 hrs 15 mins</v>
      </c>
      <c r="J124" s="40" t="str">
        <f>Table3[[#This Row],[OMS]]</f>
        <v>Saved</v>
      </c>
      <c r="K124" s="40" t="str">
        <f>Table3[[#This Row],[AWS]]</f>
        <v>Uploaded</v>
      </c>
      <c r="L124" s="41"/>
    </row>
    <row r="125" spans="1:12" ht="15.75">
      <c r="A125" s="2">
        <f t="shared" si="1"/>
        <v>124</v>
      </c>
      <c r="B125" s="180">
        <v>5</v>
      </c>
      <c r="C125" s="181">
        <f>'JULY RAW'!A125</f>
        <v>45866</v>
      </c>
      <c r="D125" s="182" t="str">
        <f>'JULY RAW'!D125&amp;"_"&amp;'JULY RAW'!E125</f>
        <v>RMH26290_Vitthal Chame</v>
      </c>
      <c r="E125" s="183" t="str">
        <f>'JULY RAW'!G125</f>
        <v>MH</v>
      </c>
      <c r="F125" s="183" t="str">
        <f>'JULY RAW'!H125&amp;" KW"</f>
        <v>6.48 KW</v>
      </c>
      <c r="G125" s="184">
        <f>'JULY RAW'!I125</f>
        <v>0.71180555555555547</v>
      </c>
      <c r="H125" s="185">
        <f>'JULY RAW'!J125</f>
        <v>0</v>
      </c>
      <c r="I125" s="186" t="str">
        <f t="shared" ref="I125" si="44">INT((H125-G125)*24)&amp;" hrs "&amp;ROUND(MOD((H125-G125)*1440,60),0)&amp;" mins"</f>
        <v>-18 hrs 55 mins</v>
      </c>
      <c r="J125" s="40" t="str">
        <f>Table3[[#This Row],[OMS]]</f>
        <v>HOLD</v>
      </c>
      <c r="K125" s="40" t="str">
        <f>Table3[[#This Row],[AWS]]</f>
        <v>HOLD</v>
      </c>
      <c r="L125" s="41"/>
    </row>
    <row r="126" spans="1:12" ht="15.75">
      <c r="A126" s="2">
        <f t="shared" si="1"/>
        <v>125</v>
      </c>
      <c r="B126" s="180">
        <v>6</v>
      </c>
      <c r="C126" s="181">
        <f>'JULY RAW'!A126</f>
        <v>45866</v>
      </c>
      <c r="D126" s="182" t="str">
        <f>'JULY RAW'!D126&amp;"_"&amp;'JULY RAW'!E126</f>
        <v>RMH26137_KOMAL KIRAN BURBURE</v>
      </c>
      <c r="E126" s="183" t="str">
        <f>'JULY RAW'!G126</f>
        <v>MH</v>
      </c>
      <c r="F126" s="183" t="str">
        <f>'JULY RAW'!H126&amp;" KW"</f>
        <v>8.64 KW</v>
      </c>
      <c r="G126" s="184">
        <f>'JULY RAW'!I126</f>
        <v>0.72222222222222221</v>
      </c>
      <c r="H126" s="185">
        <f>'JULY RAW'!J126</f>
        <v>0.75</v>
      </c>
      <c r="I126" s="186" t="str">
        <f t="shared" ref="I126" si="45">INT((H126-G126)*24)&amp;" hrs "&amp;ROUND(MOD((H126-G126)*1440,60),0)&amp;" mins"</f>
        <v>0 hrs 40 mins</v>
      </c>
      <c r="J126" s="40" t="str">
        <f>Table3[[#This Row],[OMS]]</f>
        <v>HOLD</v>
      </c>
      <c r="K126" s="40" t="str">
        <f>Table3[[#This Row],[AWS]]</f>
        <v>Uploaded</v>
      </c>
      <c r="L126" s="41"/>
    </row>
    <row r="127" spans="1:12" ht="15.75">
      <c r="A127" s="2">
        <f t="shared" si="1"/>
        <v>126</v>
      </c>
      <c r="B127" s="187">
        <v>1</v>
      </c>
      <c r="C127" s="188">
        <f>'JULY RAW'!A127</f>
        <v>45867</v>
      </c>
      <c r="D127" s="189" t="str">
        <f>'JULY RAW'!D127&amp;"_"&amp;'JULY RAW'!E127</f>
        <v>LMH57714_Pankaj Pagar</v>
      </c>
      <c r="E127" s="190" t="str">
        <f>'JULY RAW'!G127</f>
        <v>MH</v>
      </c>
      <c r="F127" s="190" t="str">
        <f>'JULY RAW'!H127&amp;" KW"</f>
        <v>4.32 KW</v>
      </c>
      <c r="G127" s="191">
        <f>'JULY RAW'!I127</f>
        <v>0.4465277777777778</v>
      </c>
      <c r="H127" s="192">
        <f>'JULY RAW'!J127</f>
        <v>0.4826388888888889</v>
      </c>
      <c r="I127" s="193" t="str">
        <f t="shared" ref="I127" si="46">INT((H127-G127)*24)&amp;" hrs "&amp;ROUND(MOD((H127-G127)*1440,60),0)&amp;" mins"</f>
        <v>0 hrs 52 mins</v>
      </c>
      <c r="J127" s="40" t="str">
        <f>Table3[[#This Row],[OMS]]</f>
        <v>Saved</v>
      </c>
      <c r="K127" s="40" t="str">
        <f>Table3[[#This Row],[AWS]]</f>
        <v>Uploaded</v>
      </c>
      <c r="L127" s="41"/>
    </row>
    <row r="128" spans="1:12" ht="15.75">
      <c r="A128" s="2">
        <f t="shared" si="1"/>
        <v>127</v>
      </c>
      <c r="B128" s="187">
        <v>2</v>
      </c>
      <c r="C128" s="188">
        <f>'JULY RAW'!A128</f>
        <v>45867</v>
      </c>
      <c r="D128" s="189" t="str">
        <f>'JULY RAW'!D128&amp;"_"&amp;'JULY RAW'!E128</f>
        <v>LMH57850_ph jamadar</v>
      </c>
      <c r="E128" s="190" t="str">
        <f>'JULY RAW'!G128</f>
        <v>MH</v>
      </c>
      <c r="F128" s="190" t="str">
        <f>'JULY RAW'!H128&amp;" KW"</f>
        <v>3.24 KW</v>
      </c>
      <c r="G128" s="191">
        <f>'JULY RAW'!I128</f>
        <v>0.4861111111111111</v>
      </c>
      <c r="H128" s="192">
        <f>'JULY RAW'!J128</f>
        <v>0.50694444444444442</v>
      </c>
      <c r="I128" s="193" t="str">
        <f t="shared" ref="I128" si="47">INT((H128-G128)*24)&amp;" hrs "&amp;ROUND(MOD((H128-G128)*1440,60),0)&amp;" mins"</f>
        <v>0 hrs 30 mins</v>
      </c>
      <c r="J128" s="40" t="str">
        <f>Table3[[#This Row],[OMS]]</f>
        <v>Saved</v>
      </c>
      <c r="K128" s="40" t="str">
        <f>Table3[[#This Row],[AWS]]</f>
        <v>Uploaded</v>
      </c>
      <c r="L128" s="41"/>
    </row>
    <row r="129" spans="1:12" ht="15.75">
      <c r="A129" s="2">
        <f t="shared" si="1"/>
        <v>128</v>
      </c>
      <c r="B129" s="187">
        <v>3</v>
      </c>
      <c r="C129" s="188">
        <f>'JULY RAW'!A129</f>
        <v>45867</v>
      </c>
      <c r="D129" s="189" t="str">
        <f>'JULY RAW'!D129&amp;"_"&amp;'JULY RAW'!E129</f>
        <v>RSSEMH11721_Rohini deore</v>
      </c>
      <c r="E129" s="190" t="str">
        <f>'JULY RAW'!G129</f>
        <v>MH</v>
      </c>
      <c r="F129" s="190" t="str">
        <f>'JULY RAW'!H129&amp;" KW"</f>
        <v>2.16 KW</v>
      </c>
      <c r="G129" s="191">
        <f>'JULY RAW'!I129</f>
        <v>0.51388888888888895</v>
      </c>
      <c r="H129" s="192">
        <f>'JULY RAW'!J129</f>
        <v>0.77777777777777779</v>
      </c>
      <c r="I129" s="193" t="str">
        <f t="shared" ref="I129" si="48">INT((H129-G129)*24)&amp;" hrs "&amp;ROUND(MOD((H129-G129)*1440,60),0)&amp;" mins"</f>
        <v>6 hrs 20 mins</v>
      </c>
      <c r="J129" s="40" t="str">
        <f>Table3[[#This Row],[OMS]]</f>
        <v>Uploaded</v>
      </c>
      <c r="K129" s="40" t="str">
        <f>Table3[[#This Row],[AWS]]</f>
        <v>Uploaded</v>
      </c>
      <c r="L129" s="41"/>
    </row>
    <row r="130" spans="1:12" ht="15.75">
      <c r="A130" s="2">
        <f t="shared" si="1"/>
        <v>129</v>
      </c>
      <c r="B130" s="187">
        <v>4</v>
      </c>
      <c r="C130" s="188">
        <f>'JULY RAW'!A130</f>
        <v>45867</v>
      </c>
      <c r="D130" s="189" t="str">
        <f>'JULY RAW'!D130&amp;"_"&amp;'JULY RAW'!E130</f>
        <v>RMH26235_Kanta Belure</v>
      </c>
      <c r="E130" s="190" t="str">
        <f>'JULY RAW'!G130</f>
        <v>MH</v>
      </c>
      <c r="F130" s="190" t="str">
        <f>'JULY RAW'!H130&amp;" KW"</f>
        <v>4.32 KW</v>
      </c>
      <c r="G130" s="191">
        <f>'JULY RAW'!I130</f>
        <v>0.57777777777777783</v>
      </c>
      <c r="H130" s="192">
        <f>'JULY RAW'!J130</f>
        <v>0.62152777777777779</v>
      </c>
      <c r="I130" s="193" t="str">
        <f t="shared" ref="I130" si="49">INT((H130-G130)*24)&amp;" hrs "&amp;ROUND(MOD((H130-G130)*1440,60),0)&amp;" mins"</f>
        <v>1 hrs 3 mins</v>
      </c>
      <c r="J130" s="40" t="str">
        <f>Table3[[#This Row],[OMS]]</f>
        <v>Saved</v>
      </c>
      <c r="K130" s="40" t="str">
        <f>Table3[[#This Row],[AWS]]</f>
        <v>Uploaded</v>
      </c>
      <c r="L130" s="41"/>
    </row>
    <row r="131" spans="1:12" ht="15.75">
      <c r="A131" s="2">
        <f t="shared" si="1"/>
        <v>130</v>
      </c>
      <c r="B131" s="187">
        <v>5</v>
      </c>
      <c r="C131" s="188">
        <f>'JULY RAW'!A131</f>
        <v>45867</v>
      </c>
      <c r="D131" s="189" t="str">
        <f>'JULY RAW'!D131&amp;"_"&amp;'JULY RAW'!E131</f>
        <v>LMH33107_prabhakar more</v>
      </c>
      <c r="E131" s="190" t="str">
        <f>'JULY RAW'!G131</f>
        <v>MH</v>
      </c>
      <c r="F131" s="190" t="str">
        <f>'JULY RAW'!H131&amp;" KW"</f>
        <v>4.32 KW</v>
      </c>
      <c r="G131" s="191">
        <f>'JULY RAW'!I131</f>
        <v>0.62708333333333333</v>
      </c>
      <c r="H131" s="192">
        <f>'JULY RAW'!J131</f>
        <v>0.6875</v>
      </c>
      <c r="I131" s="193" t="str">
        <f t="shared" ref="I131" si="50">INT((H131-G131)*24)&amp;" hrs "&amp;ROUND(MOD((H131-G131)*1440,60),0)&amp;" mins"</f>
        <v>1 hrs 27 mins</v>
      </c>
      <c r="J131" s="40" t="str">
        <f>Table3[[#This Row],[OMS]]</f>
        <v>Saved</v>
      </c>
      <c r="K131" s="40" t="str">
        <f>Table3[[#This Row],[AWS]]</f>
        <v>Uploaded</v>
      </c>
      <c r="L131" s="41"/>
    </row>
    <row r="132" spans="1:12" ht="15.75">
      <c r="A132" s="2">
        <f t="shared" si="1"/>
        <v>131</v>
      </c>
      <c r="B132" s="158">
        <v>5</v>
      </c>
      <c r="C132" s="159">
        <f>'JULY RAW'!A132</f>
        <v>45868</v>
      </c>
      <c r="D132" s="160" t="str">
        <f>'JULY RAW'!D132&amp;"_"&amp;'JULY RAW'!E132</f>
        <v>LMH54573_NIBIIN THOMAS PILLAYI</v>
      </c>
      <c r="E132" s="161" t="str">
        <f>'JULY RAW'!G132</f>
        <v>MH</v>
      </c>
      <c r="F132" s="161" t="str">
        <f>'JULY RAW'!H132&amp;" KW"</f>
        <v>4.32 KW</v>
      </c>
      <c r="G132" s="162">
        <f>'JULY RAW'!I132</f>
        <v>0.44097222222222227</v>
      </c>
      <c r="H132" s="163">
        <f>'JULY RAW'!J132</f>
        <v>0.47569444444444442</v>
      </c>
      <c r="I132" s="164" t="str">
        <f t="shared" ref="I132" si="51">INT((H132-G132)*24)&amp;" hrs "&amp;ROUND(MOD((H132-G132)*1440,60),0)&amp;" mins"</f>
        <v>0 hrs 50 mins</v>
      </c>
      <c r="J132" s="40" t="str">
        <f>Table3[[#This Row],[OMS]]</f>
        <v>Saved</v>
      </c>
      <c r="K132" s="40" t="str">
        <f>Table3[[#This Row],[AWS]]</f>
        <v>Uploaded</v>
      </c>
      <c r="L132" s="41"/>
    </row>
    <row r="133" spans="1:12" ht="15.75">
      <c r="A133" s="2">
        <f t="shared" si="1"/>
        <v>132</v>
      </c>
      <c r="B133" s="158">
        <v>5</v>
      </c>
      <c r="C133" s="159">
        <f>'JULY RAW'!A133</f>
        <v>45868</v>
      </c>
      <c r="D133" s="160" t="str">
        <f>'JULY RAW'!D133&amp;"_"&amp;'JULY RAW'!E133</f>
        <v>RSSEMH11695_Ashwin Tarle</v>
      </c>
      <c r="E133" s="161" t="str">
        <f>'JULY RAW'!G133</f>
        <v>MH</v>
      </c>
      <c r="F133" s="161" t="str">
        <f>'JULY RAW'!H133&amp;" KW"</f>
        <v>3.24 KW</v>
      </c>
      <c r="G133" s="162">
        <f>'JULY RAW'!I133</f>
        <v>0.48194444444444445</v>
      </c>
      <c r="H133" s="163">
        <f>'JULY RAW'!J133</f>
        <v>0.79027777777777775</v>
      </c>
      <c r="I133" s="164" t="str">
        <f t="shared" ref="I133" si="52">INT((H133-G133)*24)&amp;" hrs "&amp;ROUND(MOD((H133-G133)*1440,60),0)&amp;" mins"</f>
        <v>7 hrs 24 mins</v>
      </c>
      <c r="J133" s="40" t="str">
        <f>Table3[[#This Row],[OMS]]</f>
        <v>Uploaded</v>
      </c>
      <c r="K133" s="40" t="str">
        <f>Table3[[#This Row],[AWS]]</f>
        <v>Uploaded</v>
      </c>
      <c r="L133" s="41"/>
    </row>
    <row r="134" spans="1:12" ht="15.75">
      <c r="A134" s="2">
        <f t="shared" si="1"/>
        <v>133</v>
      </c>
      <c r="B134" s="158">
        <v>5</v>
      </c>
      <c r="C134" s="159">
        <f>'JULY RAW'!A134</f>
        <v>45868</v>
      </c>
      <c r="D134" s="160" t="str">
        <f>'JULY RAW'!D134&amp;"_"&amp;'JULY RAW'!E134</f>
        <v>RMH25824_Ashok Gaikwad</v>
      </c>
      <c r="E134" s="161" t="str">
        <f>'JULY RAW'!G134</f>
        <v>MH</v>
      </c>
      <c r="F134" s="161" t="str">
        <f>'JULY RAW'!H134&amp;" KW"</f>
        <v>3.24 KW</v>
      </c>
      <c r="G134" s="162">
        <f>'JULY RAW'!I134</f>
        <v>0.5</v>
      </c>
      <c r="H134" s="163">
        <f>'JULY RAW'!J134</f>
        <v>0.53125</v>
      </c>
      <c r="I134" s="164" t="str">
        <f t="shared" ref="I134" si="53">INT((H134-G134)*24)&amp;" hrs "&amp;ROUND(MOD((H134-G134)*1440,60),0)&amp;" mins"</f>
        <v>0 hrs 45 mins</v>
      </c>
      <c r="J134" s="40" t="str">
        <f>Table3[[#This Row],[OMS]]</f>
        <v>Saved</v>
      </c>
      <c r="K134" s="40" t="str">
        <f>Table3[[#This Row],[AWS]]</f>
        <v>Uploaded</v>
      </c>
      <c r="L134" s="41"/>
    </row>
    <row r="135" spans="1:12" ht="15.75">
      <c r="A135" s="2">
        <f t="shared" si="1"/>
        <v>134</v>
      </c>
      <c r="B135" s="158">
        <v>5</v>
      </c>
      <c r="C135" s="159">
        <f>'JULY RAW'!A135</f>
        <v>45868</v>
      </c>
      <c r="D135" s="160" t="str">
        <f>'JULY RAW'!D135&amp;"_"&amp;'JULY RAW'!E135</f>
        <v>RMH3803_Jitu</v>
      </c>
      <c r="E135" s="161" t="str">
        <f>'JULY RAW'!G135</f>
        <v>MH</v>
      </c>
      <c r="F135" s="161" t="str">
        <f>'JULY RAW'!H135&amp;" KW"</f>
        <v>6.48 KW</v>
      </c>
      <c r="G135" s="162">
        <f>'JULY RAW'!I135</f>
        <v>0.57638888888888895</v>
      </c>
      <c r="H135" s="163">
        <f>'JULY RAW'!J135</f>
        <v>0.625</v>
      </c>
      <c r="I135" s="164" t="str">
        <f t="shared" ref="I135" si="54">INT((H135-G135)*24)&amp;" hrs "&amp;ROUND(MOD((H135-G135)*1440,60),0)&amp;" mins"</f>
        <v>1 hrs 10 mins</v>
      </c>
      <c r="J135" s="40" t="str">
        <f>Table3[[#This Row],[OMS]]</f>
        <v>Saved</v>
      </c>
      <c r="K135" s="40" t="str">
        <f>Table3[[#This Row],[AWS]]</f>
        <v>Uploaded</v>
      </c>
      <c r="L135" s="41"/>
    </row>
    <row r="136" spans="1:12" ht="15.75">
      <c r="A136" s="2">
        <f t="shared" si="1"/>
        <v>135</v>
      </c>
      <c r="B136" s="158">
        <v>5</v>
      </c>
      <c r="C136" s="159">
        <f>'JULY RAW'!A136</f>
        <v>45868</v>
      </c>
      <c r="D136" s="160" t="str">
        <f>'JULY RAW'!D136&amp;"_"&amp;'JULY RAW'!E136</f>
        <v>RSSEUP3490_R K Singh</v>
      </c>
      <c r="E136" s="161" t="str">
        <f>'JULY RAW'!G136</f>
        <v>UP</v>
      </c>
      <c r="F136" s="161" t="str">
        <f>'JULY RAW'!H136&amp;" KW"</f>
        <v>3.78 KW</v>
      </c>
      <c r="G136" s="162">
        <f>'JULY RAW'!I136</f>
        <v>0.72222222222222221</v>
      </c>
      <c r="H136" s="163">
        <f>'JULY RAW'!J136</f>
        <v>0.77777777777777779</v>
      </c>
      <c r="I136" s="164" t="str">
        <f t="shared" ref="I136" si="55">INT((H136-G136)*24)&amp;" hrs "&amp;ROUND(MOD((H136-G136)*1440,60),0)&amp;" mins"</f>
        <v>1 hrs 20 mins</v>
      </c>
      <c r="J136" s="40" t="str">
        <f>Table3[[#This Row],[OMS]]</f>
        <v>Uploaded</v>
      </c>
      <c r="K136" s="40" t="str">
        <f>Table3[[#This Row],[AWS]]</f>
        <v>Uploaded</v>
      </c>
      <c r="L136" s="41"/>
    </row>
    <row r="137" spans="1:12" ht="15.75">
      <c r="A137" s="2">
        <f t="shared" si="1"/>
        <v>136</v>
      </c>
      <c r="B137" s="180">
        <v>5</v>
      </c>
      <c r="C137" s="181">
        <f>'JULY RAW'!A137</f>
        <v>45869</v>
      </c>
      <c r="D137" s="182" t="str">
        <f>'JULY RAW'!D137&amp;"_"&amp;'JULY RAW'!E137</f>
        <v>LMH56907_Rakesh M</v>
      </c>
      <c r="E137" s="183" t="str">
        <f>'JULY RAW'!G137</f>
        <v>MH</v>
      </c>
      <c r="F137" s="183" t="str">
        <f>'JULY RAW'!H137&amp;" KW"</f>
        <v>4.32 KW</v>
      </c>
      <c r="G137" s="184">
        <f>'JULY RAW'!I137</f>
        <v>0.48958333333333331</v>
      </c>
      <c r="H137" s="185">
        <f>'JULY RAW'!J137</f>
        <v>0.52083333333333337</v>
      </c>
      <c r="I137" s="186" t="str">
        <f t="shared" ref="I137" si="56">INT((H137-G137)*24)&amp;" hrs "&amp;ROUND(MOD((H137-G137)*1440,60),0)&amp;" mins"</f>
        <v>0 hrs 45 mins</v>
      </c>
      <c r="J137" s="40" t="str">
        <f>Table3[[#This Row],[OMS]]</f>
        <v>Saved</v>
      </c>
      <c r="K137" s="40" t="str">
        <f>Table3[[#This Row],[AWS]]</f>
        <v>Uploaded</v>
      </c>
      <c r="L137" s="41"/>
    </row>
    <row r="138" spans="1:12" ht="15.75">
      <c r="A138" s="2">
        <f t="shared" si="1"/>
        <v>137</v>
      </c>
      <c r="B138" s="180">
        <v>5</v>
      </c>
      <c r="C138" s="181">
        <f>'JULY RAW'!A138</f>
        <v>45869</v>
      </c>
      <c r="D138" s="182" t="str">
        <f>'JULY RAW'!D138&amp;"_"&amp;'JULY RAW'!E138</f>
        <v>RMH26460_RAJASHREE SHRIKANT PATIL</v>
      </c>
      <c r="E138" s="183" t="str">
        <f>'JULY RAW'!G138</f>
        <v>MH</v>
      </c>
      <c r="F138" s="183" t="str">
        <f>'JULY RAW'!H138&amp;" KW"</f>
        <v>5.4 KW</v>
      </c>
      <c r="G138" s="184">
        <f>'JULY RAW'!I138</f>
        <v>0.57847222222222217</v>
      </c>
      <c r="H138" s="185">
        <f>'JULY RAW'!J138</f>
        <v>0.61805555555555558</v>
      </c>
      <c r="I138" s="186" t="str">
        <f t="shared" ref="I138" si="57">INT((H138-G138)*24)&amp;" hrs "&amp;ROUND(MOD((H138-G138)*1440,60),0)&amp;" mins"</f>
        <v>0 hrs 57 mins</v>
      </c>
      <c r="J138" s="40" t="str">
        <f>Table3[[#This Row],[OMS]]</f>
        <v>Saved</v>
      </c>
      <c r="K138" s="40" t="str">
        <f>Table3[[#This Row],[AWS]]</f>
        <v>Uploaded</v>
      </c>
      <c r="L138" s="41"/>
    </row>
    <row r="139" spans="1:12" ht="15.75">
      <c r="A139" s="2">
        <f t="shared" si="1"/>
        <v>138</v>
      </c>
      <c r="B139" s="180">
        <v>5</v>
      </c>
      <c r="C139" s="181">
        <f>'JULY RAW'!A139</f>
        <v>45869</v>
      </c>
      <c r="D139" s="182" t="str">
        <f>'JULY RAW'!D139&amp;"_"&amp;'JULY RAW'!E139</f>
        <v>LUP35638_Uttam krishna dixit</v>
      </c>
      <c r="E139" s="183" t="str">
        <f>'JULY RAW'!G139</f>
        <v>UP</v>
      </c>
      <c r="F139" s="183" t="str">
        <f>'JULY RAW'!H139&amp;" KW"</f>
        <v>6.48 KW</v>
      </c>
      <c r="G139" s="184">
        <f>'JULY RAW'!I139</f>
        <v>0.69791666666666663</v>
      </c>
      <c r="H139" s="185">
        <f>'JULY RAW'!J139</f>
        <v>0.75347222222222221</v>
      </c>
      <c r="I139" s="186" t="str">
        <f t="shared" ref="I139" si="58">INT((H139-G139)*24)&amp;" hrs "&amp;ROUND(MOD((H139-G139)*1440,60),0)&amp;" mins"</f>
        <v>1 hrs 20 mins</v>
      </c>
      <c r="J139" s="40" t="str">
        <f>Table3[[#This Row],[OMS]]</f>
        <v>Saved</v>
      </c>
      <c r="K139" s="40" t="str">
        <f>Table3[[#This Row],[AWS]]</f>
        <v>Uploaded</v>
      </c>
      <c r="L139" s="41"/>
    </row>
    <row r="140" spans="1:12" ht="15.75">
      <c r="A140" s="2">
        <f t="shared" si="1"/>
        <v>139</v>
      </c>
      <c r="B140" s="158">
        <v>5</v>
      </c>
      <c r="C140" s="159">
        <f>'JULY RAW'!A140</f>
        <v>0</v>
      </c>
      <c r="D140" s="160" t="str">
        <f>'JULY RAW'!D140&amp;"_"&amp;'JULY RAW'!E140</f>
        <v>_</v>
      </c>
      <c r="E140" s="161">
        <f>'JULY RAW'!G140</f>
        <v>0</v>
      </c>
      <c r="F140" s="161" t="str">
        <f>'JULY RAW'!H140&amp;" KW"</f>
        <v xml:space="preserve"> KW</v>
      </c>
      <c r="G140" s="162">
        <f>'JULY RAW'!I140</f>
        <v>0</v>
      </c>
      <c r="H140" s="163">
        <f>'JULY RAW'!J140</f>
        <v>0</v>
      </c>
      <c r="I140" s="164" t="str">
        <f t="shared" ref="I140" si="59">INT((H140-G140)*24)&amp;" hrs "&amp;ROUND(MOD((H140-G140)*1440,60),0)&amp;" mins"</f>
        <v>0 hrs 0 mins</v>
      </c>
      <c r="J140" s="40">
        <f>Table3[[#This Row],[OMS]]</f>
        <v>0</v>
      </c>
      <c r="K140" s="40">
        <f>Table3[[#This Row],[AWS]]</f>
        <v>0</v>
      </c>
      <c r="L140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62"/>
  <sheetViews>
    <sheetView tabSelected="1" topLeftCell="A28" zoomScaleNormal="100" workbookViewId="0">
      <pane xSplit="4" topLeftCell="J1" activePane="topRight" state="frozen"/>
      <selection pane="topRight" activeCell="O61" sqref="O61"/>
    </sheetView>
  </sheetViews>
  <sheetFormatPr defaultRowHeight="15"/>
  <cols>
    <col min="1" max="1" width="14.140625" bestFit="1" customWidth="1"/>
    <col min="2" max="2" width="11.7109375" customWidth="1"/>
    <col min="3" max="3" width="6.5703125" customWidth="1"/>
    <col min="4" max="4" width="15.7109375" bestFit="1" customWidth="1"/>
    <col min="5" max="5" width="35.42578125" bestFit="1" customWidth="1"/>
    <col min="6" max="6" width="46.85546875" bestFit="1" customWidth="1"/>
    <col min="7" max="7" width="9.85546875" bestFit="1" customWidth="1"/>
    <col min="8" max="8" width="10.7109375" bestFit="1" customWidth="1"/>
    <col min="9" max="9" width="11.7109375" hidden="1" customWidth="1"/>
    <col min="10" max="11" width="9" bestFit="1" customWidth="1"/>
    <col min="12" max="12" width="16.85546875" customWidth="1"/>
    <col min="13" max="13" width="16.85546875" bestFit="1" customWidth="1"/>
    <col min="14" max="14" width="10.5703125" bestFit="1" customWidth="1"/>
    <col min="15" max="16" width="9.7109375" bestFit="1" customWidth="1"/>
    <col min="17" max="17" width="49" bestFit="1" customWidth="1"/>
    <col min="18" max="18" width="16.85546875" customWidth="1"/>
  </cols>
  <sheetData>
    <row r="1" spans="1:18" ht="20.25">
      <c r="A1" s="202" t="s">
        <v>0</v>
      </c>
      <c r="B1" s="203" t="s">
        <v>1</v>
      </c>
      <c r="C1" s="203" t="s">
        <v>43</v>
      </c>
      <c r="D1" s="203" t="s">
        <v>2</v>
      </c>
      <c r="E1" s="203" t="s">
        <v>3</v>
      </c>
      <c r="F1" s="203" t="s">
        <v>4</v>
      </c>
      <c r="G1" s="203" t="s">
        <v>5</v>
      </c>
      <c r="H1" s="203" t="s">
        <v>71</v>
      </c>
      <c r="I1" s="203" t="s">
        <v>413</v>
      </c>
      <c r="J1" s="203" t="s">
        <v>45</v>
      </c>
      <c r="K1" s="203" t="s">
        <v>46</v>
      </c>
      <c r="L1" s="203" t="s">
        <v>9</v>
      </c>
      <c r="M1" s="203" t="s">
        <v>436</v>
      </c>
      <c r="N1" s="203" t="s">
        <v>10</v>
      </c>
      <c r="O1" s="203" t="s">
        <v>13</v>
      </c>
      <c r="P1" s="204" t="s">
        <v>14</v>
      </c>
      <c r="Q1" s="203" t="s">
        <v>11</v>
      </c>
      <c r="R1" s="203" t="s">
        <v>12</v>
      </c>
    </row>
    <row r="2" spans="1:18">
      <c r="A2" s="211">
        <v>45870</v>
      </c>
      <c r="B2" s="212">
        <v>1</v>
      </c>
      <c r="C2" s="213">
        <v>0</v>
      </c>
      <c r="D2" s="214" t="s">
        <v>407</v>
      </c>
      <c r="E2" s="214" t="s">
        <v>409</v>
      </c>
      <c r="F2" s="214" t="str">
        <f t="shared" ref="F2:F5" si="0">D2&amp;"_"&amp;E2</f>
        <v>RSSEMH11858_Viraj Gujar</v>
      </c>
      <c r="G2" s="215" t="s">
        <v>34</v>
      </c>
      <c r="H2" s="213">
        <v>10.26</v>
      </c>
      <c r="I2" s="213" t="str">
        <f>Table2[[#This Row],[ ]] &amp; "KW"</f>
        <v>10.26KW</v>
      </c>
      <c r="J2" s="216">
        <v>0.43055555555555558</v>
      </c>
      <c r="K2" s="216">
        <v>0.54513888888888895</v>
      </c>
      <c r="L2" s="216" t="str">
        <f t="shared" ref="L2:L5" si="1">INT((K2-J2)*24)&amp;" hrs "&amp;ROUND(MOD((K2-J2)*1440,60),0)&amp;" mins"</f>
        <v>2 hrs 45 mins</v>
      </c>
      <c r="M2" s="217" t="s">
        <v>410</v>
      </c>
      <c r="N2" s="213"/>
      <c r="O2" s="212" t="s">
        <v>18</v>
      </c>
      <c r="P2" s="212" t="s">
        <v>18</v>
      </c>
      <c r="Q2" s="215" t="s">
        <v>414</v>
      </c>
      <c r="R2" s="213"/>
    </row>
    <row r="3" spans="1:18">
      <c r="A3" s="211">
        <v>45870</v>
      </c>
      <c r="B3" s="212">
        <f t="shared" ref="B3:B8" si="2">B2+1</f>
        <v>2</v>
      </c>
      <c r="C3" s="215" t="s">
        <v>144</v>
      </c>
      <c r="D3" s="214" t="s">
        <v>411</v>
      </c>
      <c r="E3" s="214" t="s">
        <v>412</v>
      </c>
      <c r="F3" s="214" t="str">
        <f>D3&amp;"_"&amp;E3</f>
        <v>LUP35693_MAYANK</v>
      </c>
      <c r="G3" s="215" t="s">
        <v>17</v>
      </c>
      <c r="H3" s="213">
        <v>3.24</v>
      </c>
      <c r="I3" s="213" t="str">
        <f>Table2[[#This Row],[ ]] &amp; "KW"</f>
        <v>3.24KW</v>
      </c>
      <c r="J3" s="216">
        <v>0.4375</v>
      </c>
      <c r="K3" s="216">
        <v>0.48958333333333331</v>
      </c>
      <c r="L3" s="216" t="str">
        <f>INT((K3-J3)*24)&amp;" hrs "&amp;ROUND(MOD((K3-J3)*1440,60),0)&amp;" mins"</f>
        <v>1 hrs 15 mins</v>
      </c>
      <c r="M3" s="217"/>
      <c r="N3" s="215"/>
      <c r="O3" s="212" t="s">
        <v>279</v>
      </c>
      <c r="P3" s="212" t="s">
        <v>18</v>
      </c>
      <c r="Q3" s="213"/>
      <c r="R3" s="213"/>
    </row>
    <row r="4" spans="1:18">
      <c r="A4" s="211">
        <v>45870</v>
      </c>
      <c r="B4" s="212">
        <f t="shared" si="2"/>
        <v>3</v>
      </c>
      <c r="C4" s="215" t="s">
        <v>144</v>
      </c>
      <c r="D4" s="214" t="s">
        <v>415</v>
      </c>
      <c r="E4" s="214" t="s">
        <v>416</v>
      </c>
      <c r="F4" s="214" t="str">
        <f>D4&amp;"_"&amp;E4</f>
        <v>LMH58264_Swapnil Garase</v>
      </c>
      <c r="G4" s="215" t="s">
        <v>34</v>
      </c>
      <c r="H4" s="213">
        <v>4.32</v>
      </c>
      <c r="I4" s="213" t="str">
        <f>Table2[[#This Row],[ ]] &amp; "KW"</f>
        <v>4.32KW</v>
      </c>
      <c r="J4" s="216">
        <v>0.57291666666666663</v>
      </c>
      <c r="K4" s="216">
        <v>0.61805555555555558</v>
      </c>
      <c r="L4" s="216" t="str">
        <f>INT((K4-J4)*24)&amp;" hrs "&amp;ROUND(MOD((K4-J4)*1440,60),0)&amp;" mins"</f>
        <v>1 hrs 5 mins</v>
      </c>
      <c r="M4" s="217"/>
      <c r="N4" s="215"/>
      <c r="O4" s="212" t="s">
        <v>18</v>
      </c>
      <c r="P4" s="212" t="s">
        <v>18</v>
      </c>
      <c r="Q4" s="215" t="s">
        <v>170</v>
      </c>
      <c r="R4" s="213"/>
    </row>
    <row r="5" spans="1:18">
      <c r="A5" s="211">
        <v>45870</v>
      </c>
      <c r="B5" s="212">
        <f t="shared" si="2"/>
        <v>4</v>
      </c>
      <c r="C5" s="213">
        <v>0</v>
      </c>
      <c r="D5" s="214" t="s">
        <v>408</v>
      </c>
      <c r="E5" s="214" t="s">
        <v>417</v>
      </c>
      <c r="F5" s="214" t="str">
        <f t="shared" si="0"/>
        <v>RSSEMP9273_Rajendra Saxena</v>
      </c>
      <c r="G5" s="215" t="s">
        <v>21</v>
      </c>
      <c r="H5" s="213">
        <v>3.24</v>
      </c>
      <c r="I5" s="213" t="str">
        <f>Table2[[#This Row],[ ]] &amp; "KW"</f>
        <v>3.24KW</v>
      </c>
      <c r="J5" s="216">
        <v>0.61458333333333337</v>
      </c>
      <c r="K5" s="216">
        <v>0.77777777777777779</v>
      </c>
      <c r="L5" s="216" t="str">
        <f t="shared" si="1"/>
        <v>3 hrs 55 mins</v>
      </c>
      <c r="M5" s="217" t="s">
        <v>418</v>
      </c>
      <c r="N5" s="213"/>
      <c r="O5" s="212" t="s">
        <v>18</v>
      </c>
      <c r="P5" s="212" t="s">
        <v>18</v>
      </c>
      <c r="Q5" s="215" t="s">
        <v>421</v>
      </c>
      <c r="R5" s="213"/>
    </row>
    <row r="6" spans="1:18">
      <c r="A6" s="211">
        <v>45870</v>
      </c>
      <c r="B6" s="212">
        <f t="shared" si="2"/>
        <v>5</v>
      </c>
      <c r="C6" s="215" t="s">
        <v>144</v>
      </c>
      <c r="D6" s="214" t="s">
        <v>419</v>
      </c>
      <c r="E6" s="214" t="s">
        <v>420</v>
      </c>
      <c r="F6" s="214" t="str">
        <f t="shared" ref="F6:F14" si="3">D6&amp;"_"&amp;E6</f>
        <v>LMH55699_Sunita Mane</v>
      </c>
      <c r="G6" s="215" t="s">
        <v>34</v>
      </c>
      <c r="H6" s="213">
        <v>3.24</v>
      </c>
      <c r="I6" s="213" t="str">
        <f>Table2[[#This Row],[ ]] &amp; "KW"</f>
        <v>3.24KW</v>
      </c>
      <c r="J6" s="216">
        <v>0.65277777777777779</v>
      </c>
      <c r="K6" s="216">
        <v>0.71875</v>
      </c>
      <c r="L6" s="216" t="str">
        <f t="shared" ref="L6:L14" si="4">INT((K6-J6)*24)&amp;" hrs "&amp;ROUND(MOD((K6-J6)*1440,60),0)&amp;" mins"</f>
        <v>1 hrs 35 mins</v>
      </c>
      <c r="M6" s="217"/>
      <c r="N6" s="213"/>
      <c r="O6" s="212" t="s">
        <v>279</v>
      </c>
      <c r="P6" s="212" t="s">
        <v>18</v>
      </c>
      <c r="Q6" s="213"/>
      <c r="R6" s="213"/>
    </row>
    <row r="7" spans="1:18">
      <c r="A7" s="211">
        <v>45870</v>
      </c>
      <c r="B7" s="212">
        <f t="shared" si="2"/>
        <v>6</v>
      </c>
      <c r="C7" s="215" t="s">
        <v>144</v>
      </c>
      <c r="D7" s="214" t="s">
        <v>422</v>
      </c>
      <c r="E7" s="214" t="s">
        <v>423</v>
      </c>
      <c r="F7" s="214" t="str">
        <f t="shared" si="3"/>
        <v>LMH58498_Shatrughna</v>
      </c>
      <c r="G7" s="215" t="s">
        <v>34</v>
      </c>
      <c r="H7" s="213">
        <v>7</v>
      </c>
      <c r="I7" s="213" t="str">
        <f>Table2[[#This Row],[ ]] &amp; "KW"</f>
        <v>7KW</v>
      </c>
      <c r="J7" s="216">
        <v>0.6875</v>
      </c>
      <c r="K7" s="216">
        <v>0.72569444444444453</v>
      </c>
      <c r="L7" s="216" t="str">
        <f t="shared" si="4"/>
        <v>0 hrs 55 mins</v>
      </c>
      <c r="M7" s="217"/>
      <c r="N7" s="213"/>
      <c r="O7" s="212" t="s">
        <v>279</v>
      </c>
      <c r="P7" s="212" t="s">
        <v>18</v>
      </c>
      <c r="Q7" s="213"/>
      <c r="R7" s="213"/>
    </row>
    <row r="8" spans="1:18">
      <c r="A8" s="211">
        <v>45870</v>
      </c>
      <c r="B8" s="212">
        <f t="shared" si="2"/>
        <v>7</v>
      </c>
      <c r="C8" s="215" t="s">
        <v>144</v>
      </c>
      <c r="D8" s="214" t="s">
        <v>424</v>
      </c>
      <c r="E8" s="214" t="s">
        <v>425</v>
      </c>
      <c r="F8" s="214" t="str">
        <f t="shared" si="3"/>
        <v>LMH58508_Shambhu suryawanshi suryawanshi</v>
      </c>
      <c r="G8" s="215" t="s">
        <v>34</v>
      </c>
      <c r="H8" s="213">
        <v>3.24</v>
      </c>
      <c r="I8" s="213" t="str">
        <f>Table2[[#This Row],[ ]] &amp; "KW"</f>
        <v>3.24KW</v>
      </c>
      <c r="J8" s="216">
        <v>0.73958333333333337</v>
      </c>
      <c r="K8" s="216">
        <v>0.75347222222222221</v>
      </c>
      <c r="L8" s="216" t="str">
        <f t="shared" si="4"/>
        <v>0 hrs 20 mins</v>
      </c>
      <c r="M8" s="217"/>
      <c r="N8" s="213"/>
      <c r="O8" s="212" t="s">
        <v>279</v>
      </c>
      <c r="P8" s="212" t="s">
        <v>18</v>
      </c>
      <c r="Q8" s="213"/>
      <c r="R8" s="213"/>
    </row>
    <row r="9" spans="1:18">
      <c r="A9" s="239">
        <v>45871</v>
      </c>
      <c r="B9" s="219">
        <v>1</v>
      </c>
      <c r="C9" s="246" t="s">
        <v>144</v>
      </c>
      <c r="D9" s="220" t="s">
        <v>382</v>
      </c>
      <c r="E9" s="220" t="s">
        <v>383</v>
      </c>
      <c r="F9" s="220" t="str">
        <f t="shared" si="3"/>
        <v>RMH26235_Kanta Belure</v>
      </c>
      <c r="G9" s="219" t="s">
        <v>34</v>
      </c>
      <c r="H9" s="219">
        <v>4.32</v>
      </c>
      <c r="I9" s="221" t="str">
        <f>Table2[[#This Row],[ ]] &amp; "KW"</f>
        <v>4.32KW</v>
      </c>
      <c r="J9" s="222">
        <v>0.4236111111111111</v>
      </c>
      <c r="K9" s="222">
        <v>0.42708333333333331</v>
      </c>
      <c r="L9" s="222" t="str">
        <f t="shared" si="4"/>
        <v>0 hrs 5 mins</v>
      </c>
      <c r="M9" s="222"/>
      <c r="N9" s="219"/>
      <c r="O9" s="223" t="s">
        <v>18</v>
      </c>
      <c r="P9" s="219"/>
      <c r="Q9" s="219" t="s">
        <v>426</v>
      </c>
      <c r="R9" s="219" t="s">
        <v>543</v>
      </c>
    </row>
    <row r="10" spans="1:18">
      <c r="A10" s="239">
        <v>45871</v>
      </c>
      <c r="B10" s="240">
        <v>1</v>
      </c>
      <c r="C10" s="241">
        <v>0</v>
      </c>
      <c r="D10" s="242" t="s">
        <v>427</v>
      </c>
      <c r="E10" s="242" t="s">
        <v>428</v>
      </c>
      <c r="F10" s="242" t="str">
        <f t="shared" si="3"/>
        <v>RSSEUP3469_Prashant Bajpai</v>
      </c>
      <c r="G10" s="241" t="s">
        <v>17</v>
      </c>
      <c r="H10" s="241">
        <v>3.24</v>
      </c>
      <c r="I10" s="243" t="str">
        <f>Table2[[#This Row],[ ]] &amp; "KW"</f>
        <v>3.24KW</v>
      </c>
      <c r="J10" s="244">
        <v>0.43055555555555558</v>
      </c>
      <c r="K10" s="244">
        <v>0.56944444444444442</v>
      </c>
      <c r="L10" s="244" t="str">
        <f t="shared" si="4"/>
        <v>3 hrs 20 mins</v>
      </c>
      <c r="M10" s="244" t="s">
        <v>429</v>
      </c>
      <c r="N10" s="241"/>
      <c r="O10" s="227" t="s">
        <v>18</v>
      </c>
      <c r="P10" s="245" t="s">
        <v>18</v>
      </c>
      <c r="Q10" s="241"/>
      <c r="R10" s="241"/>
    </row>
    <row r="11" spans="1:18">
      <c r="A11" s="239">
        <v>45871</v>
      </c>
      <c r="B11" s="240">
        <f>B10+1</f>
        <v>2</v>
      </c>
      <c r="C11" s="241" t="s">
        <v>144</v>
      </c>
      <c r="D11" s="242" t="s">
        <v>430</v>
      </c>
      <c r="E11" s="242" t="s">
        <v>431</v>
      </c>
      <c r="F11" s="242" t="str">
        <f t="shared" si="3"/>
        <v>RMH26585_Sandeep oswal</v>
      </c>
      <c r="G11" s="241" t="s">
        <v>34</v>
      </c>
      <c r="H11" s="241" t="s">
        <v>432</v>
      </c>
      <c r="I11" s="243" t="str">
        <f>Table2[[#This Row],[ ]] &amp; "KW"</f>
        <v>8.1_MAXKW</v>
      </c>
      <c r="J11" s="244">
        <v>0.48680555555555555</v>
      </c>
      <c r="K11" s="244">
        <v>0.52083333333333337</v>
      </c>
      <c r="L11" s="244" t="str">
        <f t="shared" si="4"/>
        <v>0 hrs 49 mins</v>
      </c>
      <c r="M11" s="244"/>
      <c r="N11" s="241"/>
      <c r="O11" s="227" t="s">
        <v>279</v>
      </c>
      <c r="P11" s="245" t="s">
        <v>18</v>
      </c>
      <c r="Q11" s="241"/>
      <c r="R11" s="241"/>
    </row>
    <row r="12" spans="1:18">
      <c r="A12" s="239">
        <v>45871</v>
      </c>
      <c r="B12" s="240">
        <f>B11+1</f>
        <v>3</v>
      </c>
      <c r="C12" s="241" t="s">
        <v>144</v>
      </c>
      <c r="D12" s="242" t="s">
        <v>437</v>
      </c>
      <c r="E12" s="242" t="s">
        <v>438</v>
      </c>
      <c r="F12" s="242" t="str">
        <f t="shared" si="3"/>
        <v>LMH58509_Mohammed Ikram Siddiqui</v>
      </c>
      <c r="G12" s="241" t="s">
        <v>34</v>
      </c>
      <c r="H12" s="241">
        <v>4.24</v>
      </c>
      <c r="I12" s="243" t="str">
        <f>Table2[[#This Row],[ ]] &amp; "KW"</f>
        <v>4.24KW</v>
      </c>
      <c r="J12" s="244">
        <v>0.64583333333333337</v>
      </c>
      <c r="K12" s="244">
        <v>0.68055555555555547</v>
      </c>
      <c r="L12" s="244" t="str">
        <f t="shared" si="4"/>
        <v>0 hrs 50 mins</v>
      </c>
      <c r="M12" s="244"/>
      <c r="N12" s="241"/>
      <c r="O12" s="227" t="s">
        <v>279</v>
      </c>
      <c r="P12" s="245" t="s">
        <v>18</v>
      </c>
      <c r="Q12" s="241"/>
      <c r="R12" s="241"/>
    </row>
    <row r="13" spans="1:18">
      <c r="A13" s="239">
        <v>45871</v>
      </c>
      <c r="B13" s="240">
        <f>B12+1</f>
        <v>4</v>
      </c>
      <c r="C13" s="241">
        <v>0</v>
      </c>
      <c r="D13" s="242" t="s">
        <v>433</v>
      </c>
      <c r="E13" s="242" t="s">
        <v>434</v>
      </c>
      <c r="F13" s="242" t="str">
        <f t="shared" si="3"/>
        <v>RSSEMH11920_Digamber Chokendhare</v>
      </c>
      <c r="G13" s="241" t="s">
        <v>34</v>
      </c>
      <c r="H13" s="241">
        <v>5.4</v>
      </c>
      <c r="I13" s="243" t="str">
        <f>Table2[[#This Row],[ ]] &amp; "KW"</f>
        <v>5.4KW</v>
      </c>
      <c r="J13" s="244">
        <v>0.58680555555555558</v>
      </c>
      <c r="K13" s="244">
        <v>0.72569444444444453</v>
      </c>
      <c r="L13" s="244" t="str">
        <f t="shared" si="4"/>
        <v>3 hrs 20 mins</v>
      </c>
      <c r="M13" s="244" t="s">
        <v>435</v>
      </c>
      <c r="N13" s="241"/>
      <c r="O13" s="227" t="s">
        <v>18</v>
      </c>
      <c r="P13" s="245" t="s">
        <v>18</v>
      </c>
      <c r="Q13" s="241"/>
      <c r="R13" s="241"/>
    </row>
    <row r="14" spans="1:18">
      <c r="A14" s="239">
        <v>45871</v>
      </c>
      <c r="B14" s="240">
        <f>B13+1</f>
        <v>5</v>
      </c>
      <c r="C14" s="241" t="s">
        <v>144</v>
      </c>
      <c r="D14" s="242" t="s">
        <v>439</v>
      </c>
      <c r="E14" s="242" t="s">
        <v>440</v>
      </c>
      <c r="F14" s="242" t="str">
        <f t="shared" si="3"/>
        <v>LMH56921_Nikhil</v>
      </c>
      <c r="G14" s="241" t="s">
        <v>34</v>
      </c>
      <c r="H14" s="241">
        <v>3.24</v>
      </c>
      <c r="I14" s="243" t="str">
        <f>Table2[[#This Row],[ ]] &amp; "KW"</f>
        <v>3.24KW</v>
      </c>
      <c r="J14" s="244">
        <v>0.69444444444444453</v>
      </c>
      <c r="K14" s="244">
        <v>0.75</v>
      </c>
      <c r="L14" s="244" t="str">
        <f t="shared" si="4"/>
        <v>1 hrs 20 mins</v>
      </c>
      <c r="M14" s="244"/>
      <c r="N14" s="241"/>
      <c r="O14" s="227" t="s">
        <v>279</v>
      </c>
      <c r="P14" s="245" t="s">
        <v>18</v>
      </c>
      <c r="Q14" s="241"/>
      <c r="R14" s="241"/>
    </row>
    <row r="15" spans="1:18">
      <c r="A15" s="248">
        <v>45873</v>
      </c>
      <c r="B15" s="249">
        <v>1</v>
      </c>
      <c r="C15" s="250">
        <v>0</v>
      </c>
      <c r="D15" s="214" t="s">
        <v>450</v>
      </c>
      <c r="E15" s="214" t="s">
        <v>451</v>
      </c>
      <c r="F15" s="251" t="str">
        <f t="shared" ref="F15:F22" si="5">D15&amp;"_"&amp;E15</f>
        <v>RSSEMH12033_Priyanka shende</v>
      </c>
      <c r="G15" s="252" t="s">
        <v>34</v>
      </c>
      <c r="H15" s="250">
        <v>3.24</v>
      </c>
      <c r="I15" s="253" t="str">
        <f>Table2[[#This Row],[ ]] &amp; "KW"</f>
        <v>3.24KW</v>
      </c>
      <c r="J15" s="254">
        <v>0.43055555555555558</v>
      </c>
      <c r="K15" s="254">
        <v>0.51041666666666663</v>
      </c>
      <c r="L15" s="254" t="str">
        <f t="shared" ref="L15:L22" si="6">INT((K15-J15)*24)&amp;" hrs "&amp;ROUND(MOD((K15-J15)*1440,60),0)&amp;" mins"</f>
        <v>1 hrs 55 mins</v>
      </c>
      <c r="M15" s="255" t="s">
        <v>429</v>
      </c>
      <c r="N15" s="250"/>
      <c r="O15" s="227" t="s">
        <v>18</v>
      </c>
      <c r="P15" s="245" t="s">
        <v>18</v>
      </c>
      <c r="Q15" s="252" t="s">
        <v>452</v>
      </c>
      <c r="R15" s="250"/>
    </row>
    <row r="16" spans="1:18">
      <c r="A16" s="248">
        <v>45873</v>
      </c>
      <c r="B16" s="249">
        <f t="shared" ref="B16:B21" si="7">B15+1</f>
        <v>2</v>
      </c>
      <c r="C16" s="252" t="s">
        <v>144</v>
      </c>
      <c r="D16" s="214" t="s">
        <v>453</v>
      </c>
      <c r="E16" s="214" t="s">
        <v>454</v>
      </c>
      <c r="F16" s="251" t="str">
        <f t="shared" si="5"/>
        <v>LMH58856_Sambhaji Sonwane</v>
      </c>
      <c r="G16" s="252" t="s">
        <v>34</v>
      </c>
      <c r="H16" s="250">
        <v>3.24</v>
      </c>
      <c r="I16" s="253" t="str">
        <f>Table2[[#This Row],[ ]] &amp; "KW"</f>
        <v>3.24KW</v>
      </c>
      <c r="J16" s="254">
        <v>0.4597222222222222</v>
      </c>
      <c r="K16" s="254">
        <v>0.49652777777777773</v>
      </c>
      <c r="L16" s="254" t="str">
        <f t="shared" si="6"/>
        <v>0 hrs 53 mins</v>
      </c>
      <c r="M16" s="254"/>
      <c r="N16" s="250"/>
      <c r="O16" s="224" t="s">
        <v>279</v>
      </c>
      <c r="P16" s="245" t="s">
        <v>18</v>
      </c>
      <c r="Q16" s="250" t="s">
        <v>455</v>
      </c>
      <c r="R16" s="250"/>
    </row>
    <row r="17" spans="1:18">
      <c r="A17" s="248">
        <v>45873</v>
      </c>
      <c r="B17" s="249">
        <f t="shared" si="7"/>
        <v>3</v>
      </c>
      <c r="C17" s="252" t="s">
        <v>144</v>
      </c>
      <c r="D17" s="214" t="s">
        <v>456</v>
      </c>
      <c r="E17" s="214" t="s">
        <v>457</v>
      </c>
      <c r="F17" s="251" t="str">
        <f t="shared" si="5"/>
        <v>LMH58713_Tanaji jayram Gaikwad</v>
      </c>
      <c r="G17" s="256" t="s">
        <v>34</v>
      </c>
      <c r="H17" s="250">
        <v>3.24</v>
      </c>
      <c r="I17" s="253" t="str">
        <f>Table2[[#This Row],[ ]] &amp; "KW"</f>
        <v>3.24KW</v>
      </c>
      <c r="J17" s="254">
        <v>0.51736111111111105</v>
      </c>
      <c r="K17" s="254">
        <v>0.5625</v>
      </c>
      <c r="L17" s="254" t="str">
        <f t="shared" si="6"/>
        <v>1 hrs 5 mins</v>
      </c>
      <c r="M17" s="254"/>
      <c r="N17" s="250"/>
      <c r="O17" s="224" t="s">
        <v>279</v>
      </c>
      <c r="P17" s="245" t="s">
        <v>18</v>
      </c>
      <c r="Q17" s="250"/>
      <c r="R17" s="250"/>
    </row>
    <row r="18" spans="1:18">
      <c r="A18" s="248">
        <v>45873</v>
      </c>
      <c r="B18" s="249">
        <f t="shared" si="7"/>
        <v>4</v>
      </c>
      <c r="C18" s="252" t="s">
        <v>144</v>
      </c>
      <c r="D18" s="214" t="s">
        <v>458</v>
      </c>
      <c r="E18" s="214" t="s">
        <v>459</v>
      </c>
      <c r="F18" s="251" t="str">
        <f t="shared" si="5"/>
        <v>LMH58758_Tushar Kale</v>
      </c>
      <c r="G18" s="256" t="s">
        <v>34</v>
      </c>
      <c r="H18" s="256">
        <v>3.15</v>
      </c>
      <c r="I18" s="257" t="str">
        <f>Table2[[#This Row],[ ]] &amp; "KW"</f>
        <v>3.15KW</v>
      </c>
      <c r="J18" s="258">
        <v>0.57986111111111105</v>
      </c>
      <c r="K18" s="258">
        <v>0.61805555555555558</v>
      </c>
      <c r="L18" s="258" t="str">
        <f t="shared" si="6"/>
        <v>0 hrs 55 mins</v>
      </c>
      <c r="M18" s="258"/>
      <c r="N18" s="256"/>
      <c r="O18" s="224" t="s">
        <v>279</v>
      </c>
      <c r="P18" s="245" t="s">
        <v>18</v>
      </c>
      <c r="Q18" s="256"/>
      <c r="R18" s="256"/>
    </row>
    <row r="19" spans="1:18">
      <c r="A19" s="248">
        <v>45873</v>
      </c>
      <c r="B19" s="249">
        <f t="shared" si="7"/>
        <v>5</v>
      </c>
      <c r="C19" s="252" t="s">
        <v>144</v>
      </c>
      <c r="D19" s="214" t="s">
        <v>460</v>
      </c>
      <c r="E19" s="214" t="s">
        <v>461</v>
      </c>
      <c r="F19" s="251" t="str">
        <f t="shared" si="5"/>
        <v>LMH58571_Sandip Kamble</v>
      </c>
      <c r="G19" s="256" t="s">
        <v>34</v>
      </c>
      <c r="H19" s="256">
        <v>3.24</v>
      </c>
      <c r="I19" s="257" t="str">
        <f>Table2[[#This Row],[ ]] &amp; "KW"</f>
        <v>3.24KW</v>
      </c>
      <c r="J19" s="258">
        <v>0.62638888888888888</v>
      </c>
      <c r="K19" s="258">
        <v>0.65972222222222221</v>
      </c>
      <c r="L19" s="258" t="str">
        <f t="shared" si="6"/>
        <v>0 hrs 48 mins</v>
      </c>
      <c r="M19" s="258"/>
      <c r="N19" s="256"/>
      <c r="O19" s="224" t="s">
        <v>279</v>
      </c>
      <c r="P19" s="245" t="s">
        <v>18</v>
      </c>
      <c r="Q19" s="256"/>
      <c r="R19" s="256"/>
    </row>
    <row r="20" spans="1:18">
      <c r="A20" s="248">
        <v>45873</v>
      </c>
      <c r="B20" s="249">
        <f t="shared" si="7"/>
        <v>6</v>
      </c>
      <c r="C20" s="252" t="s">
        <v>144</v>
      </c>
      <c r="D20" s="214" t="s">
        <v>462</v>
      </c>
      <c r="E20" s="214" t="s">
        <v>463</v>
      </c>
      <c r="F20" s="214" t="str">
        <f t="shared" si="5"/>
        <v>LMH56644_Vilas pawar</v>
      </c>
      <c r="G20" s="256" t="s">
        <v>34</v>
      </c>
      <c r="H20" s="256">
        <v>3.24</v>
      </c>
      <c r="I20" s="257" t="str">
        <f>Table2[[#This Row],[ ]] &amp; "KW"</f>
        <v>3.24KW</v>
      </c>
      <c r="J20" s="258">
        <v>0.67361111111111116</v>
      </c>
      <c r="K20" s="258">
        <v>0.72569444444444453</v>
      </c>
      <c r="L20" s="258" t="str">
        <f t="shared" si="6"/>
        <v>1 hrs 15 mins</v>
      </c>
      <c r="M20" s="258"/>
      <c r="N20" s="256"/>
      <c r="O20" s="224" t="s">
        <v>279</v>
      </c>
      <c r="P20" s="245" t="s">
        <v>18</v>
      </c>
      <c r="Q20" s="256"/>
      <c r="R20" s="256"/>
    </row>
    <row r="21" spans="1:18">
      <c r="A21" s="248">
        <v>45873</v>
      </c>
      <c r="B21" s="249">
        <f t="shared" si="7"/>
        <v>7</v>
      </c>
      <c r="C21" s="252">
        <v>0</v>
      </c>
      <c r="D21" s="214" t="s">
        <v>464</v>
      </c>
      <c r="E21" s="214" t="s">
        <v>465</v>
      </c>
      <c r="F21" s="214" t="str">
        <f t="shared" si="5"/>
        <v>RSSEMP9279_Pratik sharma</v>
      </c>
      <c r="G21" s="256" t="s">
        <v>21</v>
      </c>
      <c r="H21" s="256">
        <v>3.24</v>
      </c>
      <c r="I21" s="257" t="str">
        <f>Table2[[#This Row],[ ]] &amp; "KW"</f>
        <v>3.24KW</v>
      </c>
      <c r="J21" s="258">
        <v>0.73611111111111116</v>
      </c>
      <c r="K21" s="258">
        <v>0.77083333333333337</v>
      </c>
      <c r="L21" s="258" t="str">
        <f t="shared" si="6"/>
        <v>0 hrs 50 mins</v>
      </c>
      <c r="M21" s="258" t="s">
        <v>429</v>
      </c>
      <c r="N21" s="256"/>
      <c r="O21" s="227" t="s">
        <v>18</v>
      </c>
      <c r="P21" s="245" t="s">
        <v>18</v>
      </c>
      <c r="Q21" s="256"/>
      <c r="R21" s="256"/>
    </row>
    <row r="22" spans="1:18">
      <c r="A22" s="259">
        <v>45874</v>
      </c>
      <c r="B22" s="245">
        <v>1</v>
      </c>
      <c r="C22" s="260" t="s">
        <v>144</v>
      </c>
      <c r="D22" s="242" t="s">
        <v>467</v>
      </c>
      <c r="E22" s="242" t="s">
        <v>468</v>
      </c>
      <c r="F22" s="242" t="str">
        <f t="shared" si="5"/>
        <v>LMH57740_Dhananjay Namdeo Misal</v>
      </c>
      <c r="G22" s="260" t="s">
        <v>34</v>
      </c>
      <c r="H22" s="261">
        <v>7</v>
      </c>
      <c r="I22" s="262" t="str">
        <f>Table2[[#This Row],[ ]] &amp; "KW"</f>
        <v>7KW</v>
      </c>
      <c r="J22" s="263">
        <v>0.41319444444444442</v>
      </c>
      <c r="K22" s="263">
        <v>0.44444444444444442</v>
      </c>
      <c r="L22" s="263" t="str">
        <f t="shared" si="6"/>
        <v>0 hrs 45 mins</v>
      </c>
      <c r="M22" s="263"/>
      <c r="N22" s="261"/>
      <c r="O22" s="227" t="s">
        <v>279</v>
      </c>
      <c r="P22" s="245" t="s">
        <v>18</v>
      </c>
      <c r="Q22" s="261"/>
      <c r="R22" s="261"/>
    </row>
    <row r="23" spans="1:18">
      <c r="A23" s="259">
        <v>45874</v>
      </c>
      <c r="B23" s="240">
        <f t="shared" ref="B23:B28" si="8">B22+1</f>
        <v>2</v>
      </c>
      <c r="C23" s="260" t="s">
        <v>144</v>
      </c>
      <c r="D23" s="242" t="s">
        <v>469</v>
      </c>
      <c r="E23" s="242" t="s">
        <v>470</v>
      </c>
      <c r="F23" s="264" t="str">
        <f t="shared" ref="F23:F28" si="9">D23&amp;"_"&amp;E23</f>
        <v>LMH58529_Sachin</v>
      </c>
      <c r="G23" s="260" t="s">
        <v>34</v>
      </c>
      <c r="H23" s="270" t="s">
        <v>492</v>
      </c>
      <c r="I23" s="265" t="str">
        <f>Table2[[#This Row],[ ]] &amp; "KW"</f>
        <v>58.68_MAXKW</v>
      </c>
      <c r="J23" s="266">
        <v>0.4513888888888889</v>
      </c>
      <c r="K23" s="266">
        <v>0.52083333333333337</v>
      </c>
      <c r="L23" s="266" t="str">
        <f t="shared" ref="L23:L28" si="10">INT((K23-J23)*24)&amp;" hrs "&amp;ROUND(MOD((K23-J23)*1440,60),0)&amp;" mins"</f>
        <v>1 hrs 40 mins</v>
      </c>
      <c r="M23" s="266"/>
      <c r="N23" s="267"/>
      <c r="O23" s="227" t="s">
        <v>279</v>
      </c>
      <c r="P23" s="245" t="s">
        <v>18</v>
      </c>
      <c r="Q23" s="267"/>
      <c r="R23" s="267"/>
    </row>
    <row r="24" spans="1:18">
      <c r="A24" s="259">
        <v>45874</v>
      </c>
      <c r="B24" s="240">
        <f t="shared" si="8"/>
        <v>3</v>
      </c>
      <c r="C24" s="260">
        <v>0</v>
      </c>
      <c r="D24" s="242" t="s">
        <v>471</v>
      </c>
      <c r="E24" s="242" t="s">
        <v>472</v>
      </c>
      <c r="F24" s="242" t="str">
        <f t="shared" si="9"/>
        <v>RSSEMH11840_Ashok Dhale</v>
      </c>
      <c r="G24" s="260" t="s">
        <v>34</v>
      </c>
      <c r="H24" s="260">
        <v>4.32</v>
      </c>
      <c r="I24" s="268" t="str">
        <f>Table2[[#This Row],[ ]] &amp; "KW"</f>
        <v>4.32KW</v>
      </c>
      <c r="J24" s="269">
        <v>0.53125</v>
      </c>
      <c r="K24" s="269">
        <v>0.60416666666666663</v>
      </c>
      <c r="L24" s="269" t="str">
        <f t="shared" si="10"/>
        <v>1 hrs 45 mins</v>
      </c>
      <c r="M24" s="269" t="s">
        <v>473</v>
      </c>
      <c r="N24" s="260"/>
      <c r="O24" s="227" t="s">
        <v>18</v>
      </c>
      <c r="P24" s="245" t="s">
        <v>18</v>
      </c>
      <c r="Q24" s="260" t="s">
        <v>477</v>
      </c>
      <c r="R24" s="260"/>
    </row>
    <row r="25" spans="1:18">
      <c r="A25" s="259">
        <v>45874</v>
      </c>
      <c r="B25" s="240">
        <f t="shared" si="8"/>
        <v>4</v>
      </c>
      <c r="C25" s="260">
        <v>0</v>
      </c>
      <c r="D25" s="242" t="s">
        <v>474</v>
      </c>
      <c r="E25" s="242" t="s">
        <v>475</v>
      </c>
      <c r="F25" s="242" t="str">
        <f t="shared" si="9"/>
        <v>RSSEMP9433_Jagdish</v>
      </c>
      <c r="G25" s="260" t="s">
        <v>21</v>
      </c>
      <c r="H25" s="260">
        <v>3.78</v>
      </c>
      <c r="I25" s="268" t="str">
        <f>Table2[[#This Row],[ ]] &amp; "KW"</f>
        <v>3.78KW</v>
      </c>
      <c r="J25" s="269">
        <v>0.61111111111111105</v>
      </c>
      <c r="K25" s="269">
        <v>0.72222222222222221</v>
      </c>
      <c r="L25" s="269" t="str">
        <f t="shared" si="10"/>
        <v>2 hrs 40 mins</v>
      </c>
      <c r="M25" s="269" t="s">
        <v>476</v>
      </c>
      <c r="N25" s="260"/>
      <c r="O25" s="227" t="s">
        <v>18</v>
      </c>
      <c r="P25" s="245" t="s">
        <v>18</v>
      </c>
      <c r="Q25" s="260" t="s">
        <v>478</v>
      </c>
      <c r="R25" s="260"/>
    </row>
    <row r="26" spans="1:18">
      <c r="A26" s="259">
        <v>45874</v>
      </c>
      <c r="B26" s="240">
        <f t="shared" si="8"/>
        <v>5</v>
      </c>
      <c r="C26" s="260" t="s">
        <v>144</v>
      </c>
      <c r="D26" s="242" t="s">
        <v>479</v>
      </c>
      <c r="E26" s="242" t="s">
        <v>480</v>
      </c>
      <c r="F26" s="242" t="str">
        <f t="shared" si="9"/>
        <v>LMH40384_Nitin Konde Deshmukh</v>
      </c>
      <c r="G26" s="260" t="s">
        <v>34</v>
      </c>
      <c r="H26" s="260">
        <v>5.4</v>
      </c>
      <c r="I26" s="268" t="str">
        <f>Table2[[#This Row],[ ]] &amp; "KW"</f>
        <v>5.4KW</v>
      </c>
      <c r="J26" s="269">
        <v>0.67013888888888884</v>
      </c>
      <c r="K26" s="269">
        <v>0.71875</v>
      </c>
      <c r="L26" s="269" t="str">
        <f t="shared" si="10"/>
        <v>1 hrs 10 mins</v>
      </c>
      <c r="M26" s="269"/>
      <c r="N26" s="260"/>
      <c r="O26" s="227" t="s">
        <v>279</v>
      </c>
      <c r="P26" s="245" t="s">
        <v>18</v>
      </c>
      <c r="Q26" s="260"/>
      <c r="R26" s="260"/>
    </row>
    <row r="27" spans="1:18">
      <c r="A27" s="259">
        <v>45874</v>
      </c>
      <c r="B27" s="240">
        <f t="shared" si="8"/>
        <v>6</v>
      </c>
      <c r="C27" s="260">
        <v>0</v>
      </c>
      <c r="D27" s="242" t="s">
        <v>481</v>
      </c>
      <c r="E27" s="242" t="s">
        <v>482</v>
      </c>
      <c r="F27" s="242" t="str">
        <f t="shared" si="9"/>
        <v>RSSEMP9439_Laxmi Narayan Soni</v>
      </c>
      <c r="G27" s="260" t="s">
        <v>21</v>
      </c>
      <c r="H27" s="260">
        <v>3.78</v>
      </c>
      <c r="I27" s="268" t="str">
        <f>Table2[[#This Row],[ ]] &amp; "KW"</f>
        <v>3.78KW</v>
      </c>
      <c r="J27" s="269">
        <v>0.72916666666666663</v>
      </c>
      <c r="K27" s="269">
        <v>0.78472222222222221</v>
      </c>
      <c r="L27" s="269" t="str">
        <f t="shared" si="10"/>
        <v>1 hrs 20 mins</v>
      </c>
      <c r="M27" s="269" t="s">
        <v>483</v>
      </c>
      <c r="N27" s="260"/>
      <c r="O27" s="227" t="s">
        <v>18</v>
      </c>
      <c r="P27" s="245" t="s">
        <v>18</v>
      </c>
      <c r="Q27" s="260" t="s">
        <v>486</v>
      </c>
      <c r="R27" s="260"/>
    </row>
    <row r="28" spans="1:18">
      <c r="A28" s="259">
        <v>45874</v>
      </c>
      <c r="B28" s="240">
        <f t="shared" si="8"/>
        <v>7</v>
      </c>
      <c r="C28" s="260" t="s">
        <v>144</v>
      </c>
      <c r="D28" s="242" t="s">
        <v>484</v>
      </c>
      <c r="E28" s="242" t="s">
        <v>485</v>
      </c>
      <c r="F28" s="242" t="str">
        <f t="shared" si="9"/>
        <v>LMH58807_BAGMAR RAMESH</v>
      </c>
      <c r="G28" s="260" t="s">
        <v>34</v>
      </c>
      <c r="H28" s="260">
        <v>2</v>
      </c>
      <c r="I28" s="268" t="str">
        <f>Table2[[#This Row],[ ]] &amp; "KW"</f>
        <v>2KW</v>
      </c>
      <c r="J28" s="269">
        <v>0.75347222222222221</v>
      </c>
      <c r="K28" s="269">
        <v>0.78472222222222221</v>
      </c>
      <c r="L28" s="269" t="str">
        <f t="shared" si="10"/>
        <v>0 hrs 45 mins</v>
      </c>
      <c r="M28" s="269"/>
      <c r="N28" s="260"/>
      <c r="O28" s="227" t="s">
        <v>279</v>
      </c>
      <c r="P28" s="245" t="s">
        <v>18</v>
      </c>
      <c r="Q28" s="260"/>
      <c r="R28" s="260"/>
    </row>
    <row r="29" spans="1:18">
      <c r="A29" s="211">
        <v>45875</v>
      </c>
      <c r="B29" s="249">
        <v>1</v>
      </c>
      <c r="C29" s="271" t="s">
        <v>144</v>
      </c>
      <c r="D29" s="214" t="s">
        <v>488</v>
      </c>
      <c r="E29" s="214" t="s">
        <v>489</v>
      </c>
      <c r="F29" s="251" t="str">
        <f t="shared" ref="F29:F38" si="11">D29&amp;"_"&amp;E29</f>
        <v>LMH55488_Jugalkishor Dhoot</v>
      </c>
      <c r="G29" s="272" t="s">
        <v>34</v>
      </c>
      <c r="H29" s="273" t="s">
        <v>432</v>
      </c>
      <c r="I29" s="253" t="str">
        <f>Table2[[#This Row],[ ]] &amp; "KW"</f>
        <v>8.1_MAXKW</v>
      </c>
      <c r="J29" s="254">
        <v>0.4236111111111111</v>
      </c>
      <c r="K29" s="254">
        <v>0.61458333333333337</v>
      </c>
      <c r="L29" s="254" t="str">
        <f t="shared" ref="L29:L38" si="12">INT((K29-J29)*24)&amp;" hrs "&amp;ROUND(MOD((K29-J29)*1440,60),0)&amp;" mins"</f>
        <v>4 hrs 35 mins</v>
      </c>
      <c r="M29" s="254"/>
      <c r="N29" s="272"/>
      <c r="O29" s="227" t="s">
        <v>279</v>
      </c>
      <c r="P29" s="245" t="s">
        <v>18</v>
      </c>
      <c r="Q29" s="272"/>
      <c r="R29" s="250"/>
    </row>
    <row r="30" spans="1:18">
      <c r="A30" s="211">
        <v>45875</v>
      </c>
      <c r="B30" s="249">
        <f>B29+1</f>
        <v>2</v>
      </c>
      <c r="C30" s="271" t="s">
        <v>144</v>
      </c>
      <c r="D30" s="214" t="s">
        <v>490</v>
      </c>
      <c r="E30" s="214" t="s">
        <v>491</v>
      </c>
      <c r="F30" s="214" t="str">
        <f t="shared" si="11"/>
        <v>LMH59136_SOMNATH CHOBE</v>
      </c>
      <c r="G30" s="272" t="s">
        <v>34</v>
      </c>
      <c r="H30" s="272">
        <v>3.24</v>
      </c>
      <c r="I30" s="274" t="str">
        <f>Table2[[#This Row],[ ]] &amp; "KW"</f>
        <v>3.24KW</v>
      </c>
      <c r="J30" s="275">
        <v>0.44236111111111115</v>
      </c>
      <c r="K30" s="275">
        <v>0.47569444444444442</v>
      </c>
      <c r="L30" s="275" t="str">
        <f t="shared" si="12"/>
        <v>0 hrs 48 mins</v>
      </c>
      <c r="M30" s="275"/>
      <c r="N30" s="272"/>
      <c r="O30" s="227" t="s">
        <v>279</v>
      </c>
      <c r="P30" s="245" t="s">
        <v>18</v>
      </c>
      <c r="Q30" s="272"/>
      <c r="R30" s="272"/>
    </row>
    <row r="31" spans="1:18">
      <c r="A31" s="211">
        <v>45875</v>
      </c>
      <c r="B31" s="249">
        <f>B30+1</f>
        <v>3</v>
      </c>
      <c r="C31" s="272">
        <v>0</v>
      </c>
      <c r="D31" s="214" t="s">
        <v>493</v>
      </c>
      <c r="E31" s="214" t="s">
        <v>494</v>
      </c>
      <c r="F31" s="214" t="str">
        <f t="shared" si="11"/>
        <v>RSSEUP3565_Vikas mishra</v>
      </c>
      <c r="G31" s="272" t="s">
        <v>17</v>
      </c>
      <c r="H31" s="272">
        <v>4.32</v>
      </c>
      <c r="I31" s="274" t="str">
        <f>Table2[[#This Row],[ ]] &amp; "KW"</f>
        <v>4.32KW</v>
      </c>
      <c r="J31" s="275">
        <v>0.4861111111111111</v>
      </c>
      <c r="K31" s="275">
        <v>0.64583333333333337</v>
      </c>
      <c r="L31" s="275" t="str">
        <f t="shared" si="12"/>
        <v>3 hrs 50 mins</v>
      </c>
      <c r="M31" s="275" t="s">
        <v>473</v>
      </c>
      <c r="N31" s="272"/>
      <c r="O31" s="227" t="s">
        <v>18</v>
      </c>
      <c r="P31" s="245" t="s">
        <v>18</v>
      </c>
      <c r="Q31" s="272"/>
      <c r="R31" s="272"/>
    </row>
    <row r="32" spans="1:18">
      <c r="A32" s="211">
        <v>45875</v>
      </c>
      <c r="B32" s="249">
        <f>B31+1</f>
        <v>4</v>
      </c>
      <c r="C32" s="272">
        <v>0</v>
      </c>
      <c r="D32" s="214" t="s">
        <v>495</v>
      </c>
      <c r="E32" s="214" t="s">
        <v>496</v>
      </c>
      <c r="F32" s="214" t="str">
        <f t="shared" si="11"/>
        <v>RSSEUP3481_Shivam Singh</v>
      </c>
      <c r="G32" s="272" t="s">
        <v>17</v>
      </c>
      <c r="H32" s="272">
        <v>5.94</v>
      </c>
      <c r="I32" s="274" t="str">
        <f>Table2[[#This Row],[ ]] &amp; "KW"</f>
        <v>5.94KW</v>
      </c>
      <c r="J32" s="275">
        <v>0.65972222222222221</v>
      </c>
      <c r="K32" s="275">
        <v>0.77777777777777779</v>
      </c>
      <c r="L32" s="275" t="str">
        <f t="shared" si="12"/>
        <v>2 hrs 50 mins</v>
      </c>
      <c r="M32" s="276" t="s">
        <v>497</v>
      </c>
      <c r="N32" s="272"/>
      <c r="O32" s="227" t="s">
        <v>18</v>
      </c>
      <c r="P32" s="245" t="s">
        <v>18</v>
      </c>
      <c r="Q32" s="272"/>
      <c r="R32" s="272"/>
    </row>
    <row r="33" spans="1:18">
      <c r="A33" s="211">
        <v>45875</v>
      </c>
      <c r="B33" s="249">
        <f>B32+1</f>
        <v>5</v>
      </c>
      <c r="C33" s="273" t="s">
        <v>144</v>
      </c>
      <c r="D33" s="214" t="s">
        <v>498</v>
      </c>
      <c r="E33" s="214" t="s">
        <v>499</v>
      </c>
      <c r="F33" s="214" t="str">
        <f t="shared" si="11"/>
        <v>LMH56734_Sanjeev Kulkarni</v>
      </c>
      <c r="G33" s="273" t="s">
        <v>34</v>
      </c>
      <c r="H33" s="273">
        <v>3.24</v>
      </c>
      <c r="I33" s="277" t="str">
        <f>Table2[[#This Row],[ ]] &amp; "KW"</f>
        <v>3.24KW</v>
      </c>
      <c r="J33" s="276">
        <v>0.66319444444444442</v>
      </c>
      <c r="K33" s="276">
        <v>0.70138888888888884</v>
      </c>
      <c r="L33" s="276" t="str">
        <f t="shared" si="12"/>
        <v>0 hrs 55 mins</v>
      </c>
      <c r="M33" s="276"/>
      <c r="N33" s="273"/>
      <c r="O33" s="227" t="s">
        <v>279</v>
      </c>
      <c r="P33" s="245" t="s">
        <v>18</v>
      </c>
      <c r="Q33" s="273"/>
      <c r="R33" s="273"/>
    </row>
    <row r="34" spans="1:18">
      <c r="A34" s="239">
        <v>45876</v>
      </c>
      <c r="B34" s="240">
        <v>1</v>
      </c>
      <c r="C34" s="267">
        <v>0</v>
      </c>
      <c r="D34" s="242" t="s">
        <v>500</v>
      </c>
      <c r="E34" s="242" t="s">
        <v>501</v>
      </c>
      <c r="F34" s="264" t="str">
        <f t="shared" si="11"/>
        <v>RSSEMH12176_RAJESH DEORAOJI</v>
      </c>
      <c r="G34" s="278" t="s">
        <v>34</v>
      </c>
      <c r="H34" s="267">
        <v>3.24</v>
      </c>
      <c r="I34" s="265" t="str">
        <f>Table2[[#This Row],[ ]] &amp; "KW"</f>
        <v>3.24KW</v>
      </c>
      <c r="J34" s="266">
        <v>0.43055555555555558</v>
      </c>
      <c r="K34" s="266">
        <v>0.77777777777777779</v>
      </c>
      <c r="L34" s="266" t="str">
        <f t="shared" si="12"/>
        <v>8 hrs 20 mins</v>
      </c>
      <c r="M34" s="279" t="s">
        <v>429</v>
      </c>
      <c r="N34" s="267"/>
      <c r="O34" s="245" t="s">
        <v>18</v>
      </c>
      <c r="P34" s="245" t="s">
        <v>18</v>
      </c>
      <c r="Q34" s="278" t="s">
        <v>504</v>
      </c>
      <c r="R34" s="267"/>
    </row>
    <row r="35" spans="1:18">
      <c r="A35" s="239">
        <v>45876</v>
      </c>
      <c r="B35" s="240">
        <f>B34+1</f>
        <v>2</v>
      </c>
      <c r="C35" s="278" t="s">
        <v>144</v>
      </c>
      <c r="D35" s="242" t="s">
        <v>502</v>
      </c>
      <c r="E35" s="242" t="s">
        <v>503</v>
      </c>
      <c r="F35" s="264" t="str">
        <f t="shared" si="11"/>
        <v>LMH59158_Nitin Ingle</v>
      </c>
      <c r="G35" s="278" t="s">
        <v>34</v>
      </c>
      <c r="H35" s="267">
        <v>3.24</v>
      </c>
      <c r="I35" s="265" t="str">
        <f>Table2[[#This Row],[ ]] &amp; "KW"</f>
        <v>3.24KW</v>
      </c>
      <c r="J35" s="266">
        <v>0.46527777777777773</v>
      </c>
      <c r="K35" s="266">
        <v>0.50694444444444442</v>
      </c>
      <c r="L35" s="266" t="str">
        <f t="shared" si="12"/>
        <v>1 hrs 0 mins</v>
      </c>
      <c r="M35" s="266"/>
      <c r="N35" s="267"/>
      <c r="O35" s="245" t="s">
        <v>279</v>
      </c>
      <c r="P35" s="245" t="s">
        <v>18</v>
      </c>
      <c r="Q35" s="267"/>
      <c r="R35" s="267"/>
    </row>
    <row r="36" spans="1:18">
      <c r="A36" s="239">
        <v>45876</v>
      </c>
      <c r="B36" s="240">
        <f>B35+1</f>
        <v>3</v>
      </c>
      <c r="C36" s="278" t="s">
        <v>144</v>
      </c>
      <c r="D36" s="242" t="s">
        <v>505</v>
      </c>
      <c r="E36" s="242" t="s">
        <v>506</v>
      </c>
      <c r="F36" s="242" t="str">
        <f t="shared" si="11"/>
        <v>LMH16931_Nikhi Likhitkar</v>
      </c>
      <c r="G36" s="278" t="s">
        <v>34</v>
      </c>
      <c r="H36" s="278">
        <v>5.4</v>
      </c>
      <c r="I36" s="280" t="str">
        <f>Table2[[#This Row],[ ]] &amp; "KW"</f>
        <v>5.4KW</v>
      </c>
      <c r="J36" s="279">
        <v>0.58333333333333337</v>
      </c>
      <c r="K36" s="279">
        <v>0.63541666666666663</v>
      </c>
      <c r="L36" s="279" t="str">
        <f t="shared" si="12"/>
        <v>1 hrs 15 mins</v>
      </c>
      <c r="M36" s="279"/>
      <c r="N36" s="278"/>
      <c r="O36" s="245" t="s">
        <v>279</v>
      </c>
      <c r="P36" s="245" t="s">
        <v>18</v>
      </c>
      <c r="Q36" s="278"/>
      <c r="R36" s="278"/>
    </row>
    <row r="37" spans="1:18">
      <c r="A37" s="239">
        <v>45876</v>
      </c>
      <c r="B37" s="240">
        <f>B36+1</f>
        <v>4</v>
      </c>
      <c r="C37" s="278" t="s">
        <v>144</v>
      </c>
      <c r="D37" s="242" t="s">
        <v>507</v>
      </c>
      <c r="E37" s="242" t="s">
        <v>508</v>
      </c>
      <c r="F37" s="242" t="str">
        <f t="shared" si="11"/>
        <v>LUP36117_Yadav Shubhham</v>
      </c>
      <c r="G37" s="278" t="s">
        <v>34</v>
      </c>
      <c r="H37" s="278">
        <v>3.24</v>
      </c>
      <c r="I37" s="280" t="str">
        <f>Table2[[#This Row],[ ]] &amp; "KW"</f>
        <v>3.24KW</v>
      </c>
      <c r="J37" s="279">
        <v>0.66527777777777775</v>
      </c>
      <c r="K37" s="279">
        <v>0.70833333333333337</v>
      </c>
      <c r="L37" s="279" t="str">
        <f t="shared" si="12"/>
        <v>1 hrs 2 mins</v>
      </c>
      <c r="M37" s="279"/>
      <c r="N37" s="278"/>
      <c r="O37" s="245" t="s">
        <v>279</v>
      </c>
      <c r="P37" s="245" t="s">
        <v>18</v>
      </c>
      <c r="Q37" s="278"/>
      <c r="R37" s="278"/>
    </row>
    <row r="38" spans="1:18">
      <c r="A38" s="211">
        <v>45877</v>
      </c>
      <c r="B38" s="212">
        <v>1</v>
      </c>
      <c r="C38" s="284" t="s">
        <v>144</v>
      </c>
      <c r="D38" s="214" t="s">
        <v>509</v>
      </c>
      <c r="E38" s="214" t="s">
        <v>510</v>
      </c>
      <c r="F38" s="214" t="str">
        <f t="shared" si="11"/>
        <v>LMH45606_Sushil Pandey</v>
      </c>
      <c r="G38" s="285" t="s">
        <v>34</v>
      </c>
      <c r="H38" s="285">
        <v>5.4</v>
      </c>
      <c r="I38" s="286" t="str">
        <f>Table2[[#This Row],[ ]] &amp; "KW"</f>
        <v>5.4KW</v>
      </c>
      <c r="J38" s="287">
        <v>0.41666666666666669</v>
      </c>
      <c r="K38" s="288">
        <v>0.46527777777777773</v>
      </c>
      <c r="L38" s="287" t="str">
        <f t="shared" si="12"/>
        <v>1 hrs 10 mins</v>
      </c>
      <c r="M38" s="287"/>
      <c r="N38" s="284"/>
      <c r="O38" s="212" t="s">
        <v>279</v>
      </c>
      <c r="P38" s="212"/>
      <c r="Q38" s="284"/>
      <c r="R38" s="284"/>
    </row>
    <row r="39" spans="1:18">
      <c r="A39" s="211">
        <v>45877</v>
      </c>
      <c r="B39" s="212">
        <f>B38+1</f>
        <v>2</v>
      </c>
      <c r="C39" s="284" t="s">
        <v>144</v>
      </c>
      <c r="D39" s="214" t="s">
        <v>511</v>
      </c>
      <c r="E39" s="214" t="s">
        <v>512</v>
      </c>
      <c r="F39" s="214" t="str">
        <f t="shared" ref="F39:F44" si="13">D39&amp;"_"&amp;E39</f>
        <v>LDL7239_Bavnesh Kumar</v>
      </c>
      <c r="G39" s="285" t="s">
        <v>53</v>
      </c>
      <c r="H39" s="285">
        <v>3.24</v>
      </c>
      <c r="I39" s="289" t="str">
        <f>Table2[[#This Row],[ ]] &amp; "KW"</f>
        <v>3.24KW</v>
      </c>
      <c r="J39" s="288">
        <v>0.47222222222222227</v>
      </c>
      <c r="K39" s="288">
        <v>0.51041666666666663</v>
      </c>
      <c r="L39" s="288" t="str">
        <f t="shared" ref="L39:L44" si="14">INT((K39-J39)*24)&amp;" hrs "&amp;ROUND(MOD((K39-J39)*1440,60),0)&amp;" mins"</f>
        <v>0 hrs 55 mins</v>
      </c>
      <c r="M39" s="288"/>
      <c r="N39" s="285"/>
      <c r="O39" s="212" t="s">
        <v>279</v>
      </c>
      <c r="P39" s="212"/>
      <c r="Q39" s="285"/>
      <c r="R39" s="285"/>
    </row>
    <row r="40" spans="1:18">
      <c r="A40" s="211">
        <v>45877</v>
      </c>
      <c r="B40" s="212">
        <f>B39+1</f>
        <v>3</v>
      </c>
      <c r="C40" s="285">
        <v>0</v>
      </c>
      <c r="D40" s="214" t="s">
        <v>514</v>
      </c>
      <c r="E40" s="214" t="s">
        <v>515</v>
      </c>
      <c r="F40" s="214" t="str">
        <f t="shared" si="13"/>
        <v>RSSEMH12123_PAWAN SHUKLA</v>
      </c>
      <c r="G40" s="285" t="s">
        <v>34</v>
      </c>
      <c r="H40" s="285">
        <v>3.24</v>
      </c>
      <c r="I40" s="289" t="str">
        <f>Table2[[#This Row],[ ]] &amp; "KW"</f>
        <v>3.24KW</v>
      </c>
      <c r="J40" s="288">
        <v>0.58333333333333337</v>
      </c>
      <c r="K40" s="288">
        <v>0.66666666666666663</v>
      </c>
      <c r="L40" s="288" t="str">
        <f t="shared" si="14"/>
        <v>2 hrs 60 mins</v>
      </c>
      <c r="M40" s="288" t="s">
        <v>418</v>
      </c>
      <c r="N40" s="285"/>
      <c r="O40" s="212" t="s">
        <v>18</v>
      </c>
      <c r="P40" s="212"/>
      <c r="Q40" s="285" t="s">
        <v>513</v>
      </c>
      <c r="R40" s="285"/>
    </row>
    <row r="41" spans="1:18">
      <c r="A41" s="211">
        <v>45877</v>
      </c>
      <c r="B41" s="212">
        <f>B40+1</f>
        <v>4</v>
      </c>
      <c r="C41" s="285" t="s">
        <v>144</v>
      </c>
      <c r="D41" s="214" t="s">
        <v>516</v>
      </c>
      <c r="E41" s="214" t="s">
        <v>517</v>
      </c>
      <c r="F41" s="214" t="str">
        <f t="shared" si="13"/>
        <v>RMH26605_Pallavi karpe</v>
      </c>
      <c r="G41" s="285" t="s">
        <v>34</v>
      </c>
      <c r="H41" s="285">
        <v>3.7</v>
      </c>
      <c r="I41" s="289" t="str">
        <f>Table2[[#This Row],[ ]] &amp; "KW"</f>
        <v>3.7KW</v>
      </c>
      <c r="J41" s="288">
        <v>0.60763888888888895</v>
      </c>
      <c r="K41" s="288">
        <v>0.65625</v>
      </c>
      <c r="L41" s="288" t="str">
        <f t="shared" si="14"/>
        <v>1 hrs 10 mins</v>
      </c>
      <c r="M41" s="288"/>
      <c r="N41" s="285"/>
      <c r="O41" s="212" t="s">
        <v>279</v>
      </c>
      <c r="P41" s="212"/>
      <c r="Q41" s="285" t="s">
        <v>518</v>
      </c>
      <c r="R41" s="285"/>
    </row>
    <row r="42" spans="1:18">
      <c r="A42" s="211">
        <v>45877</v>
      </c>
      <c r="B42" s="212">
        <f>B41+1</f>
        <v>5</v>
      </c>
      <c r="C42" s="285" t="s">
        <v>144</v>
      </c>
      <c r="D42" s="214" t="s">
        <v>519</v>
      </c>
      <c r="E42" s="214" t="s">
        <v>520</v>
      </c>
      <c r="F42" s="214" t="str">
        <f t="shared" si="13"/>
        <v>LUP36217_Mohammad Furquan</v>
      </c>
      <c r="G42" s="285" t="s">
        <v>17</v>
      </c>
      <c r="H42" s="285">
        <v>3.24</v>
      </c>
      <c r="I42" s="289" t="str">
        <f>Table2[[#This Row],[ ]] &amp; "KW"</f>
        <v>3.24KW</v>
      </c>
      <c r="J42" s="288">
        <v>0.65972222222222221</v>
      </c>
      <c r="K42" s="288">
        <v>0.70486111111111116</v>
      </c>
      <c r="L42" s="288" t="str">
        <f t="shared" si="14"/>
        <v>1 hrs 5 mins</v>
      </c>
      <c r="M42" s="288"/>
      <c r="N42" s="285"/>
      <c r="O42" s="212" t="s">
        <v>279</v>
      </c>
      <c r="P42" s="212"/>
      <c r="Q42" s="285" t="s">
        <v>521</v>
      </c>
      <c r="R42" s="285"/>
    </row>
    <row r="43" spans="1:18">
      <c r="A43" s="211">
        <v>45877</v>
      </c>
      <c r="B43" s="212">
        <f>B42+1</f>
        <v>6</v>
      </c>
      <c r="C43" s="285" t="s">
        <v>144</v>
      </c>
      <c r="D43" s="214" t="s">
        <v>522</v>
      </c>
      <c r="E43" s="214" t="s">
        <v>523</v>
      </c>
      <c r="F43" s="214" t="str">
        <f t="shared" si="13"/>
        <v>RMH26787_Hemant Wadhavankar</v>
      </c>
      <c r="G43" s="285" t="s">
        <v>34</v>
      </c>
      <c r="H43" s="285">
        <v>3.24</v>
      </c>
      <c r="I43" s="289" t="str">
        <f>Table2[[#This Row],[ ]] &amp; "KW"</f>
        <v>3.24KW</v>
      </c>
      <c r="J43" s="288">
        <v>0.73263888888888884</v>
      </c>
      <c r="K43" s="288">
        <v>0.77083333333333337</v>
      </c>
      <c r="L43" s="288" t="str">
        <f t="shared" si="14"/>
        <v>0 hrs 55 mins</v>
      </c>
      <c r="M43" s="288"/>
      <c r="N43" s="285"/>
      <c r="O43" s="212" t="s">
        <v>279</v>
      </c>
      <c r="P43" s="212"/>
      <c r="Q43" s="285"/>
      <c r="R43" s="285"/>
    </row>
    <row r="44" spans="1:18">
      <c r="A44" s="259">
        <v>45880</v>
      </c>
      <c r="B44" s="245">
        <v>1</v>
      </c>
      <c r="C44" s="290" t="s">
        <v>144</v>
      </c>
      <c r="D44" s="242" t="s">
        <v>524</v>
      </c>
      <c r="E44" s="242" t="s">
        <v>525</v>
      </c>
      <c r="F44" s="242" t="str">
        <f t="shared" si="13"/>
        <v>LDL7484_ANUBHAV KUMAR</v>
      </c>
      <c r="G44" s="290" t="s">
        <v>53</v>
      </c>
      <c r="H44" s="291">
        <v>4.8</v>
      </c>
      <c r="I44" s="292" t="str">
        <f>Table2[[#This Row],[ ]] &amp; "KW"</f>
        <v>4.8KW</v>
      </c>
      <c r="J44" s="293">
        <v>0.41319444444444442</v>
      </c>
      <c r="K44" s="294">
        <v>0.44097222222222227</v>
      </c>
      <c r="L44" s="294" t="str">
        <f t="shared" si="14"/>
        <v>0 hrs 40 mins</v>
      </c>
      <c r="M44" s="294"/>
      <c r="N44" s="291"/>
      <c r="O44" s="245" t="s">
        <v>279</v>
      </c>
      <c r="P44" s="245"/>
      <c r="Q44" s="291"/>
      <c r="R44" s="291"/>
    </row>
    <row r="45" spans="1:18">
      <c r="A45" s="259">
        <v>45880</v>
      </c>
      <c r="B45" s="245">
        <f>B44+1</f>
        <v>2</v>
      </c>
      <c r="C45" s="290">
        <v>0</v>
      </c>
      <c r="D45" s="242" t="s">
        <v>526</v>
      </c>
      <c r="E45" s="242" t="s">
        <v>530</v>
      </c>
      <c r="F45" s="242" t="str">
        <f>D45&amp;"_"&amp;E45</f>
        <v>RSSEMH12217_Prashant Wadhive</v>
      </c>
      <c r="G45" s="290" t="s">
        <v>34</v>
      </c>
      <c r="H45" s="267">
        <v>4.32</v>
      </c>
      <c r="I45" s="265" t="str">
        <f>Table2[[#This Row],[ ]] &amp; "KW"</f>
        <v>4.32KW</v>
      </c>
      <c r="J45" s="266">
        <v>0.43055555555555558</v>
      </c>
      <c r="K45" s="266">
        <v>0.49583333333333335</v>
      </c>
      <c r="L45" s="266" t="str">
        <f>INT((K45-J45)*24)&amp;" hrs "&amp;ROUND(MOD((K45-J45)*1440,60),0)&amp;" mins"</f>
        <v>1 hrs 34 mins</v>
      </c>
      <c r="M45" s="266"/>
      <c r="N45" s="267"/>
      <c r="O45" s="245" t="s">
        <v>18</v>
      </c>
      <c r="P45" s="245"/>
      <c r="Q45" s="267" t="s">
        <v>542</v>
      </c>
      <c r="R45" s="267"/>
    </row>
    <row r="46" spans="1:18">
      <c r="A46" s="259">
        <v>45880</v>
      </c>
      <c r="B46" s="245">
        <f t="shared" ref="B46:B51" si="15">B45+1</f>
        <v>3</v>
      </c>
      <c r="C46" s="290">
        <v>0</v>
      </c>
      <c r="D46" s="242" t="s">
        <v>527</v>
      </c>
      <c r="E46" s="242" t="s">
        <v>531</v>
      </c>
      <c r="F46" s="242" t="str">
        <f t="shared" ref="F46:F48" si="16">D46&amp;"_"&amp;E46</f>
        <v>RSSEMH12220_Pravin Hatwar</v>
      </c>
      <c r="G46" s="290" t="s">
        <v>34</v>
      </c>
      <c r="H46" s="267">
        <v>4.32</v>
      </c>
      <c r="I46" s="295" t="str">
        <f>Table2[[#This Row],[ ]] &amp; "KW"</f>
        <v>4.32KW</v>
      </c>
      <c r="J46" s="266">
        <v>0.43055555555555558</v>
      </c>
      <c r="K46" s="266">
        <v>0.49583333333333335</v>
      </c>
      <c r="L46" s="293" t="str">
        <f t="shared" ref="L46:L48" si="17">INT((K46-J46)*24)&amp;" hrs "&amp;ROUND(MOD((K46-J46)*1440,60),0)&amp;" mins"</f>
        <v>1 hrs 34 mins</v>
      </c>
      <c r="M46" s="293"/>
      <c r="N46" s="290"/>
      <c r="O46" s="245" t="s">
        <v>18</v>
      </c>
      <c r="P46" s="245"/>
      <c r="Q46" s="296"/>
      <c r="R46" s="290"/>
    </row>
    <row r="47" spans="1:18">
      <c r="A47" s="259">
        <v>45880</v>
      </c>
      <c r="B47" s="245">
        <f t="shared" si="15"/>
        <v>4</v>
      </c>
      <c r="C47" s="290">
        <v>0</v>
      </c>
      <c r="D47" s="242" t="s">
        <v>528</v>
      </c>
      <c r="E47" s="242" t="s">
        <v>532</v>
      </c>
      <c r="F47" s="242" t="str">
        <f t="shared" si="16"/>
        <v>RSSEMH12215_Tikeshwar bhivgade</v>
      </c>
      <c r="G47" s="290" t="s">
        <v>34</v>
      </c>
      <c r="H47" s="267">
        <v>4.32</v>
      </c>
      <c r="I47" s="295" t="str">
        <f>Table2[[#This Row],[ ]] &amp; "KW"</f>
        <v>4.32KW</v>
      </c>
      <c r="J47" s="266">
        <v>0.43055555555555558</v>
      </c>
      <c r="K47" s="266">
        <v>0.49583333333333335</v>
      </c>
      <c r="L47" s="293" t="str">
        <f t="shared" si="17"/>
        <v>1 hrs 34 mins</v>
      </c>
      <c r="M47" s="293"/>
      <c r="N47" s="290"/>
      <c r="O47" s="245" t="s">
        <v>18</v>
      </c>
      <c r="P47" s="245"/>
      <c r="Q47" s="290"/>
      <c r="R47" s="290"/>
    </row>
    <row r="48" spans="1:18">
      <c r="A48" s="259">
        <v>45880</v>
      </c>
      <c r="B48" s="245">
        <f t="shared" si="15"/>
        <v>5</v>
      </c>
      <c r="C48" s="290">
        <v>0</v>
      </c>
      <c r="D48" s="242" t="s">
        <v>529</v>
      </c>
      <c r="E48" s="242" t="s">
        <v>533</v>
      </c>
      <c r="F48" s="242" t="str">
        <f t="shared" si="16"/>
        <v>RSSEMH12216_Gaurav Kalaskar</v>
      </c>
      <c r="G48" s="290" t="s">
        <v>34</v>
      </c>
      <c r="H48" s="267">
        <v>4.32</v>
      </c>
      <c r="I48" s="295" t="str">
        <f>Table2[[#This Row],[ ]] &amp; "KW"</f>
        <v>4.32KW</v>
      </c>
      <c r="J48" s="266">
        <v>0.43055555555555558</v>
      </c>
      <c r="K48" s="266">
        <v>0.49583333333333335</v>
      </c>
      <c r="L48" s="293" t="str">
        <f t="shared" si="17"/>
        <v>1 hrs 34 mins</v>
      </c>
      <c r="M48" s="293"/>
      <c r="N48" s="290"/>
      <c r="O48" s="245" t="s">
        <v>18</v>
      </c>
      <c r="P48" s="245"/>
      <c r="Q48" s="290"/>
      <c r="R48" s="290"/>
    </row>
    <row r="49" spans="1:18">
      <c r="A49" s="259">
        <v>45880</v>
      </c>
      <c r="B49" s="245">
        <f t="shared" si="15"/>
        <v>6</v>
      </c>
      <c r="C49" s="290" t="s">
        <v>144</v>
      </c>
      <c r="D49" s="242" t="s">
        <v>534</v>
      </c>
      <c r="E49" s="242" t="s">
        <v>535</v>
      </c>
      <c r="F49" s="242" t="str">
        <f t="shared" ref="F49:F54" si="18">D49&amp;"_"&amp;E49</f>
        <v>LMH60226_Sandip Rambhau Ghagare</v>
      </c>
      <c r="G49" s="290" t="s">
        <v>34</v>
      </c>
      <c r="H49" s="290">
        <v>5.4</v>
      </c>
      <c r="I49" s="295" t="str">
        <f>Table2[[#This Row],[ ]] &amp; "KW"</f>
        <v>5.4KW</v>
      </c>
      <c r="J49" s="293">
        <v>0.47916666666666669</v>
      </c>
      <c r="K49" s="293">
        <v>0.51388888888888895</v>
      </c>
      <c r="L49" s="293" t="str">
        <f t="shared" ref="L49:L54" si="19">INT((K49-J49)*24)&amp;" hrs "&amp;ROUND(MOD((K49-J49)*1440,60),0)&amp;" mins"</f>
        <v>0 hrs 50 mins</v>
      </c>
      <c r="M49" s="293"/>
      <c r="N49" s="290"/>
      <c r="O49" s="245" t="s">
        <v>279</v>
      </c>
      <c r="P49" s="245"/>
      <c r="Q49" s="290"/>
      <c r="R49" s="290"/>
    </row>
    <row r="50" spans="1:18">
      <c r="A50" s="259">
        <v>45880</v>
      </c>
      <c r="B50" s="245">
        <f t="shared" si="15"/>
        <v>7</v>
      </c>
      <c r="C50" s="290" t="s">
        <v>144</v>
      </c>
      <c r="D50" s="242" t="s">
        <v>536</v>
      </c>
      <c r="E50" s="242" t="s">
        <v>537</v>
      </c>
      <c r="F50" s="242" t="str">
        <f t="shared" si="18"/>
        <v>LMH60147_V S Chandrasekar</v>
      </c>
      <c r="G50" s="290" t="s">
        <v>34</v>
      </c>
      <c r="H50" s="290">
        <v>7.56</v>
      </c>
      <c r="I50" s="295" t="str">
        <f>Table2[[#This Row],[ ]] &amp; "KW"</f>
        <v>7.56KW</v>
      </c>
      <c r="J50" s="293">
        <v>0.61111111111111105</v>
      </c>
      <c r="K50" s="293">
        <v>0.65277777777777779</v>
      </c>
      <c r="L50" s="293" t="str">
        <f t="shared" si="19"/>
        <v>1 hrs 0 mins</v>
      </c>
      <c r="M50" s="293"/>
      <c r="N50" s="290"/>
      <c r="O50" s="245" t="s">
        <v>279</v>
      </c>
      <c r="P50" s="245"/>
      <c r="Q50" s="290"/>
      <c r="R50" s="290"/>
    </row>
    <row r="51" spans="1:18">
      <c r="A51" s="259">
        <v>45880</v>
      </c>
      <c r="B51" s="245">
        <f t="shared" si="15"/>
        <v>8</v>
      </c>
      <c r="C51" s="290" t="s">
        <v>144</v>
      </c>
      <c r="D51" s="242" t="s">
        <v>538</v>
      </c>
      <c r="E51" s="242" t="s">
        <v>539</v>
      </c>
      <c r="F51" s="242" t="str">
        <f t="shared" si="18"/>
        <v>LMH25851_Damodar More</v>
      </c>
      <c r="G51" s="290" t="s">
        <v>34</v>
      </c>
      <c r="H51" s="290">
        <v>4.8600000000000003</v>
      </c>
      <c r="I51" s="295" t="str">
        <f>Table2[[#This Row],[ ]] &amp; "KW"</f>
        <v>4.86KW</v>
      </c>
      <c r="J51" s="293">
        <v>0.70833333333333337</v>
      </c>
      <c r="K51" s="293">
        <v>0.76041666666666663</v>
      </c>
      <c r="L51" s="293" t="str">
        <f t="shared" si="19"/>
        <v>1 hrs 15 mins</v>
      </c>
      <c r="M51" s="293"/>
      <c r="N51" s="290"/>
      <c r="O51" s="245" t="s">
        <v>279</v>
      </c>
      <c r="P51" s="245"/>
      <c r="Q51" s="290"/>
      <c r="R51" s="290"/>
    </row>
    <row r="52" spans="1:18">
      <c r="A52" s="248">
        <v>45881</v>
      </c>
      <c r="B52" s="212">
        <v>1</v>
      </c>
      <c r="C52" s="298" t="s">
        <v>144</v>
      </c>
      <c r="D52" s="214" t="s">
        <v>540</v>
      </c>
      <c r="E52" s="214" t="s">
        <v>541</v>
      </c>
      <c r="F52" s="214" t="str">
        <f t="shared" si="18"/>
        <v>LDL7640_Ashish Saini</v>
      </c>
      <c r="G52" s="299" t="s">
        <v>53</v>
      </c>
      <c r="H52" s="250">
        <v>3.24</v>
      </c>
      <c r="I52" s="253" t="str">
        <f>Table2[[#This Row],[ ]] &amp; "KW"</f>
        <v>3.24KW</v>
      </c>
      <c r="J52" s="254">
        <v>0.40763888888888888</v>
      </c>
      <c r="K52" s="254">
        <v>0.44444444444444442</v>
      </c>
      <c r="L52" s="254" t="str">
        <f t="shared" si="19"/>
        <v>0 hrs 53 mins</v>
      </c>
      <c r="M52" s="254"/>
      <c r="N52" s="250"/>
      <c r="O52" s="212" t="s">
        <v>279</v>
      </c>
      <c r="P52" s="249"/>
      <c r="Q52" s="250"/>
      <c r="R52" s="250"/>
    </row>
    <row r="53" spans="1:18">
      <c r="A53" s="248">
        <v>45881</v>
      </c>
      <c r="B53" s="212">
        <f>B52+1</f>
        <v>2</v>
      </c>
      <c r="C53" s="298" t="s">
        <v>144</v>
      </c>
      <c r="D53" s="214" t="s">
        <v>544</v>
      </c>
      <c r="E53" s="214" t="s">
        <v>545</v>
      </c>
      <c r="F53" s="214" t="str">
        <f t="shared" si="18"/>
        <v>RMH23103_Ramesh Shinde</v>
      </c>
      <c r="G53" s="299" t="s">
        <v>34</v>
      </c>
      <c r="H53" s="250">
        <v>3.24</v>
      </c>
      <c r="I53" s="300" t="str">
        <f>Table2[[#This Row],[ ]] &amp; "KW"</f>
        <v>3.24KW</v>
      </c>
      <c r="J53" s="301">
        <v>0.60069444444444442</v>
      </c>
      <c r="K53" s="301">
        <v>0.64583333333333337</v>
      </c>
      <c r="L53" s="301" t="str">
        <f t="shared" si="19"/>
        <v>1 hrs 5 mins</v>
      </c>
      <c r="M53" s="301"/>
      <c r="N53" s="299"/>
      <c r="O53" s="212" t="s">
        <v>279</v>
      </c>
      <c r="P53" s="212"/>
      <c r="Q53" s="299"/>
      <c r="R53" s="299"/>
    </row>
    <row r="54" spans="1:18">
      <c r="A54" s="248">
        <v>45881</v>
      </c>
      <c r="B54" s="212">
        <f>B53+1</f>
        <v>3</v>
      </c>
      <c r="C54" s="298" t="s">
        <v>144</v>
      </c>
      <c r="D54" s="214" t="s">
        <v>546</v>
      </c>
      <c r="E54" s="214" t="s">
        <v>547</v>
      </c>
      <c r="F54" s="214" t="str">
        <f t="shared" si="18"/>
        <v>LMH60287_Ravi</v>
      </c>
      <c r="G54" s="302" t="s">
        <v>34</v>
      </c>
      <c r="H54" s="302">
        <v>4.8600000000000003</v>
      </c>
      <c r="I54" s="303" t="str">
        <f>Table2[[#This Row],[ ]] &amp; "KW"</f>
        <v>4.86KW</v>
      </c>
      <c r="J54" s="304">
        <v>0.73611111111111116</v>
      </c>
      <c r="K54" s="304">
        <v>0.77777777777777779</v>
      </c>
      <c r="L54" s="304" t="str">
        <f t="shared" si="19"/>
        <v>0 hrs 60 mins</v>
      </c>
      <c r="M54" s="304"/>
      <c r="N54" s="302"/>
      <c r="O54" s="212" t="s">
        <v>279</v>
      </c>
      <c r="P54" s="212"/>
      <c r="Q54" s="302"/>
      <c r="R54" s="302"/>
    </row>
    <row r="55" spans="1:18">
      <c r="A55" s="239">
        <v>45882</v>
      </c>
      <c r="B55" s="240">
        <v>1</v>
      </c>
      <c r="C55" s="267" t="s">
        <v>144</v>
      </c>
      <c r="D55" s="242" t="s">
        <v>548</v>
      </c>
      <c r="E55" s="242" t="s">
        <v>549</v>
      </c>
      <c r="F55" s="264" t="str">
        <f t="shared" ref="F55:F60" si="20">D55&amp;"_"&amp;E55</f>
        <v>LDL7649_Rahul</v>
      </c>
      <c r="G55" s="305" t="s">
        <v>53</v>
      </c>
      <c r="H55" s="267">
        <v>2.16</v>
      </c>
      <c r="I55" s="265" t="str">
        <f>Table2[[#This Row],[ ]] &amp; "KW"</f>
        <v>2.16KW</v>
      </c>
      <c r="J55" s="266">
        <v>0.4145833333333333</v>
      </c>
      <c r="K55" s="266">
        <v>0.4548611111111111</v>
      </c>
      <c r="L55" s="266" t="str">
        <f t="shared" ref="L55:L60" si="21">INT((K55-J55)*24)&amp;" hrs "&amp;ROUND(MOD((K55-J55)*1440,60),0)&amp;" mins"</f>
        <v>0 hrs 58 mins</v>
      </c>
      <c r="M55" s="266"/>
      <c r="N55" s="267"/>
      <c r="O55" s="245" t="s">
        <v>279</v>
      </c>
      <c r="P55" s="240"/>
      <c r="Q55" s="305" t="s">
        <v>550</v>
      </c>
      <c r="R55" s="267"/>
    </row>
    <row r="56" spans="1:18">
      <c r="A56" s="239">
        <v>45882</v>
      </c>
      <c r="B56" s="240">
        <f>B55+1</f>
        <v>2</v>
      </c>
      <c r="C56" s="305">
        <v>0</v>
      </c>
      <c r="D56" s="242" t="s">
        <v>551</v>
      </c>
      <c r="E56" s="242" t="s">
        <v>552</v>
      </c>
      <c r="F56" s="242" t="str">
        <f t="shared" si="20"/>
        <v>RSSEMH12218_Anant Rewatkar</v>
      </c>
      <c r="G56" s="305" t="s">
        <v>34</v>
      </c>
      <c r="H56" s="305">
        <v>4.32</v>
      </c>
      <c r="I56" s="306" t="str">
        <f>Table2[[#This Row],[ ]] &amp; "KW"</f>
        <v>4.32KW</v>
      </c>
      <c r="J56" s="307">
        <v>0.4826388888888889</v>
      </c>
      <c r="K56" s="307">
        <v>0.5131944444444444</v>
      </c>
      <c r="L56" s="307" t="str">
        <f t="shared" si="21"/>
        <v>0 hrs 44 mins</v>
      </c>
      <c r="M56" s="307"/>
      <c r="N56" s="305"/>
      <c r="O56" s="245" t="s">
        <v>18</v>
      </c>
      <c r="P56" s="245"/>
      <c r="Q56" s="305"/>
      <c r="R56" s="305"/>
    </row>
    <row r="57" spans="1:18">
      <c r="A57" s="239">
        <v>45882</v>
      </c>
      <c r="B57" s="240">
        <f>B56+1</f>
        <v>3</v>
      </c>
      <c r="C57" s="305">
        <v>0</v>
      </c>
      <c r="D57" s="242" t="s">
        <v>553</v>
      </c>
      <c r="E57" s="242" t="s">
        <v>554</v>
      </c>
      <c r="F57" s="242" t="str">
        <f t="shared" si="20"/>
        <v>RSSEUP3616_Nitin Gupta</v>
      </c>
      <c r="G57" s="305" t="s">
        <v>17</v>
      </c>
      <c r="H57" s="305">
        <v>3.78</v>
      </c>
      <c r="I57" s="306" t="str">
        <f>Table2[[#This Row],[ ]] &amp; "KW"</f>
        <v>3.78KW</v>
      </c>
      <c r="J57" s="307">
        <v>0.58333333333333337</v>
      </c>
      <c r="K57" s="307"/>
      <c r="L57" s="307" t="str">
        <f t="shared" si="21"/>
        <v>-14 hrs 0 mins</v>
      </c>
      <c r="M57" s="307"/>
      <c r="N57" s="305"/>
      <c r="O57" s="245"/>
      <c r="P57" s="245"/>
      <c r="Q57" s="305" t="s">
        <v>559</v>
      </c>
      <c r="R57" s="305"/>
    </row>
    <row r="58" spans="1:18">
      <c r="A58" s="239">
        <v>45882</v>
      </c>
      <c r="B58" s="240">
        <f>B57+1</f>
        <v>4</v>
      </c>
      <c r="C58" s="305" t="s">
        <v>144</v>
      </c>
      <c r="D58" s="242" t="s">
        <v>555</v>
      </c>
      <c r="E58" s="242" t="s">
        <v>556</v>
      </c>
      <c r="F58" s="242" t="str">
        <f t="shared" si="20"/>
        <v>LMH60249_Suvarna Dhanak</v>
      </c>
      <c r="G58" s="305" t="s">
        <v>34</v>
      </c>
      <c r="H58" s="305">
        <v>3.24</v>
      </c>
      <c r="I58" s="306" t="str">
        <f>Table2[[#This Row],[ ]] &amp; "KW"</f>
        <v>3.24KW</v>
      </c>
      <c r="J58" s="307">
        <v>0.60069444444444442</v>
      </c>
      <c r="K58" s="307">
        <v>0.63888888888888895</v>
      </c>
      <c r="L58" s="307" t="str">
        <f t="shared" si="21"/>
        <v>0 hrs 55 mins</v>
      </c>
      <c r="M58" s="307"/>
      <c r="N58" s="305"/>
      <c r="O58" s="245" t="s">
        <v>279</v>
      </c>
      <c r="P58" s="245"/>
      <c r="Q58" s="305"/>
      <c r="R58" s="305"/>
    </row>
    <row r="59" spans="1:18">
      <c r="A59" s="239">
        <v>45882</v>
      </c>
      <c r="B59" s="240">
        <f>B58+1</f>
        <v>5</v>
      </c>
      <c r="C59" s="305" t="s">
        <v>144</v>
      </c>
      <c r="D59" s="242" t="s">
        <v>557</v>
      </c>
      <c r="E59" s="242" t="s">
        <v>558</v>
      </c>
      <c r="F59" s="242" t="str">
        <f t="shared" si="20"/>
        <v>LUP36829_choudhary</v>
      </c>
      <c r="G59" s="305" t="s">
        <v>17</v>
      </c>
      <c r="H59" s="305">
        <v>1.62</v>
      </c>
      <c r="I59" s="306" t="str">
        <f>Table2[[#This Row],[ ]] &amp; "KW"</f>
        <v>1.62KW</v>
      </c>
      <c r="J59" s="307">
        <v>0.67361111111111116</v>
      </c>
      <c r="K59" s="307">
        <v>0.70833333333333337</v>
      </c>
      <c r="L59" s="307" t="str">
        <f t="shared" si="21"/>
        <v>0 hrs 50 mins</v>
      </c>
      <c r="M59" s="307"/>
      <c r="N59" s="305"/>
      <c r="O59" s="245" t="s">
        <v>279</v>
      </c>
      <c r="P59" s="245"/>
      <c r="Q59" s="305" t="s">
        <v>386</v>
      </c>
      <c r="R59" s="305"/>
    </row>
    <row r="60" spans="1:18">
      <c r="A60" s="218">
        <v>45883</v>
      </c>
      <c r="B60" s="224">
        <v>1</v>
      </c>
      <c r="C60" s="281" t="s">
        <v>144</v>
      </c>
      <c r="D60" s="226" t="s">
        <v>561</v>
      </c>
      <c r="E60" s="226" t="s">
        <v>560</v>
      </c>
      <c r="F60" s="297" t="str">
        <f t="shared" si="20"/>
        <v>LMH24491_Santosh</v>
      </c>
      <c r="G60" s="308" t="s">
        <v>34</v>
      </c>
      <c r="H60" s="281">
        <v>3.24</v>
      </c>
      <c r="I60" s="282" t="str">
        <f>Table2[[#This Row],[ ]] &amp; "KW"</f>
        <v>3.24KW</v>
      </c>
      <c r="J60" s="283">
        <v>0.48402777777777778</v>
      </c>
      <c r="K60" s="283">
        <v>0.52777777777777779</v>
      </c>
      <c r="L60" s="283" t="str">
        <f t="shared" si="21"/>
        <v>1 hrs 3 mins</v>
      </c>
      <c r="M60" s="283"/>
      <c r="N60" s="281"/>
      <c r="O60" s="245" t="s">
        <v>279</v>
      </c>
      <c r="P60" s="224"/>
      <c r="Q60" s="281"/>
      <c r="R60" s="281"/>
    </row>
    <row r="61" spans="1:18">
      <c r="A61" s="218">
        <v>45883</v>
      </c>
      <c r="B61" s="224">
        <f>B60+1</f>
        <v>2</v>
      </c>
      <c r="C61" s="281" t="s">
        <v>144</v>
      </c>
      <c r="D61" s="315" t="s">
        <v>562</v>
      </c>
      <c r="E61" s="316" t="s">
        <v>563</v>
      </c>
      <c r="F61" s="297" t="str">
        <f>D61&amp;"_"&amp;E61</f>
        <v>LUP36699_sunil</v>
      </c>
      <c r="G61" s="317" t="s">
        <v>17</v>
      </c>
      <c r="H61" s="317" t="s">
        <v>564</v>
      </c>
      <c r="I61" s="282" t="str">
        <f>Table2[[#This Row],[ ]] &amp; "KW"</f>
        <v>3.24x2KW</v>
      </c>
      <c r="J61" s="283">
        <v>0.65138888888888891</v>
      </c>
      <c r="K61" s="283">
        <v>0.69444444444444453</v>
      </c>
      <c r="L61" s="283" t="str">
        <f>INT((K61-J61)*24)&amp;" hrs "&amp;ROUND(MOD((K61-J61)*1440,60),0)&amp;" mins"</f>
        <v>1 hrs 2 mins</v>
      </c>
      <c r="M61" s="283"/>
      <c r="N61" s="281"/>
      <c r="O61" s="245" t="s">
        <v>279</v>
      </c>
      <c r="P61" s="224"/>
      <c r="Q61" s="281"/>
      <c r="R61" s="281"/>
    </row>
    <row r="62" spans="1:18">
      <c r="A62" s="205"/>
      <c r="B62" s="206"/>
      <c r="C62" s="207"/>
      <c r="D62" s="208"/>
      <c r="E62" s="208"/>
      <c r="F62" s="208"/>
      <c r="G62" s="207"/>
      <c r="H62" s="207"/>
      <c r="I62" s="209"/>
      <c r="J62" s="210"/>
      <c r="K62" s="210"/>
      <c r="L62" s="210"/>
      <c r="M62" s="210"/>
      <c r="N62" s="207"/>
      <c r="O62" s="206"/>
      <c r="P62" s="206"/>
      <c r="Q62" s="207"/>
      <c r="R62" s="207"/>
    </row>
  </sheetData>
  <conditionalFormatting sqref="O2:O8 O10:O61">
    <cfRule type="containsText" dxfId="84" priority="96" operator="containsText" text="HOLD">
      <formula>NOT(ISERROR(SEARCH("HOLD",O2)))</formula>
    </cfRule>
    <cfRule type="containsText" dxfId="83" priority="99" operator="containsText" text="DEV REJECT">
      <formula>NOT(ISERROR(SEARCH("DEV REJECT",O2)))</formula>
    </cfRule>
  </conditionalFormatting>
  <conditionalFormatting sqref="O2:O8 O10:O61">
    <cfRule type="containsText" dxfId="82" priority="97" operator="containsText" text="NR">
      <formula>NOT(ISERROR(SEARCH("NR",O2)))</formula>
    </cfRule>
  </conditionalFormatting>
  <conditionalFormatting sqref="O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ntainsText" priority="66" operator="containsText" text="Saved">
      <formula>NOT(ISERROR(SEARCH("Saved",O1)))</formula>
    </cfRule>
    <cfRule type="containsText" dxfId="81" priority="67" operator="containsText" text="Uploaded">
      <formula>NOT(ISERROR(SEARCH("Uploaded",O1)))</formula>
    </cfRule>
    <cfRule type="containsText" dxfId="80" priority="68" operator="containsText" text="Saved">
      <formula>NOT(ISERROR(SEARCH("Saved",O1)))</formula>
    </cfRule>
  </conditionalFormatting>
  <conditionalFormatting sqref="N2:N61">
    <cfRule type="containsText" dxfId="79" priority="41" operator="containsText" text="DEV Reject">
      <formula>NOT(ISERROR(SEARCH("DEV Reject",N2)))</formula>
    </cfRule>
  </conditionalFormatting>
  <conditionalFormatting sqref="P1:P61">
    <cfRule type="containsText" dxfId="78" priority="18" operator="containsText" text="Uploaded">
      <formula>NOT(ISERROR(SEARCH("Uploaded",P1)))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8" operator="containsText" id="{9A33C419-7628-4D81-9756-D24FFE61B8CE}">
            <xm:f>NOT(ISERROR(SEARCH($O1="DEV REJECT",D2)))</xm:f>
            <xm:f>$O1="DEV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 E10:E12</xm:sqref>
        </x14:conditionalFormatting>
        <x14:conditionalFormatting xmlns:xm="http://schemas.microsoft.com/office/excel/2006/main">
          <x14:cfRule type="containsText" priority="118" operator="containsText" id="{9A33C419-7628-4D81-9756-D24FFE61B8CE}">
            <xm:f>NOT(ISERROR(SEARCH($O2="DEV REJECT",D5)))</xm:f>
            <xm:f>$O2="DEV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 D10:D12</xm:sqref>
        </x14:conditionalFormatting>
        <x14:conditionalFormatting xmlns:xm="http://schemas.microsoft.com/office/excel/2006/main">
          <x14:cfRule type="containsText" priority="95" operator="containsText" id="{E2F6A821-A150-4685-9C42-A4F62EB2B491}">
            <xm:f>NOT(ISERROR(SEARCH($O2="DEV REJECT",D3)))</xm:f>
            <xm:f>$O2="DEV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ontainsText" priority="93" operator="containsText" id="{B11EA612-8A28-4ED2-87C2-13C62C0CDD88}">
            <xm:f>NOT(ISERROR(SEARCH($O3="DEV REJECT",D4)))</xm:f>
            <xm:f>$O3="DEV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ontainsText" priority="90" operator="containsText" id="{A669FB3C-4035-435B-90E0-8FBFE8228421}">
            <xm:f>NOT(ISERROR(SEARCH($O3="DEV REJECT",D6)))</xm:f>
            <xm:f>$O3="DEV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Text" priority="88" operator="containsText" id="{207D69A8-4E14-45D7-B343-C201ACD29570}">
            <xm:f>NOT(ISERROR(SEARCH($O4="DEV REJECT",D7)))</xm:f>
            <xm:f>$O4="DEV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86" operator="containsText" id="{C0FDC687-20D5-4691-BB74-DF6DF66F7971}">
            <xm:f>NOT(ISERROR(SEARCH($O5="DEV REJECT",D8)))</xm:f>
            <xm:f>$O5="DEV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84" operator="containsText" id="{B830BEB4-5A34-42D7-99B4-EDAFA04249BE}">
            <xm:f>NOT(ISERROR(SEARCH($O6="DEV REJECT",D9)))</xm:f>
            <xm:f>$O6="DEV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83" operator="containsText" id="{2216FC98-0A86-4FFB-A87C-91864B703685}">
            <xm:f>NOT(ISERROR(SEARCH($O8="DEV REJECT",E9)))</xm:f>
            <xm:f>$O8="DEV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81" operator="containsText" id="{D877265C-DE35-4C7A-9A58-0005BB92F1AA}">
            <xm:f>NOT(ISERROR(SEARCH($O1="DEV REJECT",E2)))</xm:f>
            <xm:f>$O1="DEV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82" operator="containsText" id="{BEBBD346-FD81-47C1-8889-7BC3F6F4CBE2}">
            <xm:f>NOT(ISERROR(SEARCH($O2="DEV REJECT",E5)))</xm:f>
            <xm:f>$O2="DEV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80" operator="containsText" id="{550AFDD4-8DA1-4348-9201-08AB4D6117DA}">
            <xm:f>NOT(ISERROR(SEARCH($O2="DEV REJECT",E3)))</xm:f>
            <xm:f>$O2="DEV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79" operator="containsText" id="{02D83C35-8AD5-424A-84CE-9428CE6DA8E2}">
            <xm:f>NOT(ISERROR(SEARCH($O3="DEV REJECT",E4)))</xm:f>
            <xm:f>$O3="DEV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78" operator="containsText" id="{4920E860-6C94-4AA3-B790-144A086E9153}">
            <xm:f>NOT(ISERROR(SEARCH($O3="DEV REJECT",E6)))</xm:f>
            <xm:f>$O3="DEV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77" operator="containsText" id="{A3BF8B8A-E234-4B86-8497-EF7915AA1534}">
            <xm:f>NOT(ISERROR(SEARCH($O4="DEV REJECT",E7)))</xm:f>
            <xm:f>$O4="DEV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ontainsText" priority="76" operator="containsText" id="{F12BC87B-DE22-4E48-8CCD-8F1030D823D7}">
            <xm:f>NOT(ISERROR(SEARCH($O5="DEV REJECT",E8)))</xm:f>
            <xm:f>$O5="DEV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144" operator="containsText" id="{6BC13B65-07A1-416E-B8F1-F84C396178A6}">
            <xm:f>NOT(ISERROR(SEARCH($O11="DEV REJECT",D14)))</xm:f>
            <xm:f>$O11="DEV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45" operator="containsText" id="{4656EAB9-043E-4B0F-BA15-74DEC4C58DD7}">
            <xm:f>NOT(ISERROR(SEARCH(#REF!="DEV REJECT",E14)))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47" operator="containsText" id="{75B8164C-A0BE-4B30-A60A-DCA2D97BAC09}">
            <xm:f>NOT(ISERROR(SEARCH($O9="DEV REJECT",D13)))</xm:f>
            <xm:f>$O9="DEV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ontainsText" priority="149" operator="containsText" id="{19047B5A-3A12-4B87-87FE-DCF3F5DEA115}">
            <xm:f>NOT(ISERROR(SEARCH($O11="DEV REJECT",E13)))</xm:f>
            <xm:f>$O11="DEV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64" operator="containsText" id="{913914FC-9CF8-433D-B666-F86E54599914}">
            <xm:f>NOT(ISERROR(SEARCH($O12="DEV REJECT",D15)))</xm:f>
            <xm:f>$O12="DEV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65" operator="containsText" id="{1560F2B8-2C1D-44C3-990F-5A18B82EBE5F}">
            <xm:f>NOT(ISERROR(SEARCH(#REF!="DEV REJECT",E15)))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59" operator="containsText" id="{76BA6A22-5595-43D1-A38C-9A8D21D66366}">
            <xm:f>NOT(ISERROR(SEARCH($O6="DEV REJECT",C9)))</xm:f>
            <xm:f>$O6="DEV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ontainsText" priority="56" operator="containsText" id="{1F117BFC-036B-4A9C-B86C-43C1F5058B33}">
            <xm:f>NOT(ISERROR(SEARCH($O17="DEV REJECT",D20)))</xm:f>
            <xm:f>$O17="DEV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57" operator="containsText" id="{2A9D3DD7-6B6B-4232-9CEA-05C2169EFCB4}">
            <xm:f>NOT(ISERROR(SEARCH(#REF!="DEV REJECT",E20)))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54" operator="containsText" id="{761B8133-0493-41AB-8F98-9F40941914F5}">
            <xm:f>NOT(ISERROR(SEARCH($O13="DEV REJECT",D16)))</xm:f>
            <xm:f>$O13="DEV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D16:D19</xm:sqref>
        </x14:conditionalFormatting>
        <x14:conditionalFormatting xmlns:xm="http://schemas.microsoft.com/office/excel/2006/main">
          <x14:cfRule type="containsText" priority="55" operator="containsText" id="{A1B87753-D947-4A1A-9D50-A167419FBD8D}">
            <xm:f>NOT(ISERROR(SEARCH(#REF!="DEV REJECT",E16)))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E16:E19</xm:sqref>
        </x14:conditionalFormatting>
        <x14:conditionalFormatting xmlns:xm="http://schemas.microsoft.com/office/excel/2006/main">
          <x14:cfRule type="containsText" priority="52" operator="containsText" id="{580952CF-105F-44D2-8038-8EAEBF8A11B2}">
            <xm:f>NOT(ISERROR(SEARCH($O18="DEV REJECT",D21)))</xm:f>
            <xm:f>$O18="DEV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53" operator="containsText" id="{B8E42A11-4946-4E82-885B-9F672B43279C}">
            <xm:f>NOT(ISERROR(SEARCH(#REF!="DEV REJECT",E21)))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50" operator="containsText" id="{5EC44930-4E77-4E54-AE01-E71857AD7CF2}">
            <xm:f>NOT(ISERROR(SEARCH($O19="DEV REJECT",D22)))</xm:f>
            <xm:f>$O19="DEV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D22:D26</xm:sqref>
        </x14:conditionalFormatting>
        <x14:conditionalFormatting xmlns:xm="http://schemas.microsoft.com/office/excel/2006/main">
          <x14:cfRule type="containsText" priority="51" operator="containsText" id="{8545844A-C1DC-4088-93E3-FEEBDB053D8F}">
            <xm:f>NOT(ISERROR(SEARCH(#REF!="DEV REJECT",E22)))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E22:E26</xm:sqref>
        </x14:conditionalFormatting>
        <x14:conditionalFormatting xmlns:xm="http://schemas.microsoft.com/office/excel/2006/main">
          <x14:cfRule type="containsText" priority="48" operator="containsText" id="{0B0B7B76-1DCC-48A1-B329-DC81E677608B}">
            <xm:f>NOT(ISERROR(SEARCH($O24="DEV REJECT",D27)))</xm:f>
            <xm:f>$O24="DEV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49" operator="containsText" id="{A0747894-6D1A-489A-800F-A006FBF779FA}">
            <xm:f>NOT(ISERROR(SEARCH(#REF!="DEV REJECT",E27)))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46" operator="containsText" id="{86E1B18F-8C4A-4CFF-BDD7-1E8790A4EC9B}">
            <xm:f>NOT(ISERROR(SEARCH($O25="DEV REJECT",D28)))</xm:f>
            <xm:f>$O25="DEV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ontainsText" priority="47" operator="containsText" id="{DFCAE037-ECB2-4208-A316-EEC0F8ED6B24}">
            <xm:f>NOT(ISERROR(SEARCH(#REF!="DEV REJECT",E28)))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44" operator="containsText" id="{3D877387-3AC5-41F9-A006-7153E8B90CAA}">
            <xm:f>NOT(ISERROR(SEARCH($O26="DEV REJECT",D29)))</xm:f>
            <xm:f>$O26="DEV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45" operator="containsText" id="{8D8D6C26-7894-4CD4-8C86-81751FBA2FC5}">
            <xm:f>NOT(ISERROR(SEARCH(#REF!="DEV REJECT",E29)))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42" operator="containsText" id="{233E83B8-1A6E-4EEC-A17D-B5F1AFDEE704}">
            <xm:f>NOT(ISERROR(SEARCH($O27="DEV REJECT",D30)))</xm:f>
            <xm:f>$O27="DEV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D30:D31</xm:sqref>
        </x14:conditionalFormatting>
        <x14:conditionalFormatting xmlns:xm="http://schemas.microsoft.com/office/excel/2006/main">
          <x14:cfRule type="containsText" priority="43" operator="containsText" id="{1697B435-50A7-4158-B388-10AA59E08703}">
            <xm:f>NOT(ISERROR(SEARCH(#REF!="DEV REJECT",E30)))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E30:E31</xm:sqref>
        </x14:conditionalFormatting>
        <x14:conditionalFormatting xmlns:xm="http://schemas.microsoft.com/office/excel/2006/main">
          <x14:cfRule type="containsText" priority="39" operator="containsText" id="{4F9B90FB-35AF-487A-A047-BEA4CE3D3B2C}">
            <xm:f>NOT(ISERROR(SEARCH($O29="DEV REJECT",D32)))</xm:f>
            <xm:f>$O29="DEV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40" operator="containsText" id="{5488F628-342A-43FA-977D-9CFDB998375B}">
            <xm:f>NOT(ISERROR(SEARCH(#REF!="DEV REJECT",E32)))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37" operator="containsText" id="{B1A25731-F1B7-478D-AB8E-2C0D08DB2391}">
            <xm:f>NOT(ISERROR(SEARCH($O30="DEV REJECT",D33)))</xm:f>
            <xm:f>$O30="DEV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ontainsText" priority="38" operator="containsText" id="{A08F1FF8-45AF-4366-A47D-4DBBCA0D0084}">
            <xm:f>NOT(ISERROR(SEARCH(#REF!="DEV REJECT",E33)))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35" operator="containsText" id="{6AE01682-9E66-45DE-8201-D61B33C0317F}">
            <xm:f>NOT(ISERROR(SEARCH($O31="DEV REJECT",D34)))</xm:f>
            <xm:f>$O31="DEV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D34:D36</xm:sqref>
        </x14:conditionalFormatting>
        <x14:conditionalFormatting xmlns:xm="http://schemas.microsoft.com/office/excel/2006/main">
          <x14:cfRule type="containsText" priority="36" operator="containsText" id="{57984B71-2862-4915-9706-D20A92BC4B43}">
            <xm:f>NOT(ISERROR(SEARCH(#REF!="DEV REJECT",E34)))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E34:E36</xm:sqref>
        </x14:conditionalFormatting>
        <x14:conditionalFormatting xmlns:xm="http://schemas.microsoft.com/office/excel/2006/main">
          <x14:cfRule type="containsText" priority="33" operator="containsText" id="{15AFA20C-E9A9-458E-997B-FDF7A5C314D4}">
            <xm:f>NOT(ISERROR(SEARCH($O34="DEV REJECT",D37)))</xm:f>
            <xm:f>$O34="DEV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ontainsText" priority="34" operator="containsText" id="{8EE50A7D-B87B-43BC-9E16-27A8CE811201}">
            <xm:f>NOT(ISERROR(SEARCH(#REF!="DEV REJECT",E37)))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31" operator="containsText" id="{54CCD285-C153-471B-AA61-331B7204805D}">
            <xm:f>NOT(ISERROR(SEARCH($O35="DEV REJECT",D38)))</xm:f>
            <xm:f>$O35="DEV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D38:D40</xm:sqref>
        </x14:conditionalFormatting>
        <x14:conditionalFormatting xmlns:xm="http://schemas.microsoft.com/office/excel/2006/main">
          <x14:cfRule type="containsText" priority="32" operator="containsText" id="{5E83EDAC-1AD9-4A0A-BC65-8EAFF92E2C22}">
            <xm:f>NOT(ISERROR(SEARCH(#REF!="DEV REJECT",E38)))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E38:E40</xm:sqref>
        </x14:conditionalFormatting>
        <x14:conditionalFormatting xmlns:xm="http://schemas.microsoft.com/office/excel/2006/main">
          <x14:cfRule type="containsText" priority="29" operator="containsText" id="{A354FD38-27B7-4F8C-BEF0-269A9149361C}">
            <xm:f>NOT(ISERROR(SEARCH($O38="DEV REJECT",D41)))</xm:f>
            <xm:f>$O38="DEV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ontainsText" priority="30" operator="containsText" id="{AE8039BD-3CDF-4322-A248-46A47CFDCE51}">
            <xm:f>NOT(ISERROR(SEARCH(#REF!="DEV REJECT",E41)))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27" operator="containsText" id="{3E7770BA-6185-4F3E-A4D8-4CB97C5AD532}">
            <xm:f>NOT(ISERROR(SEARCH($O39="DEV REJECT",D42)))</xm:f>
            <xm:f>$O39="DEV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ontainsText" priority="28" operator="containsText" id="{95A14B4A-E81F-4B72-813B-D79845DBF6FF}">
            <xm:f>NOT(ISERROR(SEARCH(#REF!="DEV REJECT",E42)))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containsText" priority="25" operator="containsText" id="{9BC7FED3-F3B7-439A-A64E-C36FE9E66099}">
            <xm:f>NOT(ISERROR(SEARCH($O40="DEV REJECT",D43)))</xm:f>
            <xm:f>$O40="DEV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ontainsText" priority="26" operator="containsText" id="{AE5AEC65-2AD3-4A51-9028-AF525BDB6EA0}">
            <xm:f>NOT(ISERROR(SEARCH(#REF!="DEV REJECT",E43)))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23" operator="containsText" id="{C7E6F8C2-64CF-4113-AB41-9B173520D9DF}">
            <xm:f>NOT(ISERROR(SEARCH($O41="DEV REJECT",D44)))</xm:f>
            <xm:f>$O41="DEV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ontainsText" priority="24" operator="containsText" id="{1DDF2F42-F1D4-4FD9-A0BD-B1700884C54A}">
            <xm:f>NOT(ISERROR(SEARCH(#REF!="DEV REJECT",E44)))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ontainsText" priority="21" operator="containsText" id="{8461F03D-A62C-445D-BE65-C2F1634707DF}">
            <xm:f>NOT(ISERROR(SEARCH($O42="DEV REJECT",D45)))</xm:f>
            <xm:f>$O42="DEV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D45:D52</xm:sqref>
        </x14:conditionalFormatting>
        <x14:conditionalFormatting xmlns:xm="http://schemas.microsoft.com/office/excel/2006/main">
          <x14:cfRule type="containsText" priority="22" operator="containsText" id="{55C3161E-8D41-4028-8522-42B0E00E59C3}">
            <xm:f>NOT(ISERROR(SEARCH(#REF!="DEV REJECT",E45)))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E45:E52</xm:sqref>
        </x14:conditionalFormatting>
        <x14:conditionalFormatting xmlns:xm="http://schemas.microsoft.com/office/excel/2006/main">
          <x14:cfRule type="containsText" priority="19" operator="containsText" id="{9BF76EA5-636B-4EE8-B7FA-5D2164600149}">
            <xm:f>NOT(ISERROR(SEARCH($O50="DEV REJECT",D53)))</xm:f>
            <xm:f>$O50="DEV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ontainsText" priority="20" operator="containsText" id="{EDA6667C-23C9-4E9E-95C4-1E4D7C60A258}">
            <xm:f>NOT(ISERROR(SEARCH(#REF!="DEV REJECT",E53)))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ontainsText" priority="16" operator="containsText" id="{3F5162AC-3B06-46F2-8BFA-479FAAECAC9E}">
            <xm:f>NOT(ISERROR(SEARCH($O51="DEV REJECT",D54)))</xm:f>
            <xm:f>$O51="DEV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ontainsText" priority="17" operator="containsText" id="{4B23CE64-AE0C-4A7C-B762-ADF455AF859A}">
            <xm:f>NOT(ISERROR(SEARCH(#REF!="DEV REJECT",E54)))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E54</xm:sqref>
        </x14:conditionalFormatting>
        <x14:conditionalFormatting xmlns:xm="http://schemas.microsoft.com/office/excel/2006/main">
          <x14:cfRule type="containsText" priority="14" operator="containsText" id="{E45E1E0D-C5BF-4FA6-8DC5-9BB37FF6E69D}">
            <xm:f>NOT(ISERROR(SEARCH($O52="DEV REJECT",D55)))</xm:f>
            <xm:f>$O52="DEV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ontainsText" priority="15" operator="containsText" id="{A1F3C41A-183F-4BB6-8B6C-EFC7D9785065}">
            <xm:f>NOT(ISERROR(SEARCH(#REF!="DEV REJECT",E55)))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ontainsText" priority="12" operator="containsText" id="{05F9ABE5-9073-4347-9D69-0A1D47ADDA1E}">
            <xm:f>NOT(ISERROR(SEARCH($O53="DEV REJECT",D56)))</xm:f>
            <xm:f>$O53="DEV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13" operator="containsText" id="{91BD3878-AFE7-4D57-83A9-3AA6E15ED67C}">
            <xm:f>NOT(ISERROR(SEARCH(#REF!="DEV REJECT",E56)))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E56</xm:sqref>
        </x14:conditionalFormatting>
        <x14:conditionalFormatting xmlns:xm="http://schemas.microsoft.com/office/excel/2006/main">
          <x14:cfRule type="containsText" priority="10" operator="containsText" id="{5E964913-7D7D-4007-ADE1-8936A9E95015}">
            <xm:f>NOT(ISERROR(SEARCH($O54="DEV REJECT",D57)))</xm:f>
            <xm:f>$O54="DEV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11" operator="containsText" id="{757B032A-7481-43AE-AEEB-988E90DB649E}">
            <xm:f>NOT(ISERROR(SEARCH(#REF!="DEV REJECT",E57)))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E57</xm:sqref>
        </x14:conditionalFormatting>
        <x14:conditionalFormatting xmlns:xm="http://schemas.microsoft.com/office/excel/2006/main">
          <x14:cfRule type="containsText" priority="8" operator="containsText" id="{DF522192-0C4B-441F-AE25-57CC78EEBE0D}">
            <xm:f>NOT(ISERROR(SEARCH($O55="DEV REJECT",D58)))</xm:f>
            <xm:f>$O55="DEV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ontainsText" priority="9" operator="containsText" id="{40811DEB-EF9B-44F7-AF4F-0BD70C8064AE}">
            <xm:f>NOT(ISERROR(SEARCH(#REF!="DEV REJECT",E58)))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6" operator="containsText" id="{E78B420D-587E-408E-8AE6-40F397D2B47F}">
            <xm:f>NOT(ISERROR(SEARCH($O56="DEV REJECT",D59)))</xm:f>
            <xm:f>$O56="DEV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ontainsText" priority="7" operator="containsText" id="{9DB68848-3312-4BEE-9767-F0383C799B53}">
            <xm:f>NOT(ISERROR(SEARCH(#REF!="DEV REJECT",E59)))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1" operator="containsText" id="{08A00991-B939-4DA2-B38F-03D753202ABC}">
            <xm:f>NOT(ISERROR(SEARCH($O57="DEV REJECT",D60)))</xm:f>
            <xm:f>$O57="DEV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ontainsText" priority="2" operator="containsText" id="{0833C7E4-D3A4-4E3C-972C-8D751D82F161}">
            <xm:f>NOT(ISERROR(SEARCH(#REF!="DEV REJECT",E60)))</xm:f>
            <xm:f>#REF!="DEV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E60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Q33"/>
  <sheetViews>
    <sheetView workbookViewId="0">
      <selection activeCell="I7" sqref="I7"/>
    </sheetView>
  </sheetViews>
  <sheetFormatPr defaultRowHeight="15"/>
  <cols>
    <col min="2" max="2" width="10.42578125" bestFit="1" customWidth="1"/>
    <col min="3" max="3" width="9.85546875" customWidth="1"/>
    <col min="4" max="4" width="10.85546875" bestFit="1" customWidth="1"/>
    <col min="5" max="5" width="4.85546875" bestFit="1" customWidth="1"/>
    <col min="6" max="6" width="5.28515625" bestFit="1" customWidth="1"/>
    <col min="7" max="7" width="4.140625" bestFit="1" customWidth="1"/>
    <col min="8" max="8" width="21.5703125" bestFit="1" customWidth="1"/>
    <col min="9" max="9" width="10.7109375" bestFit="1" customWidth="1"/>
    <col min="10" max="10" width="63.7109375" style="232" bestFit="1" customWidth="1"/>
    <col min="14" max="17" width="9.140625" customWidth="1"/>
  </cols>
  <sheetData>
    <row r="1" spans="2:17" ht="21">
      <c r="B1" s="314" t="s">
        <v>441</v>
      </c>
      <c r="C1" s="314"/>
      <c r="D1" s="313" t="s">
        <v>442</v>
      </c>
      <c r="E1" s="313" t="s">
        <v>48</v>
      </c>
      <c r="F1" s="313" t="s">
        <v>443</v>
      </c>
      <c r="G1" s="313" t="s">
        <v>444</v>
      </c>
      <c r="H1" s="313" t="s">
        <v>447</v>
      </c>
      <c r="I1" s="313" t="s">
        <v>448</v>
      </c>
      <c r="J1" s="313" t="s">
        <v>336</v>
      </c>
    </row>
    <row r="2" spans="2:17">
      <c r="B2" s="233" t="s">
        <v>0</v>
      </c>
      <c r="C2" s="233" t="s">
        <v>449</v>
      </c>
      <c r="D2" s="313"/>
      <c r="E2" s="313"/>
      <c r="F2" s="313"/>
      <c r="G2" s="313"/>
      <c r="H2" s="313"/>
      <c r="I2" s="313"/>
      <c r="J2" s="313"/>
    </row>
    <row r="3" spans="2:17">
      <c r="B3" s="234">
        <v>45870</v>
      </c>
      <c r="C3" s="235">
        <v>7</v>
      </c>
      <c r="D3" s="235">
        <v>5</v>
      </c>
      <c r="E3" s="235">
        <v>2</v>
      </c>
      <c r="F3" s="235">
        <v>0</v>
      </c>
      <c r="G3" s="235">
        <v>0</v>
      </c>
      <c r="H3" s="236">
        <v>5</v>
      </c>
      <c r="I3" s="236">
        <v>6</v>
      </c>
      <c r="J3" s="237" t="s">
        <v>445</v>
      </c>
    </row>
    <row r="4" spans="2:17">
      <c r="B4" s="234">
        <v>45871</v>
      </c>
      <c r="C4" s="235">
        <v>6</v>
      </c>
      <c r="D4" s="235">
        <v>3</v>
      </c>
      <c r="E4" s="235">
        <v>2</v>
      </c>
      <c r="F4" s="235">
        <v>0</v>
      </c>
      <c r="G4" s="235">
        <v>0</v>
      </c>
      <c r="H4" s="236">
        <v>3</v>
      </c>
      <c r="I4" s="236">
        <v>3</v>
      </c>
      <c r="J4" s="237" t="s">
        <v>446</v>
      </c>
    </row>
    <row r="5" spans="2:17">
      <c r="B5" s="234">
        <v>45872</v>
      </c>
      <c r="C5" s="235"/>
      <c r="D5" s="235"/>
      <c r="E5" s="235"/>
      <c r="F5" s="235"/>
      <c r="G5" s="235"/>
      <c r="H5" s="235"/>
      <c r="I5" s="235"/>
      <c r="J5" s="238"/>
    </row>
    <row r="6" spans="2:17">
      <c r="B6" s="234">
        <v>45873</v>
      </c>
      <c r="C6" s="235">
        <v>8</v>
      </c>
      <c r="D6" s="235">
        <v>2</v>
      </c>
      <c r="E6" s="235">
        <v>2</v>
      </c>
      <c r="F6" s="235">
        <v>1</v>
      </c>
      <c r="G6" s="235">
        <v>0</v>
      </c>
      <c r="H6" s="235">
        <v>7</v>
      </c>
      <c r="I6" s="235">
        <v>8</v>
      </c>
      <c r="J6" s="247" t="s">
        <v>466</v>
      </c>
    </row>
    <row r="7" spans="2:17">
      <c r="B7" s="234">
        <v>45874</v>
      </c>
      <c r="C7" s="235">
        <v>7</v>
      </c>
      <c r="D7" s="235">
        <v>4</v>
      </c>
      <c r="E7" s="235">
        <v>3</v>
      </c>
      <c r="F7" s="235">
        <v>0</v>
      </c>
      <c r="G7" s="235">
        <v>0</v>
      </c>
      <c r="H7" s="235">
        <v>7</v>
      </c>
      <c r="I7" s="235">
        <v>6</v>
      </c>
      <c r="J7" s="238" t="s">
        <v>487</v>
      </c>
    </row>
    <row r="8" spans="2:17">
      <c r="B8" s="234">
        <v>45875</v>
      </c>
      <c r="C8" s="235"/>
      <c r="D8" s="235"/>
      <c r="E8" s="235"/>
      <c r="F8" s="235"/>
      <c r="G8" s="235"/>
      <c r="H8" s="235"/>
      <c r="I8" s="235"/>
      <c r="J8" s="238"/>
    </row>
    <row r="9" spans="2:17">
      <c r="B9" s="234">
        <v>45876</v>
      </c>
      <c r="C9" s="235"/>
      <c r="D9" s="235"/>
      <c r="E9" s="235"/>
      <c r="F9" s="235"/>
      <c r="G9" s="235"/>
      <c r="H9" s="235"/>
      <c r="I9" s="235"/>
      <c r="J9" s="238"/>
    </row>
    <row r="10" spans="2:17">
      <c r="B10" s="234">
        <v>45877</v>
      </c>
      <c r="C10" s="235"/>
      <c r="D10" s="235"/>
      <c r="E10" s="235"/>
      <c r="F10" s="235"/>
      <c r="G10" s="235"/>
      <c r="H10" s="235"/>
      <c r="I10" s="235"/>
      <c r="J10" s="238"/>
    </row>
    <row r="11" spans="2:17">
      <c r="B11" s="234">
        <v>45878</v>
      </c>
      <c r="C11" s="235"/>
      <c r="D11" s="235"/>
      <c r="E11" s="235"/>
      <c r="F11" s="235"/>
      <c r="G11" s="235"/>
      <c r="H11" s="235"/>
      <c r="I11" s="235"/>
      <c r="J11" s="238"/>
    </row>
    <row r="12" spans="2:17">
      <c r="B12" s="234">
        <v>45879</v>
      </c>
      <c r="C12" s="235"/>
      <c r="D12" s="235"/>
      <c r="E12" s="235"/>
      <c r="F12" s="235"/>
      <c r="G12" s="235"/>
      <c r="H12" s="235"/>
      <c r="I12" s="235"/>
      <c r="J12" s="238"/>
    </row>
    <row r="13" spans="2:17">
      <c r="B13" s="234">
        <v>45880</v>
      </c>
      <c r="C13" s="235"/>
      <c r="D13" s="235"/>
      <c r="E13" s="235"/>
      <c r="F13" s="235"/>
      <c r="G13" s="235"/>
      <c r="H13" s="235"/>
      <c r="I13" s="235"/>
      <c r="J13" s="238"/>
    </row>
    <row r="14" spans="2:17">
      <c r="B14" s="234">
        <v>45881</v>
      </c>
      <c r="C14" s="235"/>
      <c r="D14" s="235"/>
      <c r="E14" s="235"/>
      <c r="F14" s="235"/>
      <c r="G14" s="235"/>
      <c r="H14" s="235"/>
      <c r="I14" s="235"/>
      <c r="J14" s="238"/>
    </row>
    <row r="15" spans="2:17">
      <c r="B15" s="234">
        <v>45882</v>
      </c>
      <c r="C15" s="235"/>
      <c r="D15" s="235"/>
      <c r="E15" s="235"/>
      <c r="F15" s="235"/>
      <c r="G15" s="235"/>
      <c r="H15" s="235"/>
      <c r="I15" s="235"/>
      <c r="J15" s="238"/>
      <c r="N15" s="218"/>
      <c r="O15" s="224"/>
      <c r="P15" s="225"/>
      <c r="Q15" s="226"/>
    </row>
    <row r="16" spans="2:17">
      <c r="B16" s="234">
        <v>45883</v>
      </c>
      <c r="C16" s="235"/>
      <c r="D16" s="235"/>
      <c r="E16" s="235"/>
      <c r="F16" s="235"/>
      <c r="G16" s="235"/>
      <c r="H16" s="235"/>
      <c r="I16" s="235"/>
      <c r="J16" s="238"/>
      <c r="N16" s="218"/>
      <c r="O16" s="224"/>
      <c r="P16" s="225"/>
      <c r="Q16" s="226"/>
    </row>
    <row r="17" spans="2:17">
      <c r="B17" s="234">
        <v>45884</v>
      </c>
      <c r="C17" s="235"/>
      <c r="D17" s="235"/>
      <c r="E17" s="235"/>
      <c r="F17" s="235"/>
      <c r="G17" s="235"/>
      <c r="H17" s="235"/>
      <c r="I17" s="235"/>
      <c r="J17" s="238"/>
      <c r="N17" s="218"/>
      <c r="O17" s="224"/>
      <c r="P17" s="225"/>
      <c r="Q17" s="226"/>
    </row>
    <row r="18" spans="2:17">
      <c r="B18" s="234">
        <v>45885</v>
      </c>
      <c r="C18" s="235"/>
      <c r="D18" s="235"/>
      <c r="E18" s="235"/>
      <c r="F18" s="235"/>
      <c r="G18" s="235"/>
      <c r="H18" s="235"/>
      <c r="I18" s="235"/>
      <c r="J18" s="238"/>
      <c r="N18" s="218"/>
      <c r="O18" s="224"/>
      <c r="P18" s="225"/>
      <c r="Q18" s="226"/>
    </row>
    <row r="19" spans="2:17">
      <c r="B19" s="234">
        <v>45886</v>
      </c>
      <c r="C19" s="235"/>
      <c r="D19" s="235"/>
      <c r="E19" s="235"/>
      <c r="F19" s="235"/>
      <c r="G19" s="235"/>
      <c r="H19" s="235"/>
      <c r="I19" s="235"/>
      <c r="J19" s="238"/>
      <c r="N19" s="228"/>
      <c r="O19" s="229"/>
      <c r="P19" s="230"/>
      <c r="Q19" s="231"/>
    </row>
    <row r="20" spans="2:17">
      <c r="B20" s="234">
        <v>45887</v>
      </c>
      <c r="C20" s="235"/>
      <c r="D20" s="235"/>
      <c r="E20" s="235"/>
      <c r="F20" s="235"/>
      <c r="G20" s="235"/>
      <c r="H20" s="235"/>
      <c r="I20" s="235"/>
      <c r="J20" s="238"/>
    </row>
    <row r="21" spans="2:17">
      <c r="B21" s="234">
        <v>45888</v>
      </c>
      <c r="C21" s="235"/>
      <c r="D21" s="235"/>
      <c r="E21" s="235"/>
      <c r="F21" s="235"/>
      <c r="G21" s="235"/>
      <c r="H21" s="235"/>
      <c r="I21" s="235"/>
      <c r="J21" s="238"/>
    </row>
    <row r="22" spans="2:17">
      <c r="B22" s="234">
        <v>45889</v>
      </c>
      <c r="C22" s="235"/>
      <c r="D22" s="235"/>
      <c r="E22" s="235"/>
      <c r="F22" s="235"/>
      <c r="G22" s="235"/>
      <c r="H22" s="235"/>
      <c r="I22" s="235"/>
      <c r="J22" s="238"/>
    </row>
    <row r="23" spans="2:17">
      <c r="B23" s="234">
        <v>45890</v>
      </c>
      <c r="C23" s="235"/>
      <c r="D23" s="235"/>
      <c r="E23" s="235"/>
      <c r="F23" s="235"/>
      <c r="G23" s="235"/>
      <c r="H23" s="235"/>
      <c r="I23" s="235"/>
      <c r="J23" s="238"/>
    </row>
    <row r="24" spans="2:17">
      <c r="B24" s="234">
        <v>45891</v>
      </c>
      <c r="C24" s="235"/>
      <c r="D24" s="235"/>
      <c r="E24" s="235"/>
      <c r="F24" s="235"/>
      <c r="G24" s="235"/>
      <c r="H24" s="235"/>
      <c r="I24" s="235"/>
      <c r="J24" s="238"/>
    </row>
    <row r="25" spans="2:17">
      <c r="B25" s="234">
        <v>45892</v>
      </c>
      <c r="C25" s="235"/>
      <c r="D25" s="235"/>
      <c r="E25" s="235"/>
      <c r="F25" s="235"/>
      <c r="G25" s="235"/>
      <c r="H25" s="235"/>
      <c r="I25" s="235"/>
      <c r="J25" s="238"/>
    </row>
    <row r="26" spans="2:17">
      <c r="B26" s="234">
        <v>45893</v>
      </c>
      <c r="C26" s="235"/>
      <c r="D26" s="235"/>
      <c r="E26" s="235"/>
      <c r="F26" s="235"/>
      <c r="G26" s="235"/>
      <c r="H26" s="235"/>
      <c r="I26" s="235"/>
      <c r="J26" s="238"/>
    </row>
    <row r="27" spans="2:17">
      <c r="B27" s="234">
        <v>45894</v>
      </c>
      <c r="C27" s="235"/>
      <c r="D27" s="235"/>
      <c r="E27" s="235"/>
      <c r="F27" s="235"/>
      <c r="G27" s="235"/>
      <c r="H27" s="235"/>
      <c r="I27" s="235"/>
      <c r="J27" s="238"/>
    </row>
    <row r="28" spans="2:17">
      <c r="B28" s="234">
        <v>45895</v>
      </c>
      <c r="C28" s="235"/>
      <c r="D28" s="235"/>
      <c r="E28" s="235"/>
      <c r="F28" s="235"/>
      <c r="G28" s="235"/>
      <c r="H28" s="235"/>
      <c r="I28" s="235"/>
      <c r="J28" s="238"/>
    </row>
    <row r="29" spans="2:17">
      <c r="B29" s="234">
        <v>45896</v>
      </c>
      <c r="C29" s="235"/>
      <c r="D29" s="235"/>
      <c r="E29" s="235"/>
      <c r="F29" s="235"/>
      <c r="G29" s="235"/>
      <c r="H29" s="235"/>
      <c r="I29" s="235"/>
      <c r="J29" s="238"/>
    </row>
    <row r="30" spans="2:17">
      <c r="B30" s="234">
        <v>45897</v>
      </c>
      <c r="C30" s="235"/>
      <c r="D30" s="235"/>
      <c r="E30" s="235"/>
      <c r="F30" s="235"/>
      <c r="G30" s="235"/>
      <c r="H30" s="235"/>
      <c r="I30" s="235"/>
      <c r="J30" s="238"/>
    </row>
    <row r="31" spans="2:17">
      <c r="B31" s="234">
        <v>45898</v>
      </c>
      <c r="C31" s="235"/>
      <c r="D31" s="235"/>
      <c r="E31" s="235"/>
      <c r="F31" s="235"/>
      <c r="G31" s="235"/>
      <c r="H31" s="235"/>
      <c r="I31" s="235"/>
      <c r="J31" s="238"/>
    </row>
    <row r="32" spans="2:17">
      <c r="B32" s="234">
        <v>45899</v>
      </c>
      <c r="C32" s="235"/>
      <c r="D32" s="235"/>
      <c r="E32" s="235"/>
      <c r="F32" s="235"/>
      <c r="G32" s="235"/>
      <c r="H32" s="235"/>
      <c r="I32" s="235"/>
      <c r="J32" s="238"/>
    </row>
    <row r="33" spans="2:10">
      <c r="B33" s="234">
        <v>45900</v>
      </c>
      <c r="C33" s="235"/>
      <c r="D33" s="235"/>
      <c r="E33" s="235"/>
      <c r="F33" s="235"/>
      <c r="G33" s="235"/>
      <c r="H33" s="235"/>
      <c r="I33" s="235"/>
      <c r="J33" s="238"/>
    </row>
  </sheetData>
  <mergeCells count="8">
    <mergeCell ref="I1:I2"/>
    <mergeCell ref="J1:J2"/>
    <mergeCell ref="B1:C1"/>
    <mergeCell ref="D1:D2"/>
    <mergeCell ref="E1:E2"/>
    <mergeCell ref="F1:F2"/>
    <mergeCell ref="G1:G2"/>
    <mergeCell ref="H1:H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34F5BA64-049C-4FC8-BC24-EB0E967602ED}">
            <xm:f>NOT(ISERROR(SEARCH($P12="DEV REJECT",Q15)))</xm:f>
            <xm:f>$P12="DEV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Q15:Q17</xm:sqref>
        </x14:conditionalFormatting>
        <x14:conditionalFormatting xmlns:xm="http://schemas.microsoft.com/office/excel/2006/main">
          <x14:cfRule type="containsText" priority="13" operator="containsText" id="{8A0CC629-7EC5-4A2D-B7C8-42320A8C444E}">
            <xm:f>NOT(ISERROR(SEARCH($P16="DEV REJECT",Q19)))</xm:f>
            <xm:f>$P16="DEV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4" operator="containsText" id="{0E14547E-DB14-483A-B2C6-C3475FBD91AD}">
            <xm:f>NOT(ISERROR(SEARCH($P14="DEV REJECT",Q18)))</xm:f>
            <xm:f>$P14="DEV REJECT"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Q18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JUNE RAW</vt:lpstr>
      <vt:lpstr>JUNE</vt:lpstr>
      <vt:lpstr>JULY RAW</vt:lpstr>
      <vt:lpstr>JULY</vt:lpstr>
      <vt:lpstr>AUGUST RAW</vt:lpstr>
      <vt:lpstr>AUGUST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MAHADEV</dc:creator>
  <cp:lastModifiedBy>MAHADEV</cp:lastModifiedBy>
  <dcterms:created xsi:type="dcterms:W3CDTF">2025-06-28T04:30:00Z</dcterms:created>
  <dcterms:modified xsi:type="dcterms:W3CDTF">2025-08-14T11:16:53Z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024C59AB3E504A28A1AD2A4B319122DD_12</vt:lpwstr>
  </property>
  <property fmtid="{D5CDD505-2E9C-101B-9397-08002B2CF9AE}" pid="3" name="KSOProductBuildVer">
    <vt:lpwstr>1033-12.2.0.21931</vt:lpwstr>
  </property>
</Properties>
</file>