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게시일</t>
        </is>
      </c>
      <c r="B1" s="1" t="inlineStr">
        <is>
          <t>용역명</t>
        </is>
      </c>
      <c r="C1" s="1" t="inlineStr">
        <is>
          <t>기초금액</t>
        </is>
      </c>
      <c r="D1" s="1" t="inlineStr">
        <is>
          <t>공고문</t>
        </is>
      </c>
      <c r="E1" s="1" t="inlineStr">
        <is>
          <t>제안요청서</t>
        </is>
      </c>
      <c r="F1" s="1" t="inlineStr">
        <is>
          <t>기타</t>
        </is>
      </c>
    </row>
    <row r="2">
      <c r="A2" t="inlineStr">
        <is>
          <t>2020-01-07 18:01:20</t>
        </is>
      </c>
      <c r="B2" t="inlineStr">
        <is>
          <t>2020년 불법 게임물 수거운송 대행 용역</t>
        </is>
      </c>
      <c r="C2" t="inlineStr">
        <is>
          <t>28953140</t>
        </is>
      </c>
      <c r="D2">
        <f>HYPERLINK("http://www.g2b.go.kr:8081/ep/co/fileDownload.do?fileTask=NOTIFY&amp;fileSeq=20200104472::00::1::1", "링크")</f>
        <v/>
      </c>
      <c r="E2">
        <f>HYPERLINK("http://www.g2b.go.kr:8081/ep/co/fileDownload.do?fileTask=NOTIFY&amp;fileSeq=20200104472::00::2::2", "링크")</f>
        <v/>
      </c>
      <c r="F2">
        <f>HYPERLINK("", "링크")</f>
        <v/>
      </c>
    </row>
    <row r="3">
      <c r="A3" t="inlineStr">
        <is>
          <t>2020-01-14 13:46:00</t>
        </is>
      </c>
      <c r="B3" t="inlineStr">
        <is>
          <t>2020년 자체등급분류 게임물 모니터링단 위탁 운영</t>
        </is>
      </c>
      <c r="C3" t="inlineStr">
        <is>
          <t>1662133000</t>
        </is>
      </c>
      <c r="D3">
        <f>HYPERLINK("http://www.g2b.go.kr:8081/ep/co/fileDownload.do?fileTask=NOTIFY&amp;fileSeq=20200109533::00::1::1", "링크")</f>
        <v/>
      </c>
      <c r="E3">
        <f>HYPERLINK("", "링크")</f>
        <v/>
      </c>
      <c r="F3">
        <f>HYPERLINK("", "링크")</f>
        <v/>
      </c>
    </row>
    <row r="4">
      <c r="A4" t="inlineStr">
        <is>
          <t>2020-03-04 11:12:18</t>
        </is>
      </c>
      <c r="B4" t="inlineStr">
        <is>
          <t>판교역권 게임·콘텐츠 문화특구 기본계획 수립 및 지정 실행계획 용역(협상에 의한 계약)</t>
        </is>
      </c>
      <c r="C4" t="inlineStr">
        <is>
          <t>70000000</t>
        </is>
      </c>
      <c r="D4">
        <f>HYPERLINK("http://www.g2b.go.kr:8081/ep/co/fileDownload.do?fileTask=NOTIFY&amp;fileSeq=20200306155::00::1::1", "링크")</f>
        <v/>
      </c>
      <c r="E4">
        <f>HYPERLINK("http://www.g2b.go.kr:8081/ep/co/fileDownload.do?fileTask=NOTIFY&amp;fileSeq=20200306155::00::2::2", "링크")</f>
        <v/>
      </c>
      <c r="F4">
        <f>HYPERLINK("http://www.g2b.go.kr:8081/ep/co/fileDownload.do?fileTask=NOTIFY&amp;fileSeq=20200306155::00::2::3", "링크")</f>
        <v/>
      </c>
    </row>
    <row r="5">
      <c r="A5" t="inlineStr">
        <is>
          <t>2020-03-05 07:54:40</t>
        </is>
      </c>
      <c r="B5" t="inlineStr">
        <is>
          <t>2020 게임물 전문지도사 운영 위탁사업</t>
        </is>
      </c>
      <c r="C5" t="inlineStr">
        <is>
          <t>93184010</t>
        </is>
      </c>
      <c r="D5">
        <f>HYPERLINK("http://www.g2b.go.kr:8081/ep/co/fileDownload.do?fileTask=NOTIFY&amp;fileSeq=20200300031::00::1::1", "링크")</f>
        <v/>
      </c>
      <c r="E5">
        <f>HYPERLINK("", "링크")</f>
        <v/>
      </c>
      <c r="F5">
        <f>HYPERLINK("", "링크")</f>
        <v/>
      </c>
    </row>
    <row r="6">
      <c r="A6" t="inlineStr">
        <is>
          <t>2020-03-09 09:29:09</t>
        </is>
      </c>
      <c r="B6" t="inlineStr">
        <is>
          <t>2020년 찾아가는 게임문화교실 운영 위탁용역</t>
        </is>
      </c>
      <c r="C6" t="inlineStr">
        <is>
          <t>470000000</t>
        </is>
      </c>
      <c r="D6">
        <f>HYPERLINK("http://www.g2b.go.kr:8081/ep/co/fileDownload.do?fileTask=NOTIFY&amp;fileSeq=20200313493::00::1::1", "링크")</f>
        <v/>
      </c>
      <c r="E6">
        <f>HYPERLINK("http://www.g2b.go.kr:8081/ep/co/fileDownload.do?fileTask=NOTIFY&amp;fileSeq=20200313493::00::2::2", "링크")</f>
        <v/>
      </c>
      <c r="F6">
        <f>HYPERLINK("", "링크")</f>
        <v/>
      </c>
    </row>
    <row r="7">
      <c r="A7" t="inlineStr">
        <is>
          <t>2020-03-09 14:18:18</t>
        </is>
      </c>
      <c r="B7" t="inlineStr">
        <is>
          <t>2020 게임 해외마켓 한국공동관 및 상담공간 운영 위탁용역</t>
        </is>
      </c>
      <c r="C7" t="inlineStr">
        <is>
          <t>1020000000</t>
        </is>
      </c>
      <c r="D7">
        <f>HYPERLINK("http://www.g2b.go.kr:8081/ep/co/fileDownload.do?fileTask=NOTIFY&amp;fileSeq=20200314489::00::1::1", "링크")</f>
        <v/>
      </c>
      <c r="E7">
        <f>HYPERLINK("http://www.g2b.go.kr:8081/ep/co/fileDownload.do?fileTask=NOTIFY&amp;fileSeq=20200314489::00::2::2", "링크")</f>
        <v/>
      </c>
      <c r="F7">
        <f>HYPERLINK("", "링크")</f>
        <v/>
      </c>
    </row>
    <row r="8">
      <c r="A8" t="inlineStr">
        <is>
          <t>2020-04-07 17:49:02</t>
        </is>
      </c>
      <c r="B8" t="inlineStr">
        <is>
          <t>[취소공고]  2020 게임 해외마켓 한국공동관 및 상담공간 운영 위탁용역</t>
        </is>
      </c>
      <c r="C8" t="inlineStr">
        <is>
          <t>1020000000</t>
        </is>
      </c>
      <c r="D8">
        <f>HYPERLINK("http://www.g2b.go.kr:8081/ep/co/fileDownload.do?fileTask=NOTIFY&amp;fileSeq=20200314489::01::1::1", "링크")</f>
        <v/>
      </c>
      <c r="E8">
        <f>HYPERLINK("http://www.g2b.go.kr:8081/ep/co/fileDownload.do?fileTask=NOTIFY&amp;fileSeq=20200314489::01::1::2", "링크")</f>
        <v/>
      </c>
      <c r="F8">
        <f>HYPERLINK("", "링크")</f>
        <v/>
      </c>
    </row>
    <row r="9">
      <c r="A9" t="inlineStr">
        <is>
          <t>2020-03-17 14:48:27</t>
        </is>
      </c>
      <c r="B9" t="inlineStr">
        <is>
          <t>판교역권 게임·콘텐츠 문화특구 기본계획 수립 및 지정 실행계획 용역(협상에 의한 계약)</t>
        </is>
      </c>
      <c r="C9" t="inlineStr">
        <is>
          <t>70000000</t>
        </is>
      </c>
      <c r="D9">
        <f>HYPERLINK("http://www.g2b.go.kr:8081/ep/co/fileDownload.do?fileTask=NOTIFY&amp;fileSeq=20200331162::00::1::1", "링크")</f>
        <v/>
      </c>
      <c r="E9">
        <f>HYPERLINK("http://www.g2b.go.kr:8081/ep/co/fileDownload.do?fileTask=NOTIFY&amp;fileSeq=20200331162::00::2::2", "링크")</f>
        <v/>
      </c>
      <c r="F9">
        <f>HYPERLINK("http://www.g2b.go.kr:8081/ep/co/fileDownload.do?fileTask=NOTIFY&amp;fileSeq=20200331162::00::2::3", "링크")</f>
        <v/>
      </c>
    </row>
    <row r="10">
      <c r="A10" t="inlineStr">
        <is>
          <t>2020-03-18 14:37:40</t>
        </is>
      </c>
      <c r="B10" t="inlineStr">
        <is>
          <t>2020 게임물 전문지도사 운영 위탁사업</t>
        </is>
      </c>
      <c r="C10" t="inlineStr">
        <is>
          <t>93184010</t>
        </is>
      </c>
      <c r="D10">
        <f>HYPERLINK("http://www.g2b.go.kr:8081/ep/co/fileDownload.do?fileTask=NOTIFY&amp;fileSeq=20200333635::00::1::1", "링크")</f>
        <v/>
      </c>
      <c r="E10">
        <f>HYPERLINK("", "링크")</f>
        <v/>
      </c>
      <c r="F10">
        <f>HYPERLINK("", "링크")</f>
        <v/>
      </c>
    </row>
    <row r="11">
      <c r="A11" t="inlineStr">
        <is>
          <t>2020-03-19 08:51:53</t>
        </is>
      </c>
      <c r="B11" t="inlineStr">
        <is>
          <t>2020대한민국 청소년 게임잼 개최 위탁용역</t>
        </is>
      </c>
      <c r="C11" t="inlineStr">
        <is>
          <t>80000000</t>
        </is>
      </c>
      <c r="D11">
        <f>HYPERLINK("http://www.g2b.go.kr:8081/ep/co/fileDownload.do?fileTask=NOTIFY&amp;fileSeq=20200335423::00::1::1", "링크")</f>
        <v/>
      </c>
      <c r="E11">
        <f>HYPERLINK("http://www.g2b.go.kr:8081/ep/co/fileDownload.do?fileTask=NOTIFY&amp;fileSeq=20200335423::00::2::2", "링크")</f>
        <v/>
      </c>
      <c r="F11">
        <f>HYPERLINK("", "링크")</f>
        <v/>
      </c>
    </row>
    <row r="12">
      <c r="A12" t="inlineStr">
        <is>
          <t>2020-03-20 13:38:18</t>
        </is>
      </c>
      <c r="B12" t="inlineStr">
        <is>
          <t>2020 경기게임아카데미 서브프로그램 운영</t>
        </is>
      </c>
      <c r="C12" t="inlineStr">
        <is>
          <t>115100000</t>
        </is>
      </c>
      <c r="D12">
        <f>HYPERLINK("http://www.g2b.go.kr:8081/ep/co/fileDownload.do?fileTask=NOTIFY&amp;fileSeq=20200338756::00::1::1", "링크")</f>
        <v/>
      </c>
      <c r="E12">
        <f>HYPERLINK("http://www.g2b.go.kr:8081/ep/co/fileDownload.do?fileTask=NOTIFY&amp;fileSeq=20200338756::00::2::2", "링크")</f>
        <v/>
      </c>
      <c r="F12">
        <f>HYPERLINK("http://www.g2b.go.kr:8081/ep/co/fileDownload.do?fileTask=NOTIFY&amp;fileSeq=20200338756::00::2::3", "링크")</f>
        <v/>
      </c>
    </row>
    <row r="13">
      <c r="A13" t="inlineStr">
        <is>
          <t>2020-03-23 09:12:25</t>
        </is>
      </c>
      <c r="B13" t="inlineStr">
        <is>
          <t>게임문화 창작콘텐츠 공모전 운영 및 캠페인</t>
        </is>
      </c>
      <c r="C13" t="inlineStr">
        <is>
          <t>261000000</t>
        </is>
      </c>
      <c r="D13">
        <f>HYPERLINK("http://www.g2b.go.kr:8081/ep/co/fileDownload.do?fileTask=NOTIFY&amp;fileSeq=20200340553::00::1::1", "링크")</f>
        <v/>
      </c>
      <c r="E13">
        <f>HYPERLINK("http://www.g2b.go.kr:8081/ep/co/fileDownload.do?fileTask=NOTIFY&amp;fileSeq=20200340553::00::2::2", "링크")</f>
        <v/>
      </c>
      <c r="F13">
        <f>HYPERLINK("", "링크")</f>
        <v/>
      </c>
    </row>
    <row r="14">
      <c r="A14" t="inlineStr">
        <is>
          <t>2020-03-24 09:01:57</t>
        </is>
      </c>
      <c r="B14" t="inlineStr">
        <is>
          <t>2020 게임기업자율선택지원 사업 플랫폼 구축 위탁용역</t>
        </is>
      </c>
      <c r="C14" t="inlineStr">
        <is>
          <t>497000000</t>
        </is>
      </c>
      <c r="D14">
        <f>HYPERLINK("http://www.g2b.go.kr:8081/ep/co/fileDownload.do?fileTask=NOTIFY&amp;fileSeq=20200343267::00::1::1", "링크")</f>
        <v/>
      </c>
      <c r="E14">
        <f>HYPERLINK("http://www.g2b.go.kr:8081/ep/co/fileDownload.do?fileTask=NOTIFY&amp;fileSeq=20200343267::00::2::2", "링크")</f>
        <v/>
      </c>
      <c r="F14">
        <f>HYPERLINK("", "링크")</f>
        <v/>
      </c>
    </row>
    <row r="15">
      <c r="A15" t="inlineStr">
        <is>
          <t>2020-03-25 09:00:11</t>
        </is>
      </c>
      <c r="B15" t="inlineStr">
        <is>
          <t>글로벌게임허브센터 모바일ㆍVR게임 테스트베드 운영 위탁용역</t>
        </is>
      </c>
      <c r="C15" t="inlineStr">
        <is>
          <t>638700000</t>
        </is>
      </c>
      <c r="D15">
        <f>HYPERLINK("http://www.g2b.go.kr:8081/ep/co/fileDownload.do?fileTask=NOTIFY&amp;fileSeq=20200345816::00::1::1", "링크")</f>
        <v/>
      </c>
      <c r="E15">
        <f>HYPERLINK("http://www.g2b.go.kr:8081/ep/co/fileDownload.do?fileTask=NOTIFY&amp;fileSeq=20200345816::00::2::2", "링크")</f>
        <v/>
      </c>
      <c r="F15">
        <f>HYPERLINK("", "링크")</f>
        <v/>
      </c>
    </row>
    <row r="16">
      <c r="A16" t="inlineStr">
        <is>
          <t>2020-03-25 16:05:39</t>
        </is>
      </c>
      <c r="B16" t="inlineStr">
        <is>
          <t>한국게임과학고등학교 본관 및 기숙사 내진성능평가 용역(비선형)</t>
        </is>
      </c>
      <c r="C16" t="inlineStr">
        <is>
          <t>40687000</t>
        </is>
      </c>
      <c r="D16">
        <f>HYPERLINK("http://www.g2b.go.kr:8081/ep/co/fileDownload.do?fileTask=NOTIFY&amp;fileSeq=20200347120::00::1::1", "링크")</f>
        <v/>
      </c>
      <c r="E16">
        <f>HYPERLINK("http://www.g2b.go.kr:8081/ep/co/fileDownload.do?fileTask=NOTIFY&amp;fileSeq=20200347120::00::2::2", "링크")</f>
        <v/>
      </c>
      <c r="F16">
        <f>HYPERLINK("", "링크")</f>
        <v/>
      </c>
    </row>
    <row r="17">
      <c r="A17" t="inlineStr">
        <is>
          <t>2020-03-25 17:19:04</t>
        </is>
      </c>
      <c r="B17" t="inlineStr">
        <is>
          <t>한국게임과학고등학교 본관 및 기숙사 내진성능평가 용역(비선형)</t>
        </is>
      </c>
      <c r="C17" t="inlineStr">
        <is>
          <t>40687000</t>
        </is>
      </c>
      <c r="D17">
        <f>HYPERLINK("http://www.g2b.go.kr:8081/ep/co/fileDownload.do?fileTask=NOTIFY&amp;fileSeq=20200347120::01::1::1", "링크")</f>
        <v/>
      </c>
      <c r="E17">
        <f>HYPERLINK("http://www.g2b.go.kr:8081/ep/co/fileDownload.do?fileTask=NOTIFY&amp;fileSeq=20200347120::01::2::2", "링크")</f>
        <v/>
      </c>
      <c r="F17">
        <f>HYPERLINK("", "링크")</f>
        <v/>
      </c>
    </row>
    <row r="18">
      <c r="A18" t="inlineStr">
        <is>
          <t>2020-03-30 10:20:30</t>
        </is>
      </c>
      <c r="B18" t="inlineStr">
        <is>
          <t>지역기반 게임산업육성사업 중장기 운영 방안 수립 위탁용역</t>
        </is>
      </c>
      <c r="C18" t="inlineStr">
        <is>
          <t>100000000</t>
        </is>
      </c>
      <c r="D18">
        <f>HYPERLINK("http://www.g2b.go.kr:8081/ep/co/fileDownload.do?fileTask=NOTIFY&amp;fileSeq=20200353251::00::1::1", "링크")</f>
        <v/>
      </c>
      <c r="E18">
        <f>HYPERLINK("http://www.g2b.go.kr:8081/ep/co/fileDownload.do?fileTask=NOTIFY&amp;fileSeq=20200353251::00::2::2", "링크")</f>
        <v/>
      </c>
      <c r="F18">
        <f>HYPERLINK("", "링크")</f>
        <v/>
      </c>
    </row>
    <row r="19">
      <c r="A19" t="inlineStr">
        <is>
          <t>2020-04-06 08:35:44</t>
        </is>
      </c>
      <c r="B19" t="inlineStr">
        <is>
          <t>2020년 게임문화포럼 운영 위탁용역</t>
        </is>
      </c>
      <c r="C19" t="inlineStr">
        <is>
          <t>100000000</t>
        </is>
      </c>
      <c r="D19">
        <f>HYPERLINK("http://www.g2b.go.kr:8081/ep/co/fileDownload.do?fileTask=NOTIFY&amp;fileSeq=20200406863::00::1::1", "링크")</f>
        <v/>
      </c>
      <c r="E19">
        <f>HYPERLINK("http://www.g2b.go.kr:8081/ep/co/fileDownload.do?fileTask=NOTIFY&amp;fileSeq=20200406863::00::2::2", "링크")</f>
        <v/>
      </c>
      <c r="F19">
        <f>HYPERLINK("", "링크")</f>
        <v/>
      </c>
    </row>
    <row r="20">
      <c r="A20" t="inlineStr">
        <is>
          <t>2020-04-10 09:45:53</t>
        </is>
      </c>
      <c r="B20" t="inlineStr">
        <is>
          <t>2020 충북글로벌게임센터 충북 게임아카데미 위탁 용역 제안 공모 입찰</t>
        </is>
      </c>
      <c r="C20" t="inlineStr">
        <is>
          <t>100000000</t>
        </is>
      </c>
      <c r="D20">
        <f>HYPERLINK("http://www.g2b.go.kr:8081/ep/co/fileDownload.do?fileTask=NOTIFY&amp;fileSeq=20200416523::00::1::1", "링크")</f>
        <v/>
      </c>
      <c r="E20">
        <f>HYPERLINK("http://www.g2b.go.kr:8081/ep/co/fileDownload.do?fileTask=NOTIFY&amp;fileSeq=20200416523::00::2::2", "링크")</f>
        <v/>
      </c>
      <c r="F20">
        <f>HYPERLINK("", "링크")</f>
        <v/>
      </c>
    </row>
    <row r="21">
      <c r="A21" t="inlineStr">
        <is>
          <t>2020-04-14 10:09:49</t>
        </is>
      </c>
      <c r="B21" t="inlineStr">
        <is>
          <t>2020 게임물 전문지도사 운영 위탁사업</t>
        </is>
      </c>
      <c r="C21" t="inlineStr">
        <is>
          <t>93184010</t>
        </is>
      </c>
      <c r="D21">
        <f>HYPERLINK("", "링크")</f>
        <v/>
      </c>
      <c r="E21">
        <f>HYPERLINK("", "링크")</f>
        <v/>
      </c>
      <c r="F21">
        <f>HYPERLINK("", "링크")</f>
        <v/>
      </c>
    </row>
    <row r="22">
      <c r="A22" t="inlineStr">
        <is>
          <t>2020-04-16 07:59:07</t>
        </is>
      </c>
      <c r="B22" t="inlineStr">
        <is>
          <t>2020 게임콘텐츠 글로벌 런칭 프로젝트 운영 용역</t>
        </is>
      </c>
      <c r="C22" t="inlineStr">
        <is>
          <t>400000000</t>
        </is>
      </c>
      <c r="D22">
        <f>HYPERLINK("http://www.g2b.go.kr:8081/ep/co/fileDownload.do?fileTask=NOTIFY&amp;fileSeq=20200423290::00::1::1", "링크")</f>
        <v/>
      </c>
      <c r="E22">
        <f>HYPERLINK("http://www.g2b.go.kr:8081/ep/co/fileDownload.do?fileTask=NOTIFY&amp;fileSeq=20200423290::00::2::2", "링크")</f>
        <v/>
      </c>
      <c r="F22">
        <f>HYPERLINK("", "링크")</f>
        <v/>
      </c>
    </row>
    <row r="23">
      <c r="A23" t="inlineStr">
        <is>
          <t>2020-04-17 07:59:28</t>
        </is>
      </c>
      <c r="B23" t="inlineStr">
        <is>
          <t>2020 게임콘텐츠 QA 패키지 지원사업 운영 용역</t>
        </is>
      </c>
      <c r="C23" t="inlineStr">
        <is>
          <t>200000000</t>
        </is>
      </c>
      <c r="D23">
        <f>HYPERLINK("http://www.g2b.go.kr:8081/ep/co/fileDownload.do?fileTask=NOTIFY&amp;fileSeq=20200425336::00::1::1", "링크")</f>
        <v/>
      </c>
      <c r="E23">
        <f>HYPERLINK("http://www.g2b.go.kr:8081/ep/co/fileDownload.do?fileTask=NOTIFY&amp;fileSeq=20200425336::00::2::2", "링크")</f>
        <v/>
      </c>
      <c r="F23">
        <f>HYPERLINK("", "링크")</f>
        <v/>
      </c>
    </row>
    <row r="24">
      <c r="A24" t="inlineStr">
        <is>
          <t>2020-04-22 16:04:57</t>
        </is>
      </c>
      <c r="B24" t="inlineStr">
        <is>
          <t>2020년도 전남글로벌게임센터 스타트업 엑셀러레이팅 운영 용역</t>
        </is>
      </c>
      <c r="C24" t="inlineStr">
        <is>
          <t>82949000</t>
        </is>
      </c>
      <c r="D24">
        <f>HYPERLINK("http://www.g2b.go.kr:8081/ep/co/fileDownload.do?fileTask=NOTIFY&amp;fileSeq=20200433039::00::1::1", "링크")</f>
        <v/>
      </c>
      <c r="E24">
        <f>HYPERLINK("http://www.g2b.go.kr:8081/ep/co/fileDownload.do?fileTask=NOTIFY&amp;fileSeq=20200433039::00::2::2", "링크")</f>
        <v/>
      </c>
      <c r="F24">
        <f>HYPERLINK("", "링크")</f>
        <v/>
      </c>
    </row>
    <row r="25">
      <c r="A25" t="inlineStr">
        <is>
          <t>2020-04-22 17:37:20</t>
        </is>
      </c>
      <c r="B25" t="inlineStr">
        <is>
          <t>2020 충북글로벌게임센터 충북 게임아카데미 위탁 용역 제안 공모 입찰(재공고)</t>
        </is>
      </c>
      <c r="C25" t="inlineStr">
        <is>
          <t>100000000</t>
        </is>
      </c>
      <c r="D25">
        <f>HYPERLINK("http://www.g2b.go.kr:8081/ep/co/fileDownload.do?fileTask=NOTIFY&amp;fileSeq=20200433358::00::1::1", "링크")</f>
        <v/>
      </c>
      <c r="E25">
        <f>HYPERLINK("http://www.g2b.go.kr:8081/ep/co/fileDownload.do?fileTask=NOTIFY&amp;fileSeq=20200433358::00::2::2", "링크")</f>
        <v/>
      </c>
      <c r="F25">
        <f>HYPERLINK("", "링크")</f>
        <v/>
      </c>
    </row>
    <row r="26">
      <c r="A26" t="inlineStr">
        <is>
          <t>2020-04-24 18:27:58</t>
        </is>
      </c>
      <c r="B26" t="inlineStr">
        <is>
          <t>2020년 새로운경기게임오디션,경기게임아카데미 후속지원 프로그램 총괄 운영</t>
        </is>
      </c>
      <c r="C26" t="inlineStr">
        <is>
          <t>198000000</t>
        </is>
      </c>
      <c r="D26">
        <f>HYPERLINK("http://www.g2b.go.kr:8081/ep/co/fileDownload.do?fileTask=NOTIFY&amp;fileSeq=20200437045::00::1::1", "링크")</f>
        <v/>
      </c>
      <c r="E26">
        <f>HYPERLINK("http://www.g2b.go.kr:8081/ep/co/fileDownload.do?fileTask=NOTIFY&amp;fileSeq=20200437045::00::2::2", "링크")</f>
        <v/>
      </c>
      <c r="F26">
        <f>HYPERLINK("", "링크")</f>
        <v/>
      </c>
    </row>
    <row r="27">
      <c r="A27" t="inlineStr">
        <is>
          <t>2020-04-28 08:21:06</t>
        </is>
      </c>
      <c r="B27" t="inlineStr">
        <is>
          <t>2020년 글로벌게임허브센터 입주기업 지원 위탁운영</t>
        </is>
      </c>
      <c r="C27" t="inlineStr">
        <is>
          <t>918000000</t>
        </is>
      </c>
      <c r="D27">
        <f>HYPERLINK("http://www.g2b.go.kr:8081/ep/co/fileDownload.do?fileTask=NOTIFY&amp;fileSeq=20200439628::00::1::1", "링크")</f>
        <v/>
      </c>
      <c r="E27">
        <f>HYPERLINK("http://www.g2b.go.kr:8081/ep/co/fileDownload.do?fileTask=NOTIFY&amp;fileSeq=20200439628::00::2::2", "링크")</f>
        <v/>
      </c>
      <c r="F27">
        <f>HYPERLINK("", "링크")</f>
        <v/>
      </c>
    </row>
    <row r="28">
      <c r="A28" t="inlineStr">
        <is>
          <t>2020-05-07 10:37:25</t>
        </is>
      </c>
      <c r="B28" t="inlineStr">
        <is>
          <t>2020년도 전남글로벌게임센터 스타트업 엑셀러레이팅 운영 용역</t>
        </is>
      </c>
      <c r="C28" t="inlineStr">
        <is>
          <t>82949000</t>
        </is>
      </c>
      <c r="D28">
        <f>HYPERLINK("http://www.g2b.go.kr:8081/ep/co/fileDownload.do?fileTask=NOTIFY&amp;fileSeq=20200506086::00::1::1", "링크")</f>
        <v/>
      </c>
      <c r="E28">
        <f>HYPERLINK("http://www.g2b.go.kr:8081/ep/co/fileDownload.do?fileTask=NOTIFY&amp;fileSeq=20200506086::00::2::2", "링크")</f>
        <v/>
      </c>
      <c r="F28">
        <f>HYPERLINK("", "링크")</f>
        <v/>
      </c>
    </row>
    <row r="29">
      <c r="A29" t="inlineStr">
        <is>
          <t>2020-05-08 09:40:49</t>
        </is>
      </c>
      <c r="B29" t="inlineStr">
        <is>
          <t>2020 한국게임행동척도(가제) 신규 개발</t>
        </is>
      </c>
      <c r="C29" t="inlineStr">
        <is>
          <t>60642000</t>
        </is>
      </c>
      <c r="D29">
        <f>HYPERLINK("http://www.g2b.go.kr:8081/ep/co/fileDownload.do?fileTask=NOTIFY&amp;fileSeq=20200507977::00::1::1", "링크")</f>
        <v/>
      </c>
      <c r="E29">
        <f>HYPERLINK("http://www.g2b.go.kr:8081/ep/co/fileDownload.do?fileTask=NOTIFY&amp;fileSeq=20200507977::00::1::2", "링크")</f>
        <v/>
      </c>
      <c r="F29">
        <f>HYPERLINK("", "링크")</f>
        <v/>
      </c>
    </row>
    <row r="30">
      <c r="A30" t="inlineStr">
        <is>
          <t>2020-05-11 12:36:45</t>
        </is>
      </c>
      <c r="B30" t="inlineStr">
        <is>
          <t>[재공고]2020 게임기업자율선택지원 사업 플랫폼 구축 위탁용역</t>
        </is>
      </c>
      <c r="C30" t="inlineStr">
        <is>
          <t>497000000</t>
        </is>
      </c>
      <c r="D30">
        <f>HYPERLINK("http://www.g2b.go.kr:8081/ep/co/fileDownload.do?fileTask=NOTIFY&amp;fileSeq=20200510512::00::1::1", "링크")</f>
        <v/>
      </c>
      <c r="E30">
        <f>HYPERLINK("http://www.g2b.go.kr:8081/ep/co/fileDownload.do?fileTask=NOTIFY&amp;fileSeq=20200510512::00::2::2", "링크")</f>
        <v/>
      </c>
      <c r="F30">
        <f>HYPERLINK("", "링크")</f>
        <v/>
      </c>
    </row>
    <row r="31">
      <c r="A31" t="inlineStr">
        <is>
          <t>2020-05-11 14:00:00</t>
        </is>
      </c>
      <c r="B31" t="inlineStr">
        <is>
          <t>경기글로벌게임센터 업무용 차량 장기 임차</t>
        </is>
      </c>
      <c r="C31" t="inlineStr">
        <is>
          <t>25200000</t>
        </is>
      </c>
      <c r="D31">
        <f>HYPERLINK("http://www.g2b.go.kr:8081/ep/co/fileDownload.do?fileTask=NOTIFY&amp;fileSeq=20200510704::00::1::1", "링크")</f>
        <v/>
      </c>
      <c r="E31">
        <f>HYPERLINK("http://www.g2b.go.kr:8081/ep/co/fileDownload.do?fileTask=NOTIFY&amp;fileSeq=20200510704::00::2::2", "링크")</f>
        <v/>
      </c>
      <c r="F31">
        <f>HYPERLINK("http://www.g2b.go.kr:8081/ep/co/fileDownload.do?fileTask=NOTIFY&amp;fileSeq=20200510704::00::2::3", "링크")</f>
        <v/>
      </c>
    </row>
    <row r="32">
      <c r="A32" t="inlineStr">
        <is>
          <t>2020-05-18 10:09:58</t>
        </is>
      </c>
      <c r="B32" t="inlineStr">
        <is>
          <t>2020 전북 기능성게임 아카데미 운영 용역</t>
        </is>
      </c>
      <c r="C32" t="inlineStr">
        <is>
          <t>100000000</t>
        </is>
      </c>
      <c r="D32">
        <f>HYPERLINK("http://www.g2b.go.kr:8081/ep/co/fileDownload.do?fileTask=NOTIFY&amp;fileSeq=20200519952::00::1::1", "링크")</f>
        <v/>
      </c>
      <c r="E32">
        <f>HYPERLINK("http://www.g2b.go.kr:8081/ep/co/fileDownload.do?fileTask=NOTIFY&amp;fileSeq=20200519952::00::2::2", "링크")</f>
        <v/>
      </c>
      <c r="F32">
        <f>HYPERLINK("", "링크")</f>
        <v/>
      </c>
    </row>
    <row r="33">
      <c r="A33" t="inlineStr">
        <is>
          <t>2020-05-19 13:13:06</t>
        </is>
      </c>
      <c r="B33" t="inlineStr">
        <is>
          <t>경기글로벌게임센터 업무용 차량 장기 임차</t>
        </is>
      </c>
      <c r="C33" t="inlineStr">
        <is>
          <t>25200000</t>
        </is>
      </c>
      <c r="D33">
        <f>HYPERLINK("http://www.g2b.go.kr:8081/ep/co/fileDownload.do?fileTask=NOTIFY&amp;fileSeq=20200522519::00::1::1", "링크")</f>
        <v/>
      </c>
      <c r="E33">
        <f>HYPERLINK("http://www.g2b.go.kr:8081/ep/co/fileDownload.do?fileTask=NOTIFY&amp;fileSeq=20200522519::00::2::2", "링크")</f>
        <v/>
      </c>
      <c r="F33">
        <f>HYPERLINK("http://www.g2b.go.kr:8081/ep/co/fileDownload.do?fileTask=NOTIFY&amp;fileSeq=20200522519::00::2::3", "링크")</f>
        <v/>
      </c>
    </row>
    <row r="34">
      <c r="A34" t="inlineStr">
        <is>
          <t>2020-05-25 13:56:15</t>
        </is>
      </c>
      <c r="B34" t="inlineStr">
        <is>
          <t>2020 전북글로벌게임센터 게임콘텐츠 상용화 지원 용역</t>
        </is>
      </c>
      <c r="C34" t="inlineStr">
        <is>
          <t>250000000</t>
        </is>
      </c>
      <c r="D34">
        <f>HYPERLINK("http://www.g2b.go.kr:8081/ep/co/fileDownload.do?fileTask=NOTIFY&amp;fileSeq=20200529980::00::1::1", "링크")</f>
        <v/>
      </c>
      <c r="E34">
        <f>HYPERLINK("http://www.g2b.go.kr:8081/ep/co/fileDownload.do?fileTask=NOTIFY&amp;fileSeq=20200529980::00::2::2", "링크")</f>
        <v/>
      </c>
      <c r="F34">
        <f>HYPERLINK("", "링크")</f>
        <v/>
      </c>
    </row>
    <row r="35">
      <c r="A35" t="inlineStr">
        <is>
          <t>2020-05-27 09:44:53</t>
        </is>
      </c>
      <c r="B35" t="inlineStr">
        <is>
          <t>경기글로벌게임센터 업무용 차량 장기 임차</t>
        </is>
      </c>
      <c r="C35" t="inlineStr">
        <is>
          <t>25200000</t>
        </is>
      </c>
      <c r="D35">
        <f>HYPERLINK("http://www.g2b.go.kr:8081/ep/co/fileDownload.do?fileTask=NOTIFY&amp;fileSeq=20200534068::00::1::1", "링크")</f>
        <v/>
      </c>
      <c r="E35">
        <f>HYPERLINK("http://www.g2b.go.kr:8081/ep/co/fileDownload.do?fileTask=NOTIFY&amp;fileSeq=20200534068::00::2::2", "링크")</f>
        <v/>
      </c>
      <c r="F35">
        <f>HYPERLINK("http://www.g2b.go.kr:8081/ep/co/fileDownload.do?fileTask=NOTIFY&amp;fileSeq=20200534068::00::2::3", "링크")</f>
        <v/>
      </c>
    </row>
    <row r="36">
      <c r="A36" t="inlineStr">
        <is>
          <t>2020-05-27 13:10:36</t>
        </is>
      </c>
      <c r="B36" t="inlineStr">
        <is>
          <t>2020 경북 게임 페스티벌 운영 용역</t>
        </is>
      </c>
      <c r="C36" t="inlineStr">
        <is>
          <t>242345380</t>
        </is>
      </c>
      <c r="D36">
        <f>HYPERLINK("http://www.g2b.go.kr:8081/ep/co/fileDownload.do?fileTask=NOTIFY&amp;fileSeq=20200525743::00::1::1", "링크")</f>
        <v/>
      </c>
      <c r="E36">
        <f>HYPERLINK("", "링크")</f>
        <v/>
      </c>
      <c r="F36">
        <f>HYPERLINK("", "링크")</f>
        <v/>
      </c>
    </row>
    <row r="37">
      <c r="A37" t="inlineStr">
        <is>
          <t>2020-05-27 16:39:23</t>
        </is>
      </c>
      <c r="B37" t="inlineStr">
        <is>
          <t>경기게임마이스터고 기숙사 증축공사 감리용역</t>
        </is>
      </c>
      <c r="C37" t="inlineStr">
        <is>
          <t>161513000</t>
        </is>
      </c>
      <c r="D37">
        <f>HYPERLINK("http://www.g2b.go.kr:8081/ep/co/fileDownload.do?fileTask=NOTIFY&amp;fileSeq=20200532763::00::1::1", "링크")</f>
        <v/>
      </c>
      <c r="E37">
        <f>HYPERLINK("http://www.g2b.go.kr:8081/ep/co/fileDownload.do?fileTask=NOTIFY&amp;fileSeq=20200532763::00::2::2", "링크")</f>
        <v/>
      </c>
      <c r="F37">
        <f>HYPERLINK("", "링크")</f>
        <v/>
      </c>
    </row>
    <row r="38">
      <c r="A38" t="inlineStr">
        <is>
          <t>2020-06-01 08:53:10</t>
        </is>
      </c>
      <c r="B38" t="inlineStr">
        <is>
          <t>2020 경상북도 게임캠프 운영 용역</t>
        </is>
      </c>
      <c r="C38" t="inlineStr">
        <is>
          <t>99901400</t>
        </is>
      </c>
      <c r="D38">
        <f>HYPERLINK("http://www.g2b.go.kr:8081/ep/co/fileDownload.do?fileTask=NOTIFY&amp;fileSeq=20200600049::00::1::1", "링크")</f>
        <v/>
      </c>
      <c r="E38">
        <f>HYPERLINK("http://www.g2b.go.kr:8081/ep/co/fileDownload.do?fileTask=NOTIFY&amp;fileSeq=20200600049::00::2::2", "링크")</f>
        <v/>
      </c>
      <c r="F38">
        <f>HYPERLINK("", "링크")</f>
        <v/>
      </c>
    </row>
    <row r="39">
      <c r="A39" t="inlineStr">
        <is>
          <t>2020-05-07 00:00:00</t>
        </is>
      </c>
      <c r="B39" t="inlineStr">
        <is>
          <t>실시간 인게임 플레이 요소 시각화 도구 인터페이스 개발</t>
        </is>
      </c>
      <c r="C39" t="inlineStr"/>
      <c r="D39">
        <f>HYPERLINK("", "링크")</f>
        <v/>
      </c>
      <c r="E39">
        <f>HYPERLINK("", "링크")</f>
        <v/>
      </c>
      <c r="F39">
        <f>HYPERLINK("", "링크")</f>
        <v/>
      </c>
    </row>
    <row r="40">
      <c r="A40" t="inlineStr">
        <is>
          <t>2020-06-02 13:13:58</t>
        </is>
      </c>
      <c r="B40" t="inlineStr">
        <is>
          <t>게임산업 네트워킹 활성화 운영 용역</t>
        </is>
      </c>
      <c r="C40" t="inlineStr">
        <is>
          <t>80000000</t>
        </is>
      </c>
      <c r="D40">
        <f>HYPERLINK("http://www.g2b.go.kr:8081/ep/co/fileDownload.do?fileTask=NOTIFY&amp;fileSeq=20200602628::00::1::1", "링크")</f>
        <v/>
      </c>
      <c r="E40">
        <f>HYPERLINK("http://www.g2b.go.kr:8081/ep/co/fileDownload.do?fileTask=NOTIFY&amp;fileSeq=20200602628::00::2::2", "링크")</f>
        <v/>
      </c>
      <c r="F40">
        <f>HYPERLINK("", "링크")</f>
        <v/>
      </c>
    </row>
    <row r="41">
      <c r="A41" t="inlineStr">
        <is>
          <t>2020-06-03 19:07:58</t>
        </is>
      </c>
      <c r="B41" t="inlineStr">
        <is>
          <t>2020 경북 게임 글로벌 퍼블리싱 지원사업 기획 및 운영 용역</t>
        </is>
      </c>
      <c r="C41" t="inlineStr">
        <is>
          <t>191753530</t>
        </is>
      </c>
      <c r="D41">
        <f>HYPERLINK("http://www.g2b.go.kr:8081/ep/co/fileDownload.do?fileTask=NOTIFY&amp;fileSeq=20200602210::00::1::1", "링크")</f>
        <v/>
      </c>
      <c r="E41">
        <f>HYPERLINK("", "링크")</f>
        <v/>
      </c>
      <c r="F41">
        <f>HYPERLINK("", "링크")</f>
        <v/>
      </c>
    </row>
    <row r="42">
      <c r="A42" t="inlineStr">
        <is>
          <t>2020-06-03 20:27:04</t>
        </is>
      </c>
      <c r="B42" t="inlineStr">
        <is>
          <t>2020년 대구글로벌게임센터 게임 콘텐츠 글로벌 마케팅 지원 용역</t>
        </is>
      </c>
      <c r="C42" t="inlineStr">
        <is>
          <t>237156450</t>
        </is>
      </c>
      <c r="D42">
        <f>HYPERLINK("http://www.g2b.go.kr:8081/ep/co/fileDownload.do?fileTask=NOTIFY&amp;fileSeq=20200604824::00::1::1", "링크")</f>
        <v/>
      </c>
      <c r="E42">
        <f>HYPERLINK("", "링크")</f>
        <v/>
      </c>
      <c r="F42">
        <f>HYPERLINK("", "링크")</f>
        <v/>
      </c>
    </row>
    <row r="43">
      <c r="A43" t="inlineStr">
        <is>
          <t>2020-06-04 10:00:45</t>
        </is>
      </c>
      <c r="B43" t="inlineStr">
        <is>
          <t>2020년 전남글로벌게임센터 고도화(QA)·현지화 지원 용역</t>
        </is>
      </c>
      <c r="C43" t="inlineStr">
        <is>
          <t>141211770</t>
        </is>
      </c>
      <c r="D43">
        <f>HYPERLINK("http://www.g2b.go.kr:8081/ep/co/fileDownload.do?fileTask=NOTIFY&amp;fileSeq=20200605686::00::1::1", "링크")</f>
        <v/>
      </c>
      <c r="E43">
        <f>HYPERLINK("", "링크")</f>
        <v/>
      </c>
      <c r="F43">
        <f>HYPERLINK("", "링크")</f>
        <v/>
      </c>
    </row>
    <row r="44">
      <c r="A44" t="inlineStr">
        <is>
          <t>2020-06-05 13:55:34</t>
        </is>
      </c>
      <c r="B44" t="inlineStr">
        <is>
          <t>[긴급] 2020년 게임기업자율선택지원(GSP plus) 서비스 위탁용역</t>
        </is>
      </c>
      <c r="C44" t="inlineStr">
        <is>
          <t>5220000000</t>
        </is>
      </c>
      <c r="D44">
        <f>HYPERLINK("http://www.g2b.go.kr:8081/ep/co/fileDownload.do?fileTask=NOTIFY&amp;fileSeq=20200608610::00::1::1", "링크")</f>
        <v/>
      </c>
      <c r="E44">
        <f>HYPERLINK("http://www.g2b.go.kr:8081/ep/co/fileDownload.do?fileTask=NOTIFY&amp;fileSeq=20200608610::00::2::2", "링크")</f>
        <v/>
      </c>
      <c r="F44">
        <f>HYPERLINK("", "링크")</f>
        <v/>
      </c>
    </row>
    <row r="45">
      <c r="A45" t="inlineStr">
        <is>
          <t>2020-06-05 16:11:42</t>
        </is>
      </c>
      <c r="B45" t="inlineStr">
        <is>
          <t>[긴급] 2020년 게임기업자율선택지원(GSP plus) 서비스 위탁용역</t>
        </is>
      </c>
      <c r="C45" t="inlineStr">
        <is>
          <t>5220000000</t>
        </is>
      </c>
      <c r="D45">
        <f>HYPERLINK("http://www.g2b.go.kr:8081/ep/co/fileDownload.do?fileTask=NOTIFY&amp;fileSeq=20200608610::01::1::1", "링크")</f>
        <v/>
      </c>
      <c r="E45">
        <f>HYPERLINK("http://www.g2b.go.kr:8081/ep/co/fileDownload.do?fileTask=NOTIFY&amp;fileSeq=20200608610::01::1::2", "링크")</f>
        <v/>
      </c>
      <c r="F45">
        <f>HYPERLINK("", "링크")</f>
        <v/>
      </c>
    </row>
    <row r="46">
      <c r="A46" t="inlineStr">
        <is>
          <t>2020-06-05 14:36:45</t>
        </is>
      </c>
      <c r="B46" t="inlineStr">
        <is>
          <t>[긴급] 2020 게임기업자율선택지원 사업 운영 PM 위탁용역</t>
        </is>
      </c>
      <c r="C46" t="inlineStr">
        <is>
          <t>1168000000</t>
        </is>
      </c>
      <c r="D46">
        <f>HYPERLINK("http://www.g2b.go.kr:8081/ep/co/fileDownload.do?fileTask=NOTIFY&amp;fileSeq=20200608761::00::1::1", "링크")</f>
        <v/>
      </c>
      <c r="E46">
        <f>HYPERLINK("http://www.g2b.go.kr:8081/ep/co/fileDownload.do?fileTask=NOTIFY&amp;fileSeq=20200608761::00::2::2", "링크")</f>
        <v/>
      </c>
      <c r="F46">
        <f>HYPERLINK("", "링크")</f>
        <v/>
      </c>
    </row>
    <row r="47">
      <c r="A47" t="inlineStr">
        <is>
          <t>2020-06-05 16:09:39</t>
        </is>
      </c>
      <c r="B47" t="inlineStr">
        <is>
          <t>[긴급] 2020 게임기업자율선택지원 사업 운영 PM 위탁용역</t>
        </is>
      </c>
      <c r="C47" t="inlineStr">
        <is>
          <t>1168000000</t>
        </is>
      </c>
      <c r="D47">
        <f>HYPERLINK("http://www.g2b.go.kr:8081/ep/co/fileDownload.do?fileTask=NOTIFY&amp;fileSeq=20200608761::01::1::1", "링크")</f>
        <v/>
      </c>
      <c r="E47">
        <f>HYPERLINK("http://www.g2b.go.kr:8081/ep/co/fileDownload.do?fileTask=NOTIFY&amp;fileSeq=20200608761::01::2::2", "링크")</f>
        <v/>
      </c>
      <c r="F47">
        <f>HYPERLINK("", "링크")</f>
        <v/>
      </c>
    </row>
    <row r="48">
      <c r="A48" t="inlineStr">
        <is>
          <t>2020-06-10 09:09:05</t>
        </is>
      </c>
      <c r="B48" t="inlineStr">
        <is>
          <t>슬롯머신 게임그래픽 및 사운드 업그레이드 제작</t>
        </is>
      </c>
      <c r="C48" t="inlineStr"/>
      <c r="D48">
        <f>HYPERLINK("", "링크")</f>
        <v/>
      </c>
      <c r="E48">
        <f>HYPERLINK("", "링크")</f>
        <v/>
      </c>
      <c r="F48">
        <f>HYPERLINK("", "링크")</f>
        <v/>
      </c>
    </row>
    <row r="49">
      <c r="A49" t="inlineStr">
        <is>
          <t>2020-06-12 13:18:27</t>
        </is>
      </c>
      <c r="B49" t="inlineStr">
        <is>
          <t>슬롯머신 게임그래픽, 사운드 제작 용역(긴급)</t>
        </is>
      </c>
      <c r="C49" t="inlineStr"/>
      <c r="D49">
        <f>HYPERLINK("", "링크")</f>
        <v/>
      </c>
      <c r="E49">
        <f>HYPERLINK("", "링크")</f>
        <v/>
      </c>
      <c r="F49">
        <f>HYPERLINK("", "링크")</f>
        <v/>
      </c>
    </row>
    <row r="50">
      <c r="A50" t="inlineStr">
        <is>
          <t>2020-06-15 18:12:57</t>
        </is>
      </c>
      <c r="B50" t="inlineStr">
        <is>
          <t>2020 전북 게임문화콘텐츠 페스티벌 운영 용역</t>
        </is>
      </c>
      <c r="C50" t="inlineStr">
        <is>
          <t>525696560</t>
        </is>
      </c>
      <c r="D50">
        <f>HYPERLINK("http://www.g2b.go.kr:8081/ep/co/fileDownload.do?fileTask=NOTIFY&amp;fileSeq=20200620076::00::1::1", "링크")</f>
        <v/>
      </c>
      <c r="E50">
        <f>HYPERLINK("", "링크")</f>
        <v/>
      </c>
      <c r="F50">
        <f>HYPERLINK("", "링크")</f>
        <v/>
      </c>
    </row>
    <row r="51">
      <c r="A51" t="inlineStr">
        <is>
          <t>2020-06-16 10:20:26</t>
        </is>
      </c>
      <c r="B51" t="inlineStr">
        <is>
          <t>게임산업 네트워킹 활성화 운영 용역</t>
        </is>
      </c>
      <c r="C51" t="inlineStr">
        <is>
          <t>80000000</t>
        </is>
      </c>
      <c r="D51">
        <f>HYPERLINK("http://www.g2b.go.kr:8081/ep/co/fileDownload.do?fileTask=NOTIFY&amp;fileSeq=20200622686::00::1::1", "링크")</f>
        <v/>
      </c>
      <c r="E51">
        <f>HYPERLINK("http://www.g2b.go.kr:8081/ep/co/fileDownload.do?fileTask=NOTIFY&amp;fileSeq=20200622686::00::2::2", "링크")</f>
        <v/>
      </c>
      <c r="F51">
        <f>HYPERLINK("", "링크")</f>
        <v/>
      </c>
    </row>
    <row r="52">
      <c r="A52" t="inlineStr">
        <is>
          <t>2020-06-16 10:26:33</t>
        </is>
      </c>
      <c r="B52" t="inlineStr">
        <is>
          <t>게임형 여행프로그램 개발 운영 대행용역</t>
        </is>
      </c>
      <c r="C52" t="inlineStr">
        <is>
          <t>89000000</t>
        </is>
      </c>
      <c r="D52">
        <f>HYPERLINK("http://www.g2b.go.kr:8081/ep/co/fileDownload.do?fileTask=NOTIFY&amp;fileSeq=20200622700::00::1::1", "링크")</f>
        <v/>
      </c>
      <c r="E52">
        <f>HYPERLINK("http://www.g2b.go.kr:8081/ep/co/fileDownload.do?fileTask=NOTIFY&amp;fileSeq=20200622700::00::2::2", "링크")</f>
        <v/>
      </c>
      <c r="F52">
        <f>HYPERLINK("http://www.g2b.go.kr:8081/ep/co/fileDownload.do?fileTask=NOTIFY&amp;fileSeq=20200622700::00::2::3", "링크")</f>
        <v/>
      </c>
    </row>
    <row r="53">
      <c r="A53" t="inlineStr">
        <is>
          <t>2020-06-18 09:01:04</t>
        </is>
      </c>
      <c r="B53" t="inlineStr">
        <is>
          <t>인디게임패스트트랙 유니티 개발 지원사업 수행 용역</t>
        </is>
      </c>
      <c r="C53" t="inlineStr">
        <is>
          <t>80000000</t>
        </is>
      </c>
      <c r="D53">
        <f>HYPERLINK("http://www.g2b.go.kr:8081/ep/co/fileDownload.do?fileTask=NOTIFY&amp;fileSeq=20200626631::00::1::1", "링크")</f>
        <v/>
      </c>
      <c r="E53">
        <f>HYPERLINK("http://www.g2b.go.kr:8081/ep/co/fileDownload.do?fileTask=NOTIFY&amp;fileSeq=20200626631::00::2::2", "링크")</f>
        <v/>
      </c>
      <c r="F53">
        <f>HYPERLINK("http://www.g2b.go.kr:8081/ep/co/fileDownload.do?fileTask=NOTIFY&amp;fileSeq=20200626631::00::2::3", "링크")</f>
        <v/>
      </c>
    </row>
    <row r="54">
      <c r="A54" t="inlineStr">
        <is>
          <t>2020-06-18 15:53:25</t>
        </is>
      </c>
      <c r="B54" t="inlineStr">
        <is>
          <t>2020 경북 게임 페스티벌 운영 용역</t>
        </is>
      </c>
      <c r="C54" t="inlineStr">
        <is>
          <t>242345380</t>
        </is>
      </c>
      <c r="D54">
        <f>HYPERLINK("http://www.g2b.go.kr:8081/ep/co/fileDownload.do?fileTask=NOTIFY&amp;fileSeq=20200627359::00::1::1", "링크")</f>
        <v/>
      </c>
      <c r="E54">
        <f>HYPERLINK("", "링크")</f>
        <v/>
      </c>
      <c r="F54">
        <f>HYPERLINK("", "링크")</f>
        <v/>
      </c>
    </row>
    <row r="55">
      <c r="A55" t="inlineStr">
        <is>
          <t>2020-06-24 13:30:34</t>
        </is>
      </c>
      <c r="B55" t="inlineStr">
        <is>
          <t>[긴급] 2020년 게임문화 가족캠프 운영 위탁용역</t>
        </is>
      </c>
      <c r="C55" t="inlineStr">
        <is>
          <t>150000000</t>
        </is>
      </c>
      <c r="D55">
        <f>HYPERLINK("http://www.g2b.go.kr:8081/ep/co/fileDownload.do?fileTask=NOTIFY&amp;fileSeq=20200634851::00::1::1", "링크")</f>
        <v/>
      </c>
      <c r="E55">
        <f>HYPERLINK("http://www.g2b.go.kr:8081/ep/co/fileDownload.do?fileTask=NOTIFY&amp;fileSeq=20200634851::00::2::2", "링크")</f>
        <v/>
      </c>
      <c r="F55">
        <f>HYPERLINK("", "링크")</f>
        <v/>
      </c>
    </row>
    <row r="56">
      <c r="A56" t="inlineStr">
        <is>
          <t>2020-06-24 20:53:00</t>
        </is>
      </c>
      <c r="B56" t="inlineStr">
        <is>
          <t>경기게임마이스터고 기숙사 증축 태양광발전장치 전기감리용역 소액수의 견적서 제출 안내 공고</t>
        </is>
      </c>
      <c r="C56" t="inlineStr">
        <is>
          <t>36506000</t>
        </is>
      </c>
      <c r="D56">
        <f>HYPERLINK("http://www.g2b.go.kr:8081/ep/co/fileDownload.do?fileTask=NOTIFY&amp;fileSeq=20200635723::00::1::1", "링크")</f>
        <v/>
      </c>
      <c r="E56">
        <f>HYPERLINK("http://www.g2b.go.kr:8081/ep/co/fileDownload.do?fileTask=NOTIFY&amp;fileSeq=20200635723::00::2::2", "링크")</f>
        <v/>
      </c>
      <c r="F56">
        <f>HYPERLINK("", "링크")</f>
        <v/>
      </c>
    </row>
    <row r="57">
      <c r="A57" t="inlineStr">
        <is>
          <t>2020-06-26 14:16:53</t>
        </is>
      </c>
      <c r="B57" t="inlineStr">
        <is>
          <t>2020년 전남글로벌게임센터 고도화(QA)·현지화 지원 용역</t>
        </is>
      </c>
      <c r="C57" t="inlineStr">
        <is>
          <t>141211770</t>
        </is>
      </c>
      <c r="D57">
        <f>HYPERLINK("http://www.g2b.go.kr:8081/ep/co/fileDownload.do?fileTask=NOTIFY&amp;fileSeq=20200637319::00::1::1", "링크")</f>
        <v/>
      </c>
      <c r="E57">
        <f>HYPERLINK("", "링크")</f>
        <v/>
      </c>
      <c r="F57">
        <f>HYPERLINK("", "링크")</f>
        <v/>
      </c>
    </row>
    <row r="58">
      <c r="A58" t="inlineStr">
        <is>
          <t>2020-06-29 20:54:50</t>
        </is>
      </c>
      <c r="B58" t="inlineStr">
        <is>
          <t>경기게임마이스터고 기숙사 증축 소방공사 감리용역 소액수의 견적서 제출 안내 공고</t>
        </is>
      </c>
      <c r="C58" t="inlineStr">
        <is>
          <t>19755000</t>
        </is>
      </c>
      <c r="D58">
        <f>HYPERLINK("http://www.g2b.go.kr:8081/ep/co/fileDownload.do?fileTask=NOTIFY&amp;fileSeq=20200640011::00::1::1", "링크")</f>
        <v/>
      </c>
      <c r="E58">
        <f>HYPERLINK("http://www.g2b.go.kr:8081/ep/co/fileDownload.do?fileTask=NOTIFY&amp;fileSeq=20200640011::00::2::2", "링크")</f>
        <v/>
      </c>
      <c r="F58">
        <f>HYPERLINK("", "링크")</f>
        <v/>
      </c>
    </row>
    <row r="59">
      <c r="A59" t="inlineStr">
        <is>
          <t>2020-02-04 00:00:00</t>
        </is>
      </c>
      <c r="B59" t="inlineStr">
        <is>
          <t>복지시설 노래방기기 및 게임기기 임차</t>
        </is>
      </c>
      <c r="C59" t="inlineStr">
        <is>
          <t>24112000</t>
        </is>
      </c>
      <c r="D59">
        <f>HYPERLINK("", "링크")</f>
        <v/>
      </c>
      <c r="E59">
        <f>HYPERLINK("", "링크")</f>
        <v/>
      </c>
      <c r="F59">
        <f>HYPERLINK("", "링크")</f>
        <v/>
      </c>
    </row>
    <row r="60">
      <c r="A60" t="inlineStr">
        <is>
          <t>2020-02-17 00:00:00</t>
        </is>
      </c>
      <c r="B60" t="inlineStr">
        <is>
          <t>20~21년 전투21/전투지휘훈련용 워게임모델 유지보수</t>
        </is>
      </c>
      <c r="C60" t="inlineStr">
        <is>
          <t>294970900</t>
        </is>
      </c>
      <c r="D60">
        <f>HYPERLINK("", "링크")</f>
        <v/>
      </c>
      <c r="E60">
        <f>HYPERLINK("", "링크")</f>
        <v/>
      </c>
      <c r="F60">
        <f>HYPERLINK("", "링크")</f>
        <v/>
      </c>
    </row>
    <row r="61">
      <c r="A61" t="inlineStr">
        <is>
          <t>2020-02-19 00:00:00</t>
        </is>
      </c>
      <c r="B61" t="inlineStr">
        <is>
          <t>'20년 워게임연동체계(KSIMS) 유지보수(2019G087-G)</t>
        </is>
      </c>
      <c r="C61" t="inlineStr">
        <is>
          <t>436924530</t>
        </is>
      </c>
      <c r="D61">
        <f>HYPERLINK("", "링크")</f>
        <v/>
      </c>
      <c r="E61">
        <f>HYPERLINK("", "링크")</f>
        <v/>
      </c>
      <c r="F61">
        <f>HYPERLINK("", "링크")</f>
        <v/>
      </c>
    </row>
    <row r="62">
      <c r="A62" t="inlineStr">
        <is>
          <t>2020-02-19 00:00:00</t>
        </is>
      </c>
      <c r="B62" t="inlineStr">
        <is>
          <t>'20년 워게임연동체계(KSIMS) 유지보수(2019G087-G)</t>
        </is>
      </c>
      <c r="C62" t="inlineStr">
        <is>
          <t>436924530</t>
        </is>
      </c>
      <c r="D62">
        <f>HYPERLINK("", "링크")</f>
        <v/>
      </c>
      <c r="E62">
        <f>HYPERLINK("", "링크")</f>
        <v/>
      </c>
      <c r="F62">
        <f>HYPERLINK("", "링크")</f>
        <v/>
      </c>
    </row>
    <row r="63">
      <c r="A63" t="inlineStr">
        <is>
          <t>2020-03-25 00:00:00</t>
        </is>
      </c>
      <c r="B63" t="inlineStr">
        <is>
          <t>'20~'21년 공군 연습용 워게임모델 유지관리</t>
        </is>
      </c>
      <c r="C63" t="inlineStr">
        <is>
          <t>822470000</t>
        </is>
      </c>
      <c r="D63">
        <f>HYPERLINK("", "링크")</f>
        <v/>
      </c>
      <c r="E63">
        <f>HYPERLINK("", "링크")</f>
        <v/>
      </c>
      <c r="F63">
        <f>HYPERLINK("", "링크")</f>
        <v/>
      </c>
    </row>
    <row r="64">
      <c r="A64" t="inlineStr">
        <is>
          <t>2020-03-05 00:00:00</t>
        </is>
      </c>
      <c r="B64" t="inlineStr">
        <is>
          <t>'20~'21년 공군 연습용 워게임모델 유지관리</t>
        </is>
      </c>
      <c r="C64" t="inlineStr">
        <is>
          <t>822470000</t>
        </is>
      </c>
      <c r="D64">
        <f>HYPERLINK("", "링크")</f>
        <v/>
      </c>
      <c r="E64">
        <f>HYPERLINK("", "링크")</f>
        <v/>
      </c>
      <c r="F64">
        <f>HYPERLINK("", "링크")</f>
        <v/>
      </c>
    </row>
    <row r="65">
      <c r="A65" t="inlineStr">
        <is>
          <t>2020-01-07 18:01:20</t>
        </is>
      </c>
      <c r="B65" t="inlineStr">
        <is>
          <t>2020년 불법 게임물 수거운송 대행 용역</t>
        </is>
      </c>
      <c r="C65" t="inlineStr">
        <is>
          <t>28953140</t>
        </is>
      </c>
      <c r="D65">
        <f>HYPERLINK("http://www.g2b.go.kr:8081/ep/co/fileDownload.do?fileTask=NOTIFY&amp;fileSeq=20200104472::00::1::1", "링크")</f>
        <v/>
      </c>
      <c r="E65">
        <f>HYPERLINK("http://www.g2b.go.kr:8081/ep/co/fileDownload.do?fileTask=NOTIFY&amp;fileSeq=20200104472::00::2::2", "링크")</f>
        <v/>
      </c>
      <c r="F65">
        <f>HYPERLINK("", "링크")</f>
        <v/>
      </c>
    </row>
    <row r="66">
      <c r="A66" t="inlineStr">
        <is>
          <t>2020-01-14 13:46:00</t>
        </is>
      </c>
      <c r="B66" t="inlineStr">
        <is>
          <t>2020년 자체등급분류 게임물 모니터링단 위탁 운영</t>
        </is>
      </c>
      <c r="C66" t="inlineStr">
        <is>
          <t>1662133000</t>
        </is>
      </c>
      <c r="D66">
        <f>HYPERLINK("http://www.g2b.go.kr:8081/ep/co/fileDownload.do?fileTask=NOTIFY&amp;fileSeq=20200109533::00::1::1", "링크")</f>
        <v/>
      </c>
      <c r="E66">
        <f>HYPERLINK("", "링크")</f>
        <v/>
      </c>
      <c r="F66">
        <f>HYPERLINK("", "링크")</f>
        <v/>
      </c>
    </row>
    <row r="67">
      <c r="A67" t="inlineStr">
        <is>
          <t>2020-03-04 11:12:18</t>
        </is>
      </c>
      <c r="B67" t="inlineStr">
        <is>
          <t>판교역권 게임·콘텐츠 문화특구 기본계획 수립 및 지정 실행계획 용역(협상에 의한 계약)</t>
        </is>
      </c>
      <c r="C67" t="inlineStr">
        <is>
          <t>70000000</t>
        </is>
      </c>
      <c r="D67">
        <f>HYPERLINK("http://www.g2b.go.kr:8081/ep/co/fileDownload.do?fileTask=NOTIFY&amp;fileSeq=20200306155::00::1::1", "링크")</f>
        <v/>
      </c>
      <c r="E67">
        <f>HYPERLINK("http://www.g2b.go.kr:8081/ep/co/fileDownload.do?fileTask=NOTIFY&amp;fileSeq=20200306155::00::2::2", "링크")</f>
        <v/>
      </c>
      <c r="F67">
        <f>HYPERLINK("http://www.g2b.go.kr:8081/ep/co/fileDownload.do?fileTask=NOTIFY&amp;fileSeq=20200306155::00::2::3", "링크")</f>
        <v/>
      </c>
    </row>
    <row r="68">
      <c r="A68" t="inlineStr">
        <is>
          <t>2020-03-05 07:54:40</t>
        </is>
      </c>
      <c r="B68" t="inlineStr">
        <is>
          <t>2020 게임물 전문지도사 운영 위탁사업</t>
        </is>
      </c>
      <c r="C68" t="inlineStr">
        <is>
          <t>93184010</t>
        </is>
      </c>
      <c r="D68">
        <f>HYPERLINK("http://www.g2b.go.kr:8081/ep/co/fileDownload.do?fileTask=NOTIFY&amp;fileSeq=20200300031::00::1::1", "링크")</f>
        <v/>
      </c>
      <c r="E68">
        <f>HYPERLINK("", "링크")</f>
        <v/>
      </c>
      <c r="F68">
        <f>HYPERLINK("", "링크")</f>
        <v/>
      </c>
    </row>
    <row r="69">
      <c r="A69" t="inlineStr">
        <is>
          <t>2020-03-09 09:29:09</t>
        </is>
      </c>
      <c r="B69" t="inlineStr">
        <is>
          <t>2020년 찾아가는 게임문화교실 운영 위탁용역</t>
        </is>
      </c>
      <c r="C69" t="inlineStr">
        <is>
          <t>470000000</t>
        </is>
      </c>
      <c r="D69">
        <f>HYPERLINK("http://www.g2b.go.kr:8081/ep/co/fileDownload.do?fileTask=NOTIFY&amp;fileSeq=20200313493::00::1::1", "링크")</f>
        <v/>
      </c>
      <c r="E69">
        <f>HYPERLINK("http://www.g2b.go.kr:8081/ep/co/fileDownload.do?fileTask=NOTIFY&amp;fileSeq=20200313493::00::2::2", "링크")</f>
        <v/>
      </c>
      <c r="F69">
        <f>HYPERLINK("", "링크")</f>
        <v/>
      </c>
    </row>
    <row r="70">
      <c r="A70" t="inlineStr">
        <is>
          <t>2020-03-09 14:18:18</t>
        </is>
      </c>
      <c r="B70" t="inlineStr">
        <is>
          <t>2020 게임 해외마켓 한국공동관 및 상담공간 운영 위탁용역</t>
        </is>
      </c>
      <c r="C70" t="inlineStr">
        <is>
          <t>1020000000</t>
        </is>
      </c>
      <c r="D70">
        <f>HYPERLINK("http://www.g2b.go.kr:8081/ep/co/fileDownload.do?fileTask=NOTIFY&amp;fileSeq=20200314489::00::1::1", "링크")</f>
        <v/>
      </c>
      <c r="E70">
        <f>HYPERLINK("http://www.g2b.go.kr:8081/ep/co/fileDownload.do?fileTask=NOTIFY&amp;fileSeq=20200314489::00::2::2", "링크")</f>
        <v/>
      </c>
      <c r="F70">
        <f>HYPERLINK("", "링크")</f>
        <v/>
      </c>
    </row>
    <row r="71">
      <c r="A71" t="inlineStr">
        <is>
          <t>2020-04-07 17:49:02</t>
        </is>
      </c>
      <c r="B71" t="inlineStr">
        <is>
          <t>[취소공고]  2020 게임 해외마켓 한국공동관 및 상담공간 운영 위탁용역</t>
        </is>
      </c>
      <c r="C71" t="inlineStr">
        <is>
          <t>1020000000</t>
        </is>
      </c>
      <c r="D71">
        <f>HYPERLINK("http://www.g2b.go.kr:8081/ep/co/fileDownload.do?fileTask=NOTIFY&amp;fileSeq=20200314489::01::1::1", "링크")</f>
        <v/>
      </c>
      <c r="E71">
        <f>HYPERLINK("http://www.g2b.go.kr:8081/ep/co/fileDownload.do?fileTask=NOTIFY&amp;fileSeq=20200314489::01::1::2", "링크")</f>
        <v/>
      </c>
      <c r="F71">
        <f>HYPERLINK("", "링크")</f>
        <v/>
      </c>
    </row>
    <row r="72">
      <c r="A72" t="inlineStr">
        <is>
          <t>2020-03-17 14:48:27</t>
        </is>
      </c>
      <c r="B72" t="inlineStr">
        <is>
          <t>판교역권 게임·콘텐츠 문화특구 기본계획 수립 및 지정 실행계획 용역(협상에 의한 계약)</t>
        </is>
      </c>
      <c r="C72" t="inlineStr">
        <is>
          <t>70000000</t>
        </is>
      </c>
      <c r="D72">
        <f>HYPERLINK("http://www.g2b.go.kr:8081/ep/co/fileDownload.do?fileTask=NOTIFY&amp;fileSeq=20200331162::00::1::1", "링크")</f>
        <v/>
      </c>
      <c r="E72">
        <f>HYPERLINK("http://www.g2b.go.kr:8081/ep/co/fileDownload.do?fileTask=NOTIFY&amp;fileSeq=20200331162::00::2::2", "링크")</f>
        <v/>
      </c>
      <c r="F72">
        <f>HYPERLINK("http://www.g2b.go.kr:8081/ep/co/fileDownload.do?fileTask=NOTIFY&amp;fileSeq=20200331162::00::2::3", "링크")</f>
        <v/>
      </c>
    </row>
    <row r="73">
      <c r="A73" t="inlineStr">
        <is>
          <t>2020-03-18 14:37:40</t>
        </is>
      </c>
      <c r="B73" t="inlineStr">
        <is>
          <t>2020 게임물 전문지도사 운영 위탁사업</t>
        </is>
      </c>
      <c r="C73" t="inlineStr">
        <is>
          <t>93184010</t>
        </is>
      </c>
      <c r="D73">
        <f>HYPERLINK("http://www.g2b.go.kr:8081/ep/co/fileDownload.do?fileTask=NOTIFY&amp;fileSeq=20200333635::00::1::1", "링크")</f>
        <v/>
      </c>
      <c r="E73">
        <f>HYPERLINK("", "링크")</f>
        <v/>
      </c>
      <c r="F73">
        <f>HYPERLINK("", "링크")</f>
        <v/>
      </c>
    </row>
    <row r="74">
      <c r="A74" t="inlineStr">
        <is>
          <t>2020-03-19 08:51:53</t>
        </is>
      </c>
      <c r="B74" t="inlineStr">
        <is>
          <t>2020대한민국 청소년 게임잼 개최 위탁용역</t>
        </is>
      </c>
      <c r="C74" t="inlineStr">
        <is>
          <t>80000000</t>
        </is>
      </c>
      <c r="D74">
        <f>HYPERLINK("http://www.g2b.go.kr:8081/ep/co/fileDownload.do?fileTask=NOTIFY&amp;fileSeq=20200335423::00::1::1", "링크")</f>
        <v/>
      </c>
      <c r="E74">
        <f>HYPERLINK("http://www.g2b.go.kr:8081/ep/co/fileDownload.do?fileTask=NOTIFY&amp;fileSeq=20200335423::00::2::2", "링크")</f>
        <v/>
      </c>
      <c r="F74">
        <f>HYPERLINK("", "링크")</f>
        <v/>
      </c>
    </row>
    <row r="75">
      <c r="A75" t="inlineStr">
        <is>
          <t>2020-03-20 13:38:18</t>
        </is>
      </c>
      <c r="B75" t="inlineStr">
        <is>
          <t>2020 경기게임아카데미 서브프로그램 운영</t>
        </is>
      </c>
      <c r="C75" t="inlineStr">
        <is>
          <t>115100000</t>
        </is>
      </c>
      <c r="D75">
        <f>HYPERLINK("http://www.g2b.go.kr:8081/ep/co/fileDownload.do?fileTask=NOTIFY&amp;fileSeq=20200338756::00::1::1", "링크")</f>
        <v/>
      </c>
      <c r="E75">
        <f>HYPERLINK("http://www.g2b.go.kr:8081/ep/co/fileDownload.do?fileTask=NOTIFY&amp;fileSeq=20200338756::00::2::2", "링크")</f>
        <v/>
      </c>
      <c r="F75">
        <f>HYPERLINK("http://www.g2b.go.kr:8081/ep/co/fileDownload.do?fileTask=NOTIFY&amp;fileSeq=20200338756::00::2::3", "링크")</f>
        <v/>
      </c>
    </row>
    <row r="76">
      <c r="A76" t="inlineStr">
        <is>
          <t>2020-03-23 09:12:25</t>
        </is>
      </c>
      <c r="B76" t="inlineStr">
        <is>
          <t>게임문화 창작콘텐츠 공모전 운영 및 캠페인</t>
        </is>
      </c>
      <c r="C76" t="inlineStr">
        <is>
          <t>261000000</t>
        </is>
      </c>
      <c r="D76">
        <f>HYPERLINK("http://www.g2b.go.kr:8081/ep/co/fileDownload.do?fileTask=NOTIFY&amp;fileSeq=20200340553::00::1::1", "링크")</f>
        <v/>
      </c>
      <c r="E76">
        <f>HYPERLINK("http://www.g2b.go.kr:8081/ep/co/fileDownload.do?fileTask=NOTIFY&amp;fileSeq=20200340553::00::2::2", "링크")</f>
        <v/>
      </c>
      <c r="F76">
        <f>HYPERLINK("", "링크")</f>
        <v/>
      </c>
    </row>
    <row r="77">
      <c r="A77" t="inlineStr">
        <is>
          <t>2020-03-24 09:01:57</t>
        </is>
      </c>
      <c r="B77" t="inlineStr">
        <is>
          <t>2020 게임기업자율선택지원 사업 플랫폼 구축 위탁용역</t>
        </is>
      </c>
      <c r="C77" t="inlineStr">
        <is>
          <t>497000000</t>
        </is>
      </c>
      <c r="D77">
        <f>HYPERLINK("http://www.g2b.go.kr:8081/ep/co/fileDownload.do?fileTask=NOTIFY&amp;fileSeq=20200343267::00::1::1", "링크")</f>
        <v/>
      </c>
      <c r="E77">
        <f>HYPERLINK("http://www.g2b.go.kr:8081/ep/co/fileDownload.do?fileTask=NOTIFY&amp;fileSeq=20200343267::00::2::2", "링크")</f>
        <v/>
      </c>
      <c r="F77">
        <f>HYPERLINK("", "링크")</f>
        <v/>
      </c>
    </row>
    <row r="78">
      <c r="A78" t="inlineStr">
        <is>
          <t>2020-03-25 09:00:11</t>
        </is>
      </c>
      <c r="B78" t="inlineStr">
        <is>
          <t>글로벌게임허브센터 모바일ㆍVR게임 테스트베드 운영 위탁용역</t>
        </is>
      </c>
      <c r="C78" t="inlineStr">
        <is>
          <t>638700000</t>
        </is>
      </c>
      <c r="D78">
        <f>HYPERLINK("http://www.g2b.go.kr:8081/ep/co/fileDownload.do?fileTask=NOTIFY&amp;fileSeq=20200345816::00::1::1", "링크")</f>
        <v/>
      </c>
      <c r="E78">
        <f>HYPERLINK("http://www.g2b.go.kr:8081/ep/co/fileDownload.do?fileTask=NOTIFY&amp;fileSeq=20200345816::00::2::2", "링크")</f>
        <v/>
      </c>
      <c r="F78">
        <f>HYPERLINK("", "링크")</f>
        <v/>
      </c>
    </row>
    <row r="79">
      <c r="A79" t="inlineStr">
        <is>
          <t>2020-03-25 16:05:39</t>
        </is>
      </c>
      <c r="B79" t="inlineStr">
        <is>
          <t>한국게임과학고등학교 본관 및 기숙사 내진성능평가 용역(비선형)</t>
        </is>
      </c>
      <c r="C79" t="inlineStr">
        <is>
          <t>40687000</t>
        </is>
      </c>
      <c r="D79">
        <f>HYPERLINK("http://www.g2b.go.kr:8081/ep/co/fileDownload.do?fileTask=NOTIFY&amp;fileSeq=20200347120::00::1::1", "링크")</f>
        <v/>
      </c>
      <c r="E79">
        <f>HYPERLINK("http://www.g2b.go.kr:8081/ep/co/fileDownload.do?fileTask=NOTIFY&amp;fileSeq=20200347120::00::2::2", "링크")</f>
        <v/>
      </c>
      <c r="F79">
        <f>HYPERLINK("", "링크")</f>
        <v/>
      </c>
    </row>
    <row r="80">
      <c r="A80" t="inlineStr">
        <is>
          <t>2020-03-25 17:19:04</t>
        </is>
      </c>
      <c r="B80" t="inlineStr">
        <is>
          <t>한국게임과학고등학교 본관 및 기숙사 내진성능평가 용역(비선형)</t>
        </is>
      </c>
      <c r="C80" t="inlineStr">
        <is>
          <t>40687000</t>
        </is>
      </c>
      <c r="D80">
        <f>HYPERLINK("http://www.g2b.go.kr:8081/ep/co/fileDownload.do?fileTask=NOTIFY&amp;fileSeq=20200347120::01::1::1", "링크")</f>
        <v/>
      </c>
      <c r="E80">
        <f>HYPERLINK("http://www.g2b.go.kr:8081/ep/co/fileDownload.do?fileTask=NOTIFY&amp;fileSeq=20200347120::01::2::2", "링크")</f>
        <v/>
      </c>
      <c r="F80">
        <f>HYPERLINK("", "링크")</f>
        <v/>
      </c>
    </row>
    <row r="81">
      <c r="A81" t="inlineStr">
        <is>
          <t>2020-03-30 10:20:30</t>
        </is>
      </c>
      <c r="B81" t="inlineStr">
        <is>
          <t>지역기반 게임산업육성사업 중장기 운영 방안 수립 위탁용역</t>
        </is>
      </c>
      <c r="C81" t="inlineStr">
        <is>
          <t>100000000</t>
        </is>
      </c>
      <c r="D81">
        <f>HYPERLINK("http://www.g2b.go.kr:8081/ep/co/fileDownload.do?fileTask=NOTIFY&amp;fileSeq=20200353251::00::1::1", "링크")</f>
        <v/>
      </c>
      <c r="E81">
        <f>HYPERLINK("http://www.g2b.go.kr:8081/ep/co/fileDownload.do?fileTask=NOTIFY&amp;fileSeq=20200353251::00::2::2", "링크")</f>
        <v/>
      </c>
      <c r="F81">
        <f>HYPERLINK("", "링크")</f>
        <v/>
      </c>
    </row>
    <row r="82">
      <c r="A82" t="inlineStr">
        <is>
          <t>2020-04-06 08:35:44</t>
        </is>
      </c>
      <c r="B82" t="inlineStr">
        <is>
          <t>2020년 게임문화포럼 운영 위탁용역</t>
        </is>
      </c>
      <c r="C82" t="inlineStr">
        <is>
          <t>100000000</t>
        </is>
      </c>
      <c r="D82">
        <f>HYPERLINK("http://www.g2b.go.kr:8081/ep/co/fileDownload.do?fileTask=NOTIFY&amp;fileSeq=20200406863::00::1::1", "링크")</f>
        <v/>
      </c>
      <c r="E82">
        <f>HYPERLINK("http://www.g2b.go.kr:8081/ep/co/fileDownload.do?fileTask=NOTIFY&amp;fileSeq=20200406863::00::2::2", "링크")</f>
        <v/>
      </c>
      <c r="F82">
        <f>HYPERLINK("", "링크")</f>
        <v/>
      </c>
    </row>
    <row r="83">
      <c r="A83" t="inlineStr">
        <is>
          <t>2020-04-10 09:45:53</t>
        </is>
      </c>
      <c r="B83" t="inlineStr">
        <is>
          <t>2020 충북글로벌게임센터 충북 게임아카데미 위탁 용역 제안 공모 입찰</t>
        </is>
      </c>
      <c r="C83" t="inlineStr">
        <is>
          <t>100000000</t>
        </is>
      </c>
      <c r="D83">
        <f>HYPERLINK("http://www.g2b.go.kr:8081/ep/co/fileDownload.do?fileTask=NOTIFY&amp;fileSeq=20200416523::00::1::1", "링크")</f>
        <v/>
      </c>
      <c r="E83">
        <f>HYPERLINK("http://www.g2b.go.kr:8081/ep/co/fileDownload.do?fileTask=NOTIFY&amp;fileSeq=20200416523::00::2::2", "링크")</f>
        <v/>
      </c>
      <c r="F83">
        <f>HYPERLINK("", "링크")</f>
        <v/>
      </c>
    </row>
    <row r="84">
      <c r="A84" t="inlineStr">
        <is>
          <t>2020-04-14 10:09:49</t>
        </is>
      </c>
      <c r="B84" t="inlineStr">
        <is>
          <t>2020 게임물 전문지도사 운영 위탁사업</t>
        </is>
      </c>
      <c r="C84" t="inlineStr">
        <is>
          <t>93184010</t>
        </is>
      </c>
      <c r="D84">
        <f>HYPERLINK("", "링크")</f>
        <v/>
      </c>
      <c r="E84">
        <f>HYPERLINK("", "링크")</f>
        <v/>
      </c>
      <c r="F84">
        <f>HYPERLINK("", "링크")</f>
        <v/>
      </c>
    </row>
    <row r="85">
      <c r="A85" t="inlineStr">
        <is>
          <t>2020-04-16 07:59:07</t>
        </is>
      </c>
      <c r="B85" t="inlineStr">
        <is>
          <t>2020 게임콘텐츠 글로벌 런칭 프로젝트 운영 용역</t>
        </is>
      </c>
      <c r="C85" t="inlineStr">
        <is>
          <t>400000000</t>
        </is>
      </c>
      <c r="D85">
        <f>HYPERLINK("http://www.g2b.go.kr:8081/ep/co/fileDownload.do?fileTask=NOTIFY&amp;fileSeq=20200423290::00::1::1", "링크")</f>
        <v/>
      </c>
      <c r="E85">
        <f>HYPERLINK("http://www.g2b.go.kr:8081/ep/co/fileDownload.do?fileTask=NOTIFY&amp;fileSeq=20200423290::00::2::2", "링크")</f>
        <v/>
      </c>
      <c r="F85">
        <f>HYPERLINK("", "링크")</f>
        <v/>
      </c>
    </row>
    <row r="86">
      <c r="A86" t="inlineStr">
        <is>
          <t>2020-04-17 07:59:28</t>
        </is>
      </c>
      <c r="B86" t="inlineStr">
        <is>
          <t>2020 게임콘텐츠 QA 패키지 지원사업 운영 용역</t>
        </is>
      </c>
      <c r="C86" t="inlineStr">
        <is>
          <t>200000000</t>
        </is>
      </c>
      <c r="D86">
        <f>HYPERLINK("http://www.g2b.go.kr:8081/ep/co/fileDownload.do?fileTask=NOTIFY&amp;fileSeq=20200425336::00::1::1", "링크")</f>
        <v/>
      </c>
      <c r="E86">
        <f>HYPERLINK("http://www.g2b.go.kr:8081/ep/co/fileDownload.do?fileTask=NOTIFY&amp;fileSeq=20200425336::00::2::2", "링크")</f>
        <v/>
      </c>
      <c r="F86">
        <f>HYPERLINK("", "링크")</f>
        <v/>
      </c>
    </row>
    <row r="87">
      <c r="A87" t="inlineStr">
        <is>
          <t>2020-04-22 16:04:57</t>
        </is>
      </c>
      <c r="B87" t="inlineStr">
        <is>
          <t>2020년도 전남글로벌게임센터 스타트업 엑셀러레이팅 운영 용역</t>
        </is>
      </c>
      <c r="C87" t="inlineStr">
        <is>
          <t>82949000</t>
        </is>
      </c>
      <c r="D87">
        <f>HYPERLINK("http://www.g2b.go.kr:8081/ep/co/fileDownload.do?fileTask=NOTIFY&amp;fileSeq=20200433039::00::1::1", "링크")</f>
        <v/>
      </c>
      <c r="E87">
        <f>HYPERLINK("http://www.g2b.go.kr:8081/ep/co/fileDownload.do?fileTask=NOTIFY&amp;fileSeq=20200433039::00::2::2", "링크")</f>
        <v/>
      </c>
      <c r="F87">
        <f>HYPERLINK("", "링크")</f>
        <v/>
      </c>
    </row>
    <row r="88">
      <c r="A88" t="inlineStr">
        <is>
          <t>2020-04-22 17:37:20</t>
        </is>
      </c>
      <c r="B88" t="inlineStr">
        <is>
          <t>2020 충북글로벌게임센터 충북 게임아카데미 위탁 용역 제안 공모 입찰(재공고)</t>
        </is>
      </c>
      <c r="C88" t="inlineStr">
        <is>
          <t>100000000</t>
        </is>
      </c>
      <c r="D88">
        <f>HYPERLINK("http://www.g2b.go.kr:8081/ep/co/fileDownload.do?fileTask=NOTIFY&amp;fileSeq=20200433358::00::1::1", "링크")</f>
        <v/>
      </c>
      <c r="E88">
        <f>HYPERLINK("http://www.g2b.go.kr:8081/ep/co/fileDownload.do?fileTask=NOTIFY&amp;fileSeq=20200433358::00::2::2", "링크")</f>
        <v/>
      </c>
      <c r="F88">
        <f>HYPERLINK("", "링크")</f>
        <v/>
      </c>
    </row>
    <row r="89">
      <c r="A89" t="inlineStr">
        <is>
          <t>2020-04-24 18:27:58</t>
        </is>
      </c>
      <c r="B89" t="inlineStr">
        <is>
          <t>2020년 새로운경기게임오디션,경기게임아카데미 후속지원 프로그램 총괄 운영</t>
        </is>
      </c>
      <c r="C89" t="inlineStr">
        <is>
          <t>198000000</t>
        </is>
      </c>
      <c r="D89">
        <f>HYPERLINK("http://www.g2b.go.kr:8081/ep/co/fileDownload.do?fileTask=NOTIFY&amp;fileSeq=20200437045::00::1::1", "링크")</f>
        <v/>
      </c>
      <c r="E89">
        <f>HYPERLINK("http://www.g2b.go.kr:8081/ep/co/fileDownload.do?fileTask=NOTIFY&amp;fileSeq=20200437045::00::2::2", "링크")</f>
        <v/>
      </c>
      <c r="F89">
        <f>HYPERLINK("", "링크")</f>
        <v/>
      </c>
    </row>
    <row r="90">
      <c r="A90" t="inlineStr">
        <is>
          <t>2020-04-28 08:21:06</t>
        </is>
      </c>
      <c r="B90" t="inlineStr">
        <is>
          <t>2020년 글로벌게임허브센터 입주기업 지원 위탁운영</t>
        </is>
      </c>
      <c r="C90" t="inlineStr">
        <is>
          <t>918000000</t>
        </is>
      </c>
      <c r="D90">
        <f>HYPERLINK("http://www.g2b.go.kr:8081/ep/co/fileDownload.do?fileTask=NOTIFY&amp;fileSeq=20200439628::00::1::1", "링크")</f>
        <v/>
      </c>
      <c r="E90">
        <f>HYPERLINK("http://www.g2b.go.kr:8081/ep/co/fileDownload.do?fileTask=NOTIFY&amp;fileSeq=20200439628::00::2::2", "링크")</f>
        <v/>
      </c>
      <c r="F90">
        <f>HYPERLINK("", "링크")</f>
        <v/>
      </c>
    </row>
    <row r="91">
      <c r="A91" t="inlineStr">
        <is>
          <t>2020-05-07 10:37:25</t>
        </is>
      </c>
      <c r="B91" t="inlineStr">
        <is>
          <t>2020년도 전남글로벌게임센터 스타트업 엑셀러레이팅 운영 용역</t>
        </is>
      </c>
      <c r="C91" t="inlineStr">
        <is>
          <t>82949000</t>
        </is>
      </c>
      <c r="D91">
        <f>HYPERLINK("http://www.g2b.go.kr:8081/ep/co/fileDownload.do?fileTask=NOTIFY&amp;fileSeq=20200506086::00::1::1", "링크")</f>
        <v/>
      </c>
      <c r="E91">
        <f>HYPERLINK("http://www.g2b.go.kr:8081/ep/co/fileDownload.do?fileTask=NOTIFY&amp;fileSeq=20200506086::00::2::2", "링크")</f>
        <v/>
      </c>
      <c r="F91">
        <f>HYPERLINK("", "링크")</f>
        <v/>
      </c>
    </row>
    <row r="92">
      <c r="A92" t="inlineStr">
        <is>
          <t>2020-05-08 09:40:49</t>
        </is>
      </c>
      <c r="B92" t="inlineStr">
        <is>
          <t>2020 한국게임행동척도(가제) 신규 개발</t>
        </is>
      </c>
      <c r="C92" t="inlineStr">
        <is>
          <t>60642000</t>
        </is>
      </c>
      <c r="D92">
        <f>HYPERLINK("http://www.g2b.go.kr:8081/ep/co/fileDownload.do?fileTask=NOTIFY&amp;fileSeq=20200507977::00::1::1", "링크")</f>
        <v/>
      </c>
      <c r="E92">
        <f>HYPERLINK("http://www.g2b.go.kr:8081/ep/co/fileDownload.do?fileTask=NOTIFY&amp;fileSeq=20200507977::00::1::2", "링크")</f>
        <v/>
      </c>
      <c r="F92">
        <f>HYPERLINK("", "링크")</f>
        <v/>
      </c>
    </row>
    <row r="93">
      <c r="A93" t="inlineStr">
        <is>
          <t>2020-05-11 12:36:45</t>
        </is>
      </c>
      <c r="B93" t="inlineStr">
        <is>
          <t>[재공고]2020 게임기업자율선택지원 사업 플랫폼 구축 위탁용역</t>
        </is>
      </c>
      <c r="C93" t="inlineStr">
        <is>
          <t>497000000</t>
        </is>
      </c>
      <c r="D93">
        <f>HYPERLINK("http://www.g2b.go.kr:8081/ep/co/fileDownload.do?fileTask=NOTIFY&amp;fileSeq=20200510512::00::1::1", "링크")</f>
        <v/>
      </c>
      <c r="E93">
        <f>HYPERLINK("http://www.g2b.go.kr:8081/ep/co/fileDownload.do?fileTask=NOTIFY&amp;fileSeq=20200510512::00::2::2", "링크")</f>
        <v/>
      </c>
      <c r="F93">
        <f>HYPERLINK("", "링크")</f>
        <v/>
      </c>
    </row>
    <row r="94">
      <c r="A94" t="inlineStr">
        <is>
          <t>2020-05-11 14:00:00</t>
        </is>
      </c>
      <c r="B94" t="inlineStr">
        <is>
          <t>경기글로벌게임센터 업무용 차량 장기 임차</t>
        </is>
      </c>
      <c r="C94" t="inlineStr">
        <is>
          <t>25200000</t>
        </is>
      </c>
      <c r="D94">
        <f>HYPERLINK("http://www.g2b.go.kr:8081/ep/co/fileDownload.do?fileTask=NOTIFY&amp;fileSeq=20200510704::00::1::1", "링크")</f>
        <v/>
      </c>
      <c r="E94">
        <f>HYPERLINK("http://www.g2b.go.kr:8081/ep/co/fileDownload.do?fileTask=NOTIFY&amp;fileSeq=20200510704::00::2::2", "링크")</f>
        <v/>
      </c>
      <c r="F94">
        <f>HYPERLINK("http://www.g2b.go.kr:8081/ep/co/fileDownload.do?fileTask=NOTIFY&amp;fileSeq=20200510704::00::2::3", "링크")</f>
        <v/>
      </c>
    </row>
    <row r="95">
      <c r="A95" t="inlineStr">
        <is>
          <t>2020-05-18 10:09:58</t>
        </is>
      </c>
      <c r="B95" t="inlineStr">
        <is>
          <t>2020 전북 기능성게임 아카데미 운영 용역</t>
        </is>
      </c>
      <c r="C95" t="inlineStr">
        <is>
          <t>100000000</t>
        </is>
      </c>
      <c r="D95">
        <f>HYPERLINK("http://www.g2b.go.kr:8081/ep/co/fileDownload.do?fileTask=NOTIFY&amp;fileSeq=20200519952::00::1::1", "링크")</f>
        <v/>
      </c>
      <c r="E95">
        <f>HYPERLINK("http://www.g2b.go.kr:8081/ep/co/fileDownload.do?fileTask=NOTIFY&amp;fileSeq=20200519952::00::2::2", "링크")</f>
        <v/>
      </c>
      <c r="F95">
        <f>HYPERLINK("", "링크")</f>
        <v/>
      </c>
    </row>
    <row r="96">
      <c r="A96" t="inlineStr">
        <is>
          <t>2020-05-19 13:13:06</t>
        </is>
      </c>
      <c r="B96" t="inlineStr">
        <is>
          <t>경기글로벌게임센터 업무용 차량 장기 임차</t>
        </is>
      </c>
      <c r="C96" t="inlineStr">
        <is>
          <t>25200000</t>
        </is>
      </c>
      <c r="D96">
        <f>HYPERLINK("http://www.g2b.go.kr:8081/ep/co/fileDownload.do?fileTask=NOTIFY&amp;fileSeq=20200522519::00::1::1", "링크")</f>
        <v/>
      </c>
      <c r="E96">
        <f>HYPERLINK("http://www.g2b.go.kr:8081/ep/co/fileDownload.do?fileTask=NOTIFY&amp;fileSeq=20200522519::00::2::2", "링크")</f>
        <v/>
      </c>
      <c r="F96">
        <f>HYPERLINK("http://www.g2b.go.kr:8081/ep/co/fileDownload.do?fileTask=NOTIFY&amp;fileSeq=20200522519::00::2::3", "링크")</f>
        <v/>
      </c>
    </row>
    <row r="97">
      <c r="A97" t="inlineStr">
        <is>
          <t>2020-05-25 13:56:15</t>
        </is>
      </c>
      <c r="B97" t="inlineStr">
        <is>
          <t>2020 전북글로벌게임센터 게임콘텐츠 상용화 지원 용역</t>
        </is>
      </c>
      <c r="C97" t="inlineStr">
        <is>
          <t>250000000</t>
        </is>
      </c>
      <c r="D97">
        <f>HYPERLINK("http://www.g2b.go.kr:8081/ep/co/fileDownload.do?fileTask=NOTIFY&amp;fileSeq=20200529980::00::1::1", "링크")</f>
        <v/>
      </c>
      <c r="E97">
        <f>HYPERLINK("http://www.g2b.go.kr:8081/ep/co/fileDownload.do?fileTask=NOTIFY&amp;fileSeq=20200529980::00::2::2", "링크")</f>
        <v/>
      </c>
      <c r="F97">
        <f>HYPERLINK("", "링크")</f>
        <v/>
      </c>
    </row>
    <row r="98">
      <c r="A98" t="inlineStr">
        <is>
          <t>2020-05-27 09:44:53</t>
        </is>
      </c>
      <c r="B98" t="inlineStr">
        <is>
          <t>경기글로벌게임센터 업무용 차량 장기 임차</t>
        </is>
      </c>
      <c r="C98" t="inlineStr">
        <is>
          <t>25200000</t>
        </is>
      </c>
      <c r="D98">
        <f>HYPERLINK("http://www.g2b.go.kr:8081/ep/co/fileDownload.do?fileTask=NOTIFY&amp;fileSeq=20200534068::00::1::1", "링크")</f>
        <v/>
      </c>
      <c r="E98">
        <f>HYPERLINK("http://www.g2b.go.kr:8081/ep/co/fileDownload.do?fileTask=NOTIFY&amp;fileSeq=20200534068::00::2::2", "링크")</f>
        <v/>
      </c>
      <c r="F98">
        <f>HYPERLINK("http://www.g2b.go.kr:8081/ep/co/fileDownload.do?fileTask=NOTIFY&amp;fileSeq=20200534068::00::2::3", "링크")</f>
        <v/>
      </c>
    </row>
    <row r="99">
      <c r="A99" t="inlineStr">
        <is>
          <t>2020-05-27 13:10:36</t>
        </is>
      </c>
      <c r="B99" t="inlineStr">
        <is>
          <t>2020 경북 게임 페스티벌 운영 용역</t>
        </is>
      </c>
      <c r="C99" t="inlineStr">
        <is>
          <t>242345380</t>
        </is>
      </c>
      <c r="D99">
        <f>HYPERLINK("http://www.g2b.go.kr:8081/ep/co/fileDownload.do?fileTask=NOTIFY&amp;fileSeq=20200525743::00::1::1", "링크")</f>
        <v/>
      </c>
      <c r="E99">
        <f>HYPERLINK("", "링크")</f>
        <v/>
      </c>
      <c r="F99">
        <f>HYPERLINK("", "링크")</f>
        <v/>
      </c>
    </row>
    <row r="100">
      <c r="A100" t="inlineStr">
        <is>
          <t>2020-05-27 16:39:23</t>
        </is>
      </c>
      <c r="B100" t="inlineStr">
        <is>
          <t>경기게임마이스터고 기숙사 증축공사 감리용역</t>
        </is>
      </c>
      <c r="C100" t="inlineStr">
        <is>
          <t>161513000</t>
        </is>
      </c>
      <c r="D100">
        <f>HYPERLINK("http://www.g2b.go.kr:8081/ep/co/fileDownload.do?fileTask=NOTIFY&amp;fileSeq=20200532763::00::1::1", "링크")</f>
        <v/>
      </c>
      <c r="E100">
        <f>HYPERLINK("http://www.g2b.go.kr:8081/ep/co/fileDownload.do?fileTask=NOTIFY&amp;fileSeq=20200532763::00::2::2", "링크")</f>
        <v/>
      </c>
      <c r="F100">
        <f>HYPERLINK("", "링크")</f>
        <v/>
      </c>
    </row>
    <row r="101">
      <c r="A101" t="inlineStr">
        <is>
          <t>2020-06-01 08:53:10</t>
        </is>
      </c>
      <c r="B101" t="inlineStr">
        <is>
          <t>2020 경상북도 게임캠프 운영 용역</t>
        </is>
      </c>
      <c r="C101" t="inlineStr">
        <is>
          <t>99901400</t>
        </is>
      </c>
      <c r="D101">
        <f>HYPERLINK("http://www.g2b.go.kr:8081/ep/co/fileDownload.do?fileTask=NOTIFY&amp;fileSeq=20200600049::00::1::1", "링크")</f>
        <v/>
      </c>
      <c r="E101">
        <f>HYPERLINK("http://www.g2b.go.kr:8081/ep/co/fileDownload.do?fileTask=NOTIFY&amp;fileSeq=20200600049::00::2::2", "링크")</f>
        <v/>
      </c>
      <c r="F101">
        <f>HYPERLINK("", "링크")</f>
        <v/>
      </c>
    </row>
    <row r="102">
      <c r="A102" t="inlineStr">
        <is>
          <t>2020-05-07 00:00:00</t>
        </is>
      </c>
      <c r="B102" t="inlineStr">
        <is>
          <t>실시간 인게임 플레이 요소 시각화 도구 인터페이스 개발</t>
        </is>
      </c>
      <c r="C102" t="inlineStr"/>
      <c r="D102">
        <f>HYPERLINK("", "링크")</f>
        <v/>
      </c>
      <c r="E102">
        <f>HYPERLINK("", "링크")</f>
        <v/>
      </c>
      <c r="F102">
        <f>HYPERLINK("", "링크")</f>
        <v/>
      </c>
    </row>
    <row r="103">
      <c r="A103" t="inlineStr">
        <is>
          <t>2020-06-02 13:13:58</t>
        </is>
      </c>
      <c r="B103" t="inlineStr">
        <is>
          <t>게임산업 네트워킹 활성화 운영 용역</t>
        </is>
      </c>
      <c r="C103" t="inlineStr">
        <is>
          <t>80000000</t>
        </is>
      </c>
      <c r="D103">
        <f>HYPERLINK("http://www.g2b.go.kr:8081/ep/co/fileDownload.do?fileTask=NOTIFY&amp;fileSeq=20200602628::00::1::1", "링크")</f>
        <v/>
      </c>
      <c r="E103">
        <f>HYPERLINK("http://www.g2b.go.kr:8081/ep/co/fileDownload.do?fileTask=NOTIFY&amp;fileSeq=20200602628::00::2::2", "링크")</f>
        <v/>
      </c>
      <c r="F103">
        <f>HYPERLINK("", "링크")</f>
        <v/>
      </c>
    </row>
    <row r="104">
      <c r="A104" t="inlineStr">
        <is>
          <t>2020-06-03 19:07:58</t>
        </is>
      </c>
      <c r="B104" t="inlineStr">
        <is>
          <t>2020 경북 게임 글로벌 퍼블리싱 지원사업 기획 및 운영 용역</t>
        </is>
      </c>
      <c r="C104" t="inlineStr">
        <is>
          <t>191753530</t>
        </is>
      </c>
      <c r="D104">
        <f>HYPERLINK("http://www.g2b.go.kr:8081/ep/co/fileDownload.do?fileTask=NOTIFY&amp;fileSeq=20200602210::00::1::1", "링크")</f>
        <v/>
      </c>
      <c r="E104">
        <f>HYPERLINK("", "링크")</f>
        <v/>
      </c>
      <c r="F104">
        <f>HYPERLINK("", "링크")</f>
        <v/>
      </c>
    </row>
    <row r="105">
      <c r="A105" t="inlineStr">
        <is>
          <t>2020-06-03 20:27:04</t>
        </is>
      </c>
      <c r="B105" t="inlineStr">
        <is>
          <t>2020년 대구글로벌게임센터 게임 콘텐츠 글로벌 마케팅 지원 용역</t>
        </is>
      </c>
      <c r="C105" t="inlineStr">
        <is>
          <t>237156450</t>
        </is>
      </c>
      <c r="D105">
        <f>HYPERLINK("http://www.g2b.go.kr:8081/ep/co/fileDownload.do?fileTask=NOTIFY&amp;fileSeq=20200604824::00::1::1", "링크")</f>
        <v/>
      </c>
      <c r="E105">
        <f>HYPERLINK("", "링크")</f>
        <v/>
      </c>
      <c r="F105">
        <f>HYPERLINK("", "링크")</f>
        <v/>
      </c>
    </row>
    <row r="106">
      <c r="A106" t="inlineStr">
        <is>
          <t>2020-06-04 10:00:45</t>
        </is>
      </c>
      <c r="B106" t="inlineStr">
        <is>
          <t>2020년 전남글로벌게임센터 고도화(QA)·현지화 지원 용역</t>
        </is>
      </c>
      <c r="C106" t="inlineStr">
        <is>
          <t>141211770</t>
        </is>
      </c>
      <c r="D106">
        <f>HYPERLINK("http://www.g2b.go.kr:8081/ep/co/fileDownload.do?fileTask=NOTIFY&amp;fileSeq=20200605686::00::1::1", "링크")</f>
        <v/>
      </c>
      <c r="E106">
        <f>HYPERLINK("", "링크")</f>
        <v/>
      </c>
      <c r="F106">
        <f>HYPERLINK("", "링크")</f>
        <v/>
      </c>
    </row>
    <row r="107">
      <c r="A107" t="inlineStr">
        <is>
          <t>2020-06-05 13:55:34</t>
        </is>
      </c>
      <c r="B107" t="inlineStr">
        <is>
          <t>[긴급] 2020년 게임기업자율선택지원(GSP plus) 서비스 위탁용역</t>
        </is>
      </c>
      <c r="C107" t="inlineStr">
        <is>
          <t>5220000000</t>
        </is>
      </c>
      <c r="D107">
        <f>HYPERLINK("http://www.g2b.go.kr:8081/ep/co/fileDownload.do?fileTask=NOTIFY&amp;fileSeq=20200608610::00::1::1", "링크")</f>
        <v/>
      </c>
      <c r="E107">
        <f>HYPERLINK("http://www.g2b.go.kr:8081/ep/co/fileDownload.do?fileTask=NOTIFY&amp;fileSeq=20200608610::00::2::2", "링크")</f>
        <v/>
      </c>
      <c r="F107">
        <f>HYPERLINK("", "링크")</f>
        <v/>
      </c>
    </row>
    <row r="108">
      <c r="A108" t="inlineStr">
        <is>
          <t>2020-06-05 16:11:42</t>
        </is>
      </c>
      <c r="B108" t="inlineStr">
        <is>
          <t>[긴급] 2020년 게임기업자율선택지원(GSP plus) 서비스 위탁용역</t>
        </is>
      </c>
      <c r="C108" t="inlineStr">
        <is>
          <t>5220000000</t>
        </is>
      </c>
      <c r="D108">
        <f>HYPERLINK("http://www.g2b.go.kr:8081/ep/co/fileDownload.do?fileTask=NOTIFY&amp;fileSeq=20200608610::01::1::1", "링크")</f>
        <v/>
      </c>
      <c r="E108">
        <f>HYPERLINK("http://www.g2b.go.kr:8081/ep/co/fileDownload.do?fileTask=NOTIFY&amp;fileSeq=20200608610::01::1::2", "링크")</f>
        <v/>
      </c>
      <c r="F108">
        <f>HYPERLINK("", "링크")</f>
        <v/>
      </c>
    </row>
    <row r="109">
      <c r="A109" t="inlineStr">
        <is>
          <t>2020-06-05 14:36:45</t>
        </is>
      </c>
      <c r="B109" t="inlineStr">
        <is>
          <t>[긴급] 2020 게임기업자율선택지원 사업 운영 PM 위탁용역</t>
        </is>
      </c>
      <c r="C109" t="inlineStr">
        <is>
          <t>1168000000</t>
        </is>
      </c>
      <c r="D109">
        <f>HYPERLINK("http://www.g2b.go.kr:8081/ep/co/fileDownload.do?fileTask=NOTIFY&amp;fileSeq=20200608761::00::1::1", "링크")</f>
        <v/>
      </c>
      <c r="E109">
        <f>HYPERLINK("http://www.g2b.go.kr:8081/ep/co/fileDownload.do?fileTask=NOTIFY&amp;fileSeq=20200608761::00::2::2", "링크")</f>
        <v/>
      </c>
      <c r="F109">
        <f>HYPERLINK("", "링크")</f>
        <v/>
      </c>
    </row>
    <row r="110">
      <c r="A110" t="inlineStr">
        <is>
          <t>2020-06-05 16:09:39</t>
        </is>
      </c>
      <c r="B110" t="inlineStr">
        <is>
          <t>[긴급] 2020 게임기업자율선택지원 사업 운영 PM 위탁용역</t>
        </is>
      </c>
      <c r="C110" t="inlineStr">
        <is>
          <t>1168000000</t>
        </is>
      </c>
      <c r="D110">
        <f>HYPERLINK("http://www.g2b.go.kr:8081/ep/co/fileDownload.do?fileTask=NOTIFY&amp;fileSeq=20200608761::01::1::1", "링크")</f>
        <v/>
      </c>
      <c r="E110">
        <f>HYPERLINK("http://www.g2b.go.kr:8081/ep/co/fileDownload.do?fileTask=NOTIFY&amp;fileSeq=20200608761::01::2::2", "링크")</f>
        <v/>
      </c>
      <c r="F110">
        <f>HYPERLINK("", "링크")</f>
        <v/>
      </c>
    </row>
    <row r="111">
      <c r="A111" t="inlineStr">
        <is>
          <t>2020-06-10 09:09:05</t>
        </is>
      </c>
      <c r="B111" t="inlineStr">
        <is>
          <t>슬롯머신 게임그래픽 및 사운드 업그레이드 제작</t>
        </is>
      </c>
      <c r="C111" t="inlineStr"/>
      <c r="D111">
        <f>HYPERLINK("", "링크")</f>
        <v/>
      </c>
      <c r="E111">
        <f>HYPERLINK("", "링크")</f>
        <v/>
      </c>
      <c r="F111">
        <f>HYPERLINK("", "링크")</f>
        <v/>
      </c>
    </row>
    <row r="112">
      <c r="A112" t="inlineStr">
        <is>
          <t>2020-06-12 13:18:27</t>
        </is>
      </c>
      <c r="B112" t="inlineStr">
        <is>
          <t>슬롯머신 게임그래픽, 사운드 제작 용역(긴급)</t>
        </is>
      </c>
      <c r="C112" t="inlineStr"/>
      <c r="D112">
        <f>HYPERLINK("", "링크")</f>
        <v/>
      </c>
      <c r="E112">
        <f>HYPERLINK("", "링크")</f>
        <v/>
      </c>
      <c r="F112">
        <f>HYPERLINK("", "링크")</f>
        <v/>
      </c>
    </row>
    <row r="113">
      <c r="A113" t="inlineStr">
        <is>
          <t>2020-06-15 18:12:57</t>
        </is>
      </c>
      <c r="B113" t="inlineStr">
        <is>
          <t>2020 전북 게임문화콘텐츠 페스티벌 운영 용역</t>
        </is>
      </c>
      <c r="C113" t="inlineStr">
        <is>
          <t>525696560</t>
        </is>
      </c>
      <c r="D113">
        <f>HYPERLINK("http://www.g2b.go.kr:8081/ep/co/fileDownload.do?fileTask=NOTIFY&amp;fileSeq=20200620076::00::1::1", "링크")</f>
        <v/>
      </c>
      <c r="E113">
        <f>HYPERLINK("", "링크")</f>
        <v/>
      </c>
      <c r="F113">
        <f>HYPERLINK("", "링크")</f>
        <v/>
      </c>
    </row>
    <row r="114">
      <c r="A114" t="inlineStr">
        <is>
          <t>2020-06-16 10:20:26</t>
        </is>
      </c>
      <c r="B114" t="inlineStr">
        <is>
          <t>게임산업 네트워킹 활성화 운영 용역</t>
        </is>
      </c>
      <c r="C114" t="inlineStr">
        <is>
          <t>80000000</t>
        </is>
      </c>
      <c r="D114">
        <f>HYPERLINK("http://www.g2b.go.kr:8081/ep/co/fileDownload.do?fileTask=NOTIFY&amp;fileSeq=20200622686::00::1::1", "링크")</f>
        <v/>
      </c>
      <c r="E114">
        <f>HYPERLINK("http://www.g2b.go.kr:8081/ep/co/fileDownload.do?fileTask=NOTIFY&amp;fileSeq=20200622686::00::2::2", "링크")</f>
        <v/>
      </c>
      <c r="F114">
        <f>HYPERLINK("", "링크")</f>
        <v/>
      </c>
    </row>
    <row r="115">
      <c r="A115" t="inlineStr">
        <is>
          <t>2020-06-16 10:26:33</t>
        </is>
      </c>
      <c r="B115" t="inlineStr">
        <is>
          <t>게임형 여행프로그램 개발 운영 대행용역</t>
        </is>
      </c>
      <c r="C115" t="inlineStr">
        <is>
          <t>89000000</t>
        </is>
      </c>
      <c r="D115">
        <f>HYPERLINK("http://www.g2b.go.kr:8081/ep/co/fileDownload.do?fileTask=NOTIFY&amp;fileSeq=20200622700::00::1::1", "링크")</f>
        <v/>
      </c>
      <c r="E115">
        <f>HYPERLINK("http://www.g2b.go.kr:8081/ep/co/fileDownload.do?fileTask=NOTIFY&amp;fileSeq=20200622700::00::2::2", "링크")</f>
        <v/>
      </c>
      <c r="F115">
        <f>HYPERLINK("http://www.g2b.go.kr:8081/ep/co/fileDownload.do?fileTask=NOTIFY&amp;fileSeq=20200622700::00::2::3", "링크")</f>
        <v/>
      </c>
    </row>
    <row r="116">
      <c r="A116" t="inlineStr">
        <is>
          <t>2020-06-18 09:01:04</t>
        </is>
      </c>
      <c r="B116" t="inlineStr">
        <is>
          <t>인디게임패스트트랙 유니티 개발 지원사업 수행 용역</t>
        </is>
      </c>
      <c r="C116" t="inlineStr">
        <is>
          <t>80000000</t>
        </is>
      </c>
      <c r="D116">
        <f>HYPERLINK("http://www.g2b.go.kr:8081/ep/co/fileDownload.do?fileTask=NOTIFY&amp;fileSeq=20200626631::00::1::1", "링크")</f>
        <v/>
      </c>
      <c r="E116">
        <f>HYPERLINK("http://www.g2b.go.kr:8081/ep/co/fileDownload.do?fileTask=NOTIFY&amp;fileSeq=20200626631::00::2::2", "링크")</f>
        <v/>
      </c>
      <c r="F116">
        <f>HYPERLINK("http://www.g2b.go.kr:8081/ep/co/fileDownload.do?fileTask=NOTIFY&amp;fileSeq=20200626631::00::2::3", "링크")</f>
        <v/>
      </c>
    </row>
    <row r="117">
      <c r="A117" t="inlineStr">
        <is>
          <t>2020-06-18 15:53:25</t>
        </is>
      </c>
      <c r="B117" t="inlineStr">
        <is>
          <t>2020 경북 게임 페스티벌 운영 용역</t>
        </is>
      </c>
      <c r="C117" t="inlineStr">
        <is>
          <t>242345380</t>
        </is>
      </c>
      <c r="D117">
        <f>HYPERLINK("http://www.g2b.go.kr:8081/ep/co/fileDownload.do?fileTask=NOTIFY&amp;fileSeq=20200627359::00::1::1", "링크")</f>
        <v/>
      </c>
      <c r="E117">
        <f>HYPERLINK("", "링크")</f>
        <v/>
      </c>
      <c r="F117">
        <f>HYPERLINK("", "링크")</f>
        <v/>
      </c>
    </row>
    <row r="118">
      <c r="A118" t="inlineStr">
        <is>
          <t>2020-06-24 13:30:34</t>
        </is>
      </c>
      <c r="B118" t="inlineStr">
        <is>
          <t>[긴급] 2020년 게임문화 가족캠프 운영 위탁용역</t>
        </is>
      </c>
      <c r="C118" t="inlineStr">
        <is>
          <t>150000000</t>
        </is>
      </c>
      <c r="D118">
        <f>HYPERLINK("http://www.g2b.go.kr:8081/ep/co/fileDownload.do?fileTask=NOTIFY&amp;fileSeq=20200634851::00::1::1", "링크")</f>
        <v/>
      </c>
      <c r="E118">
        <f>HYPERLINK("http://www.g2b.go.kr:8081/ep/co/fileDownload.do?fileTask=NOTIFY&amp;fileSeq=20200634851::00::2::2", "링크")</f>
        <v/>
      </c>
      <c r="F118">
        <f>HYPERLINK("", "링크")</f>
        <v/>
      </c>
    </row>
    <row r="119">
      <c r="A119" t="inlineStr">
        <is>
          <t>2020-06-24 20:53:00</t>
        </is>
      </c>
      <c r="B119" t="inlineStr">
        <is>
          <t>경기게임마이스터고 기숙사 증축 태양광발전장치 전기감리용역 소액수의 견적서 제출 안내 공고</t>
        </is>
      </c>
      <c r="C119" t="inlineStr">
        <is>
          <t>36506000</t>
        </is>
      </c>
      <c r="D119">
        <f>HYPERLINK("http://www.g2b.go.kr:8081/ep/co/fileDownload.do?fileTask=NOTIFY&amp;fileSeq=20200635723::00::1::1", "링크")</f>
        <v/>
      </c>
      <c r="E119">
        <f>HYPERLINK("http://www.g2b.go.kr:8081/ep/co/fileDownload.do?fileTask=NOTIFY&amp;fileSeq=20200635723::00::2::2", "링크")</f>
        <v/>
      </c>
      <c r="F119">
        <f>HYPERLINK("", "링크")</f>
        <v/>
      </c>
    </row>
    <row r="120">
      <c r="A120" t="inlineStr">
        <is>
          <t>2020-06-26 14:16:53</t>
        </is>
      </c>
      <c r="B120" t="inlineStr">
        <is>
          <t>2020년 전남글로벌게임센터 고도화(QA)·현지화 지원 용역</t>
        </is>
      </c>
      <c r="C120" t="inlineStr">
        <is>
          <t>141211770</t>
        </is>
      </c>
      <c r="D120">
        <f>HYPERLINK("http://www.g2b.go.kr:8081/ep/co/fileDownload.do?fileTask=NOTIFY&amp;fileSeq=20200637319::00::1::1", "링크")</f>
        <v/>
      </c>
      <c r="E120">
        <f>HYPERLINK("", "링크")</f>
        <v/>
      </c>
      <c r="F120">
        <f>HYPERLINK("", "링크")</f>
        <v/>
      </c>
    </row>
    <row r="121">
      <c r="A121" t="inlineStr">
        <is>
          <t>2020-06-29 20:54:50</t>
        </is>
      </c>
      <c r="B121" t="inlineStr">
        <is>
          <t>경기게임마이스터고 기숙사 증축 소방공사 감리용역 소액수의 견적서 제출 안내 공고</t>
        </is>
      </c>
      <c r="C121" t="inlineStr">
        <is>
          <t>19755000</t>
        </is>
      </c>
      <c r="D121">
        <f>HYPERLINK("http://www.g2b.go.kr:8081/ep/co/fileDownload.do?fileTask=NOTIFY&amp;fileSeq=20200640011::00::1::1", "링크")</f>
        <v/>
      </c>
      <c r="E121">
        <f>HYPERLINK("http://www.g2b.go.kr:8081/ep/co/fileDownload.do?fileTask=NOTIFY&amp;fileSeq=20200640011::00::2::2", "링크")</f>
        <v/>
      </c>
      <c r="F121">
        <f>HYPERLINK("", "링크")</f>
        <v/>
      </c>
    </row>
    <row r="122">
      <c r="A122" t="inlineStr">
        <is>
          <t>2020-02-04 00:00:00</t>
        </is>
      </c>
      <c r="B122" t="inlineStr">
        <is>
          <t>복지시설 노래방기기 및 게임기기 임차</t>
        </is>
      </c>
      <c r="C122" t="inlineStr">
        <is>
          <t>24112000</t>
        </is>
      </c>
      <c r="D122">
        <f>HYPERLINK("", "링크")</f>
        <v/>
      </c>
      <c r="E122">
        <f>HYPERLINK("", "링크")</f>
        <v/>
      </c>
      <c r="F122">
        <f>HYPERLINK("", "링크")</f>
        <v/>
      </c>
    </row>
    <row r="123">
      <c r="A123" t="inlineStr">
        <is>
          <t>2020-02-17 00:00:00</t>
        </is>
      </c>
      <c r="B123" t="inlineStr">
        <is>
          <t>20~21년 전투21/전투지휘훈련용 워게임모델 유지보수</t>
        </is>
      </c>
      <c r="C123" t="inlineStr">
        <is>
          <t>294970900</t>
        </is>
      </c>
      <c r="D123">
        <f>HYPERLINK("", "링크")</f>
        <v/>
      </c>
      <c r="E123">
        <f>HYPERLINK("", "링크")</f>
        <v/>
      </c>
      <c r="F123">
        <f>HYPERLINK("", "링크")</f>
        <v/>
      </c>
    </row>
    <row r="124">
      <c r="A124" t="inlineStr">
        <is>
          <t>2020-02-19 00:00:00</t>
        </is>
      </c>
      <c r="B124" t="inlineStr">
        <is>
          <t>'20년 워게임연동체계(KSIMS) 유지보수(2019G087-G)</t>
        </is>
      </c>
      <c r="C124" t="inlineStr">
        <is>
          <t>436924530</t>
        </is>
      </c>
      <c r="D124">
        <f>HYPERLINK("", "링크")</f>
        <v/>
      </c>
      <c r="E124">
        <f>HYPERLINK("", "링크")</f>
        <v/>
      </c>
      <c r="F124">
        <f>HYPERLINK("", "링크")</f>
        <v/>
      </c>
    </row>
    <row r="125">
      <c r="A125" t="inlineStr">
        <is>
          <t>2020-02-19 00:00:00</t>
        </is>
      </c>
      <c r="B125" t="inlineStr">
        <is>
          <t>'20년 워게임연동체계(KSIMS) 유지보수(2019G087-G)</t>
        </is>
      </c>
      <c r="C125" t="inlineStr">
        <is>
          <t>436924530</t>
        </is>
      </c>
      <c r="D125">
        <f>HYPERLINK("", "링크")</f>
        <v/>
      </c>
      <c r="E125">
        <f>HYPERLINK("", "링크")</f>
        <v/>
      </c>
      <c r="F125">
        <f>HYPERLINK("", "링크")</f>
        <v/>
      </c>
    </row>
    <row r="126">
      <c r="A126" t="inlineStr">
        <is>
          <t>2020-03-25 00:00:00</t>
        </is>
      </c>
      <c r="B126" t="inlineStr">
        <is>
          <t>'20~'21년 공군 연습용 워게임모델 유지관리</t>
        </is>
      </c>
      <c r="C126" t="inlineStr">
        <is>
          <t>822470000</t>
        </is>
      </c>
      <c r="D126">
        <f>HYPERLINK("", "링크")</f>
        <v/>
      </c>
      <c r="E126">
        <f>HYPERLINK("", "링크")</f>
        <v/>
      </c>
      <c r="F126">
        <f>HYPERLINK("", "링크")</f>
        <v/>
      </c>
    </row>
    <row r="127">
      <c r="A127" t="inlineStr">
        <is>
          <t>2020-03-05 00:00:00</t>
        </is>
      </c>
      <c r="B127" t="inlineStr">
        <is>
          <t>'20~'21년 공군 연습용 워게임모델 유지관리</t>
        </is>
      </c>
      <c r="C127" t="inlineStr">
        <is>
          <t>822470000</t>
        </is>
      </c>
      <c r="D127">
        <f>HYPERLINK("", "링크")</f>
        <v/>
      </c>
      <c r="E127">
        <f>HYPERLINK("", "링크")</f>
        <v/>
      </c>
      <c r="F127">
        <f>HYPERLINK("", "링크")</f>
        <v/>
      </c>
    </row>
    <row r="128">
      <c r="A128" t="inlineStr">
        <is>
          <t>2020-01-07 18:01:20</t>
        </is>
      </c>
      <c r="B128" t="inlineStr">
        <is>
          <t>2020년 불법 게임물 수거운송 대행 용역</t>
        </is>
      </c>
      <c r="C128" t="inlineStr">
        <is>
          <t>28953140</t>
        </is>
      </c>
      <c r="D128">
        <f>HYPERLINK("http://www.g2b.go.kr:8081/ep/co/fileDownload.do?fileTask=NOTIFY&amp;fileSeq=20200104472::00::1::1", "링크")</f>
        <v/>
      </c>
      <c r="E128">
        <f>HYPERLINK("http://www.g2b.go.kr:8081/ep/co/fileDownload.do?fileTask=NOTIFY&amp;fileSeq=20200104472::00::2::2", "링크")</f>
        <v/>
      </c>
      <c r="F128">
        <f>HYPERLINK("", "링크")</f>
        <v/>
      </c>
    </row>
    <row r="129">
      <c r="A129" t="inlineStr">
        <is>
          <t>2020-01-14 13:46:00</t>
        </is>
      </c>
      <c r="B129" t="inlineStr">
        <is>
          <t>2020년 자체등급분류 게임물 모니터링단 위탁 운영</t>
        </is>
      </c>
      <c r="C129" t="inlineStr">
        <is>
          <t>1662133000</t>
        </is>
      </c>
      <c r="D129">
        <f>HYPERLINK("http://www.g2b.go.kr:8081/ep/co/fileDownload.do?fileTask=NOTIFY&amp;fileSeq=20200109533::00::1::1", "링크")</f>
        <v/>
      </c>
      <c r="E129">
        <f>HYPERLINK("", "링크")</f>
        <v/>
      </c>
      <c r="F129">
        <f>HYPERLINK("", "링크")</f>
        <v/>
      </c>
    </row>
    <row r="130">
      <c r="A130" t="inlineStr">
        <is>
          <t>2020-03-04 11:12:18</t>
        </is>
      </c>
      <c r="B130" t="inlineStr">
        <is>
          <t>판교역권 게임·콘텐츠 문화특구 기본계획 수립 및 지정 실행계획 용역(협상에 의한 계약)</t>
        </is>
      </c>
      <c r="C130" t="inlineStr">
        <is>
          <t>70000000</t>
        </is>
      </c>
      <c r="D130">
        <f>HYPERLINK("http://www.g2b.go.kr:8081/ep/co/fileDownload.do?fileTask=NOTIFY&amp;fileSeq=20200306155::00::1::1", "링크")</f>
        <v/>
      </c>
      <c r="E130">
        <f>HYPERLINK("http://www.g2b.go.kr:8081/ep/co/fileDownload.do?fileTask=NOTIFY&amp;fileSeq=20200306155::00::2::2", "링크")</f>
        <v/>
      </c>
      <c r="F130">
        <f>HYPERLINK("http://www.g2b.go.kr:8081/ep/co/fileDownload.do?fileTask=NOTIFY&amp;fileSeq=20200306155::00::2::3", "링크")</f>
        <v/>
      </c>
    </row>
    <row r="131">
      <c r="A131" t="inlineStr">
        <is>
          <t>2020-03-05 07:54:40</t>
        </is>
      </c>
      <c r="B131" t="inlineStr">
        <is>
          <t>2020 게임물 전문지도사 운영 위탁사업</t>
        </is>
      </c>
      <c r="C131" t="inlineStr">
        <is>
          <t>93184010</t>
        </is>
      </c>
      <c r="D131">
        <f>HYPERLINK("http://www.g2b.go.kr:8081/ep/co/fileDownload.do?fileTask=NOTIFY&amp;fileSeq=20200300031::00::1::1", "링크")</f>
        <v/>
      </c>
      <c r="E131">
        <f>HYPERLINK("", "링크")</f>
        <v/>
      </c>
      <c r="F131">
        <f>HYPERLINK("", "링크")</f>
        <v/>
      </c>
    </row>
    <row r="132">
      <c r="A132" t="inlineStr">
        <is>
          <t>2020-03-09 09:29:09</t>
        </is>
      </c>
      <c r="B132" t="inlineStr">
        <is>
          <t>2020년 찾아가는 게임문화교실 운영 위탁용역</t>
        </is>
      </c>
      <c r="C132" t="inlineStr">
        <is>
          <t>470000000</t>
        </is>
      </c>
      <c r="D132">
        <f>HYPERLINK("http://www.g2b.go.kr:8081/ep/co/fileDownload.do?fileTask=NOTIFY&amp;fileSeq=20200313493::00::1::1", "링크")</f>
        <v/>
      </c>
      <c r="E132">
        <f>HYPERLINK("http://www.g2b.go.kr:8081/ep/co/fileDownload.do?fileTask=NOTIFY&amp;fileSeq=20200313493::00::2::2", "링크")</f>
        <v/>
      </c>
      <c r="F132">
        <f>HYPERLINK("", "링크")</f>
        <v/>
      </c>
    </row>
    <row r="133">
      <c r="A133" t="inlineStr">
        <is>
          <t>2020-03-09 14:18:18</t>
        </is>
      </c>
      <c r="B133" t="inlineStr">
        <is>
          <t>2020 게임 해외마켓 한국공동관 및 상담공간 운영 위탁용역</t>
        </is>
      </c>
      <c r="C133" t="inlineStr">
        <is>
          <t>1020000000</t>
        </is>
      </c>
      <c r="D133">
        <f>HYPERLINK("http://www.g2b.go.kr:8081/ep/co/fileDownload.do?fileTask=NOTIFY&amp;fileSeq=20200314489::00::1::1", "링크")</f>
        <v/>
      </c>
      <c r="E133">
        <f>HYPERLINK("http://www.g2b.go.kr:8081/ep/co/fileDownload.do?fileTask=NOTIFY&amp;fileSeq=20200314489::00::2::2", "링크")</f>
        <v/>
      </c>
      <c r="F133">
        <f>HYPERLINK("", "링크")</f>
        <v/>
      </c>
    </row>
    <row r="134">
      <c r="A134" t="inlineStr">
        <is>
          <t>2020-04-07 17:49:02</t>
        </is>
      </c>
      <c r="B134" t="inlineStr">
        <is>
          <t>[취소공고]  2020 게임 해외마켓 한국공동관 및 상담공간 운영 위탁용역</t>
        </is>
      </c>
      <c r="C134" t="inlineStr">
        <is>
          <t>1020000000</t>
        </is>
      </c>
      <c r="D134">
        <f>HYPERLINK("http://www.g2b.go.kr:8081/ep/co/fileDownload.do?fileTask=NOTIFY&amp;fileSeq=20200314489::01::1::1", "링크")</f>
        <v/>
      </c>
      <c r="E134">
        <f>HYPERLINK("http://www.g2b.go.kr:8081/ep/co/fileDownload.do?fileTask=NOTIFY&amp;fileSeq=20200314489::01::1::2", "링크")</f>
        <v/>
      </c>
      <c r="F134">
        <f>HYPERLINK("", "링크")</f>
        <v/>
      </c>
    </row>
    <row r="135">
      <c r="A135" t="inlineStr">
        <is>
          <t>2020-03-17 14:48:27</t>
        </is>
      </c>
      <c r="B135" t="inlineStr">
        <is>
          <t>판교역권 게임·콘텐츠 문화특구 기본계획 수립 및 지정 실행계획 용역(협상에 의한 계약)</t>
        </is>
      </c>
      <c r="C135" t="inlineStr">
        <is>
          <t>70000000</t>
        </is>
      </c>
      <c r="D135">
        <f>HYPERLINK("http://www.g2b.go.kr:8081/ep/co/fileDownload.do?fileTask=NOTIFY&amp;fileSeq=20200331162::00::1::1", "링크")</f>
        <v/>
      </c>
      <c r="E135">
        <f>HYPERLINK("http://www.g2b.go.kr:8081/ep/co/fileDownload.do?fileTask=NOTIFY&amp;fileSeq=20200331162::00::2::2", "링크")</f>
        <v/>
      </c>
      <c r="F135">
        <f>HYPERLINK("http://www.g2b.go.kr:8081/ep/co/fileDownload.do?fileTask=NOTIFY&amp;fileSeq=20200331162::00::2::3", "링크")</f>
        <v/>
      </c>
    </row>
    <row r="136">
      <c r="A136" t="inlineStr">
        <is>
          <t>2020-03-18 14:37:40</t>
        </is>
      </c>
      <c r="B136" t="inlineStr">
        <is>
          <t>2020 게임물 전문지도사 운영 위탁사업</t>
        </is>
      </c>
      <c r="C136" t="inlineStr">
        <is>
          <t>93184010</t>
        </is>
      </c>
      <c r="D136">
        <f>HYPERLINK("http://www.g2b.go.kr:8081/ep/co/fileDownload.do?fileTask=NOTIFY&amp;fileSeq=20200333635::00::1::1", "링크")</f>
        <v/>
      </c>
      <c r="E136">
        <f>HYPERLINK("", "링크")</f>
        <v/>
      </c>
      <c r="F136">
        <f>HYPERLINK("", "링크")</f>
        <v/>
      </c>
    </row>
    <row r="137">
      <c r="A137" t="inlineStr">
        <is>
          <t>2020-03-19 08:51:53</t>
        </is>
      </c>
      <c r="B137" t="inlineStr">
        <is>
          <t>2020대한민국 청소년 게임잼 개최 위탁용역</t>
        </is>
      </c>
      <c r="C137" t="inlineStr">
        <is>
          <t>80000000</t>
        </is>
      </c>
      <c r="D137">
        <f>HYPERLINK("http://www.g2b.go.kr:8081/ep/co/fileDownload.do?fileTask=NOTIFY&amp;fileSeq=20200335423::00::1::1", "링크")</f>
        <v/>
      </c>
      <c r="E137">
        <f>HYPERLINK("http://www.g2b.go.kr:8081/ep/co/fileDownload.do?fileTask=NOTIFY&amp;fileSeq=20200335423::00::2::2", "링크")</f>
        <v/>
      </c>
      <c r="F137">
        <f>HYPERLINK("", "링크")</f>
        <v/>
      </c>
    </row>
    <row r="138">
      <c r="A138" t="inlineStr">
        <is>
          <t>2020-03-20 13:38:18</t>
        </is>
      </c>
      <c r="B138" t="inlineStr">
        <is>
          <t>2020 경기게임아카데미 서브프로그램 운영</t>
        </is>
      </c>
      <c r="C138" t="inlineStr">
        <is>
          <t>115100000</t>
        </is>
      </c>
      <c r="D138">
        <f>HYPERLINK("http://www.g2b.go.kr:8081/ep/co/fileDownload.do?fileTask=NOTIFY&amp;fileSeq=20200338756::00::1::1", "링크")</f>
        <v/>
      </c>
      <c r="E138">
        <f>HYPERLINK("http://www.g2b.go.kr:8081/ep/co/fileDownload.do?fileTask=NOTIFY&amp;fileSeq=20200338756::00::2::2", "링크")</f>
        <v/>
      </c>
      <c r="F138">
        <f>HYPERLINK("http://www.g2b.go.kr:8081/ep/co/fileDownload.do?fileTask=NOTIFY&amp;fileSeq=20200338756::00::2::3", "링크")</f>
        <v/>
      </c>
    </row>
    <row r="139">
      <c r="A139" t="inlineStr">
        <is>
          <t>2020-03-23 09:12:25</t>
        </is>
      </c>
      <c r="B139" t="inlineStr">
        <is>
          <t>게임문화 창작콘텐츠 공모전 운영 및 캠페인</t>
        </is>
      </c>
      <c r="C139" t="inlineStr">
        <is>
          <t>261000000</t>
        </is>
      </c>
      <c r="D139">
        <f>HYPERLINK("http://www.g2b.go.kr:8081/ep/co/fileDownload.do?fileTask=NOTIFY&amp;fileSeq=20200340553::00::1::1", "링크")</f>
        <v/>
      </c>
      <c r="E139">
        <f>HYPERLINK("http://www.g2b.go.kr:8081/ep/co/fileDownload.do?fileTask=NOTIFY&amp;fileSeq=20200340553::00::2::2", "링크")</f>
        <v/>
      </c>
      <c r="F139">
        <f>HYPERLINK("", "링크")</f>
        <v/>
      </c>
    </row>
    <row r="140">
      <c r="A140" t="inlineStr">
        <is>
          <t>2020-03-24 09:01:57</t>
        </is>
      </c>
      <c r="B140" t="inlineStr">
        <is>
          <t>2020 게임기업자율선택지원 사업 플랫폼 구축 위탁용역</t>
        </is>
      </c>
      <c r="C140" t="inlineStr">
        <is>
          <t>497000000</t>
        </is>
      </c>
      <c r="D140">
        <f>HYPERLINK("http://www.g2b.go.kr:8081/ep/co/fileDownload.do?fileTask=NOTIFY&amp;fileSeq=20200343267::00::1::1", "링크")</f>
        <v/>
      </c>
      <c r="E140">
        <f>HYPERLINK("http://www.g2b.go.kr:8081/ep/co/fileDownload.do?fileTask=NOTIFY&amp;fileSeq=20200343267::00::2::2", "링크")</f>
        <v/>
      </c>
      <c r="F140">
        <f>HYPERLINK("", "링크")</f>
        <v/>
      </c>
    </row>
    <row r="141">
      <c r="A141" t="inlineStr">
        <is>
          <t>2020-03-25 09:00:11</t>
        </is>
      </c>
      <c r="B141" t="inlineStr">
        <is>
          <t>글로벌게임허브센터 모바일ㆍVR게임 테스트베드 운영 위탁용역</t>
        </is>
      </c>
      <c r="C141" t="inlineStr">
        <is>
          <t>638700000</t>
        </is>
      </c>
      <c r="D141">
        <f>HYPERLINK("http://www.g2b.go.kr:8081/ep/co/fileDownload.do?fileTask=NOTIFY&amp;fileSeq=20200345816::00::1::1", "링크")</f>
        <v/>
      </c>
      <c r="E141">
        <f>HYPERLINK("http://www.g2b.go.kr:8081/ep/co/fileDownload.do?fileTask=NOTIFY&amp;fileSeq=20200345816::00::2::2", "링크")</f>
        <v/>
      </c>
      <c r="F141">
        <f>HYPERLINK("", "링크")</f>
        <v/>
      </c>
    </row>
    <row r="142">
      <c r="A142" t="inlineStr">
        <is>
          <t>2020-03-25 16:05:39</t>
        </is>
      </c>
      <c r="B142" t="inlineStr">
        <is>
          <t>한국게임과학고등학교 본관 및 기숙사 내진성능평가 용역(비선형)</t>
        </is>
      </c>
      <c r="C142" t="inlineStr">
        <is>
          <t>40687000</t>
        </is>
      </c>
      <c r="D142">
        <f>HYPERLINK("http://www.g2b.go.kr:8081/ep/co/fileDownload.do?fileTask=NOTIFY&amp;fileSeq=20200347120::00::1::1", "링크")</f>
        <v/>
      </c>
      <c r="E142">
        <f>HYPERLINK("http://www.g2b.go.kr:8081/ep/co/fileDownload.do?fileTask=NOTIFY&amp;fileSeq=20200347120::00::2::2", "링크")</f>
        <v/>
      </c>
      <c r="F142">
        <f>HYPERLINK("", "링크")</f>
        <v/>
      </c>
    </row>
    <row r="143">
      <c r="A143" t="inlineStr">
        <is>
          <t>2020-03-25 17:19:04</t>
        </is>
      </c>
      <c r="B143" t="inlineStr">
        <is>
          <t>한국게임과학고등학교 본관 및 기숙사 내진성능평가 용역(비선형)</t>
        </is>
      </c>
      <c r="C143" t="inlineStr">
        <is>
          <t>40687000</t>
        </is>
      </c>
      <c r="D143">
        <f>HYPERLINK("http://www.g2b.go.kr:8081/ep/co/fileDownload.do?fileTask=NOTIFY&amp;fileSeq=20200347120::01::1::1", "링크")</f>
        <v/>
      </c>
      <c r="E143">
        <f>HYPERLINK("http://www.g2b.go.kr:8081/ep/co/fileDownload.do?fileTask=NOTIFY&amp;fileSeq=20200347120::01::2::2", "링크")</f>
        <v/>
      </c>
      <c r="F143">
        <f>HYPERLINK("", "링크")</f>
        <v/>
      </c>
    </row>
    <row r="144">
      <c r="A144" t="inlineStr">
        <is>
          <t>2020-03-30 10:20:30</t>
        </is>
      </c>
      <c r="B144" t="inlineStr">
        <is>
          <t>지역기반 게임산업육성사업 중장기 운영 방안 수립 위탁용역</t>
        </is>
      </c>
      <c r="C144" t="inlineStr">
        <is>
          <t>100000000</t>
        </is>
      </c>
      <c r="D144">
        <f>HYPERLINK("http://www.g2b.go.kr:8081/ep/co/fileDownload.do?fileTask=NOTIFY&amp;fileSeq=20200353251::00::1::1", "링크")</f>
        <v/>
      </c>
      <c r="E144">
        <f>HYPERLINK("http://www.g2b.go.kr:8081/ep/co/fileDownload.do?fileTask=NOTIFY&amp;fileSeq=20200353251::00::2::2", "링크")</f>
        <v/>
      </c>
      <c r="F144">
        <f>HYPERLINK("", "링크")</f>
        <v/>
      </c>
    </row>
    <row r="145">
      <c r="A145" t="inlineStr">
        <is>
          <t>2020-04-06 08:35:44</t>
        </is>
      </c>
      <c r="B145" t="inlineStr">
        <is>
          <t>2020년 게임문화포럼 운영 위탁용역</t>
        </is>
      </c>
      <c r="C145" t="inlineStr">
        <is>
          <t>100000000</t>
        </is>
      </c>
      <c r="D145">
        <f>HYPERLINK("http://www.g2b.go.kr:8081/ep/co/fileDownload.do?fileTask=NOTIFY&amp;fileSeq=20200406863::00::1::1", "링크")</f>
        <v/>
      </c>
      <c r="E145">
        <f>HYPERLINK("http://www.g2b.go.kr:8081/ep/co/fileDownload.do?fileTask=NOTIFY&amp;fileSeq=20200406863::00::2::2", "링크")</f>
        <v/>
      </c>
      <c r="F145">
        <f>HYPERLINK("", "링크")</f>
        <v/>
      </c>
    </row>
    <row r="146">
      <c r="A146" t="inlineStr">
        <is>
          <t>2020-04-10 09:45:53</t>
        </is>
      </c>
      <c r="B146" t="inlineStr">
        <is>
          <t>2020 충북글로벌게임센터 충북 게임아카데미 위탁 용역 제안 공모 입찰</t>
        </is>
      </c>
      <c r="C146" t="inlineStr">
        <is>
          <t>100000000</t>
        </is>
      </c>
      <c r="D146">
        <f>HYPERLINK("http://www.g2b.go.kr:8081/ep/co/fileDownload.do?fileTask=NOTIFY&amp;fileSeq=20200416523::00::1::1", "링크")</f>
        <v/>
      </c>
      <c r="E146">
        <f>HYPERLINK("http://www.g2b.go.kr:8081/ep/co/fileDownload.do?fileTask=NOTIFY&amp;fileSeq=20200416523::00::2::2", "링크")</f>
        <v/>
      </c>
      <c r="F146">
        <f>HYPERLINK("", "링크")</f>
        <v/>
      </c>
    </row>
    <row r="147">
      <c r="A147" t="inlineStr">
        <is>
          <t>2020-04-14 10:09:49</t>
        </is>
      </c>
      <c r="B147" t="inlineStr">
        <is>
          <t>2020 게임물 전문지도사 운영 위탁사업</t>
        </is>
      </c>
      <c r="C147" t="inlineStr">
        <is>
          <t>93184010</t>
        </is>
      </c>
      <c r="D147">
        <f>HYPERLINK("", "링크")</f>
        <v/>
      </c>
      <c r="E147">
        <f>HYPERLINK("", "링크")</f>
        <v/>
      </c>
      <c r="F147">
        <f>HYPERLINK("", "링크")</f>
        <v/>
      </c>
    </row>
    <row r="148">
      <c r="A148" t="inlineStr">
        <is>
          <t>2020-04-16 07:59:07</t>
        </is>
      </c>
      <c r="B148" t="inlineStr">
        <is>
          <t>2020 게임콘텐츠 글로벌 런칭 프로젝트 운영 용역</t>
        </is>
      </c>
      <c r="C148" t="inlineStr">
        <is>
          <t>400000000</t>
        </is>
      </c>
      <c r="D148">
        <f>HYPERLINK("http://www.g2b.go.kr:8081/ep/co/fileDownload.do?fileTask=NOTIFY&amp;fileSeq=20200423290::00::1::1", "링크")</f>
        <v/>
      </c>
      <c r="E148">
        <f>HYPERLINK("http://www.g2b.go.kr:8081/ep/co/fileDownload.do?fileTask=NOTIFY&amp;fileSeq=20200423290::00::2::2", "링크")</f>
        <v/>
      </c>
      <c r="F148">
        <f>HYPERLINK("", "링크")</f>
        <v/>
      </c>
    </row>
    <row r="149">
      <c r="A149" t="inlineStr">
        <is>
          <t>2020-04-17 07:59:28</t>
        </is>
      </c>
      <c r="B149" t="inlineStr">
        <is>
          <t>2020 게임콘텐츠 QA 패키지 지원사업 운영 용역</t>
        </is>
      </c>
      <c r="C149" t="inlineStr">
        <is>
          <t>200000000</t>
        </is>
      </c>
      <c r="D149">
        <f>HYPERLINK("http://www.g2b.go.kr:8081/ep/co/fileDownload.do?fileTask=NOTIFY&amp;fileSeq=20200425336::00::1::1", "링크")</f>
        <v/>
      </c>
      <c r="E149">
        <f>HYPERLINK("http://www.g2b.go.kr:8081/ep/co/fileDownload.do?fileTask=NOTIFY&amp;fileSeq=20200425336::00::2::2", "링크")</f>
        <v/>
      </c>
      <c r="F149">
        <f>HYPERLINK("", "링크")</f>
        <v/>
      </c>
    </row>
    <row r="150">
      <c r="A150" t="inlineStr">
        <is>
          <t>2020-04-22 16:04:57</t>
        </is>
      </c>
      <c r="B150" t="inlineStr">
        <is>
          <t>2020년도 전남글로벌게임센터 스타트업 엑셀러레이팅 운영 용역</t>
        </is>
      </c>
      <c r="C150" t="inlineStr">
        <is>
          <t>82949000</t>
        </is>
      </c>
      <c r="D150">
        <f>HYPERLINK("http://www.g2b.go.kr:8081/ep/co/fileDownload.do?fileTask=NOTIFY&amp;fileSeq=20200433039::00::1::1", "링크")</f>
        <v/>
      </c>
      <c r="E150">
        <f>HYPERLINK("http://www.g2b.go.kr:8081/ep/co/fileDownload.do?fileTask=NOTIFY&amp;fileSeq=20200433039::00::2::2", "링크")</f>
        <v/>
      </c>
      <c r="F150">
        <f>HYPERLINK("", "링크")</f>
        <v/>
      </c>
    </row>
    <row r="151">
      <c r="A151" t="inlineStr">
        <is>
          <t>2020-04-22 17:37:20</t>
        </is>
      </c>
      <c r="B151" t="inlineStr">
        <is>
          <t>2020 충북글로벌게임센터 충북 게임아카데미 위탁 용역 제안 공모 입찰(재공고)</t>
        </is>
      </c>
      <c r="C151" t="inlineStr">
        <is>
          <t>100000000</t>
        </is>
      </c>
      <c r="D151">
        <f>HYPERLINK("http://www.g2b.go.kr:8081/ep/co/fileDownload.do?fileTask=NOTIFY&amp;fileSeq=20200433358::00::1::1", "링크")</f>
        <v/>
      </c>
      <c r="E151">
        <f>HYPERLINK("http://www.g2b.go.kr:8081/ep/co/fileDownload.do?fileTask=NOTIFY&amp;fileSeq=20200433358::00::2::2", "링크")</f>
        <v/>
      </c>
      <c r="F151">
        <f>HYPERLINK("", "링크")</f>
        <v/>
      </c>
    </row>
    <row r="152">
      <c r="A152" t="inlineStr">
        <is>
          <t>2020-04-24 18:27:58</t>
        </is>
      </c>
      <c r="B152" t="inlineStr">
        <is>
          <t>2020년 새로운경기게임오디션,경기게임아카데미 후속지원 프로그램 총괄 운영</t>
        </is>
      </c>
      <c r="C152" t="inlineStr">
        <is>
          <t>198000000</t>
        </is>
      </c>
      <c r="D152">
        <f>HYPERLINK("http://www.g2b.go.kr:8081/ep/co/fileDownload.do?fileTask=NOTIFY&amp;fileSeq=20200437045::00::1::1", "링크")</f>
        <v/>
      </c>
      <c r="E152">
        <f>HYPERLINK("http://www.g2b.go.kr:8081/ep/co/fileDownload.do?fileTask=NOTIFY&amp;fileSeq=20200437045::00::2::2", "링크")</f>
        <v/>
      </c>
      <c r="F152">
        <f>HYPERLINK("", "링크")</f>
        <v/>
      </c>
    </row>
    <row r="153">
      <c r="A153" t="inlineStr">
        <is>
          <t>2020-04-28 08:21:06</t>
        </is>
      </c>
      <c r="B153" t="inlineStr">
        <is>
          <t>2020년 글로벌게임허브센터 입주기업 지원 위탁운영</t>
        </is>
      </c>
      <c r="C153" t="inlineStr">
        <is>
          <t>918000000</t>
        </is>
      </c>
      <c r="D153">
        <f>HYPERLINK("http://www.g2b.go.kr:8081/ep/co/fileDownload.do?fileTask=NOTIFY&amp;fileSeq=20200439628::00::1::1", "링크")</f>
        <v/>
      </c>
      <c r="E153">
        <f>HYPERLINK("http://www.g2b.go.kr:8081/ep/co/fileDownload.do?fileTask=NOTIFY&amp;fileSeq=20200439628::00::2::2", "링크")</f>
        <v/>
      </c>
      <c r="F153">
        <f>HYPERLINK("", "링크")</f>
        <v/>
      </c>
    </row>
    <row r="154">
      <c r="A154" t="inlineStr">
        <is>
          <t>2020-05-07 10:37:25</t>
        </is>
      </c>
      <c r="B154" t="inlineStr">
        <is>
          <t>2020년도 전남글로벌게임센터 스타트업 엑셀러레이팅 운영 용역</t>
        </is>
      </c>
      <c r="C154" t="inlineStr">
        <is>
          <t>82949000</t>
        </is>
      </c>
      <c r="D154">
        <f>HYPERLINK("http://www.g2b.go.kr:8081/ep/co/fileDownload.do?fileTask=NOTIFY&amp;fileSeq=20200506086::00::1::1", "링크")</f>
        <v/>
      </c>
      <c r="E154">
        <f>HYPERLINK("http://www.g2b.go.kr:8081/ep/co/fileDownload.do?fileTask=NOTIFY&amp;fileSeq=20200506086::00::2::2", "링크")</f>
        <v/>
      </c>
      <c r="F154">
        <f>HYPERLINK("", "링크")</f>
        <v/>
      </c>
    </row>
    <row r="155">
      <c r="A155" t="inlineStr">
        <is>
          <t>2020-05-08 09:40:49</t>
        </is>
      </c>
      <c r="B155" t="inlineStr">
        <is>
          <t>2020 한국게임행동척도(가제) 신규 개발</t>
        </is>
      </c>
      <c r="C155" t="inlineStr">
        <is>
          <t>60642000</t>
        </is>
      </c>
      <c r="D155">
        <f>HYPERLINK("http://www.g2b.go.kr:8081/ep/co/fileDownload.do?fileTask=NOTIFY&amp;fileSeq=20200507977::00::1::1", "링크")</f>
        <v/>
      </c>
      <c r="E155">
        <f>HYPERLINK("http://www.g2b.go.kr:8081/ep/co/fileDownload.do?fileTask=NOTIFY&amp;fileSeq=20200507977::00::1::2", "링크")</f>
        <v/>
      </c>
      <c r="F155">
        <f>HYPERLINK("", "링크")</f>
        <v/>
      </c>
    </row>
    <row r="156">
      <c r="A156" t="inlineStr">
        <is>
          <t>2020-05-11 12:36:45</t>
        </is>
      </c>
      <c r="B156" t="inlineStr">
        <is>
          <t>[재공고]2020 게임기업자율선택지원 사업 플랫폼 구축 위탁용역</t>
        </is>
      </c>
      <c r="C156" t="inlineStr">
        <is>
          <t>497000000</t>
        </is>
      </c>
      <c r="D156">
        <f>HYPERLINK("http://www.g2b.go.kr:8081/ep/co/fileDownload.do?fileTask=NOTIFY&amp;fileSeq=20200510512::00::1::1", "링크")</f>
        <v/>
      </c>
      <c r="E156">
        <f>HYPERLINK("http://www.g2b.go.kr:8081/ep/co/fileDownload.do?fileTask=NOTIFY&amp;fileSeq=20200510512::00::2::2", "링크")</f>
        <v/>
      </c>
      <c r="F156">
        <f>HYPERLINK("", "링크")</f>
        <v/>
      </c>
    </row>
    <row r="157">
      <c r="A157" t="inlineStr">
        <is>
          <t>2020-05-11 14:00:00</t>
        </is>
      </c>
      <c r="B157" t="inlineStr">
        <is>
          <t>경기글로벌게임센터 업무용 차량 장기 임차</t>
        </is>
      </c>
      <c r="C157" t="inlineStr">
        <is>
          <t>25200000</t>
        </is>
      </c>
      <c r="D157">
        <f>HYPERLINK("http://www.g2b.go.kr:8081/ep/co/fileDownload.do?fileTask=NOTIFY&amp;fileSeq=20200510704::00::1::1", "링크")</f>
        <v/>
      </c>
      <c r="E157">
        <f>HYPERLINK("http://www.g2b.go.kr:8081/ep/co/fileDownload.do?fileTask=NOTIFY&amp;fileSeq=20200510704::00::2::2", "링크")</f>
        <v/>
      </c>
      <c r="F157">
        <f>HYPERLINK("http://www.g2b.go.kr:8081/ep/co/fileDownload.do?fileTask=NOTIFY&amp;fileSeq=20200510704::00::2::3", "링크")</f>
        <v/>
      </c>
    </row>
    <row r="158">
      <c r="A158" t="inlineStr">
        <is>
          <t>2020-05-18 10:09:58</t>
        </is>
      </c>
      <c r="B158" t="inlineStr">
        <is>
          <t>2020 전북 기능성게임 아카데미 운영 용역</t>
        </is>
      </c>
      <c r="C158" t="inlineStr">
        <is>
          <t>100000000</t>
        </is>
      </c>
      <c r="D158">
        <f>HYPERLINK("http://www.g2b.go.kr:8081/ep/co/fileDownload.do?fileTask=NOTIFY&amp;fileSeq=20200519952::00::1::1", "링크")</f>
        <v/>
      </c>
      <c r="E158">
        <f>HYPERLINK("http://www.g2b.go.kr:8081/ep/co/fileDownload.do?fileTask=NOTIFY&amp;fileSeq=20200519952::00::2::2", "링크")</f>
        <v/>
      </c>
      <c r="F158">
        <f>HYPERLINK("", "링크")</f>
        <v/>
      </c>
    </row>
    <row r="159">
      <c r="A159" t="inlineStr">
        <is>
          <t>2020-05-19 13:13:06</t>
        </is>
      </c>
      <c r="B159" t="inlineStr">
        <is>
          <t>경기글로벌게임센터 업무용 차량 장기 임차</t>
        </is>
      </c>
      <c r="C159" t="inlineStr">
        <is>
          <t>25200000</t>
        </is>
      </c>
      <c r="D159">
        <f>HYPERLINK("http://www.g2b.go.kr:8081/ep/co/fileDownload.do?fileTask=NOTIFY&amp;fileSeq=20200522519::00::1::1", "링크")</f>
        <v/>
      </c>
      <c r="E159">
        <f>HYPERLINK("http://www.g2b.go.kr:8081/ep/co/fileDownload.do?fileTask=NOTIFY&amp;fileSeq=20200522519::00::2::2", "링크")</f>
        <v/>
      </c>
      <c r="F159">
        <f>HYPERLINK("http://www.g2b.go.kr:8081/ep/co/fileDownload.do?fileTask=NOTIFY&amp;fileSeq=20200522519::00::2::3", "링크")</f>
        <v/>
      </c>
    </row>
    <row r="160">
      <c r="A160" t="inlineStr">
        <is>
          <t>2020-05-25 13:56:15</t>
        </is>
      </c>
      <c r="B160" t="inlineStr">
        <is>
          <t>2020 전북글로벌게임센터 게임콘텐츠 상용화 지원 용역</t>
        </is>
      </c>
      <c r="C160" t="inlineStr">
        <is>
          <t>250000000</t>
        </is>
      </c>
      <c r="D160">
        <f>HYPERLINK("http://www.g2b.go.kr:8081/ep/co/fileDownload.do?fileTask=NOTIFY&amp;fileSeq=20200529980::00::1::1", "링크")</f>
        <v/>
      </c>
      <c r="E160">
        <f>HYPERLINK("http://www.g2b.go.kr:8081/ep/co/fileDownload.do?fileTask=NOTIFY&amp;fileSeq=20200529980::00::2::2", "링크")</f>
        <v/>
      </c>
      <c r="F160">
        <f>HYPERLINK("", "링크")</f>
        <v/>
      </c>
    </row>
    <row r="161">
      <c r="A161" t="inlineStr">
        <is>
          <t>2020-05-27 09:44:53</t>
        </is>
      </c>
      <c r="B161" t="inlineStr">
        <is>
          <t>경기글로벌게임센터 업무용 차량 장기 임차</t>
        </is>
      </c>
      <c r="C161" t="inlineStr">
        <is>
          <t>25200000</t>
        </is>
      </c>
      <c r="D161">
        <f>HYPERLINK("http://www.g2b.go.kr:8081/ep/co/fileDownload.do?fileTask=NOTIFY&amp;fileSeq=20200534068::00::1::1", "링크")</f>
        <v/>
      </c>
      <c r="E161">
        <f>HYPERLINK("http://www.g2b.go.kr:8081/ep/co/fileDownload.do?fileTask=NOTIFY&amp;fileSeq=20200534068::00::2::2", "링크")</f>
        <v/>
      </c>
      <c r="F161">
        <f>HYPERLINK("http://www.g2b.go.kr:8081/ep/co/fileDownload.do?fileTask=NOTIFY&amp;fileSeq=20200534068::00::2::3", "링크")</f>
        <v/>
      </c>
    </row>
    <row r="162">
      <c r="A162" t="inlineStr">
        <is>
          <t>2020-05-27 13:10:36</t>
        </is>
      </c>
      <c r="B162" t="inlineStr">
        <is>
          <t>2020 경북 게임 페스티벌 운영 용역</t>
        </is>
      </c>
      <c r="C162" t="inlineStr">
        <is>
          <t>242345380</t>
        </is>
      </c>
      <c r="D162">
        <f>HYPERLINK("http://www.g2b.go.kr:8081/ep/co/fileDownload.do?fileTask=NOTIFY&amp;fileSeq=20200525743::00::1::1", "링크")</f>
        <v/>
      </c>
      <c r="E162">
        <f>HYPERLINK("", "링크")</f>
        <v/>
      </c>
      <c r="F162">
        <f>HYPERLINK("", "링크")</f>
        <v/>
      </c>
    </row>
    <row r="163">
      <c r="A163" t="inlineStr">
        <is>
          <t>2020-05-27 16:39:23</t>
        </is>
      </c>
      <c r="B163" t="inlineStr">
        <is>
          <t>경기게임마이스터고 기숙사 증축공사 감리용역</t>
        </is>
      </c>
      <c r="C163" t="inlineStr">
        <is>
          <t>161513000</t>
        </is>
      </c>
      <c r="D163">
        <f>HYPERLINK("http://www.g2b.go.kr:8081/ep/co/fileDownload.do?fileTask=NOTIFY&amp;fileSeq=20200532763::00::1::1", "링크")</f>
        <v/>
      </c>
      <c r="E163">
        <f>HYPERLINK("http://www.g2b.go.kr:8081/ep/co/fileDownload.do?fileTask=NOTIFY&amp;fileSeq=20200532763::00::2::2", "링크")</f>
        <v/>
      </c>
      <c r="F163">
        <f>HYPERLINK("", "링크")</f>
        <v/>
      </c>
    </row>
    <row r="164">
      <c r="A164" t="inlineStr">
        <is>
          <t>2020-06-01 08:53:10</t>
        </is>
      </c>
      <c r="B164" t="inlineStr">
        <is>
          <t>2020 경상북도 게임캠프 운영 용역</t>
        </is>
      </c>
      <c r="C164" t="inlineStr">
        <is>
          <t>99901400</t>
        </is>
      </c>
      <c r="D164">
        <f>HYPERLINK("http://www.g2b.go.kr:8081/ep/co/fileDownload.do?fileTask=NOTIFY&amp;fileSeq=20200600049::00::1::1", "링크")</f>
        <v/>
      </c>
      <c r="E164">
        <f>HYPERLINK("http://www.g2b.go.kr:8081/ep/co/fileDownload.do?fileTask=NOTIFY&amp;fileSeq=20200600049::00::2::2", "링크")</f>
        <v/>
      </c>
      <c r="F164">
        <f>HYPERLINK("", "링크")</f>
        <v/>
      </c>
    </row>
    <row r="165">
      <c r="A165" t="inlineStr">
        <is>
          <t>2020-05-07 00:00:00</t>
        </is>
      </c>
      <c r="B165" t="inlineStr">
        <is>
          <t>실시간 인게임 플레이 요소 시각화 도구 인터페이스 개발</t>
        </is>
      </c>
      <c r="C165" t="inlineStr"/>
      <c r="D165">
        <f>HYPERLINK("", "링크")</f>
        <v/>
      </c>
      <c r="E165">
        <f>HYPERLINK("", "링크")</f>
        <v/>
      </c>
      <c r="F165">
        <f>HYPERLINK("", "링크")</f>
        <v/>
      </c>
    </row>
    <row r="166">
      <c r="A166" t="inlineStr">
        <is>
          <t>2020-06-02 13:13:58</t>
        </is>
      </c>
      <c r="B166" t="inlineStr">
        <is>
          <t>게임산업 네트워킹 활성화 운영 용역</t>
        </is>
      </c>
      <c r="C166" t="inlineStr">
        <is>
          <t>80000000</t>
        </is>
      </c>
      <c r="D166">
        <f>HYPERLINK("http://www.g2b.go.kr:8081/ep/co/fileDownload.do?fileTask=NOTIFY&amp;fileSeq=20200602628::00::1::1", "링크")</f>
        <v/>
      </c>
      <c r="E166">
        <f>HYPERLINK("http://www.g2b.go.kr:8081/ep/co/fileDownload.do?fileTask=NOTIFY&amp;fileSeq=20200602628::00::2::2", "링크")</f>
        <v/>
      </c>
      <c r="F166">
        <f>HYPERLINK("", "링크")</f>
        <v/>
      </c>
    </row>
    <row r="167">
      <c r="A167" t="inlineStr">
        <is>
          <t>2020-06-03 19:07:58</t>
        </is>
      </c>
      <c r="B167" t="inlineStr">
        <is>
          <t>2020 경북 게임 글로벌 퍼블리싱 지원사업 기획 및 운영 용역</t>
        </is>
      </c>
      <c r="C167" t="inlineStr">
        <is>
          <t>191753530</t>
        </is>
      </c>
      <c r="D167">
        <f>HYPERLINK("http://www.g2b.go.kr:8081/ep/co/fileDownload.do?fileTask=NOTIFY&amp;fileSeq=20200602210::00::1::1", "링크")</f>
        <v/>
      </c>
      <c r="E167">
        <f>HYPERLINK("", "링크")</f>
        <v/>
      </c>
      <c r="F167">
        <f>HYPERLINK("", "링크")</f>
        <v/>
      </c>
    </row>
    <row r="168">
      <c r="A168" t="inlineStr">
        <is>
          <t>2020-06-03 20:27:04</t>
        </is>
      </c>
      <c r="B168" t="inlineStr">
        <is>
          <t>2020년 대구글로벌게임센터 게임 콘텐츠 글로벌 마케팅 지원 용역</t>
        </is>
      </c>
      <c r="C168" t="inlineStr">
        <is>
          <t>237156450</t>
        </is>
      </c>
      <c r="D168">
        <f>HYPERLINK("http://www.g2b.go.kr:8081/ep/co/fileDownload.do?fileTask=NOTIFY&amp;fileSeq=20200604824::00::1::1", "링크")</f>
        <v/>
      </c>
      <c r="E168">
        <f>HYPERLINK("", "링크")</f>
        <v/>
      </c>
      <c r="F168">
        <f>HYPERLINK("", "링크")</f>
        <v/>
      </c>
    </row>
    <row r="169">
      <c r="A169" t="inlineStr">
        <is>
          <t>2020-06-04 10:00:45</t>
        </is>
      </c>
      <c r="B169" t="inlineStr">
        <is>
          <t>2020년 전남글로벌게임센터 고도화(QA)·현지화 지원 용역</t>
        </is>
      </c>
      <c r="C169" t="inlineStr">
        <is>
          <t>141211770</t>
        </is>
      </c>
      <c r="D169">
        <f>HYPERLINK("http://www.g2b.go.kr:8081/ep/co/fileDownload.do?fileTask=NOTIFY&amp;fileSeq=20200605686::00::1::1", "링크")</f>
        <v/>
      </c>
      <c r="E169">
        <f>HYPERLINK("", "링크")</f>
        <v/>
      </c>
      <c r="F169">
        <f>HYPERLINK("", "링크")</f>
        <v/>
      </c>
    </row>
    <row r="170">
      <c r="A170" t="inlineStr">
        <is>
          <t>2020-06-05 13:55:34</t>
        </is>
      </c>
      <c r="B170" t="inlineStr">
        <is>
          <t>[긴급] 2020년 게임기업자율선택지원(GSP plus) 서비스 위탁용역</t>
        </is>
      </c>
      <c r="C170" t="inlineStr">
        <is>
          <t>5220000000</t>
        </is>
      </c>
      <c r="D170">
        <f>HYPERLINK("http://www.g2b.go.kr:8081/ep/co/fileDownload.do?fileTask=NOTIFY&amp;fileSeq=20200608610::00::1::1", "링크")</f>
        <v/>
      </c>
      <c r="E170">
        <f>HYPERLINK("http://www.g2b.go.kr:8081/ep/co/fileDownload.do?fileTask=NOTIFY&amp;fileSeq=20200608610::00::2::2", "링크")</f>
        <v/>
      </c>
      <c r="F170">
        <f>HYPERLINK("", "링크")</f>
        <v/>
      </c>
    </row>
    <row r="171">
      <c r="A171" t="inlineStr">
        <is>
          <t>2020-06-05 16:11:42</t>
        </is>
      </c>
      <c r="B171" t="inlineStr">
        <is>
          <t>[긴급] 2020년 게임기업자율선택지원(GSP plus) 서비스 위탁용역</t>
        </is>
      </c>
      <c r="C171" t="inlineStr">
        <is>
          <t>5220000000</t>
        </is>
      </c>
      <c r="D171">
        <f>HYPERLINK("http://www.g2b.go.kr:8081/ep/co/fileDownload.do?fileTask=NOTIFY&amp;fileSeq=20200608610::01::1::1", "링크")</f>
        <v/>
      </c>
      <c r="E171">
        <f>HYPERLINK("http://www.g2b.go.kr:8081/ep/co/fileDownload.do?fileTask=NOTIFY&amp;fileSeq=20200608610::01::1::2", "링크")</f>
        <v/>
      </c>
      <c r="F171">
        <f>HYPERLINK("", "링크")</f>
        <v/>
      </c>
    </row>
    <row r="172">
      <c r="A172" t="inlineStr">
        <is>
          <t>2020-06-05 14:36:45</t>
        </is>
      </c>
      <c r="B172" t="inlineStr">
        <is>
          <t>[긴급] 2020 게임기업자율선택지원 사업 운영 PM 위탁용역</t>
        </is>
      </c>
      <c r="C172" t="inlineStr">
        <is>
          <t>1168000000</t>
        </is>
      </c>
      <c r="D172">
        <f>HYPERLINK("http://www.g2b.go.kr:8081/ep/co/fileDownload.do?fileTask=NOTIFY&amp;fileSeq=20200608761::00::1::1", "링크")</f>
        <v/>
      </c>
      <c r="E172">
        <f>HYPERLINK("http://www.g2b.go.kr:8081/ep/co/fileDownload.do?fileTask=NOTIFY&amp;fileSeq=20200608761::00::2::2", "링크")</f>
        <v/>
      </c>
      <c r="F172">
        <f>HYPERLINK("", "링크")</f>
        <v/>
      </c>
    </row>
    <row r="173">
      <c r="A173" t="inlineStr">
        <is>
          <t>2020-06-05 16:09:39</t>
        </is>
      </c>
      <c r="B173" t="inlineStr">
        <is>
          <t>[긴급] 2020 게임기업자율선택지원 사업 운영 PM 위탁용역</t>
        </is>
      </c>
      <c r="C173" t="inlineStr">
        <is>
          <t>1168000000</t>
        </is>
      </c>
      <c r="D173">
        <f>HYPERLINK("http://www.g2b.go.kr:8081/ep/co/fileDownload.do?fileTask=NOTIFY&amp;fileSeq=20200608761::01::1::1", "링크")</f>
        <v/>
      </c>
      <c r="E173">
        <f>HYPERLINK("http://www.g2b.go.kr:8081/ep/co/fileDownload.do?fileTask=NOTIFY&amp;fileSeq=20200608761::01::2::2", "링크")</f>
        <v/>
      </c>
      <c r="F173">
        <f>HYPERLINK("", "링크")</f>
        <v/>
      </c>
    </row>
    <row r="174">
      <c r="A174" t="inlineStr">
        <is>
          <t>2020-06-10 09:09:05</t>
        </is>
      </c>
      <c r="B174" t="inlineStr">
        <is>
          <t>슬롯머신 게임그래픽 및 사운드 업그레이드 제작</t>
        </is>
      </c>
      <c r="C174" t="inlineStr"/>
      <c r="D174">
        <f>HYPERLINK("", "링크")</f>
        <v/>
      </c>
      <c r="E174">
        <f>HYPERLINK("", "링크")</f>
        <v/>
      </c>
      <c r="F174">
        <f>HYPERLINK("", "링크")</f>
        <v/>
      </c>
    </row>
    <row r="175">
      <c r="A175" t="inlineStr">
        <is>
          <t>2020-06-12 13:18:27</t>
        </is>
      </c>
      <c r="B175" t="inlineStr">
        <is>
          <t>슬롯머신 게임그래픽, 사운드 제작 용역(긴급)</t>
        </is>
      </c>
      <c r="C175" t="inlineStr"/>
      <c r="D175">
        <f>HYPERLINK("", "링크")</f>
        <v/>
      </c>
      <c r="E175">
        <f>HYPERLINK("", "링크")</f>
        <v/>
      </c>
      <c r="F175">
        <f>HYPERLINK("", "링크")</f>
        <v/>
      </c>
    </row>
    <row r="176">
      <c r="A176" t="inlineStr">
        <is>
          <t>2020-06-15 18:12:57</t>
        </is>
      </c>
      <c r="B176" t="inlineStr">
        <is>
          <t>2020 전북 게임문화콘텐츠 페스티벌 운영 용역</t>
        </is>
      </c>
      <c r="C176" t="inlineStr">
        <is>
          <t>525696560</t>
        </is>
      </c>
      <c r="D176">
        <f>HYPERLINK("http://www.g2b.go.kr:8081/ep/co/fileDownload.do?fileTask=NOTIFY&amp;fileSeq=20200620076::00::1::1", "링크")</f>
        <v/>
      </c>
      <c r="E176">
        <f>HYPERLINK("", "링크")</f>
        <v/>
      </c>
      <c r="F176">
        <f>HYPERLINK("", "링크")</f>
        <v/>
      </c>
    </row>
    <row r="177">
      <c r="A177" t="inlineStr">
        <is>
          <t>2020-06-16 10:20:26</t>
        </is>
      </c>
      <c r="B177" t="inlineStr">
        <is>
          <t>게임산업 네트워킹 활성화 운영 용역</t>
        </is>
      </c>
      <c r="C177" t="inlineStr">
        <is>
          <t>80000000</t>
        </is>
      </c>
      <c r="D177">
        <f>HYPERLINK("http://www.g2b.go.kr:8081/ep/co/fileDownload.do?fileTask=NOTIFY&amp;fileSeq=20200622686::00::1::1", "링크")</f>
        <v/>
      </c>
      <c r="E177">
        <f>HYPERLINK("http://www.g2b.go.kr:8081/ep/co/fileDownload.do?fileTask=NOTIFY&amp;fileSeq=20200622686::00::2::2", "링크")</f>
        <v/>
      </c>
      <c r="F177">
        <f>HYPERLINK("", "링크")</f>
        <v/>
      </c>
    </row>
    <row r="178">
      <c r="A178" t="inlineStr">
        <is>
          <t>2020-06-16 10:26:33</t>
        </is>
      </c>
      <c r="B178" t="inlineStr">
        <is>
          <t>게임형 여행프로그램 개발 운영 대행용역</t>
        </is>
      </c>
      <c r="C178" t="inlineStr">
        <is>
          <t>89000000</t>
        </is>
      </c>
      <c r="D178">
        <f>HYPERLINK("http://www.g2b.go.kr:8081/ep/co/fileDownload.do?fileTask=NOTIFY&amp;fileSeq=20200622700::00::1::1", "링크")</f>
        <v/>
      </c>
      <c r="E178">
        <f>HYPERLINK("http://www.g2b.go.kr:8081/ep/co/fileDownload.do?fileTask=NOTIFY&amp;fileSeq=20200622700::00::2::2", "링크")</f>
        <v/>
      </c>
      <c r="F178">
        <f>HYPERLINK("http://www.g2b.go.kr:8081/ep/co/fileDownload.do?fileTask=NOTIFY&amp;fileSeq=20200622700::00::2::3", "링크")</f>
        <v/>
      </c>
    </row>
    <row r="179">
      <c r="A179" t="inlineStr">
        <is>
          <t>2020-06-18 09:01:04</t>
        </is>
      </c>
      <c r="B179" t="inlineStr">
        <is>
          <t>인디게임패스트트랙 유니티 개발 지원사업 수행 용역</t>
        </is>
      </c>
      <c r="C179" t="inlineStr">
        <is>
          <t>80000000</t>
        </is>
      </c>
      <c r="D179">
        <f>HYPERLINK("http://www.g2b.go.kr:8081/ep/co/fileDownload.do?fileTask=NOTIFY&amp;fileSeq=20200626631::00::1::1", "링크")</f>
        <v/>
      </c>
      <c r="E179">
        <f>HYPERLINK("http://www.g2b.go.kr:8081/ep/co/fileDownload.do?fileTask=NOTIFY&amp;fileSeq=20200626631::00::2::2", "링크")</f>
        <v/>
      </c>
      <c r="F179">
        <f>HYPERLINK("http://www.g2b.go.kr:8081/ep/co/fileDownload.do?fileTask=NOTIFY&amp;fileSeq=20200626631::00::2::3", "링크")</f>
        <v/>
      </c>
    </row>
    <row r="180">
      <c r="A180" t="inlineStr">
        <is>
          <t>2020-06-18 15:53:25</t>
        </is>
      </c>
      <c r="B180" t="inlineStr">
        <is>
          <t>2020 경북 게임 페스티벌 운영 용역</t>
        </is>
      </c>
      <c r="C180" t="inlineStr">
        <is>
          <t>242345380</t>
        </is>
      </c>
      <c r="D180">
        <f>HYPERLINK("http://www.g2b.go.kr:8081/ep/co/fileDownload.do?fileTask=NOTIFY&amp;fileSeq=20200627359::00::1::1", "링크")</f>
        <v/>
      </c>
      <c r="E180">
        <f>HYPERLINK("", "링크")</f>
        <v/>
      </c>
      <c r="F180">
        <f>HYPERLINK("", "링크")</f>
        <v/>
      </c>
    </row>
    <row r="181">
      <c r="A181" t="inlineStr">
        <is>
          <t>2020-06-24 13:30:34</t>
        </is>
      </c>
      <c r="B181" t="inlineStr">
        <is>
          <t>[긴급] 2020년 게임문화 가족캠프 운영 위탁용역</t>
        </is>
      </c>
      <c r="C181" t="inlineStr">
        <is>
          <t>150000000</t>
        </is>
      </c>
      <c r="D181">
        <f>HYPERLINK("http://www.g2b.go.kr:8081/ep/co/fileDownload.do?fileTask=NOTIFY&amp;fileSeq=20200634851::00::1::1", "링크")</f>
        <v/>
      </c>
      <c r="E181">
        <f>HYPERLINK("http://www.g2b.go.kr:8081/ep/co/fileDownload.do?fileTask=NOTIFY&amp;fileSeq=20200634851::00::2::2", "링크")</f>
        <v/>
      </c>
      <c r="F181">
        <f>HYPERLINK("", "링크")</f>
        <v/>
      </c>
    </row>
    <row r="182">
      <c r="A182" t="inlineStr">
        <is>
          <t>2020-06-24 20:53:00</t>
        </is>
      </c>
      <c r="B182" t="inlineStr">
        <is>
          <t>경기게임마이스터고 기숙사 증축 태양광발전장치 전기감리용역 소액수의 견적서 제출 안내 공고</t>
        </is>
      </c>
      <c r="C182" t="inlineStr">
        <is>
          <t>36506000</t>
        </is>
      </c>
      <c r="D182">
        <f>HYPERLINK("http://www.g2b.go.kr:8081/ep/co/fileDownload.do?fileTask=NOTIFY&amp;fileSeq=20200635723::00::1::1", "링크")</f>
        <v/>
      </c>
      <c r="E182">
        <f>HYPERLINK("http://www.g2b.go.kr:8081/ep/co/fileDownload.do?fileTask=NOTIFY&amp;fileSeq=20200635723::00::2::2", "링크")</f>
        <v/>
      </c>
      <c r="F182">
        <f>HYPERLINK("", "링크")</f>
        <v/>
      </c>
    </row>
    <row r="183">
      <c r="A183" t="inlineStr">
        <is>
          <t>2020-06-26 14:16:53</t>
        </is>
      </c>
      <c r="B183" t="inlineStr">
        <is>
          <t>2020년 전남글로벌게임센터 고도화(QA)·현지화 지원 용역</t>
        </is>
      </c>
      <c r="C183" t="inlineStr">
        <is>
          <t>141211770</t>
        </is>
      </c>
      <c r="D183">
        <f>HYPERLINK("http://www.g2b.go.kr:8081/ep/co/fileDownload.do?fileTask=NOTIFY&amp;fileSeq=20200637319::00::1::1", "링크")</f>
        <v/>
      </c>
      <c r="E183">
        <f>HYPERLINK("", "링크")</f>
        <v/>
      </c>
      <c r="F183">
        <f>HYPERLINK("", "링크")</f>
        <v/>
      </c>
    </row>
    <row r="184">
      <c r="A184" t="inlineStr">
        <is>
          <t>2020-06-29 20:54:50</t>
        </is>
      </c>
      <c r="B184" t="inlineStr">
        <is>
          <t>경기게임마이스터고 기숙사 증축 소방공사 감리용역 소액수의 견적서 제출 안내 공고</t>
        </is>
      </c>
      <c r="C184" t="inlineStr">
        <is>
          <t>19755000</t>
        </is>
      </c>
      <c r="D184">
        <f>HYPERLINK("http://www.g2b.go.kr:8081/ep/co/fileDownload.do?fileTask=NOTIFY&amp;fileSeq=20200640011::00::1::1", "링크")</f>
        <v/>
      </c>
      <c r="E184">
        <f>HYPERLINK("http://www.g2b.go.kr:8081/ep/co/fileDownload.do?fileTask=NOTIFY&amp;fileSeq=20200640011::00::2::2", "링크")</f>
        <v/>
      </c>
      <c r="F184">
        <f>HYPERLINK("", "링크")</f>
        <v/>
      </c>
    </row>
    <row r="185">
      <c r="A185" t="inlineStr">
        <is>
          <t>2020-02-04 00:00:00</t>
        </is>
      </c>
      <c r="B185" t="inlineStr">
        <is>
          <t>복지시설 노래방기기 및 게임기기 임차</t>
        </is>
      </c>
      <c r="C185" t="inlineStr">
        <is>
          <t>24112000</t>
        </is>
      </c>
      <c r="D185">
        <f>HYPERLINK("", "링크")</f>
        <v/>
      </c>
      <c r="E185">
        <f>HYPERLINK("", "링크")</f>
        <v/>
      </c>
      <c r="F185">
        <f>HYPERLINK("", "링크")</f>
        <v/>
      </c>
    </row>
    <row r="186">
      <c r="A186" t="inlineStr">
        <is>
          <t>2020-02-17 00:00:00</t>
        </is>
      </c>
      <c r="B186" t="inlineStr">
        <is>
          <t>20~21년 전투21/전투지휘훈련용 워게임모델 유지보수</t>
        </is>
      </c>
      <c r="C186" t="inlineStr">
        <is>
          <t>294970900</t>
        </is>
      </c>
      <c r="D186">
        <f>HYPERLINK("", "링크")</f>
        <v/>
      </c>
      <c r="E186">
        <f>HYPERLINK("", "링크")</f>
        <v/>
      </c>
      <c r="F186">
        <f>HYPERLINK("", "링크")</f>
        <v/>
      </c>
    </row>
    <row r="187">
      <c r="A187" t="inlineStr">
        <is>
          <t>2020-02-19 00:00:00</t>
        </is>
      </c>
      <c r="B187" t="inlineStr">
        <is>
          <t>'20년 워게임연동체계(KSIMS) 유지보수(2019G087-G)</t>
        </is>
      </c>
      <c r="C187" t="inlineStr">
        <is>
          <t>436924530</t>
        </is>
      </c>
      <c r="D187">
        <f>HYPERLINK("", "링크")</f>
        <v/>
      </c>
      <c r="E187">
        <f>HYPERLINK("", "링크")</f>
        <v/>
      </c>
      <c r="F187">
        <f>HYPERLINK("", "링크")</f>
        <v/>
      </c>
    </row>
    <row r="188">
      <c r="A188" t="inlineStr">
        <is>
          <t>2020-02-19 00:00:00</t>
        </is>
      </c>
      <c r="B188" t="inlineStr">
        <is>
          <t>'20년 워게임연동체계(KSIMS) 유지보수(2019G087-G)</t>
        </is>
      </c>
      <c r="C188" t="inlineStr">
        <is>
          <t>436924530</t>
        </is>
      </c>
      <c r="D188">
        <f>HYPERLINK("", "링크")</f>
        <v/>
      </c>
      <c r="E188">
        <f>HYPERLINK("", "링크")</f>
        <v/>
      </c>
      <c r="F188">
        <f>HYPERLINK("", "링크")</f>
        <v/>
      </c>
    </row>
    <row r="189">
      <c r="A189" t="inlineStr">
        <is>
          <t>2020-03-25 00:00:00</t>
        </is>
      </c>
      <c r="B189" t="inlineStr">
        <is>
          <t>'20~'21년 공군 연습용 워게임모델 유지관리</t>
        </is>
      </c>
      <c r="C189" t="inlineStr">
        <is>
          <t>822470000</t>
        </is>
      </c>
      <c r="D189">
        <f>HYPERLINK("", "링크")</f>
        <v/>
      </c>
      <c r="E189">
        <f>HYPERLINK("", "링크")</f>
        <v/>
      </c>
      <c r="F189">
        <f>HYPERLINK("", "링크")</f>
        <v/>
      </c>
    </row>
    <row r="190">
      <c r="A190" t="inlineStr">
        <is>
          <t>2020-03-05 00:00:00</t>
        </is>
      </c>
      <c r="B190" t="inlineStr">
        <is>
          <t>'20~'21년 공군 연습용 워게임모델 유지관리</t>
        </is>
      </c>
      <c r="C190" t="inlineStr">
        <is>
          <t>822470000</t>
        </is>
      </c>
      <c r="D190">
        <f>HYPERLINK("", "링크")</f>
        <v/>
      </c>
      <c r="E190">
        <f>HYPERLINK("", "링크")</f>
        <v/>
      </c>
      <c r="F190">
        <f>HYPERLINK("", "링크")</f>
        <v/>
      </c>
    </row>
    <row r="191">
      <c r="A191" t="inlineStr">
        <is>
          <t>2020-08-05 09:30:25</t>
        </is>
      </c>
      <c r="B191" t="inlineStr">
        <is>
          <t>2020 전북 게임문화콘텐츠 페스티벌 운영 용역</t>
        </is>
      </c>
      <c r="C191" t="inlineStr">
        <is>
          <t>525696560</t>
        </is>
      </c>
      <c r="D191">
        <f>HYPERLINK("http://www.g2b.go.kr:8081/ep/co/fileDownload.do?fileTask=NOTIFY&amp;fileSeq=20200620076::01::1::1", "링크")</f>
        <v/>
      </c>
      <c r="E191">
        <f>HYPERLINK("", "링크")</f>
        <v/>
      </c>
      <c r="F191">
        <f>HYPERLINK("", "링크")</f>
        <v/>
      </c>
    </row>
    <row r="192">
      <c r="A192" t="inlineStr">
        <is>
          <t>2020-07-01 16:51:57</t>
        </is>
      </c>
      <c r="B192" t="inlineStr">
        <is>
          <t>게임형 여행프로그램 개발 운영 대행용역</t>
        </is>
      </c>
      <c r="C192" t="inlineStr">
        <is>
          <t>89000000</t>
        </is>
      </c>
      <c r="D192">
        <f>HYPERLINK("", "링크")</f>
        <v/>
      </c>
      <c r="E192">
        <f>HYPERLINK("", "링크")</f>
        <v/>
      </c>
      <c r="F192">
        <f>HYPERLINK("", "링크")</f>
        <v/>
      </c>
    </row>
    <row r="193">
      <c r="A193" t="inlineStr">
        <is>
          <t>2020-07-03 14:40:30</t>
        </is>
      </c>
      <c r="B193" t="inlineStr">
        <is>
          <t>게임형 여행프로그램 개발 운영 대행용역</t>
        </is>
      </c>
      <c r="C193" t="inlineStr">
        <is>
          <t>89000000</t>
        </is>
      </c>
      <c r="D193">
        <f>HYPERLINK("http://www.g2b.go.kr:8081/ep/co/fileDownload.do?fileTask=NOTIFY&amp;fileSeq=20200703829::00::1::1", "링크")</f>
        <v/>
      </c>
      <c r="E193">
        <f>HYPERLINK("http://www.g2b.go.kr:8081/ep/co/fileDownload.do?fileTask=NOTIFY&amp;fileSeq=20200703829::00::2::2", "링크")</f>
        <v/>
      </c>
      <c r="F193">
        <f>HYPERLINK("http://www.g2b.go.kr:8081/ep/co/fileDownload.do?fileTask=NOTIFY&amp;fileSeq=20200703829::00::2::3", "링크")</f>
        <v/>
      </c>
    </row>
    <row r="194">
      <c r="A194" t="inlineStr">
        <is>
          <t>2020-07-14 16:01:08</t>
        </is>
      </c>
      <c r="B194" t="inlineStr">
        <is>
          <t>게임형 여행프로그램 개발 운영 대행용역</t>
        </is>
      </c>
      <c r="C194" t="inlineStr">
        <is>
          <t>89000000</t>
        </is>
      </c>
      <c r="D194">
        <f>HYPERLINK("", "링크")</f>
        <v/>
      </c>
      <c r="E194">
        <f>HYPERLINK("", "링크")</f>
        <v/>
      </c>
      <c r="F194">
        <f>HYPERLINK("", "링크")</f>
        <v/>
      </c>
    </row>
    <row r="195">
      <c r="A195" t="inlineStr">
        <is>
          <t>2020-07-09 16:39:36</t>
        </is>
      </c>
      <c r="B195" t="inlineStr">
        <is>
          <t>2020 경북 게임 QA 지원사업 기획 및 운영 용역</t>
        </is>
      </c>
      <c r="C195" t="inlineStr">
        <is>
          <t>199492100</t>
        </is>
      </c>
      <c r="D195">
        <f>HYPERLINK("http://www.g2b.go.kr:8081/ep/co/fileDownload.do?fileTask=NOTIFY&amp;fileSeq=20200709304::00::1::1", "링크")</f>
        <v/>
      </c>
      <c r="E195">
        <f>HYPERLINK("", "링크")</f>
        <v/>
      </c>
      <c r="F195">
        <f>HYPERLINK("", "링크")</f>
        <v/>
      </c>
    </row>
    <row r="196">
      <c r="A196" t="inlineStr">
        <is>
          <t>2020-07-12 21:48:35</t>
        </is>
      </c>
      <c r="B196" t="inlineStr">
        <is>
          <t>슬롯머신 게임그래픽, 사운드 제작 용역(긴급)</t>
        </is>
      </c>
      <c r="C196" t="inlineStr"/>
      <c r="D196">
        <f>HYPERLINK("", "링크")</f>
        <v/>
      </c>
      <c r="E196">
        <f>HYPERLINK("", "링크")</f>
        <v/>
      </c>
      <c r="F196">
        <f>HYPERLINK("", "링크")</f>
        <v/>
      </c>
    </row>
    <row r="197">
      <c r="A197" t="inlineStr">
        <is>
          <t>2020-07-15 15:28:38</t>
        </is>
      </c>
      <c r="B197" t="inlineStr">
        <is>
          <t>2020년도 전남 게임가족캠프 운영 용역</t>
        </is>
      </c>
      <c r="C197" t="inlineStr">
        <is>
          <t>44964000</t>
        </is>
      </c>
      <c r="D197">
        <f>HYPERLINK("http://www.g2b.go.kr:8081/ep/co/fileDownload.do?fileTask=NOTIFY&amp;fileSeq=20200716262::00::1::1", "링크")</f>
        <v/>
      </c>
      <c r="E197">
        <f>HYPERLINK("http://www.g2b.go.kr:8081/ep/co/fileDownload.do?fileTask=NOTIFY&amp;fileSeq=20200716262::00::2::2", "링크")</f>
        <v/>
      </c>
      <c r="F197">
        <f>HYPERLINK("", "링크")</f>
        <v/>
      </c>
    </row>
    <row r="198">
      <c r="A198" t="inlineStr">
        <is>
          <t>2020-07-17 14:07:11</t>
        </is>
      </c>
      <c r="B198" t="inlineStr">
        <is>
          <t>2020년도 게임엔진스쿨 운영 대행 용역</t>
        </is>
      </c>
      <c r="C198" t="inlineStr">
        <is>
          <t>79793584</t>
        </is>
      </c>
      <c r="D198">
        <f>HYPERLINK("http://www.g2b.go.kr:8081/ep/co/fileDownload.do?fileTask=NOTIFY&amp;fileSeq=20200718917::00::1::1", "링크")</f>
        <v/>
      </c>
      <c r="E198">
        <f>HYPERLINK("http://www.g2b.go.kr:8081/ep/co/fileDownload.do?fileTask=NOTIFY&amp;fileSeq=20200718917::00::2::2", "링크")</f>
        <v/>
      </c>
      <c r="F198">
        <f>HYPERLINK("", "링크")</f>
        <v/>
      </c>
    </row>
    <row r="199">
      <c r="A199" t="inlineStr">
        <is>
          <t>2020-07-21 09:48:45</t>
        </is>
      </c>
      <c r="B199" t="inlineStr">
        <is>
          <t>제7회 경기 게임영재캠프 운영</t>
        </is>
      </c>
      <c r="C199" t="inlineStr">
        <is>
          <t>40000000</t>
        </is>
      </c>
      <c r="D199">
        <f>HYPERLINK("http://www.g2b.go.kr:8081/ep/co/fileDownload.do?fileTask=NOTIFY&amp;fileSeq=20200721722::00::1::1", "링크")</f>
        <v/>
      </c>
      <c r="E199">
        <f>HYPERLINK("http://www.g2b.go.kr:8081/ep/co/fileDownload.do?fileTask=NOTIFY&amp;fileSeq=20200721722::00::2::2", "링크")</f>
        <v/>
      </c>
      <c r="F199">
        <f>HYPERLINK("", "링크")</f>
        <v/>
      </c>
    </row>
    <row r="200">
      <c r="A200" t="inlineStr">
        <is>
          <t>2020-07-21 10:29:30</t>
        </is>
      </c>
      <c r="B200" t="inlineStr">
        <is>
          <t>2020 경북 게임 페스티벌 운영 용역</t>
        </is>
      </c>
      <c r="C200" t="inlineStr">
        <is>
          <t>242345380</t>
        </is>
      </c>
      <c r="D200">
        <f>HYPERLINK("", "링크")</f>
        <v/>
      </c>
      <c r="E200">
        <f>HYPERLINK("", "링크")</f>
        <v/>
      </c>
      <c r="F200">
        <f>HYPERLINK("", "링크")</f>
        <v/>
      </c>
    </row>
    <row r="201">
      <c r="A201" t="inlineStr">
        <is>
          <t>2020-07-29 09:21:20</t>
        </is>
      </c>
      <c r="B201" t="inlineStr">
        <is>
          <t>충남글로벌게임센터 게임 고도화 지원 프로그램 운영</t>
        </is>
      </c>
      <c r="C201" t="inlineStr">
        <is>
          <t>250000000</t>
        </is>
      </c>
      <c r="D201">
        <f>HYPERLINK("http://www.g2b.go.kr:8081/ep/co/fileDownload.do?fileTask=NOTIFY&amp;fileSeq=20200730393::00::1::1", "링크")</f>
        <v/>
      </c>
      <c r="E201">
        <f>HYPERLINK("http://www.g2b.go.kr:8081/ep/co/fileDownload.do?fileTask=NOTIFY&amp;fileSeq=20200730393::00::2::2", "링크")</f>
        <v/>
      </c>
      <c r="F201">
        <f>HYPERLINK("", "링크")</f>
        <v/>
      </c>
    </row>
    <row r="202">
      <c r="A202" t="inlineStr">
        <is>
          <t>2020-07-30 17:30:03</t>
        </is>
      </c>
      <c r="B202" t="inlineStr">
        <is>
          <t>2020년도 전남 게임가족캠프 운영 용역</t>
        </is>
      </c>
      <c r="C202" t="inlineStr">
        <is>
          <t>44964000</t>
        </is>
      </c>
      <c r="D202">
        <f>HYPERLINK("http://www.g2b.go.kr:8081/ep/co/fileDownload.do?fileTask=NOTIFY&amp;fileSeq=20200732799::00::1::1", "링크")</f>
        <v/>
      </c>
      <c r="E202">
        <f>HYPERLINK("http://www.g2b.go.kr:8081/ep/co/fileDownload.do?fileTask=NOTIFY&amp;fileSeq=20200732799::00::2::2", "링크")</f>
        <v/>
      </c>
      <c r="F202">
        <f>HYPERLINK("", "링크")</f>
        <v/>
      </c>
    </row>
    <row r="203">
      <c r="A203" t="inlineStr">
        <is>
          <t>2020-08-06 17:45:50</t>
        </is>
      </c>
      <c r="B203" t="inlineStr">
        <is>
          <t>2020년 전남글로벌게임센터 고도화(QA)·현지화 지원 용역</t>
        </is>
      </c>
      <c r="C203" t="inlineStr">
        <is>
          <t>141211770</t>
        </is>
      </c>
      <c r="D203">
        <f>HYPERLINK("", "링크")</f>
        <v/>
      </c>
      <c r="E203">
        <f>HYPERLINK("", "링크")</f>
        <v/>
      </c>
      <c r="F203">
        <f>HYPERLINK("", "링크")</f>
        <v/>
      </c>
    </row>
    <row r="204">
      <c r="A204" t="inlineStr">
        <is>
          <t>2020-08-07 11:23:02</t>
        </is>
      </c>
      <c r="B204" t="inlineStr">
        <is>
          <t>2020년도 청소년 인터넷게임 건전이용제도 적용 게임물 평가</t>
        </is>
      </c>
      <c r="C204" t="inlineStr">
        <is>
          <t>90963000</t>
        </is>
      </c>
      <c r="D204">
        <f>HYPERLINK("http://www.g2b.go.kr:8081/ep/co/fileDownload.do?fileTask=NOTIFY&amp;fileSeq=20200805555::00::1::1", "링크")</f>
        <v/>
      </c>
      <c r="E204">
        <f>HYPERLINK("", "링크")</f>
        <v/>
      </c>
      <c r="F204">
        <f>HYPERLINK("", "링크")</f>
        <v/>
      </c>
    </row>
    <row r="205">
      <c r="A205" t="inlineStr">
        <is>
          <t>2020-08-10 17:25:17</t>
        </is>
      </c>
      <c r="B205" t="inlineStr">
        <is>
          <t>2020년 부산 콘텐츠코리아 랩 보드게임 프로그램 운영 용역</t>
        </is>
      </c>
      <c r="C205" t="inlineStr">
        <is>
          <t>61201960</t>
        </is>
      </c>
      <c r="D205">
        <f>HYPERLINK("http://www.g2b.go.kr:8081/ep/co/fileDownload.do?fileTask=NOTIFY&amp;fileSeq=20200807772::00::1::1", "링크")</f>
        <v/>
      </c>
      <c r="E205">
        <f>HYPERLINK("", "링크")</f>
        <v/>
      </c>
      <c r="F205">
        <f>HYPERLINK("", "링크")</f>
        <v/>
      </c>
    </row>
    <row r="206">
      <c r="A206" t="inlineStr">
        <is>
          <t>2020-08-11 14:19:39</t>
        </is>
      </c>
      <c r="B206" t="inlineStr">
        <is>
          <t>광주글로벌게임센터 게임 콘텐츠 품질보증 지원사업 운영</t>
        </is>
      </c>
      <c r="C206" t="inlineStr">
        <is>
          <t>90000000</t>
        </is>
      </c>
      <c r="D206">
        <f>HYPERLINK("http://www.g2b.go.kr:8081/ep/co/fileDownload.do?fileTask=NOTIFY&amp;fileSeq=20200808990::00::1::1", "링크")</f>
        <v/>
      </c>
      <c r="E206">
        <f>HYPERLINK("http://www.g2b.go.kr:8081/ep/co/fileDownload.do?fileTask=NOTIFY&amp;fileSeq=20200808990::00::2::2", "링크")</f>
        <v/>
      </c>
      <c r="F206">
        <f>HYPERLINK("http://www.g2b.go.kr:8081/ep/co/fileDownload.do?fileTask=NOTIFY&amp;fileSeq=20200808990::00::2::3", "링크")</f>
        <v/>
      </c>
    </row>
    <row r="207">
      <c r="A207" t="inlineStr">
        <is>
          <t>2020-08-18 13:52:37</t>
        </is>
      </c>
      <c r="B207" t="inlineStr">
        <is>
          <t>2020 게임콘텐츠 제작지원 이용자 평가 운영지원 위탁용역</t>
        </is>
      </c>
      <c r="C207" t="inlineStr">
        <is>
          <t>178000000</t>
        </is>
      </c>
      <c r="D207">
        <f>HYPERLINK("http://www.g2b.go.kr:8081/ep/co/fileDownload.do?fileTask=NOTIFY&amp;fileSeq=20200814659::00::1::1", "링크")</f>
        <v/>
      </c>
      <c r="E207">
        <f>HYPERLINK("http://www.g2b.go.kr:8081/ep/co/fileDownload.do?fileTask=NOTIFY&amp;fileSeq=20200814659::00::2::2", "링크")</f>
        <v/>
      </c>
      <c r="F207">
        <f>HYPERLINK("", "링크")</f>
        <v/>
      </c>
    </row>
    <row r="208">
      <c r="A208" t="inlineStr">
        <is>
          <t>2020-08-19 16:52:45</t>
        </is>
      </c>
      <c r="B208" t="inlineStr">
        <is>
          <t>벅스봇 이그니션  VR.MR게임 연동 어트랙션 개발 및 납품 용역.</t>
        </is>
      </c>
      <c r="C208" t="inlineStr">
        <is>
          <t>33000000</t>
        </is>
      </c>
      <c r="D208">
        <f>HYPERLINK("http://www.g2b.go.kr:8081/ep/co/fileDownload.do?fileTask=NOTIFY&amp;fileSeq=20200816845::00::1::1", "링크")</f>
        <v/>
      </c>
      <c r="E208">
        <f>HYPERLINK("http://www.g2b.go.kr:8081/ep/co/fileDownload.do?fileTask=NOTIFY&amp;fileSeq=20200816845::00::2::2", "링크")</f>
        <v/>
      </c>
      <c r="F208">
        <f>HYPERLINK("", "링크")</f>
        <v/>
      </c>
    </row>
    <row r="209">
      <c r="A209" t="inlineStr">
        <is>
          <t>2020-08-19 17:01:43</t>
        </is>
      </c>
      <c r="B209" t="inlineStr">
        <is>
          <t>광주글로벌게임센터 글로벌마켓 퍼블리싱 지원 운영</t>
        </is>
      </c>
      <c r="C209" t="inlineStr">
        <is>
          <t>303000000</t>
        </is>
      </c>
      <c r="D209">
        <f>HYPERLINK("http://www.g2b.go.kr:8081/ep/co/fileDownload.do?fileTask=NOTIFY&amp;fileSeq=20200816879::00::1::1", "링크")</f>
        <v/>
      </c>
      <c r="E209">
        <f>HYPERLINK("http://www.g2b.go.kr:8081/ep/co/fileDownload.do?fileTask=NOTIFY&amp;fileSeq=20200816879::00::2::2", "링크")</f>
        <v/>
      </c>
      <c r="F209">
        <f>HYPERLINK("http://www.g2b.go.kr:8081/ep/co/fileDownload.do?fileTask=NOTIFY&amp;fileSeq=20200816879::00::2::3", "링크")</f>
        <v/>
      </c>
    </row>
    <row r="210">
      <c r="A210" t="inlineStr">
        <is>
          <t>2020-08-20 12:31:52</t>
        </is>
      </c>
      <c r="B210" t="inlineStr">
        <is>
          <t>게임 콘텐츠 연동 통합제어시스템개발용역</t>
        </is>
      </c>
      <c r="C210" t="inlineStr">
        <is>
          <t>38500000</t>
        </is>
      </c>
      <c r="D210">
        <f>HYPERLINK("http://www.g2b.go.kr:8081/ep/co/fileDownload.do?fileTask=NOTIFY&amp;fileSeq=20200817652::00::1::1", "링크")</f>
        <v/>
      </c>
      <c r="E210">
        <f>HYPERLINK("http://www.g2b.go.kr:8081/ep/co/fileDownload.do?fileTask=NOTIFY&amp;fileSeq=20200817652::00::2::2", "링크")</f>
        <v/>
      </c>
      <c r="F210">
        <f>HYPERLINK("", "링크")</f>
        <v/>
      </c>
    </row>
    <row r="211">
      <c r="A211" t="inlineStr">
        <is>
          <t>2020-08-21 13:24:05</t>
        </is>
      </c>
      <c r="B211" t="inlineStr">
        <is>
          <t>2020년 부산 콘텐츠코리아 랩 보드게임 프로그램 운영 용역</t>
        </is>
      </c>
      <c r="C211" t="inlineStr">
        <is>
          <t>61201960</t>
        </is>
      </c>
      <c r="D211">
        <f>HYPERLINK("http://www.g2b.go.kr:8081/ep/co/fileDownload.do?fileTask=NOTIFY&amp;fileSeq=20200819224::00::1::1", "링크")</f>
        <v/>
      </c>
      <c r="E211">
        <f>HYPERLINK("", "링크")</f>
        <v/>
      </c>
      <c r="F211">
        <f>HYPERLINK("", "링크")</f>
        <v/>
      </c>
    </row>
    <row r="212">
      <c r="A212" t="inlineStr">
        <is>
          <t>2020-08-24 09:55:41</t>
        </is>
      </c>
      <c r="B212" t="inlineStr">
        <is>
          <t>충남글로벌게임센터 게임 고도화 지원 프로그램 운영 (재공고)</t>
        </is>
      </c>
      <c r="C212" t="inlineStr">
        <is>
          <t>250000000</t>
        </is>
      </c>
      <c r="D212">
        <f>HYPERLINK("http://www.g2b.go.kr:8081/ep/co/fileDownload.do?fileTask=NOTIFY&amp;fileSeq=20200820299::00::1::1", "링크")</f>
        <v/>
      </c>
      <c r="E212">
        <f>HYPERLINK("http://www.g2b.go.kr:8081/ep/co/fileDownload.do?fileTask=NOTIFY&amp;fileSeq=20200820299::00::2::2", "링크")</f>
        <v/>
      </c>
      <c r="F212">
        <f>HYPERLINK("", "링크")</f>
        <v/>
      </c>
    </row>
    <row r="213">
      <c r="A213" t="inlineStr">
        <is>
          <t>2020-08-31 17:20:10</t>
        </is>
      </c>
      <c r="B213" t="inlineStr">
        <is>
          <t>2020 게임콘텐츠 제작지원 이용자 평가 운영지원 위탁용역</t>
        </is>
      </c>
      <c r="C213" t="inlineStr">
        <is>
          <t>178000000</t>
        </is>
      </c>
      <c r="D213">
        <f>HYPERLINK("http://www.g2b.go.kr:8081/ep/co/fileDownload.do?fileTask=NOTIFY&amp;fileSeq=20200828210::00::1::1", "링크")</f>
        <v/>
      </c>
      <c r="E213">
        <f>HYPERLINK("http://www.g2b.go.kr:8081/ep/co/fileDownload.do?fileTask=NOTIFY&amp;fileSeq=20200828210::00::2::2", "링크")</f>
        <v/>
      </c>
      <c r="F213">
        <f>HYPERLINK("", "링크")</f>
        <v/>
      </c>
    </row>
    <row r="214">
      <c r="A214" t="inlineStr">
        <is>
          <t>2020-09-02 12:19:06</t>
        </is>
      </c>
      <c r="B214" t="inlineStr">
        <is>
          <t>2020 게임개발 리소스 플랫폼 구축</t>
        </is>
      </c>
      <c r="C214" t="inlineStr">
        <is>
          <t>100000000</t>
        </is>
      </c>
      <c r="D214">
        <f>HYPERLINK("http://www.g2b.go.kr:8081/ep/co/fileDownload.do?fileTask=NOTIFY&amp;fileSeq=20200901786::00::1::1", "링크")</f>
        <v/>
      </c>
      <c r="E214">
        <f>HYPERLINK("http://www.g2b.go.kr:8081/ep/co/fileDownload.do?fileTask=NOTIFY&amp;fileSeq=20200901786::00::2::2", "링크")</f>
        <v/>
      </c>
      <c r="F214">
        <f>HYPERLINK("", "링크")</f>
        <v/>
      </c>
    </row>
    <row r="215">
      <c r="A215" t="inlineStr">
        <is>
          <t>2020-09-02 19:31:37</t>
        </is>
      </c>
      <c r="B215" t="inlineStr">
        <is>
          <t>VR게임 캐릭터,애니메이션,배경,이펙트 개발용역</t>
        </is>
      </c>
      <c r="C215" t="inlineStr">
        <is>
          <t>50000000</t>
        </is>
      </c>
      <c r="D215">
        <f>HYPERLINK("http://www.g2b.go.kr:8081/ep/co/fileDownload.do?fileTask=NOTIFY&amp;fileSeq=20200901794::00::1::1", "링크")</f>
        <v/>
      </c>
      <c r="E215">
        <f>HYPERLINK("", "링크")</f>
        <v/>
      </c>
      <c r="F215">
        <f>HYPERLINK("", "링크")</f>
        <v/>
      </c>
    </row>
    <row r="216">
      <c r="A216" t="inlineStr">
        <is>
          <t>2020-09-09 18:34:25</t>
        </is>
      </c>
      <c r="B216" t="inlineStr">
        <is>
          <t>VR게임 캐릭터,애니메이션,배경,이펙트 개발용역</t>
        </is>
      </c>
      <c r="C216" t="inlineStr">
        <is>
          <t>50000000</t>
        </is>
      </c>
      <c r="D216">
        <f>HYPERLINK("http://www.g2b.go.kr:8081/ep/co/fileDownload.do?fileTask=NOTIFY&amp;fileSeq=20200901794::01::1::1", "링크")</f>
        <v/>
      </c>
      <c r="E216">
        <f>HYPERLINK("http://www.g2b.go.kr:8081/ep/co/fileDownload.do?fileTask=NOTIFY&amp;fileSeq=20200901794::01::2::2", "링크")</f>
        <v/>
      </c>
      <c r="F216">
        <f>HYPERLINK("", "링크")</f>
        <v/>
      </c>
    </row>
    <row r="217">
      <c r="A217" t="inlineStr">
        <is>
          <t>2020-09-09 18:41:33</t>
        </is>
      </c>
      <c r="B217" t="inlineStr">
        <is>
          <t>VR게임 캐릭터,애니메이션,배경,이펙트 개발용역</t>
        </is>
      </c>
      <c r="C217" t="inlineStr">
        <is>
          <t>50000000</t>
        </is>
      </c>
      <c r="D217">
        <f>HYPERLINK("http://www.g2b.go.kr:8081/ep/co/fileDownload.do?fileTask=NOTIFY&amp;fileSeq=20200901794::02::1::1", "링크")</f>
        <v/>
      </c>
      <c r="E217">
        <f>HYPERLINK("http://www.g2b.go.kr:8081/ep/co/fileDownload.do?fileTask=NOTIFY&amp;fileSeq=20200901794::02::2::2", "링크")</f>
        <v/>
      </c>
      <c r="F217">
        <f>HYPERLINK("", "링크")</f>
        <v/>
      </c>
    </row>
    <row r="218">
      <c r="A218" t="inlineStr">
        <is>
          <t>2020-09-07 16:43:15</t>
        </is>
      </c>
      <c r="B218" t="inlineStr">
        <is>
          <t>2020 경기 게임 글로벌 위크 기획 및 운영</t>
        </is>
      </c>
      <c r="C218" t="inlineStr">
        <is>
          <t>120000000</t>
        </is>
      </c>
      <c r="D218">
        <f>HYPERLINK("http://www.g2b.go.kr:8081/ep/co/fileDownload.do?fileTask=NOTIFY&amp;fileSeq=20200906521::00::1::1", "링크")</f>
        <v/>
      </c>
      <c r="E218">
        <f>HYPERLINK("http://www.g2b.go.kr:8081/ep/co/fileDownload.do?fileTask=NOTIFY&amp;fileSeq=20200906521::00::2::2", "링크")</f>
        <v/>
      </c>
      <c r="F218">
        <f>HYPERLINK("http://www.g2b.go.kr:8081/ep/co/fileDownload.do?fileTask=NOTIFY&amp;fileSeq=20200906521::00::2::3", "링크")</f>
        <v/>
      </c>
    </row>
    <row r="219">
      <c r="A219" t="inlineStr">
        <is>
          <t>2020-09-09 15:42:05</t>
        </is>
      </c>
      <c r="B219" t="inlineStr">
        <is>
          <t>[재공고] 2020 게임개발 리소스 플랫폼 구축</t>
        </is>
      </c>
      <c r="C219" t="inlineStr">
        <is>
          <t>100000000</t>
        </is>
      </c>
      <c r="D219">
        <f>HYPERLINK("http://www.g2b.go.kr:8081/ep/co/fileDownload.do?fileTask=NOTIFY&amp;fileSeq=20200909179::00::1::1", "링크")</f>
        <v/>
      </c>
      <c r="E219">
        <f>HYPERLINK("http://www.g2b.go.kr:8081/ep/co/fileDownload.do?fileTask=NOTIFY&amp;fileSeq=20200909179::00::2::2", "링크")</f>
        <v/>
      </c>
      <c r="F219">
        <f>HYPERLINK("", "링크")</f>
        <v/>
      </c>
    </row>
    <row r="220">
      <c r="A220" t="inlineStr">
        <is>
          <t>2020-09-22 08:19:25</t>
        </is>
      </c>
      <c r="B220" t="inlineStr">
        <is>
          <t>2020년 대구글로벌게임센터 게임 콘텐츠 품질테스팅(QA) 지원사업 운영 용역</t>
        </is>
      </c>
      <c r="C220" t="inlineStr">
        <is>
          <t>90000000</t>
        </is>
      </c>
      <c r="D220">
        <f>HYPERLINK("http://www.g2b.go.kr:8081/ep/co/fileDownload.do?fileTask=NOTIFY&amp;fileSeq=20200922565::00::1::1", "링크")</f>
        <v/>
      </c>
      <c r="E220">
        <f>HYPERLINK("http://www.g2b.go.kr:8081/ep/co/fileDownload.do?fileTask=NOTIFY&amp;fileSeq=20200922565::00::2::2", "링크")</f>
        <v/>
      </c>
      <c r="F220">
        <f>HYPERLINK("", "링크")</f>
        <v/>
      </c>
    </row>
    <row r="221">
      <c r="A221" t="inlineStr">
        <is>
          <t>2020-09-29 08:26:47</t>
        </is>
      </c>
      <c r="B221" t="inlineStr">
        <is>
          <t>2020년 대구글로벌게임센터 게임콘텐츠 신규기획/설계 지원 운영 용역</t>
        </is>
      </c>
      <c r="C221" t="inlineStr">
        <is>
          <t>79594000</t>
        </is>
      </c>
      <c r="D221">
        <f>HYPERLINK("http://www.g2b.go.kr:8081/ep/co/fileDownload.do?fileTask=NOTIFY&amp;fileSeq=20200929649::00::1::1", "링크")</f>
        <v/>
      </c>
      <c r="E221">
        <f>HYPERLINK("http://www.g2b.go.kr:8081/ep/co/fileDownload.do?fileTask=NOTIFY&amp;fileSeq=20200929649::00::2::2", "링크")</f>
        <v/>
      </c>
      <c r="F221">
        <f>HYPERLINK("", "링크")</f>
        <v/>
      </c>
    </row>
    <row r="222">
      <c r="A222" t="inlineStr">
        <is>
          <t>2020-10-05 14:45:48</t>
        </is>
      </c>
      <c r="B222" t="inlineStr">
        <is>
          <t>2020년 대구글로벌게임센터 게임콘텐츠 신규기획/설계 지원 운영 용역</t>
        </is>
      </c>
      <c r="C222" t="inlineStr">
        <is>
          <t>79594000</t>
        </is>
      </c>
      <c r="D222">
        <f>HYPERLINK("http://www.g2b.go.kr:8081/ep/co/fileDownload.do?fileTask=NOTIFY&amp;fileSeq=20200929649::01::1::1", "링크")</f>
        <v/>
      </c>
      <c r="E222">
        <f>HYPERLINK("http://www.g2b.go.kr:8081/ep/co/fileDownload.do?fileTask=NOTIFY&amp;fileSeq=20200929649::01::2::2", "링크")</f>
        <v/>
      </c>
      <c r="F222">
        <f>HYPERLINK("", "링크")</f>
        <v/>
      </c>
    </row>
    <row r="223">
      <c r="A223" t="inlineStr">
        <is>
          <t>2020-09-29 10:30:02</t>
        </is>
      </c>
      <c r="B223" t="inlineStr">
        <is>
          <t>충남글로벌게임센터 글로벌시장 진출 지원 용역</t>
        </is>
      </c>
      <c r="C223" t="inlineStr">
        <is>
          <t>300000000</t>
        </is>
      </c>
      <c r="D223">
        <f>HYPERLINK("http://www.g2b.go.kr:8081/ep/co/fileDownload.do?fileTask=NOTIFY&amp;fileSeq=20200929811::00::1::1", "링크")</f>
        <v/>
      </c>
      <c r="E223">
        <f>HYPERLINK("http://www.g2b.go.kr:8081/ep/co/fileDownload.do?fileTask=NOTIFY&amp;fileSeq=20200929811::00::2::2", "링크")</f>
        <v/>
      </c>
      <c r="F223">
        <f>HYPERLINK("", "링크")</f>
        <v/>
      </c>
    </row>
    <row r="224">
      <c r="A224" t="inlineStr">
        <is>
          <t>2020-10-06 08:03:43</t>
        </is>
      </c>
      <c r="B224" t="inlineStr">
        <is>
          <t>2020년 대구글로벌게임센터 게임 콘텐츠 품질테스팅(QA) 지원사업 운영 용역</t>
        </is>
      </c>
      <c r="C224" t="inlineStr">
        <is>
          <t>90000000</t>
        </is>
      </c>
      <c r="D224">
        <f>HYPERLINK("http://www.g2b.go.kr:8081/ep/co/fileDownload.do?fileTask=NOTIFY&amp;fileSeq=20201001426::00::1::1", "링크")</f>
        <v/>
      </c>
      <c r="E224">
        <f>HYPERLINK("http://www.g2b.go.kr:8081/ep/co/fileDownload.do?fileTask=NOTIFY&amp;fileSeq=20201001426::00::2::2", "링크")</f>
        <v/>
      </c>
      <c r="F224">
        <f>HYPERLINK("", "링크")</f>
        <v/>
      </c>
    </row>
    <row r="225">
      <c r="A225" t="inlineStr">
        <is>
          <t>2020-10-12 15:25:45</t>
        </is>
      </c>
      <c r="B225" t="inlineStr">
        <is>
          <t>2020년도 게임 리터러시 프로그램 운영 용역</t>
        </is>
      </c>
      <c r="C225" t="inlineStr">
        <is>
          <t>39930000</t>
        </is>
      </c>
      <c r="D225">
        <f>HYPERLINK("http://www.g2b.go.kr:8081/ep/co/fileDownload.do?fileTask=NOTIFY&amp;fileSeq=20201008346::00::1::1", "링크")</f>
        <v/>
      </c>
      <c r="E225">
        <f>HYPERLINK("http://www.g2b.go.kr:8081/ep/co/fileDownload.do?fileTask=NOTIFY&amp;fileSeq=20201008346::00::2::2", "링크")</f>
        <v/>
      </c>
      <c r="F225">
        <f>HYPERLINK("", "링크")</f>
        <v/>
      </c>
    </row>
    <row r="226">
      <c r="A226" t="inlineStr">
        <is>
          <t>2020-10-21 10:26:55</t>
        </is>
      </c>
      <c r="B226" t="inlineStr">
        <is>
          <t>지스타 2020 지역게임기업 온라인 비즈니스 지원 위탁용역</t>
        </is>
      </c>
      <c r="C226" t="inlineStr">
        <is>
          <t>174900000</t>
        </is>
      </c>
      <c r="D226">
        <f>HYPERLINK("http://www.g2b.go.kr:8081/ep/co/fileDownload.do?fileTask=NOTIFY&amp;fileSeq=20201020829::00::1::1", "링크")</f>
        <v/>
      </c>
      <c r="E226">
        <f>HYPERLINK("http://www.g2b.go.kr:8081/ep/co/fileDownload.do?fileTask=NOTIFY&amp;fileSeq=20201020829::00::2::2", "링크")</f>
        <v/>
      </c>
      <c r="F226">
        <f>HYPERLINK("", "링크")</f>
        <v/>
      </c>
    </row>
    <row r="227">
      <c r="A227" t="inlineStr">
        <is>
          <t>2020-10-23 14:46:14</t>
        </is>
      </c>
      <c r="B227" t="inlineStr">
        <is>
          <t>2020 게임 나눔터 사업 운영 용역</t>
        </is>
      </c>
      <c r="C227" t="inlineStr">
        <is>
          <t>39721000</t>
        </is>
      </c>
      <c r="D227">
        <f>HYPERLINK("http://www.g2b.go.kr:8081/ep/co/fileDownload.do?fileTask=NOTIFY&amp;fileSeq=20201025132::00::1::1", "링크")</f>
        <v/>
      </c>
      <c r="E227">
        <f>HYPERLINK("http://www.g2b.go.kr:8081/ep/co/fileDownload.do?fileTask=NOTIFY&amp;fileSeq=20201025132::00::2::2", "링크")</f>
        <v/>
      </c>
      <c r="F227">
        <f>HYPERLINK("http://www.g2b.go.kr:8081/ep/co/fileDownload.do?fileTask=NOTIFY&amp;fileSeq=20201025132::00::2::3", "링크")</f>
        <v/>
      </c>
    </row>
    <row r="228">
      <c r="A228" t="inlineStr">
        <is>
          <t>2020-11-04 11:38:14</t>
        </is>
      </c>
      <c r="B228" t="inlineStr">
        <is>
          <t>2020 게임 나눔터 사업 운영 용역</t>
        </is>
      </c>
      <c r="C228" t="inlineStr">
        <is>
          <t>39721000</t>
        </is>
      </c>
      <c r="D228">
        <f>HYPERLINK("", "링크")</f>
        <v/>
      </c>
      <c r="E228">
        <f>HYPERLINK("", "링크")</f>
        <v/>
      </c>
      <c r="F228">
        <f>HYPERLINK("", "링크")</f>
        <v/>
      </c>
    </row>
    <row r="229">
      <c r="A229" t="inlineStr">
        <is>
          <t>2020-10-27 09:57:44</t>
        </is>
      </c>
      <c r="B229" t="inlineStr">
        <is>
          <t>2020년도 전남글로벌게임센터 축제 연계 체험존 운영 용역</t>
        </is>
      </c>
      <c r="C229" t="inlineStr">
        <is>
          <t>74852000</t>
        </is>
      </c>
      <c r="D229">
        <f>HYPERLINK("http://www.g2b.go.kr:8081/ep/co/fileDownload.do?fileTask=NOTIFY&amp;fileSeq=20201027930::00::1::1", "링크")</f>
        <v/>
      </c>
      <c r="E229">
        <f>HYPERLINK("http://www.g2b.go.kr:8081/ep/co/fileDownload.do?fileTask=NOTIFY&amp;fileSeq=20201027930::00::2::2", "링크")</f>
        <v/>
      </c>
      <c r="F229">
        <f>HYPERLINK("", "링크")</f>
        <v/>
      </c>
    </row>
    <row r="230">
      <c r="A230" t="inlineStr">
        <is>
          <t>2020-10-27 10:10:40</t>
        </is>
      </c>
      <c r="B230" t="inlineStr">
        <is>
          <t>2020년도 전남글로벌게임센터 기업 역량 강화 멘토링 운영 용역</t>
        </is>
      </c>
      <c r="C230" t="inlineStr">
        <is>
          <t>44900000</t>
        </is>
      </c>
      <c r="D230">
        <f>HYPERLINK("http://www.g2b.go.kr:8081/ep/co/fileDownload.do?fileTask=NOTIFY&amp;fileSeq=20201027981::00::1::1", "링크")</f>
        <v/>
      </c>
      <c r="E230">
        <f>HYPERLINK("http://www.g2b.go.kr:8081/ep/co/fileDownload.do?fileTask=NOTIFY&amp;fileSeq=20201027981::00::1::2", "링크")</f>
        <v/>
      </c>
      <c r="F230">
        <f>HYPERLINK("", "링크")</f>
        <v/>
      </c>
    </row>
    <row r="231">
      <c r="A231" t="inlineStr">
        <is>
          <t>2020-10-30 12:10:25</t>
        </is>
      </c>
      <c r="B231" t="inlineStr">
        <is>
          <t>21년 JWSC 워게임장비 정비용역</t>
        </is>
      </c>
      <c r="C231" t="inlineStr">
        <is>
          <t>439904960</t>
        </is>
      </c>
      <c r="D231">
        <f>HYPERLINK("http://www.g2b.go.kr:8081/ep/co/fileDownload.do?fileTask=NOTIFY&amp;fileSeq=20201032884::00::1::1", "링크")</f>
        <v/>
      </c>
      <c r="E231">
        <f>HYPERLINK("", "링크")</f>
        <v/>
      </c>
      <c r="F231">
        <f>HYPERLINK("", "링크")</f>
        <v/>
      </c>
    </row>
    <row r="232">
      <c r="A232" t="inlineStr">
        <is>
          <t>2020-11-02 11:05:38</t>
        </is>
      </c>
      <c r="B232" t="inlineStr">
        <is>
          <t>2020 충북글로벌센터 게임 On&amp;On 페스티벌 위탁 용역</t>
        </is>
      </c>
      <c r="C232" t="inlineStr">
        <is>
          <t>156000000</t>
        </is>
      </c>
      <c r="D232">
        <f>HYPERLINK("http://www.g2b.go.kr:8081/ep/co/fileDownload.do?fileTask=NOTIFY&amp;fileSeq=20201100522::00::1::1", "링크")</f>
        <v/>
      </c>
      <c r="E232">
        <f>HYPERLINK("http://www.g2b.go.kr:8081/ep/co/fileDownload.do?fileTask=NOTIFY&amp;fileSeq=20201100522::00::2::2", "링크")</f>
        <v/>
      </c>
      <c r="F232">
        <f>HYPERLINK("", "링크")</f>
        <v/>
      </c>
    </row>
    <row r="233">
      <c r="A233" t="inlineStr">
        <is>
          <t>2020-11-02 11:14:36</t>
        </is>
      </c>
      <c r="B233" t="inlineStr">
        <is>
          <t>2020 충북글로벌게임센터 충북 게임기업 상용화 지원 사업(마케팅) 위탁 용역</t>
        </is>
      </c>
      <c r="C233" t="inlineStr">
        <is>
          <t>620000000</t>
        </is>
      </c>
      <c r="D233">
        <f>HYPERLINK("http://www.g2b.go.kr:8081/ep/co/fileDownload.do?fileTask=NOTIFY&amp;fileSeq=20201100549::00::1::1", "링크")</f>
        <v/>
      </c>
      <c r="E233">
        <f>HYPERLINK("http://www.g2b.go.kr:8081/ep/co/fileDownload.do?fileTask=NOTIFY&amp;fileSeq=20201100549::00::2::2", "링크")</f>
        <v/>
      </c>
      <c r="F233">
        <f>HYPERLINK("", "링크")</f>
        <v/>
      </c>
    </row>
    <row r="234">
      <c r="A234" t="inlineStr">
        <is>
          <t>2020-11-02 11:18:24</t>
        </is>
      </c>
      <c r="B234" t="inlineStr">
        <is>
          <t>2020 충북글로벌게임센터 충북 게임잼 위탁 용역</t>
        </is>
      </c>
      <c r="C234" t="inlineStr">
        <is>
          <t>60000000</t>
        </is>
      </c>
      <c r="D234">
        <f>HYPERLINK("http://www.g2b.go.kr:8081/ep/co/fileDownload.do?fileTask=NOTIFY&amp;fileSeq=20201100555::00::1::1", "링크")</f>
        <v/>
      </c>
      <c r="E234">
        <f>HYPERLINK("http://www.g2b.go.kr:8081/ep/co/fileDownload.do?fileTask=NOTIFY&amp;fileSeq=20201100555::00::2::2", "링크")</f>
        <v/>
      </c>
      <c r="F234">
        <f>HYPERLINK("", "링크")</f>
        <v/>
      </c>
    </row>
    <row r="235">
      <c r="A235" t="inlineStr">
        <is>
          <t>2020-11-03 16:17:18</t>
        </is>
      </c>
      <c r="B235" t="inlineStr">
        <is>
          <t>건강한 게임문화 조성 콘텐츠 제작배포</t>
        </is>
      </c>
      <c r="C235" t="inlineStr">
        <is>
          <t>50000000</t>
        </is>
      </c>
      <c r="D235">
        <f>HYPERLINK("http://www.g2b.go.kr:8081/ep/co/fileDownload.do?fileTask=NOTIFY&amp;fileSeq=20201103206::00::1::1", "링크")</f>
        <v/>
      </c>
      <c r="E235">
        <f>HYPERLINK("http://www.g2b.go.kr:8081/ep/co/fileDownload.do?fileTask=NOTIFY&amp;fileSeq=20201103206::00::2::2", "링크")</f>
        <v/>
      </c>
      <c r="F235">
        <f>HYPERLINK("", "링크")</f>
        <v/>
      </c>
    </row>
    <row r="236">
      <c r="A236" t="inlineStr">
        <is>
          <t>2020-11-03 20:48:19</t>
        </is>
      </c>
      <c r="B236" t="inlineStr">
        <is>
          <t>2020 전북 e스포츠 가족 게임대회</t>
        </is>
      </c>
      <c r="C236" t="inlineStr">
        <is>
          <t>34000000</t>
        </is>
      </c>
      <c r="D236">
        <f>HYPERLINK("http://www.g2b.go.kr:8081/ep/co/fileDownload.do?fileTask=NOTIFY&amp;fileSeq=20201103799::00::1::1", "링크")</f>
        <v/>
      </c>
      <c r="E236">
        <f>HYPERLINK("http://www.g2b.go.kr:8081/ep/co/fileDownload.do?fileTask=NOTIFY&amp;fileSeq=20201103799::00::2::2", "링크")</f>
        <v/>
      </c>
      <c r="F236">
        <f>HYPERLINK("", "링크")</f>
        <v/>
      </c>
    </row>
    <row r="237">
      <c r="A237" t="inlineStr">
        <is>
          <t>2020-11-04 15:14:26</t>
        </is>
      </c>
      <c r="B237" t="inlineStr">
        <is>
          <t>2020 게임 나눔터 사업 운영 용역 재공고</t>
        </is>
      </c>
      <c r="C237" t="inlineStr">
        <is>
          <t>39721000</t>
        </is>
      </c>
      <c r="D237">
        <f>HYPERLINK("http://www.g2b.go.kr:8081/ep/co/fileDownload.do?fileTask=NOTIFY&amp;fileSeq=20201104777::00::1::1", "링크")</f>
        <v/>
      </c>
      <c r="E237">
        <f>HYPERLINK("http://www.g2b.go.kr:8081/ep/co/fileDownload.do?fileTask=NOTIFY&amp;fileSeq=20201104777::00::2::2", "링크")</f>
        <v/>
      </c>
      <c r="F237">
        <f>HYPERLINK("http://www.g2b.go.kr:8081/ep/co/fileDownload.do?fileTask=NOTIFY&amp;fileSeq=20201104777::00::2::3", "링크")</f>
        <v/>
      </c>
    </row>
    <row r="238">
      <c r="A238" t="inlineStr">
        <is>
          <t>2020-11-09 10:53:11</t>
        </is>
      </c>
      <c r="B238" t="inlineStr">
        <is>
          <t>2020년 기능성게임 보급 및 활용지원 위탁용역</t>
        </is>
      </c>
      <c r="C238" t="inlineStr">
        <is>
          <t>60000000</t>
        </is>
      </c>
      <c r="D238">
        <f>HYPERLINK("http://www.g2b.go.kr:8081/ep/co/fileDownload.do?fileTask=NOTIFY&amp;fileSeq=20201109121::00::1::1", "링크")</f>
        <v/>
      </c>
      <c r="E238">
        <f>HYPERLINK("http://www.g2b.go.kr:8081/ep/co/fileDownload.do?fileTask=NOTIFY&amp;fileSeq=20201109121::00::2::2", "링크")</f>
        <v/>
      </c>
      <c r="F238">
        <f>HYPERLINK("", "링크")</f>
        <v/>
      </c>
    </row>
    <row r="239">
      <c r="A239" t="inlineStr">
        <is>
          <t>2020-11-11 17:27:39</t>
        </is>
      </c>
      <c r="B239" t="inlineStr">
        <is>
          <t>광주게임전시회 및 광주이스포츠상설경기장 개장식 운영</t>
        </is>
      </c>
      <c r="C239" t="inlineStr">
        <is>
          <t>327000000</t>
        </is>
      </c>
      <c r="D239">
        <f>HYPERLINK("http://www.g2b.go.kr:8081/ep/co/fileDownload.do?fileTask=NOTIFY&amp;fileSeq=20201113942::00::1::1", "링크")</f>
        <v/>
      </c>
      <c r="E239">
        <f>HYPERLINK("http://www.g2b.go.kr:8081/ep/co/fileDownload.do?fileTask=NOTIFY&amp;fileSeq=20201113942::00::2::2", "링크")</f>
        <v/>
      </c>
      <c r="F239">
        <f>HYPERLINK("http://www.g2b.go.kr:8081/ep/co/fileDownload.do?fileTask=NOTIFY&amp;fileSeq=20201113942::00::2::3", "링크")</f>
        <v/>
      </c>
    </row>
    <row r="240">
      <c r="A240" t="inlineStr">
        <is>
          <t>2020-11-20 13:51:25</t>
        </is>
      </c>
      <c r="B240" t="inlineStr">
        <is>
          <t>[재공고] 2020년 기능성게임 보급 및 활용지원 위탁용역</t>
        </is>
      </c>
      <c r="C240" t="inlineStr">
        <is>
          <t>60000000</t>
        </is>
      </c>
      <c r="D240">
        <f>HYPERLINK("http://www.g2b.go.kr:8081/ep/co/fileDownload.do?fileTask=NOTIFY&amp;fileSeq=20201127357::00::1::1", "링크")</f>
        <v/>
      </c>
      <c r="E240">
        <f>HYPERLINK("http://www.g2b.go.kr:8081/ep/co/fileDownload.do?fileTask=NOTIFY&amp;fileSeq=20201127357::00::2::2", "링크")</f>
        <v/>
      </c>
      <c r="F240">
        <f>HYPERLINK("", "링크")</f>
        <v/>
      </c>
    </row>
    <row r="241">
      <c r="A241" t="inlineStr">
        <is>
          <t>2020-11-25 11:07:31</t>
        </is>
      </c>
      <c r="B241" t="inlineStr">
        <is>
          <t>기능성게임종합포털 개편 및 운영 위탁용역</t>
        </is>
      </c>
      <c r="C241" t="inlineStr">
        <is>
          <t>2000000000</t>
        </is>
      </c>
      <c r="D241">
        <f>HYPERLINK("http://www.g2b.go.kr:8081/ep/co/fileDownload.do?fileTask=NOTIFY&amp;fileSeq=20201133393::00::1::1", "링크")</f>
        <v/>
      </c>
      <c r="E241">
        <f>HYPERLINK("http://www.g2b.go.kr:8081/ep/co/fileDownload.do?fileTask=NOTIFY&amp;fileSeq=20201133393::00::2::2", "링크")</f>
        <v/>
      </c>
      <c r="F241">
        <f>HYPERLINK("", "링크")</f>
        <v/>
      </c>
    </row>
    <row r="242">
      <c r="A242" t="inlineStr">
        <is>
          <t>2020-12-01 17:27:27</t>
        </is>
      </c>
      <c r="B242" t="inlineStr">
        <is>
          <t>기능성게임종합포털 개편 및 운영 위탁용역</t>
        </is>
      </c>
      <c r="C242" t="inlineStr">
        <is>
          <t>200000000</t>
        </is>
      </c>
      <c r="D242">
        <f>HYPERLINK("http://www.g2b.go.kr:8081/ep/co/fileDownload.do?fileTask=NOTIFY&amp;fileSeq=20201133393::01::1::1", "링크")</f>
        <v/>
      </c>
      <c r="E242">
        <f>HYPERLINK("http://www.g2b.go.kr:8081/ep/co/fileDownload.do?fileTask=NOTIFY&amp;fileSeq=20201133393::01::2::2", "링크")</f>
        <v/>
      </c>
      <c r="F242">
        <f>HYPERLINK("", "링크")</f>
        <v/>
      </c>
    </row>
    <row r="243">
      <c r="A243" t="inlineStr">
        <is>
          <t>2020-12-07 14:43:19</t>
        </is>
      </c>
      <c r="B243" t="inlineStr">
        <is>
          <t>[재공고] 기능성게임종합포털 개편 및 운영 위탁용역</t>
        </is>
      </c>
      <c r="C243" t="inlineStr">
        <is>
          <t>200000000</t>
        </is>
      </c>
      <c r="D243">
        <f>HYPERLINK("http://www.g2b.go.kr:8081/ep/co/fileDownload.do?fileTask=NOTIFY&amp;fileSeq=20201209649::00::1::1", "링크")</f>
        <v/>
      </c>
      <c r="E243">
        <f>HYPERLINK("http://www.g2b.go.kr:8081/ep/co/fileDownload.do?fileTask=NOTIFY&amp;fileSeq=20201209649::00::2::2", "링크")</f>
        <v/>
      </c>
      <c r="F243">
        <f>HYPERLINK("", "링크")</f>
        <v/>
      </c>
    </row>
    <row r="244">
      <c r="A244" t="inlineStr">
        <is>
          <t>2020-12-17 16:02:59</t>
        </is>
      </c>
      <c r="B244" t="inlineStr">
        <is>
          <t>2021년 불법게임물 수거운송 대행 용역</t>
        </is>
      </c>
      <c r="C244" t="inlineStr">
        <is>
          <t>29098390</t>
        </is>
      </c>
      <c r="D244">
        <f>HYPERLINK("http://www.g2b.go.kr:8081/ep/co/fileDownload.do?fileTask=NOTIFY&amp;fileSeq=20201227735::00::1::1", "링크")</f>
        <v/>
      </c>
      <c r="E244">
        <f>HYPERLINK("http://www.g2b.go.kr:8081/ep/co/fileDownload.do?fileTask=NOTIFY&amp;fileSeq=20201227735::00::2::2", "링크")</f>
        <v/>
      </c>
      <c r="F244">
        <f>HYPERLINK("", "링크")</f>
        <v/>
      </c>
    </row>
    <row r="245">
      <c r="A245" t="inlineStr">
        <is>
          <t>2020-12-29 16:47:14</t>
        </is>
      </c>
      <c r="B245" t="inlineStr">
        <is>
          <t>2021년 자체등급분류 게임물 모니터링단 수탁 운영</t>
        </is>
      </c>
      <c r="C245" t="inlineStr">
        <is>
          <t>1697317800</t>
        </is>
      </c>
      <c r="D245">
        <f>HYPERLINK("http://www.g2b.go.kr:8081/ep/co/fileDownload.do?fileTask=NOTIFY&amp;fileSeq=20201240255::00::1::1", "링크")</f>
        <v/>
      </c>
      <c r="E245">
        <f>HYPERLINK("", "링크")</f>
        <v/>
      </c>
      <c r="F245">
        <f>HYPERLINK("", "링크")</f>
        <v/>
      </c>
    </row>
    <row r="246">
      <c r="A246" t="inlineStr">
        <is>
          <t>2020-07-23 00:00:00</t>
        </is>
      </c>
      <c r="B246" t="inlineStr">
        <is>
          <t>20-21 해병대 워게임모델 유지보수(20H089-A)</t>
        </is>
      </c>
      <c r="C246" t="inlineStr">
        <is>
          <t>144269530</t>
        </is>
      </c>
      <c r="D246">
        <f>HYPERLINK("", "링크")</f>
        <v/>
      </c>
      <c r="E246">
        <f>HYPERLINK("", "링크")</f>
        <v/>
      </c>
      <c r="F246">
        <f>HYPERLINK("", "링크")</f>
        <v/>
      </c>
    </row>
    <row r="247">
      <c r="A247" t="inlineStr">
        <is>
          <t>2020-09-29 00:00:00</t>
        </is>
      </c>
      <c r="B247" t="inlineStr">
        <is>
          <t>20년 워게임연동체계(KSIMS) 유지보수 용역 (2019G087</t>
        </is>
      </c>
      <c r="C247" t="inlineStr">
        <is>
          <t>437012630</t>
        </is>
      </c>
      <c r="D247">
        <f>HYPERLINK("", "링크")</f>
        <v/>
      </c>
      <c r="E247">
        <f>HYPERLINK("", "링크")</f>
        <v/>
      </c>
      <c r="F247">
        <f>HYPERLINK("", "링크")</f>
        <v/>
      </c>
    </row>
    <row r="248">
      <c r="A248" t="inlineStr">
        <is>
          <t>2020-08-21 00:00:00</t>
        </is>
      </c>
      <c r="B248" t="inlineStr">
        <is>
          <t>20년 워게임연동체계(KSIMS) 유지보수 용역 (2019G087</t>
        </is>
      </c>
      <c r="C248" t="inlineStr">
        <is>
          <t>437012630</t>
        </is>
      </c>
      <c r="D248">
        <f>HYPERLINK("", "링크")</f>
        <v/>
      </c>
      <c r="E248">
        <f>HYPERLINK("", "링크")</f>
        <v/>
      </c>
      <c r="F248">
        <f>HYPERLINK("", "링크")</f>
        <v/>
      </c>
    </row>
    <row r="249">
      <c r="A249" t="inlineStr">
        <is>
          <t>2021-03-16 11:19:32</t>
        </is>
      </c>
      <c r="B249" t="inlineStr">
        <is>
          <t>[긴급] 2021 게임더하기(GSP Plus) 서비스 운영 및 관리 위탁용역</t>
        </is>
      </c>
      <c r="C249" t="inlineStr">
        <is>
          <t>6406900000</t>
        </is>
      </c>
      <c r="D249">
        <f>HYPERLINK("http://www.g2b.go.kr:8081/ep/co/fileDownload.do?fileTask=NOTIFY&amp;fileSeq=20210326609::00::1::1", "링크")</f>
        <v/>
      </c>
      <c r="E249">
        <f>HYPERLINK("http://www.g2b.go.kr:8081/ep/co/fileDownload.do?fileTask=NOTIFY&amp;fileSeq=20210326609::00::2::2", "링크")</f>
        <v/>
      </c>
      <c r="F249">
        <f>HYPERLINK("", "링크")</f>
        <v/>
      </c>
    </row>
    <row r="250">
      <c r="A250" t="inlineStr">
        <is>
          <t>2021-04-05 09:58:45</t>
        </is>
      </c>
      <c r="B250" t="inlineStr">
        <is>
          <t>2021 대한민국 청소년 온라인 게임잼 개최 위탁용역</t>
        </is>
      </c>
      <c r="C250" t="inlineStr">
        <is>
          <t>80000000</t>
        </is>
      </c>
      <c r="D250">
        <f>HYPERLINK("http://www.g2b.go.kr:8081/ep/co/fileDownload.do?fileTask=NOTIFY&amp;fileSeq=20210404455::00::1::1", "링크")</f>
        <v/>
      </c>
      <c r="E250">
        <f>HYPERLINK("http://www.g2b.go.kr:8081/ep/co/fileDownload.do?fileTask=NOTIFY&amp;fileSeq=20210404455::00::2::2", "링크")</f>
        <v/>
      </c>
      <c r="F250">
        <f>HYPERLINK("", "링크")</f>
        <v/>
      </c>
    </row>
    <row r="251">
      <c r="A251" t="inlineStr">
        <is>
          <t>2021-04-06 17:56:12</t>
        </is>
      </c>
      <c r="B251" t="inlineStr">
        <is>
          <t>2021 전북글로벌게임센터 온·오프라인 채널 운영</t>
        </is>
      </c>
      <c r="C251" t="inlineStr">
        <is>
          <t>40000000</t>
        </is>
      </c>
      <c r="D251">
        <f>HYPERLINK("http://www.g2b.go.kr:8081/ep/co/fileDownload.do?fileTask=NOTIFY&amp;fileSeq=20210408686::00::1::1", "링크")</f>
        <v/>
      </c>
      <c r="E251">
        <f>HYPERLINK("http://www.g2b.go.kr:8081/ep/co/fileDownload.do?fileTask=NOTIFY&amp;fileSeq=20210408686::00::2::2", "링크")</f>
        <v/>
      </c>
      <c r="F251">
        <f>HYPERLINK("", "링크")</f>
        <v/>
      </c>
    </row>
    <row r="252">
      <c r="A252" t="inlineStr">
        <is>
          <t>2021-04-07 14:16:32</t>
        </is>
      </c>
      <c r="B252" t="inlineStr">
        <is>
          <t>[재공고] [긴급] 2021 게임더하기(GSP Plus) 서비스 운영 및 관리 위탁용역</t>
        </is>
      </c>
      <c r="C252" t="inlineStr">
        <is>
          <t>6406900000</t>
        </is>
      </c>
      <c r="D252">
        <f>HYPERLINK("http://www.g2b.go.kr:8081/ep/co/fileDownload.do?fileTask=NOTIFY&amp;fileSeq=20210410018::00::1::1", "링크")</f>
        <v/>
      </c>
      <c r="E252">
        <f>HYPERLINK("http://www.g2b.go.kr:8081/ep/co/fileDownload.do?fileTask=NOTIFY&amp;fileSeq=20210410018::00::2::2", "링크")</f>
        <v/>
      </c>
      <c r="F252">
        <f>HYPERLINK("", "링크")</f>
        <v/>
      </c>
    </row>
    <row r="253">
      <c r="A253" t="inlineStr">
        <is>
          <t>2021-04-13 09:03:30</t>
        </is>
      </c>
      <c r="B253" t="inlineStr">
        <is>
          <t>2021 충북글로벌게임센터 충북게임 아카데미 운영 용역</t>
        </is>
      </c>
      <c r="C253" t="inlineStr">
        <is>
          <t>150000000</t>
        </is>
      </c>
      <c r="D253">
        <f>HYPERLINK("http://www.g2b.go.kr:8081/ep/co/fileDownload.do?fileTask=NOTIFY&amp;fileSeq=20210418075::00::1::1", "링크")</f>
        <v/>
      </c>
      <c r="E253">
        <f>HYPERLINK("http://www.g2b.go.kr:8081/ep/co/fileDownload.do?fileTask=NOTIFY&amp;fileSeq=20210418075::00::2::2", "링크")</f>
        <v/>
      </c>
      <c r="F253">
        <f>HYPERLINK("", "링크")</f>
        <v/>
      </c>
    </row>
    <row r="254">
      <c r="A254" t="inlineStr">
        <is>
          <t>2021-04-14 11:22:36</t>
        </is>
      </c>
      <c r="B254" t="inlineStr">
        <is>
          <t>2021 전북 글로벌게임센터 인테리어 디자인 설계 및 시공</t>
        </is>
      </c>
      <c r="C254" t="inlineStr">
        <is>
          <t>156000000</t>
        </is>
      </c>
      <c r="D254">
        <f>HYPERLINK("http://www.g2b.go.kr:8081/ep/co/fileDownload.do?fileTask=NOTIFY&amp;fileSeq=20210420753::00::1::1", "링크")</f>
        <v/>
      </c>
      <c r="E254">
        <f>HYPERLINK("http://www.g2b.go.kr:8081/ep/co/fileDownload.do?fileTask=NOTIFY&amp;fileSeq=20210420753::00::2::2", "링크")</f>
        <v/>
      </c>
      <c r="F254">
        <f>HYPERLINK("", "링크")</f>
        <v/>
      </c>
    </row>
    <row r="255">
      <c r="A255" t="inlineStr">
        <is>
          <t>2021-04-19 15:20:26</t>
        </is>
      </c>
      <c r="B255" t="inlineStr">
        <is>
          <t>2021 전북글로벌게임센터 온·오프라인 채널 운영</t>
        </is>
      </c>
      <c r="C255" t="inlineStr">
        <is>
          <t>40000000</t>
        </is>
      </c>
      <c r="D255">
        <f>HYPERLINK("http://www.g2b.go.kr:8081/ep/co/fileDownload.do?fileTask=NOTIFY&amp;fileSeq=20210428437::00::1::1", "링크")</f>
        <v/>
      </c>
      <c r="E255">
        <f>HYPERLINK("http://www.g2b.go.kr:8081/ep/co/fileDownload.do?fileTask=NOTIFY&amp;fileSeq=20210428437::00::2::2", "링크")</f>
        <v/>
      </c>
      <c r="F255">
        <f>HYPERLINK("", "링크")</f>
        <v/>
      </c>
    </row>
    <row r="256">
      <c r="A256" t="inlineStr">
        <is>
          <t>2021-04-22 10:30:44</t>
        </is>
      </c>
      <c r="B256" t="inlineStr">
        <is>
          <t>충남글로벌게임센터 게임 자율선택 지원 운영</t>
        </is>
      </c>
      <c r="C256" t="inlineStr">
        <is>
          <t>680000000</t>
        </is>
      </c>
      <c r="D256">
        <f>HYPERLINK("http://www.g2b.go.kr:8081/ep/co/fileDownload.do?fileTask=NOTIFY&amp;fileSeq=20210434207::00::1::1", "링크")</f>
        <v/>
      </c>
      <c r="E256">
        <f>HYPERLINK("http://www.g2b.go.kr:8081/ep/co/fileDownload.do?fileTask=NOTIFY&amp;fileSeq=20210434207::00::2::2", "링크")</f>
        <v/>
      </c>
      <c r="F256">
        <f>HYPERLINK("", "링크")</f>
        <v/>
      </c>
    </row>
    <row r="257">
      <c r="A257" t="inlineStr">
        <is>
          <t>2021-04-22 16:42:05</t>
        </is>
      </c>
      <c r="B257" t="inlineStr">
        <is>
          <t>2021 Bu:Star 게임콘텐츠(인디) 제작지원 헬퍼 서비스 운영 용역</t>
        </is>
      </c>
      <c r="C257" t="inlineStr">
        <is>
          <t>300000000</t>
        </is>
      </c>
      <c r="D257">
        <f>HYPERLINK("http://www.g2b.go.kr:8081/ep/co/fileDownload.do?fileTask=NOTIFY&amp;fileSeq=20210435183::00::1::1", "링크")</f>
        <v/>
      </c>
      <c r="E257">
        <f>HYPERLINK("http://www.g2b.go.kr:8081/ep/co/fileDownload.do?fileTask=NOTIFY&amp;fileSeq=20210435183::00::2::2", "링크")</f>
        <v/>
      </c>
      <c r="F257">
        <f>HYPERLINK("", "링크")</f>
        <v/>
      </c>
    </row>
    <row r="258">
      <c r="A258" t="inlineStr">
        <is>
          <t>2021-04-23 18:06:33</t>
        </is>
      </c>
      <c r="B258" t="inlineStr">
        <is>
          <t>2021 전북 글로벌게임센터 게임콘텐츠 상용화 지원</t>
        </is>
      </c>
      <c r="C258" t="inlineStr">
        <is>
          <t>302849000</t>
        </is>
      </c>
      <c r="D258">
        <f>HYPERLINK("http://www.g2b.go.kr:8081/ep/co/fileDownload.do?fileTask=NOTIFY&amp;fileSeq=20210437384::00::1::1", "링크")</f>
        <v/>
      </c>
      <c r="E258">
        <f>HYPERLINK("", "링크")</f>
        <v/>
      </c>
      <c r="F258">
        <f>HYPERLINK("", "링크")</f>
        <v/>
      </c>
    </row>
    <row r="259">
      <c r="A259" t="inlineStr">
        <is>
          <t>2021-04-27 13:14:11</t>
        </is>
      </c>
      <c r="B259" t="inlineStr">
        <is>
          <t>모바일 기반 청렴 에듀게임 개발 사업</t>
        </is>
      </c>
      <c r="C259" t="inlineStr">
        <is>
          <t>100000000</t>
        </is>
      </c>
      <c r="D259">
        <f>HYPERLINK("http://www.g2b.go.kr:8081/ep/co/fileDownload.do?fileTask=NOTIFY&amp;fileSeq=20210440831::00::1::1", "링크")</f>
        <v/>
      </c>
      <c r="E259">
        <f>HYPERLINK("http://www.g2b.go.kr:8081/ep/co/fileDownload.do?fileTask=NOTIFY&amp;fileSeq=20210440831::00::2::2", "링크")</f>
        <v/>
      </c>
      <c r="F259">
        <f>HYPERLINK("", "링크")</f>
        <v/>
      </c>
    </row>
    <row r="260">
      <c r="A260" t="inlineStr">
        <is>
          <t>2021-04-28 15:17:18</t>
        </is>
      </c>
      <c r="B260" t="inlineStr">
        <is>
          <t>슬롯머신 게임그래픽 및 사운드 업그레이드 제작 용역</t>
        </is>
      </c>
      <c r="C260" t="inlineStr"/>
      <c r="D260">
        <f>HYPERLINK("", "링크")</f>
        <v/>
      </c>
      <c r="E260">
        <f>HYPERLINK("", "링크")</f>
        <v/>
      </c>
      <c r="F260">
        <f>HYPERLINK("", "링크")</f>
        <v/>
      </c>
    </row>
    <row r="261">
      <c r="A261" t="inlineStr">
        <is>
          <t>2021-05-12 09:37:57</t>
        </is>
      </c>
      <c r="B261" t="inlineStr">
        <is>
          <t>게임화 기반 사이버훈련 플랫폼 개발</t>
        </is>
      </c>
      <c r="C261" t="inlineStr">
        <is>
          <t>97830000</t>
        </is>
      </c>
      <c r="D261">
        <f>HYPERLINK("http://www.g2b.go.kr:8081/ep/co/fileDownload.do?fileTask=NOTIFY&amp;fileSeq=20210512819::00::1::1", "링크")</f>
        <v/>
      </c>
      <c r="E261">
        <f>HYPERLINK("http://www.g2b.go.kr:8081/ep/co/fileDownload.do?fileTask=NOTIFY&amp;fileSeq=20210512819::00::2::2", "링크")</f>
        <v/>
      </c>
      <c r="F261">
        <f>HYPERLINK("", "링크")</f>
        <v/>
      </c>
    </row>
    <row r="262">
      <c r="A262" t="inlineStr">
        <is>
          <t>2021-05-13 12:50:54</t>
        </is>
      </c>
      <c r="B262" t="inlineStr">
        <is>
          <t>『책열매』 연계를 위한 어휘학습 게임 개발</t>
        </is>
      </c>
      <c r="C262" t="inlineStr">
        <is>
          <t>150000000</t>
        </is>
      </c>
      <c r="D262">
        <f>HYPERLINK("http://www.g2b.go.kr:8081/ep/co/fileDownload.do?fileTask=NOTIFY&amp;fileSeq=20210515242::00::1::1", "링크")</f>
        <v/>
      </c>
      <c r="E262">
        <f>HYPERLINK("http://www.g2b.go.kr:8081/ep/co/fileDownload.do?fileTask=NOTIFY&amp;fileSeq=20210515242::00::1::2", "링크")</f>
        <v/>
      </c>
      <c r="F262">
        <f>HYPERLINK("http://www.g2b.go.kr:8081/ep/co/fileDownload.do?fileTask=NOTIFY&amp;fileSeq=20210515242::00::1::3", "링크")</f>
        <v/>
      </c>
    </row>
    <row r="263">
      <c r="A263" t="inlineStr">
        <is>
          <t>2021-05-13 17:46:15</t>
        </is>
      </c>
      <c r="B263" t="inlineStr">
        <is>
          <t>2021 Bu:Star 게임콘텐츠(인디) 제작지원 헬퍼 서비스 운영 용역</t>
        </is>
      </c>
      <c r="C263" t="inlineStr">
        <is>
          <t>300000000</t>
        </is>
      </c>
      <c r="D263">
        <f>HYPERLINK("http://www.g2b.go.kr:8081/ep/co/fileDownload.do?fileTask=NOTIFY&amp;fileSeq=20210516073::00::1::1", "링크")</f>
        <v/>
      </c>
      <c r="E263">
        <f>HYPERLINK("http://www.g2b.go.kr:8081/ep/co/fileDownload.do?fileTask=NOTIFY&amp;fileSeq=20210516073::00::2::2", "링크")</f>
        <v/>
      </c>
      <c r="F263">
        <f>HYPERLINK("http://www.g2b.go.kr:8081/ep/co/fileDownload.do?fileTask=NOTIFY&amp;fileSeq=20210516073::00::2::3", "링크")</f>
        <v/>
      </c>
    </row>
    <row r="264">
      <c r="A264" t="inlineStr">
        <is>
          <t>2021-05-14 18:07:19</t>
        </is>
      </c>
      <c r="B264" t="inlineStr">
        <is>
          <t>2021년 슬롯머신 게임그래픽, 사운드 등 제작 용역(긴급)</t>
        </is>
      </c>
      <c r="C264" t="inlineStr"/>
      <c r="D264">
        <f>HYPERLINK("", "링크")</f>
        <v/>
      </c>
      <c r="E264">
        <f>HYPERLINK("", "링크")</f>
        <v/>
      </c>
      <c r="F264">
        <f>HYPERLINK("", "링크")</f>
        <v/>
      </c>
    </row>
    <row r="265">
      <c r="A265" t="inlineStr">
        <is>
          <t>2021-05-18 13:29:03</t>
        </is>
      </c>
      <c r="B265" t="inlineStr">
        <is>
          <t>불법게임물 자동화 검색 시스템 프로그램 제작</t>
        </is>
      </c>
      <c r="C265" t="inlineStr">
        <is>
          <t>69600000</t>
        </is>
      </c>
      <c r="D265">
        <f>HYPERLINK("http://www.g2b.go.kr:8081/ep/co/fileDownload.do?fileTask=NOTIFY&amp;fileSeq=20210521886::00::1::1", "링크")</f>
        <v/>
      </c>
      <c r="E265">
        <f>HYPERLINK("http://www.g2b.go.kr:8081/ep/co/fileDownload.do?fileTask=NOTIFY&amp;fileSeq=20210521886::00::2::2", "링크")</f>
        <v/>
      </c>
      <c r="F265">
        <f>HYPERLINK("", "링크")</f>
        <v/>
      </c>
    </row>
    <row r="266">
      <c r="A266" t="inlineStr">
        <is>
          <t>2021-05-18 15:43:55</t>
        </is>
      </c>
      <c r="B266" t="inlineStr">
        <is>
          <t>2021년 전남글로벌게임센터 게임 엑셀러레이팅 운영 용역</t>
        </is>
      </c>
      <c r="C266" t="inlineStr">
        <is>
          <t>93631240</t>
        </is>
      </c>
      <c r="D266">
        <f>HYPERLINK("http://www.g2b.go.kr:8081/ep/co/fileDownload.do?fileTask=NOTIFY&amp;fileSeq=20210519467::00::1::1", "링크")</f>
        <v/>
      </c>
      <c r="E266">
        <f>HYPERLINK("", "링크")</f>
        <v/>
      </c>
      <c r="F266">
        <f>HYPERLINK("", "링크")</f>
        <v/>
      </c>
    </row>
    <row r="267">
      <c r="A267" t="inlineStr">
        <is>
          <t>2021-05-20 09:01:20</t>
        </is>
      </c>
      <c r="B267" t="inlineStr">
        <is>
          <t>경북 게임 사전 제작지원 기획 및 운영 용역</t>
        </is>
      </c>
      <c r="C267" t="inlineStr">
        <is>
          <t>99444570</t>
        </is>
      </c>
      <c r="D267">
        <f>HYPERLINK("http://www.g2b.go.kr:8081/ep/co/fileDownload.do?fileTask=NOTIFY&amp;fileSeq=20210523526::00::1::1", "링크")</f>
        <v/>
      </c>
      <c r="E267">
        <f>HYPERLINK("http://www.g2b.go.kr:8081/ep/co/fileDownload.do?fileTask=NOTIFY&amp;fileSeq=20210523526::00::2::2", "링크")</f>
        <v/>
      </c>
      <c r="F267">
        <f>HYPERLINK("", "링크")</f>
        <v/>
      </c>
    </row>
    <row r="268">
      <c r="A268" t="inlineStr">
        <is>
          <t>2021-05-20 10:09:33</t>
        </is>
      </c>
      <c r="B268" t="inlineStr">
        <is>
          <t>2021년 게임문화축제 개최 위탁용역</t>
        </is>
      </c>
      <c r="C268" t="inlineStr">
        <is>
          <t>800000000</t>
        </is>
      </c>
      <c r="D268">
        <f>HYPERLINK("http://www.g2b.go.kr:8081/ep/co/fileDownload.do?fileTask=NOTIFY&amp;fileSeq=20210523731::00::1::1", "링크")</f>
        <v/>
      </c>
      <c r="E268">
        <f>HYPERLINK("http://www.g2b.go.kr:8081/ep/co/fileDownload.do?fileTask=NOTIFY&amp;fileSeq=20210523731::00::2::2", "링크")</f>
        <v/>
      </c>
      <c r="F268">
        <f>HYPERLINK("", "링크")</f>
        <v/>
      </c>
    </row>
    <row r="269">
      <c r="A269" t="inlineStr">
        <is>
          <t>2021-05-20 17:31:06</t>
        </is>
      </c>
      <c r="B269" t="inlineStr">
        <is>
          <t>2021년 대구글로벌게임센터 게임 콘텐츠 글로벌 확산 지원 용역</t>
        </is>
      </c>
      <c r="C269" t="inlineStr">
        <is>
          <t>359516870</t>
        </is>
      </c>
      <c r="D269">
        <f>HYPERLINK("http://www.g2b.go.kr:8081/ep/co/fileDownload.do?fileTask=NOTIFY&amp;fileSeq=20210523692::00::1::1", "링크")</f>
        <v/>
      </c>
      <c r="E269">
        <f>HYPERLINK("", "링크")</f>
        <v/>
      </c>
      <c r="F269">
        <f>HYPERLINK("", "링크")</f>
        <v/>
      </c>
    </row>
    <row r="270">
      <c r="A270" t="inlineStr">
        <is>
          <t>2021-05-25 09:00:48</t>
        </is>
      </c>
      <c r="B270" t="inlineStr">
        <is>
          <t>2021 게임콘텐츠 글로벌 런칭 프로젝트 2.0 운영 용역</t>
        </is>
      </c>
      <c r="C270" t="inlineStr">
        <is>
          <t>198000000</t>
        </is>
      </c>
      <c r="D270">
        <f>HYPERLINK("http://www.g2b.go.kr:8081/ep/co/fileDownload.do?fileTask=NOTIFY&amp;fileSeq=20210529814::00::1::1", "링크")</f>
        <v/>
      </c>
      <c r="E270">
        <f>HYPERLINK("http://www.g2b.go.kr:8081/ep/co/fileDownload.do?fileTask=NOTIFY&amp;fileSeq=20210529814::00::2::2", "링크")</f>
        <v/>
      </c>
      <c r="F270">
        <f>HYPERLINK("http://www.g2b.go.kr:8081/ep/co/fileDownload.do?fileTask=NOTIFY&amp;fileSeq=20210529814::00::2::3", "링크")</f>
        <v/>
      </c>
    </row>
    <row r="271">
      <c r="A271" t="inlineStr">
        <is>
          <t>2021-05-26 10:53:18</t>
        </is>
      </c>
      <c r="B271" t="inlineStr">
        <is>
          <t>『책열매』 연계를 위한 어휘학습 게임 개발</t>
        </is>
      </c>
      <c r="C271" t="inlineStr">
        <is>
          <t>150000000</t>
        </is>
      </c>
      <c r="D271">
        <f>HYPERLINK("http://www.g2b.go.kr:8081/ep/co/fileDownload.do?fileTask=NOTIFY&amp;fileSeq=20210532190::00::1::1", "링크")</f>
        <v/>
      </c>
      <c r="E271">
        <f>HYPERLINK("http://www.g2b.go.kr:8081/ep/co/fileDownload.do?fileTask=NOTIFY&amp;fileSeq=20210532190::00::1::2", "링크")</f>
        <v/>
      </c>
      <c r="F271">
        <f>HYPERLINK("http://www.g2b.go.kr:8081/ep/co/fileDownload.do?fileTask=NOTIFY&amp;fileSeq=20210532190::00::1::3", "링크")</f>
        <v/>
      </c>
    </row>
    <row r="272">
      <c r="A272" t="inlineStr">
        <is>
          <t>2021-05-26 16:52:48</t>
        </is>
      </c>
      <c r="B272" t="inlineStr">
        <is>
          <t>게임 문화 콘텐츠 제작 및 배포</t>
        </is>
      </c>
      <c r="C272" t="inlineStr">
        <is>
          <t>195000000</t>
        </is>
      </c>
      <c r="D272">
        <f>HYPERLINK("http://www.g2b.go.kr:8081/ep/co/fileDownload.do?fileTask=NOTIFY&amp;fileSeq=20210533223::00::1::1", "링크")</f>
        <v/>
      </c>
      <c r="E272">
        <f>HYPERLINK("http://www.g2b.go.kr:8081/ep/co/fileDownload.do?fileTask=NOTIFY&amp;fileSeq=20210533223::00::2::2", "링크")</f>
        <v/>
      </c>
      <c r="F272">
        <f>HYPERLINK("", "링크")</f>
        <v/>
      </c>
    </row>
    <row r="273">
      <c r="A273" t="inlineStr">
        <is>
          <t>2021-05-28 09:26:51</t>
        </is>
      </c>
      <c r="B273" t="inlineStr">
        <is>
          <t>충남글로벌게임센터 게임 자율선택 지원 운영</t>
        </is>
      </c>
      <c r="C273" t="inlineStr">
        <is>
          <t>680000000</t>
        </is>
      </c>
      <c r="D273">
        <f>HYPERLINK("http://www.g2b.go.kr:8081/ep/co/fileDownload.do?fileTask=NOTIFY&amp;fileSeq=20210535719::00::1::1", "링크")</f>
        <v/>
      </c>
      <c r="E273">
        <f>HYPERLINK("http://www.g2b.go.kr:8081/ep/co/fileDownload.do?fileTask=NOTIFY&amp;fileSeq=20210535719::00::2::2", "링크")</f>
        <v/>
      </c>
      <c r="F273">
        <f>HYPERLINK("", "링크")</f>
        <v/>
      </c>
    </row>
    <row r="274">
      <c r="A274" t="inlineStr">
        <is>
          <t>2021-05-28 16:33:50</t>
        </is>
      </c>
      <c r="B274" t="inlineStr">
        <is>
          <t>2021년 전남글로벌게임센터 게임 문화행사 운영 용역</t>
        </is>
      </c>
      <c r="C274" t="inlineStr">
        <is>
          <t>70472060</t>
        </is>
      </c>
      <c r="D274">
        <f>HYPERLINK("http://www.g2b.go.kr:8081/ep/co/fileDownload.do?fileTask=NOTIFY&amp;fileSeq=20210536580::00::1::1", "링크")</f>
        <v/>
      </c>
      <c r="E274">
        <f>HYPERLINK("", "링크")</f>
        <v/>
      </c>
      <c r="F274">
        <f>HYPERLINK("", "링크")</f>
        <v/>
      </c>
    </row>
    <row r="275">
      <c r="A275" t="inlineStr">
        <is>
          <t>2021-05-03 00:00:00</t>
        </is>
      </c>
      <c r="B275" t="inlineStr">
        <is>
          <t>게임 에이전트 행동 시각화 도구 인터페이스 개발</t>
        </is>
      </c>
      <c r="C275" t="inlineStr"/>
      <c r="D275">
        <f>HYPERLINK("", "링크")</f>
        <v/>
      </c>
      <c r="E275">
        <f>HYPERLINK("", "링크")</f>
        <v/>
      </c>
      <c r="F275">
        <f>HYPERLINK("", "링크")</f>
        <v/>
      </c>
    </row>
    <row r="276">
      <c r="A276" t="inlineStr">
        <is>
          <t>2021-01-25 00:00:00</t>
        </is>
      </c>
      <c r="B276" t="inlineStr">
        <is>
          <t>'21년 워게임연동체계(KSIMS)  유지보수 용역</t>
        </is>
      </c>
      <c r="C276" t="inlineStr">
        <is>
          <t>449245090</t>
        </is>
      </c>
      <c r="D276">
        <f>HYPERLINK("", "링크")</f>
        <v/>
      </c>
      <c r="E276">
        <f>HYPERLINK("", "링크")</f>
        <v/>
      </c>
      <c r="F276">
        <f>HYPERLINK("", "링크")</f>
        <v/>
      </c>
    </row>
    <row r="277">
      <c r="A277" t="inlineStr">
        <is>
          <t>2020-01-07 18:01:20</t>
        </is>
      </c>
      <c r="B277" t="inlineStr">
        <is>
          <t>2020년 불법 게임물 수거운송 대행 용역</t>
        </is>
      </c>
      <c r="C277" t="inlineStr">
        <is>
          <t>28953140</t>
        </is>
      </c>
      <c r="D277">
        <f>HYPERLINK("http://www.g2b.go.kr:8081/ep/co/fileDownload.do?fileTask=NOTIFY&amp;fileSeq=20200104472::00::1::1", "링크")</f>
        <v/>
      </c>
      <c r="E277">
        <f>HYPERLINK("http://www.g2b.go.kr:8081/ep/co/fileDownload.do?fileTask=NOTIFY&amp;fileSeq=20200104472::00::2::2", "링크")</f>
        <v/>
      </c>
      <c r="F277">
        <f>HYPERLINK("", "링크")</f>
        <v/>
      </c>
    </row>
    <row r="278">
      <c r="A278" t="inlineStr">
        <is>
          <t>2020-01-14 13:46:00</t>
        </is>
      </c>
      <c r="B278" t="inlineStr">
        <is>
          <t>2020년 자체등급분류 게임물 모니터링단 위탁 운영</t>
        </is>
      </c>
      <c r="C278" t="inlineStr">
        <is>
          <t>1662133000</t>
        </is>
      </c>
      <c r="D278">
        <f>HYPERLINK("http://www.g2b.go.kr:8081/ep/co/fileDownload.do?fileTask=NOTIFY&amp;fileSeq=20200109533::00::1::1", "링크")</f>
        <v/>
      </c>
      <c r="E278">
        <f>HYPERLINK("", "링크")</f>
        <v/>
      </c>
      <c r="F278">
        <f>HYPERLINK("", "링크")</f>
        <v/>
      </c>
    </row>
    <row r="279">
      <c r="A279" t="inlineStr">
        <is>
          <t>2020-03-04 11:12:18</t>
        </is>
      </c>
      <c r="B279" t="inlineStr">
        <is>
          <t>판교역권 게임·콘텐츠 문화특구 기본계획 수립 및 지정 실행계획 용역(협상에 의한 계약)</t>
        </is>
      </c>
      <c r="C279" t="inlineStr">
        <is>
          <t>70000000</t>
        </is>
      </c>
      <c r="D279">
        <f>HYPERLINK("http://www.g2b.go.kr:8081/ep/co/fileDownload.do?fileTask=NOTIFY&amp;fileSeq=20200306155::00::1::1", "링크")</f>
        <v/>
      </c>
      <c r="E279">
        <f>HYPERLINK("http://www.g2b.go.kr:8081/ep/co/fileDownload.do?fileTask=NOTIFY&amp;fileSeq=20200306155::00::2::2", "링크")</f>
        <v/>
      </c>
      <c r="F279">
        <f>HYPERLINK("http://www.g2b.go.kr:8081/ep/co/fileDownload.do?fileTask=NOTIFY&amp;fileSeq=20200306155::00::2::3", "링크")</f>
        <v/>
      </c>
    </row>
    <row r="280">
      <c r="A280" t="inlineStr">
        <is>
          <t>2020-03-05 07:54:40</t>
        </is>
      </c>
      <c r="B280" t="inlineStr">
        <is>
          <t>2020 게임물 전문지도사 운영 위탁사업</t>
        </is>
      </c>
      <c r="C280" t="inlineStr">
        <is>
          <t>93184010</t>
        </is>
      </c>
      <c r="D280">
        <f>HYPERLINK("http://www.g2b.go.kr:8081/ep/co/fileDownload.do?fileTask=NOTIFY&amp;fileSeq=20200300031::00::1::1", "링크")</f>
        <v/>
      </c>
      <c r="E280">
        <f>HYPERLINK("", "링크")</f>
        <v/>
      </c>
      <c r="F280">
        <f>HYPERLINK("", "링크")</f>
        <v/>
      </c>
    </row>
    <row r="281">
      <c r="A281" t="inlineStr">
        <is>
          <t>2020-03-09 09:29:09</t>
        </is>
      </c>
      <c r="B281" t="inlineStr">
        <is>
          <t>2020년 찾아가는 게임문화교실 운영 위탁용역</t>
        </is>
      </c>
      <c r="C281" t="inlineStr">
        <is>
          <t>470000000</t>
        </is>
      </c>
      <c r="D281">
        <f>HYPERLINK("http://www.g2b.go.kr:8081/ep/co/fileDownload.do?fileTask=NOTIFY&amp;fileSeq=20200313493::00::1::1", "링크")</f>
        <v/>
      </c>
      <c r="E281">
        <f>HYPERLINK("http://www.g2b.go.kr:8081/ep/co/fileDownload.do?fileTask=NOTIFY&amp;fileSeq=20200313493::00::2::2", "링크")</f>
        <v/>
      </c>
      <c r="F281">
        <f>HYPERLINK("", "링크")</f>
        <v/>
      </c>
    </row>
    <row r="282">
      <c r="A282" t="inlineStr">
        <is>
          <t>2020-03-09 14:18:18</t>
        </is>
      </c>
      <c r="B282" t="inlineStr">
        <is>
          <t>2020 게임 해외마켓 한국공동관 및 상담공간 운영 위탁용역</t>
        </is>
      </c>
      <c r="C282" t="inlineStr">
        <is>
          <t>1020000000</t>
        </is>
      </c>
      <c r="D282">
        <f>HYPERLINK("http://www.g2b.go.kr:8081/ep/co/fileDownload.do?fileTask=NOTIFY&amp;fileSeq=20200314489::00::1::1", "링크")</f>
        <v/>
      </c>
      <c r="E282">
        <f>HYPERLINK("http://www.g2b.go.kr:8081/ep/co/fileDownload.do?fileTask=NOTIFY&amp;fileSeq=20200314489::00::2::2", "링크")</f>
        <v/>
      </c>
      <c r="F282">
        <f>HYPERLINK("", "링크")</f>
        <v/>
      </c>
    </row>
    <row r="283">
      <c r="A283" t="inlineStr">
        <is>
          <t>2020-04-07 17:49:02</t>
        </is>
      </c>
      <c r="B283" t="inlineStr">
        <is>
          <t>[취소공고]  2020 게임 해외마켓 한국공동관 및 상담공간 운영 위탁용역</t>
        </is>
      </c>
      <c r="C283" t="inlineStr">
        <is>
          <t>1020000000</t>
        </is>
      </c>
      <c r="D283">
        <f>HYPERLINK("http://www.g2b.go.kr:8081/ep/co/fileDownload.do?fileTask=NOTIFY&amp;fileSeq=20200314489::01::1::1", "링크")</f>
        <v/>
      </c>
      <c r="E283">
        <f>HYPERLINK("http://www.g2b.go.kr:8081/ep/co/fileDownload.do?fileTask=NOTIFY&amp;fileSeq=20200314489::01::1::2", "링크")</f>
        <v/>
      </c>
      <c r="F283">
        <f>HYPERLINK("", "링크")</f>
        <v/>
      </c>
    </row>
    <row r="284">
      <c r="A284" t="inlineStr">
        <is>
          <t>2020-03-17 14:48:27</t>
        </is>
      </c>
      <c r="B284" t="inlineStr">
        <is>
          <t>판교역권 게임·콘텐츠 문화특구 기본계획 수립 및 지정 실행계획 용역(협상에 의한 계약)</t>
        </is>
      </c>
      <c r="C284" t="inlineStr">
        <is>
          <t>70000000</t>
        </is>
      </c>
      <c r="D284">
        <f>HYPERLINK("http://www.g2b.go.kr:8081/ep/co/fileDownload.do?fileTask=NOTIFY&amp;fileSeq=20200331162::00::1::1", "링크")</f>
        <v/>
      </c>
      <c r="E284">
        <f>HYPERLINK("http://www.g2b.go.kr:8081/ep/co/fileDownload.do?fileTask=NOTIFY&amp;fileSeq=20200331162::00::2::2", "링크")</f>
        <v/>
      </c>
      <c r="F284">
        <f>HYPERLINK("http://www.g2b.go.kr:8081/ep/co/fileDownload.do?fileTask=NOTIFY&amp;fileSeq=20200331162::00::2::3", "링크")</f>
        <v/>
      </c>
    </row>
    <row r="285">
      <c r="A285" t="inlineStr">
        <is>
          <t>2020-03-18 14:37:40</t>
        </is>
      </c>
      <c r="B285" t="inlineStr">
        <is>
          <t>2020 게임물 전문지도사 운영 위탁사업</t>
        </is>
      </c>
      <c r="C285" t="inlineStr">
        <is>
          <t>93184010</t>
        </is>
      </c>
      <c r="D285">
        <f>HYPERLINK("http://www.g2b.go.kr:8081/ep/co/fileDownload.do?fileTask=NOTIFY&amp;fileSeq=20200333635::00::1::1", "링크")</f>
        <v/>
      </c>
      <c r="E285">
        <f>HYPERLINK("", "링크")</f>
        <v/>
      </c>
      <c r="F285">
        <f>HYPERLINK("", "링크")</f>
        <v/>
      </c>
    </row>
    <row r="286">
      <c r="A286" t="inlineStr">
        <is>
          <t>2020-03-19 08:51:53</t>
        </is>
      </c>
      <c r="B286" t="inlineStr">
        <is>
          <t>2020대한민국 청소년 게임잼 개최 위탁용역</t>
        </is>
      </c>
      <c r="C286" t="inlineStr">
        <is>
          <t>80000000</t>
        </is>
      </c>
      <c r="D286">
        <f>HYPERLINK("http://www.g2b.go.kr:8081/ep/co/fileDownload.do?fileTask=NOTIFY&amp;fileSeq=20200335423::00::1::1", "링크")</f>
        <v/>
      </c>
      <c r="E286">
        <f>HYPERLINK("http://www.g2b.go.kr:8081/ep/co/fileDownload.do?fileTask=NOTIFY&amp;fileSeq=20200335423::00::2::2", "링크")</f>
        <v/>
      </c>
      <c r="F286">
        <f>HYPERLINK("", "링크")</f>
        <v/>
      </c>
    </row>
    <row r="287">
      <c r="A287" t="inlineStr">
        <is>
          <t>2020-03-20 13:38:18</t>
        </is>
      </c>
      <c r="B287" t="inlineStr">
        <is>
          <t>2020 경기게임아카데미 서브프로그램 운영</t>
        </is>
      </c>
      <c r="C287" t="inlineStr">
        <is>
          <t>115100000</t>
        </is>
      </c>
      <c r="D287">
        <f>HYPERLINK("http://www.g2b.go.kr:8081/ep/co/fileDownload.do?fileTask=NOTIFY&amp;fileSeq=20200338756::00::1::1", "링크")</f>
        <v/>
      </c>
      <c r="E287">
        <f>HYPERLINK("http://www.g2b.go.kr:8081/ep/co/fileDownload.do?fileTask=NOTIFY&amp;fileSeq=20200338756::00::2::2", "링크")</f>
        <v/>
      </c>
      <c r="F287">
        <f>HYPERLINK("http://www.g2b.go.kr:8081/ep/co/fileDownload.do?fileTask=NOTIFY&amp;fileSeq=20200338756::00::2::3", "링크")</f>
        <v/>
      </c>
    </row>
    <row r="288">
      <c r="A288" t="inlineStr">
        <is>
          <t>2020-03-23 09:12:25</t>
        </is>
      </c>
      <c r="B288" t="inlineStr">
        <is>
          <t>게임문화 창작콘텐츠 공모전 운영 및 캠페인</t>
        </is>
      </c>
      <c r="C288" t="inlineStr">
        <is>
          <t>261000000</t>
        </is>
      </c>
      <c r="D288">
        <f>HYPERLINK("http://www.g2b.go.kr:8081/ep/co/fileDownload.do?fileTask=NOTIFY&amp;fileSeq=20200340553::00::1::1", "링크")</f>
        <v/>
      </c>
      <c r="E288">
        <f>HYPERLINK("http://www.g2b.go.kr:8081/ep/co/fileDownload.do?fileTask=NOTIFY&amp;fileSeq=20200340553::00::2::2", "링크")</f>
        <v/>
      </c>
      <c r="F288">
        <f>HYPERLINK("", "링크")</f>
        <v/>
      </c>
    </row>
    <row r="289">
      <c r="A289" t="inlineStr">
        <is>
          <t>2020-03-24 09:01:57</t>
        </is>
      </c>
      <c r="B289" t="inlineStr">
        <is>
          <t>2020 게임기업자율선택지원 사업 플랫폼 구축 위탁용역</t>
        </is>
      </c>
      <c r="C289" t="inlineStr">
        <is>
          <t>497000000</t>
        </is>
      </c>
      <c r="D289">
        <f>HYPERLINK("http://www.g2b.go.kr:8081/ep/co/fileDownload.do?fileTask=NOTIFY&amp;fileSeq=20200343267::00::1::1", "링크")</f>
        <v/>
      </c>
      <c r="E289">
        <f>HYPERLINK("http://www.g2b.go.kr:8081/ep/co/fileDownload.do?fileTask=NOTIFY&amp;fileSeq=20200343267::00::2::2", "링크")</f>
        <v/>
      </c>
      <c r="F289">
        <f>HYPERLINK("", "링크")</f>
        <v/>
      </c>
    </row>
    <row r="290">
      <c r="A290" t="inlineStr">
        <is>
          <t>2020-03-25 09:00:11</t>
        </is>
      </c>
      <c r="B290" t="inlineStr">
        <is>
          <t>글로벌게임허브센터 모바일ㆍVR게임 테스트베드 운영 위탁용역</t>
        </is>
      </c>
      <c r="C290" t="inlineStr">
        <is>
          <t>638700000</t>
        </is>
      </c>
      <c r="D290">
        <f>HYPERLINK("http://www.g2b.go.kr:8081/ep/co/fileDownload.do?fileTask=NOTIFY&amp;fileSeq=20200345816::00::1::1", "링크")</f>
        <v/>
      </c>
      <c r="E290">
        <f>HYPERLINK("http://www.g2b.go.kr:8081/ep/co/fileDownload.do?fileTask=NOTIFY&amp;fileSeq=20200345816::00::2::2", "링크")</f>
        <v/>
      </c>
      <c r="F290">
        <f>HYPERLINK("", "링크")</f>
        <v/>
      </c>
    </row>
    <row r="291">
      <c r="A291" t="inlineStr">
        <is>
          <t>2020-03-25 16:05:39</t>
        </is>
      </c>
      <c r="B291" t="inlineStr">
        <is>
          <t>한국게임과학고등학교 본관 및 기숙사 내진성능평가 용역(비선형)</t>
        </is>
      </c>
      <c r="C291" t="inlineStr">
        <is>
          <t>40687000</t>
        </is>
      </c>
      <c r="D291">
        <f>HYPERLINK("http://www.g2b.go.kr:8081/ep/co/fileDownload.do?fileTask=NOTIFY&amp;fileSeq=20200347120::00::1::1", "링크")</f>
        <v/>
      </c>
      <c r="E291">
        <f>HYPERLINK("http://www.g2b.go.kr:8081/ep/co/fileDownload.do?fileTask=NOTIFY&amp;fileSeq=20200347120::00::2::2", "링크")</f>
        <v/>
      </c>
      <c r="F291">
        <f>HYPERLINK("", "링크")</f>
        <v/>
      </c>
    </row>
    <row r="292">
      <c r="A292" t="inlineStr">
        <is>
          <t>2020-03-25 17:19:04</t>
        </is>
      </c>
      <c r="B292" t="inlineStr">
        <is>
          <t>한국게임과학고등학교 본관 및 기숙사 내진성능평가 용역(비선형)</t>
        </is>
      </c>
      <c r="C292" t="inlineStr">
        <is>
          <t>40687000</t>
        </is>
      </c>
      <c r="D292">
        <f>HYPERLINK("http://www.g2b.go.kr:8081/ep/co/fileDownload.do?fileTask=NOTIFY&amp;fileSeq=20200347120::01::1::1", "링크")</f>
        <v/>
      </c>
      <c r="E292">
        <f>HYPERLINK("http://www.g2b.go.kr:8081/ep/co/fileDownload.do?fileTask=NOTIFY&amp;fileSeq=20200347120::01::2::2", "링크")</f>
        <v/>
      </c>
      <c r="F292">
        <f>HYPERLINK("", "링크")</f>
        <v/>
      </c>
    </row>
    <row r="293">
      <c r="A293" t="inlineStr">
        <is>
          <t>2020-03-30 10:20:30</t>
        </is>
      </c>
      <c r="B293" t="inlineStr">
        <is>
          <t>지역기반 게임산업육성사업 중장기 운영 방안 수립 위탁용역</t>
        </is>
      </c>
      <c r="C293" t="inlineStr">
        <is>
          <t>100000000</t>
        </is>
      </c>
      <c r="D293">
        <f>HYPERLINK("http://www.g2b.go.kr:8081/ep/co/fileDownload.do?fileTask=NOTIFY&amp;fileSeq=20200353251::00::1::1", "링크")</f>
        <v/>
      </c>
      <c r="E293">
        <f>HYPERLINK("http://www.g2b.go.kr:8081/ep/co/fileDownload.do?fileTask=NOTIFY&amp;fileSeq=20200353251::00::2::2", "링크")</f>
        <v/>
      </c>
      <c r="F293">
        <f>HYPERLINK("", "링크")</f>
        <v/>
      </c>
    </row>
    <row r="294">
      <c r="A294" t="inlineStr">
        <is>
          <t>2020-04-06 08:35:44</t>
        </is>
      </c>
      <c r="B294" t="inlineStr">
        <is>
          <t>2020년 게임문화포럼 운영 위탁용역</t>
        </is>
      </c>
      <c r="C294" t="inlineStr">
        <is>
          <t>100000000</t>
        </is>
      </c>
      <c r="D294">
        <f>HYPERLINK("http://www.g2b.go.kr:8081/ep/co/fileDownload.do?fileTask=NOTIFY&amp;fileSeq=20200406863::00::1::1", "링크")</f>
        <v/>
      </c>
      <c r="E294">
        <f>HYPERLINK("http://www.g2b.go.kr:8081/ep/co/fileDownload.do?fileTask=NOTIFY&amp;fileSeq=20200406863::00::2::2", "링크")</f>
        <v/>
      </c>
      <c r="F294">
        <f>HYPERLINK("", "링크")</f>
        <v/>
      </c>
    </row>
    <row r="295">
      <c r="A295" t="inlineStr">
        <is>
          <t>2020-04-10 09:45:53</t>
        </is>
      </c>
      <c r="B295" t="inlineStr">
        <is>
          <t>2020 충북글로벌게임센터 충북 게임아카데미 위탁 용역 제안 공모 입찰</t>
        </is>
      </c>
      <c r="C295" t="inlineStr">
        <is>
          <t>100000000</t>
        </is>
      </c>
      <c r="D295">
        <f>HYPERLINK("http://www.g2b.go.kr:8081/ep/co/fileDownload.do?fileTask=NOTIFY&amp;fileSeq=20200416523::00::1::1", "링크")</f>
        <v/>
      </c>
      <c r="E295">
        <f>HYPERLINK("http://www.g2b.go.kr:8081/ep/co/fileDownload.do?fileTask=NOTIFY&amp;fileSeq=20200416523::00::2::2", "링크")</f>
        <v/>
      </c>
      <c r="F295">
        <f>HYPERLINK("", "링크")</f>
        <v/>
      </c>
    </row>
    <row r="296">
      <c r="A296" t="inlineStr">
        <is>
          <t>2020-04-14 10:09:49</t>
        </is>
      </c>
      <c r="B296" t="inlineStr">
        <is>
          <t>2020 게임물 전문지도사 운영 위탁사업</t>
        </is>
      </c>
      <c r="C296" t="inlineStr">
        <is>
          <t>93184010</t>
        </is>
      </c>
      <c r="D296">
        <f>HYPERLINK("", "링크")</f>
        <v/>
      </c>
      <c r="E296">
        <f>HYPERLINK("", "링크")</f>
        <v/>
      </c>
      <c r="F296">
        <f>HYPERLINK("", "링크")</f>
        <v/>
      </c>
    </row>
    <row r="297">
      <c r="A297" t="inlineStr">
        <is>
          <t>2020-04-16 07:59:07</t>
        </is>
      </c>
      <c r="B297" t="inlineStr">
        <is>
          <t>2020 게임콘텐츠 글로벌 런칭 프로젝트 운영 용역</t>
        </is>
      </c>
      <c r="C297" t="inlineStr">
        <is>
          <t>400000000</t>
        </is>
      </c>
      <c r="D297">
        <f>HYPERLINK("http://www.g2b.go.kr:8081/ep/co/fileDownload.do?fileTask=NOTIFY&amp;fileSeq=20200423290::00::1::1", "링크")</f>
        <v/>
      </c>
      <c r="E297">
        <f>HYPERLINK("http://www.g2b.go.kr:8081/ep/co/fileDownload.do?fileTask=NOTIFY&amp;fileSeq=20200423290::00::2::2", "링크")</f>
        <v/>
      </c>
      <c r="F297">
        <f>HYPERLINK("", "링크")</f>
        <v/>
      </c>
    </row>
    <row r="298">
      <c r="A298" t="inlineStr">
        <is>
          <t>2020-04-17 07:59:28</t>
        </is>
      </c>
      <c r="B298" t="inlineStr">
        <is>
          <t>2020 게임콘텐츠 QA 패키지 지원사업 운영 용역</t>
        </is>
      </c>
      <c r="C298" t="inlineStr">
        <is>
          <t>200000000</t>
        </is>
      </c>
      <c r="D298">
        <f>HYPERLINK("http://www.g2b.go.kr:8081/ep/co/fileDownload.do?fileTask=NOTIFY&amp;fileSeq=20200425336::00::1::1", "링크")</f>
        <v/>
      </c>
      <c r="E298">
        <f>HYPERLINK("http://www.g2b.go.kr:8081/ep/co/fileDownload.do?fileTask=NOTIFY&amp;fileSeq=20200425336::00::2::2", "링크")</f>
        <v/>
      </c>
      <c r="F298">
        <f>HYPERLINK("", "링크")</f>
        <v/>
      </c>
    </row>
    <row r="299">
      <c r="A299" t="inlineStr">
        <is>
          <t>2020-04-22 16:04:57</t>
        </is>
      </c>
      <c r="B299" t="inlineStr">
        <is>
          <t>2020년도 전남글로벌게임센터 스타트업 엑셀러레이팅 운영 용역</t>
        </is>
      </c>
      <c r="C299" t="inlineStr">
        <is>
          <t>82949000</t>
        </is>
      </c>
      <c r="D299">
        <f>HYPERLINK("http://www.g2b.go.kr:8081/ep/co/fileDownload.do?fileTask=NOTIFY&amp;fileSeq=20200433039::00::1::1", "링크")</f>
        <v/>
      </c>
      <c r="E299">
        <f>HYPERLINK("http://www.g2b.go.kr:8081/ep/co/fileDownload.do?fileTask=NOTIFY&amp;fileSeq=20200433039::00::2::2", "링크")</f>
        <v/>
      </c>
      <c r="F299">
        <f>HYPERLINK("", "링크")</f>
        <v/>
      </c>
    </row>
    <row r="300">
      <c r="A300" t="inlineStr">
        <is>
          <t>2020-04-22 17:37:20</t>
        </is>
      </c>
      <c r="B300" t="inlineStr">
        <is>
          <t>2020 충북글로벌게임센터 충북 게임아카데미 위탁 용역 제안 공모 입찰(재공고)</t>
        </is>
      </c>
      <c r="C300" t="inlineStr">
        <is>
          <t>100000000</t>
        </is>
      </c>
      <c r="D300">
        <f>HYPERLINK("http://www.g2b.go.kr:8081/ep/co/fileDownload.do?fileTask=NOTIFY&amp;fileSeq=20200433358::00::1::1", "링크")</f>
        <v/>
      </c>
      <c r="E300">
        <f>HYPERLINK("http://www.g2b.go.kr:8081/ep/co/fileDownload.do?fileTask=NOTIFY&amp;fileSeq=20200433358::00::2::2", "링크")</f>
        <v/>
      </c>
      <c r="F300">
        <f>HYPERLINK("", "링크")</f>
        <v/>
      </c>
    </row>
    <row r="301">
      <c r="A301" t="inlineStr">
        <is>
          <t>2020-04-24 18:27:58</t>
        </is>
      </c>
      <c r="B301" t="inlineStr">
        <is>
          <t>2020년 새로운경기게임오디션,경기게임아카데미 후속지원 프로그램 총괄 운영</t>
        </is>
      </c>
      <c r="C301" t="inlineStr">
        <is>
          <t>198000000</t>
        </is>
      </c>
      <c r="D301">
        <f>HYPERLINK("http://www.g2b.go.kr:8081/ep/co/fileDownload.do?fileTask=NOTIFY&amp;fileSeq=20200437045::00::1::1", "링크")</f>
        <v/>
      </c>
      <c r="E301">
        <f>HYPERLINK("http://www.g2b.go.kr:8081/ep/co/fileDownload.do?fileTask=NOTIFY&amp;fileSeq=20200437045::00::2::2", "링크")</f>
        <v/>
      </c>
      <c r="F301">
        <f>HYPERLINK("", "링크")</f>
        <v/>
      </c>
    </row>
    <row r="302">
      <c r="A302" t="inlineStr">
        <is>
          <t>2020-04-28 08:21:06</t>
        </is>
      </c>
      <c r="B302" t="inlineStr">
        <is>
          <t>2020년 글로벌게임허브센터 입주기업 지원 위탁운영</t>
        </is>
      </c>
      <c r="C302" t="inlineStr">
        <is>
          <t>918000000</t>
        </is>
      </c>
      <c r="D302">
        <f>HYPERLINK("http://www.g2b.go.kr:8081/ep/co/fileDownload.do?fileTask=NOTIFY&amp;fileSeq=20200439628::00::1::1", "링크")</f>
        <v/>
      </c>
      <c r="E302">
        <f>HYPERLINK("http://www.g2b.go.kr:8081/ep/co/fileDownload.do?fileTask=NOTIFY&amp;fileSeq=20200439628::00::2::2", "링크")</f>
        <v/>
      </c>
      <c r="F302">
        <f>HYPERLINK("", "링크")</f>
        <v/>
      </c>
    </row>
    <row r="303">
      <c r="A303" t="inlineStr">
        <is>
          <t>2020-05-07 10:37:25</t>
        </is>
      </c>
      <c r="B303" t="inlineStr">
        <is>
          <t>2020년도 전남글로벌게임센터 스타트업 엑셀러레이팅 운영 용역</t>
        </is>
      </c>
      <c r="C303" t="inlineStr">
        <is>
          <t>82949000</t>
        </is>
      </c>
      <c r="D303">
        <f>HYPERLINK("http://www.g2b.go.kr:8081/ep/co/fileDownload.do?fileTask=NOTIFY&amp;fileSeq=20200506086::00::1::1", "링크")</f>
        <v/>
      </c>
      <c r="E303">
        <f>HYPERLINK("http://www.g2b.go.kr:8081/ep/co/fileDownload.do?fileTask=NOTIFY&amp;fileSeq=20200506086::00::2::2", "링크")</f>
        <v/>
      </c>
      <c r="F303">
        <f>HYPERLINK("", "링크")</f>
        <v/>
      </c>
    </row>
    <row r="304">
      <c r="A304" t="inlineStr">
        <is>
          <t>2020-05-08 09:40:49</t>
        </is>
      </c>
      <c r="B304" t="inlineStr">
        <is>
          <t>2020 한국게임행동척도(가제) 신규 개발</t>
        </is>
      </c>
      <c r="C304" t="inlineStr">
        <is>
          <t>60642000</t>
        </is>
      </c>
      <c r="D304">
        <f>HYPERLINK("http://www.g2b.go.kr:8081/ep/co/fileDownload.do?fileTask=NOTIFY&amp;fileSeq=20200507977::00::1::1", "링크")</f>
        <v/>
      </c>
      <c r="E304">
        <f>HYPERLINK("http://www.g2b.go.kr:8081/ep/co/fileDownload.do?fileTask=NOTIFY&amp;fileSeq=20200507977::00::1::2", "링크")</f>
        <v/>
      </c>
      <c r="F304">
        <f>HYPERLINK("", "링크")</f>
        <v/>
      </c>
    </row>
    <row r="305">
      <c r="A305" t="inlineStr">
        <is>
          <t>2020-05-11 12:36:45</t>
        </is>
      </c>
      <c r="B305" t="inlineStr">
        <is>
          <t>[재공고]2020 게임기업자율선택지원 사업 플랫폼 구축 위탁용역</t>
        </is>
      </c>
      <c r="C305" t="inlineStr">
        <is>
          <t>497000000</t>
        </is>
      </c>
      <c r="D305">
        <f>HYPERLINK("http://www.g2b.go.kr:8081/ep/co/fileDownload.do?fileTask=NOTIFY&amp;fileSeq=20200510512::00::1::1", "링크")</f>
        <v/>
      </c>
      <c r="E305">
        <f>HYPERLINK("http://www.g2b.go.kr:8081/ep/co/fileDownload.do?fileTask=NOTIFY&amp;fileSeq=20200510512::00::2::2", "링크")</f>
        <v/>
      </c>
      <c r="F305">
        <f>HYPERLINK("", "링크")</f>
        <v/>
      </c>
    </row>
    <row r="306">
      <c r="A306" t="inlineStr">
        <is>
          <t>2020-05-11 14:00:00</t>
        </is>
      </c>
      <c r="B306" t="inlineStr">
        <is>
          <t>경기글로벌게임센터 업무용 차량 장기 임차</t>
        </is>
      </c>
      <c r="C306" t="inlineStr">
        <is>
          <t>25200000</t>
        </is>
      </c>
      <c r="D306">
        <f>HYPERLINK("http://www.g2b.go.kr:8081/ep/co/fileDownload.do?fileTask=NOTIFY&amp;fileSeq=20200510704::00::1::1", "링크")</f>
        <v/>
      </c>
      <c r="E306">
        <f>HYPERLINK("http://www.g2b.go.kr:8081/ep/co/fileDownload.do?fileTask=NOTIFY&amp;fileSeq=20200510704::00::2::2", "링크")</f>
        <v/>
      </c>
      <c r="F306">
        <f>HYPERLINK("http://www.g2b.go.kr:8081/ep/co/fileDownload.do?fileTask=NOTIFY&amp;fileSeq=20200510704::00::2::3", "링크")</f>
        <v/>
      </c>
    </row>
    <row r="307">
      <c r="A307" t="inlineStr">
        <is>
          <t>2020-05-18 10:09:58</t>
        </is>
      </c>
      <c r="B307" t="inlineStr">
        <is>
          <t>2020 전북 기능성게임 아카데미 운영 용역</t>
        </is>
      </c>
      <c r="C307" t="inlineStr">
        <is>
          <t>100000000</t>
        </is>
      </c>
      <c r="D307">
        <f>HYPERLINK("http://www.g2b.go.kr:8081/ep/co/fileDownload.do?fileTask=NOTIFY&amp;fileSeq=20200519952::00::1::1", "링크")</f>
        <v/>
      </c>
      <c r="E307">
        <f>HYPERLINK("http://www.g2b.go.kr:8081/ep/co/fileDownload.do?fileTask=NOTIFY&amp;fileSeq=20200519952::00::2::2", "링크")</f>
        <v/>
      </c>
      <c r="F307">
        <f>HYPERLINK("", "링크")</f>
        <v/>
      </c>
    </row>
    <row r="308">
      <c r="A308" t="inlineStr">
        <is>
          <t>2020-05-19 13:13:06</t>
        </is>
      </c>
      <c r="B308" t="inlineStr">
        <is>
          <t>경기글로벌게임센터 업무용 차량 장기 임차</t>
        </is>
      </c>
      <c r="C308" t="inlineStr">
        <is>
          <t>25200000</t>
        </is>
      </c>
      <c r="D308">
        <f>HYPERLINK("http://www.g2b.go.kr:8081/ep/co/fileDownload.do?fileTask=NOTIFY&amp;fileSeq=20200522519::00::1::1", "링크")</f>
        <v/>
      </c>
      <c r="E308">
        <f>HYPERLINK("http://www.g2b.go.kr:8081/ep/co/fileDownload.do?fileTask=NOTIFY&amp;fileSeq=20200522519::00::2::2", "링크")</f>
        <v/>
      </c>
      <c r="F308">
        <f>HYPERLINK("http://www.g2b.go.kr:8081/ep/co/fileDownload.do?fileTask=NOTIFY&amp;fileSeq=20200522519::00::2::3", "링크")</f>
        <v/>
      </c>
    </row>
    <row r="309">
      <c r="A309" t="inlineStr">
        <is>
          <t>2020-05-25 13:56:15</t>
        </is>
      </c>
      <c r="B309" t="inlineStr">
        <is>
          <t>2020 전북글로벌게임센터 게임콘텐츠 상용화 지원 용역</t>
        </is>
      </c>
      <c r="C309" t="inlineStr">
        <is>
          <t>250000000</t>
        </is>
      </c>
      <c r="D309">
        <f>HYPERLINK("http://www.g2b.go.kr:8081/ep/co/fileDownload.do?fileTask=NOTIFY&amp;fileSeq=20200529980::00::1::1", "링크")</f>
        <v/>
      </c>
      <c r="E309">
        <f>HYPERLINK("http://www.g2b.go.kr:8081/ep/co/fileDownload.do?fileTask=NOTIFY&amp;fileSeq=20200529980::00::2::2", "링크")</f>
        <v/>
      </c>
      <c r="F309">
        <f>HYPERLINK("", "링크")</f>
        <v/>
      </c>
    </row>
    <row r="310">
      <c r="A310" t="inlineStr">
        <is>
          <t>2020-05-27 09:44:53</t>
        </is>
      </c>
      <c r="B310" t="inlineStr">
        <is>
          <t>경기글로벌게임센터 업무용 차량 장기 임차</t>
        </is>
      </c>
      <c r="C310" t="inlineStr">
        <is>
          <t>25200000</t>
        </is>
      </c>
      <c r="D310">
        <f>HYPERLINK("http://www.g2b.go.kr:8081/ep/co/fileDownload.do?fileTask=NOTIFY&amp;fileSeq=20200534068::00::1::1", "링크")</f>
        <v/>
      </c>
      <c r="E310">
        <f>HYPERLINK("http://www.g2b.go.kr:8081/ep/co/fileDownload.do?fileTask=NOTIFY&amp;fileSeq=20200534068::00::2::2", "링크")</f>
        <v/>
      </c>
      <c r="F310">
        <f>HYPERLINK("http://www.g2b.go.kr:8081/ep/co/fileDownload.do?fileTask=NOTIFY&amp;fileSeq=20200534068::00::2::3", "링크")</f>
        <v/>
      </c>
    </row>
    <row r="311">
      <c r="A311" t="inlineStr">
        <is>
          <t>2020-05-27 13:10:36</t>
        </is>
      </c>
      <c r="B311" t="inlineStr">
        <is>
          <t>2020 경북 게임 페스티벌 운영 용역</t>
        </is>
      </c>
      <c r="C311" t="inlineStr">
        <is>
          <t>242345380</t>
        </is>
      </c>
      <c r="D311">
        <f>HYPERLINK("http://www.g2b.go.kr:8081/ep/co/fileDownload.do?fileTask=NOTIFY&amp;fileSeq=20200525743::00::1::1", "링크")</f>
        <v/>
      </c>
      <c r="E311">
        <f>HYPERLINK("", "링크")</f>
        <v/>
      </c>
      <c r="F311">
        <f>HYPERLINK("", "링크")</f>
        <v/>
      </c>
    </row>
    <row r="312">
      <c r="A312" t="inlineStr">
        <is>
          <t>2020-05-27 16:39:23</t>
        </is>
      </c>
      <c r="B312" t="inlineStr">
        <is>
          <t>경기게임마이스터고 기숙사 증축공사 감리용역</t>
        </is>
      </c>
      <c r="C312" t="inlineStr">
        <is>
          <t>161513000</t>
        </is>
      </c>
      <c r="D312">
        <f>HYPERLINK("http://www.g2b.go.kr:8081/ep/co/fileDownload.do?fileTask=NOTIFY&amp;fileSeq=20200532763::00::1::1", "링크")</f>
        <v/>
      </c>
      <c r="E312">
        <f>HYPERLINK("http://www.g2b.go.kr:8081/ep/co/fileDownload.do?fileTask=NOTIFY&amp;fileSeq=20200532763::00::2::2", "링크")</f>
        <v/>
      </c>
      <c r="F312">
        <f>HYPERLINK("", "링크")</f>
        <v/>
      </c>
    </row>
    <row r="313">
      <c r="A313" t="inlineStr">
        <is>
          <t>2020-06-01 08:53:10</t>
        </is>
      </c>
      <c r="B313" t="inlineStr">
        <is>
          <t>2020 경상북도 게임캠프 운영 용역</t>
        </is>
      </c>
      <c r="C313" t="inlineStr">
        <is>
          <t>99901400</t>
        </is>
      </c>
      <c r="D313">
        <f>HYPERLINK("http://www.g2b.go.kr:8081/ep/co/fileDownload.do?fileTask=NOTIFY&amp;fileSeq=20200600049::00::1::1", "링크")</f>
        <v/>
      </c>
      <c r="E313">
        <f>HYPERLINK("http://www.g2b.go.kr:8081/ep/co/fileDownload.do?fileTask=NOTIFY&amp;fileSeq=20200600049::00::2::2", "링크")</f>
        <v/>
      </c>
      <c r="F313">
        <f>HYPERLINK("", "링크")</f>
        <v/>
      </c>
    </row>
    <row r="314">
      <c r="A314" t="inlineStr">
        <is>
          <t>2020-05-07 00:00:00</t>
        </is>
      </c>
      <c r="B314" t="inlineStr">
        <is>
          <t>실시간 인게임 플레이 요소 시각화 도구 인터페이스 개발</t>
        </is>
      </c>
      <c r="C314" t="inlineStr"/>
      <c r="D314">
        <f>HYPERLINK("", "링크")</f>
        <v/>
      </c>
      <c r="E314">
        <f>HYPERLINK("", "링크")</f>
        <v/>
      </c>
      <c r="F314">
        <f>HYPERLINK("", "링크")</f>
        <v/>
      </c>
    </row>
    <row r="315">
      <c r="A315" t="inlineStr">
        <is>
          <t>2020-06-02 13:13:58</t>
        </is>
      </c>
      <c r="B315" t="inlineStr">
        <is>
          <t>게임산업 네트워킹 활성화 운영 용역</t>
        </is>
      </c>
      <c r="C315" t="inlineStr">
        <is>
          <t>80000000</t>
        </is>
      </c>
      <c r="D315">
        <f>HYPERLINK("http://www.g2b.go.kr:8081/ep/co/fileDownload.do?fileTask=NOTIFY&amp;fileSeq=20200602628::00::1::1", "링크")</f>
        <v/>
      </c>
      <c r="E315">
        <f>HYPERLINK("http://www.g2b.go.kr:8081/ep/co/fileDownload.do?fileTask=NOTIFY&amp;fileSeq=20200602628::00::2::2", "링크")</f>
        <v/>
      </c>
      <c r="F315">
        <f>HYPERLINK("", "링크")</f>
        <v/>
      </c>
    </row>
    <row r="316">
      <c r="A316" t="inlineStr">
        <is>
          <t>2020-06-03 19:07:58</t>
        </is>
      </c>
      <c r="B316" t="inlineStr">
        <is>
          <t>2020 경북 게임 글로벌 퍼블리싱 지원사업 기획 및 운영 용역</t>
        </is>
      </c>
      <c r="C316" t="inlineStr">
        <is>
          <t>191753530</t>
        </is>
      </c>
      <c r="D316">
        <f>HYPERLINK("http://www.g2b.go.kr:8081/ep/co/fileDownload.do?fileTask=NOTIFY&amp;fileSeq=20200602210::00::1::1", "링크")</f>
        <v/>
      </c>
      <c r="E316">
        <f>HYPERLINK("", "링크")</f>
        <v/>
      </c>
      <c r="F316">
        <f>HYPERLINK("", "링크")</f>
        <v/>
      </c>
    </row>
    <row r="317">
      <c r="A317" t="inlineStr">
        <is>
          <t>2020-06-03 20:27:04</t>
        </is>
      </c>
      <c r="B317" t="inlineStr">
        <is>
          <t>2020년 대구글로벌게임센터 게임 콘텐츠 글로벌 마케팅 지원 용역</t>
        </is>
      </c>
      <c r="C317" t="inlineStr">
        <is>
          <t>237156450</t>
        </is>
      </c>
      <c r="D317">
        <f>HYPERLINK("http://www.g2b.go.kr:8081/ep/co/fileDownload.do?fileTask=NOTIFY&amp;fileSeq=20200604824::00::1::1", "링크")</f>
        <v/>
      </c>
      <c r="E317">
        <f>HYPERLINK("", "링크")</f>
        <v/>
      </c>
      <c r="F317">
        <f>HYPERLINK("", "링크")</f>
        <v/>
      </c>
    </row>
    <row r="318">
      <c r="A318" t="inlineStr">
        <is>
          <t>2020-06-04 10:00:45</t>
        </is>
      </c>
      <c r="B318" t="inlineStr">
        <is>
          <t>2020년 전남글로벌게임센터 고도화(QA)·현지화 지원 용역</t>
        </is>
      </c>
      <c r="C318" t="inlineStr">
        <is>
          <t>141211770</t>
        </is>
      </c>
      <c r="D318">
        <f>HYPERLINK("http://www.g2b.go.kr:8081/ep/co/fileDownload.do?fileTask=NOTIFY&amp;fileSeq=20200605686::00::1::1", "링크")</f>
        <v/>
      </c>
      <c r="E318">
        <f>HYPERLINK("", "링크")</f>
        <v/>
      </c>
      <c r="F318">
        <f>HYPERLINK("", "링크")</f>
        <v/>
      </c>
    </row>
    <row r="319">
      <c r="A319" t="inlineStr">
        <is>
          <t>2020-06-05 13:55:34</t>
        </is>
      </c>
      <c r="B319" t="inlineStr">
        <is>
          <t>[긴급] 2020년 게임기업자율선택지원(GSP plus) 서비스 위탁용역</t>
        </is>
      </c>
      <c r="C319" t="inlineStr">
        <is>
          <t>5220000000</t>
        </is>
      </c>
      <c r="D319">
        <f>HYPERLINK("http://www.g2b.go.kr:8081/ep/co/fileDownload.do?fileTask=NOTIFY&amp;fileSeq=20200608610::00::1::1", "링크")</f>
        <v/>
      </c>
      <c r="E319">
        <f>HYPERLINK("http://www.g2b.go.kr:8081/ep/co/fileDownload.do?fileTask=NOTIFY&amp;fileSeq=20200608610::00::2::2", "링크")</f>
        <v/>
      </c>
      <c r="F319">
        <f>HYPERLINK("", "링크")</f>
        <v/>
      </c>
    </row>
    <row r="320">
      <c r="A320" t="inlineStr">
        <is>
          <t>2020-06-05 16:11:42</t>
        </is>
      </c>
      <c r="B320" t="inlineStr">
        <is>
          <t>[긴급] 2020년 게임기업자율선택지원(GSP plus) 서비스 위탁용역</t>
        </is>
      </c>
      <c r="C320" t="inlineStr">
        <is>
          <t>5220000000</t>
        </is>
      </c>
      <c r="D320">
        <f>HYPERLINK("http://www.g2b.go.kr:8081/ep/co/fileDownload.do?fileTask=NOTIFY&amp;fileSeq=20200608610::01::1::1", "링크")</f>
        <v/>
      </c>
      <c r="E320">
        <f>HYPERLINK("http://www.g2b.go.kr:8081/ep/co/fileDownload.do?fileTask=NOTIFY&amp;fileSeq=20200608610::01::1::2", "링크")</f>
        <v/>
      </c>
      <c r="F320">
        <f>HYPERLINK("", "링크")</f>
        <v/>
      </c>
    </row>
    <row r="321">
      <c r="A321" t="inlineStr">
        <is>
          <t>2020-06-05 14:36:45</t>
        </is>
      </c>
      <c r="B321" t="inlineStr">
        <is>
          <t>[긴급] 2020 게임기업자율선택지원 사업 운영 PM 위탁용역</t>
        </is>
      </c>
      <c r="C321" t="inlineStr">
        <is>
          <t>1168000000</t>
        </is>
      </c>
      <c r="D321">
        <f>HYPERLINK("http://www.g2b.go.kr:8081/ep/co/fileDownload.do?fileTask=NOTIFY&amp;fileSeq=20200608761::00::1::1", "링크")</f>
        <v/>
      </c>
      <c r="E321">
        <f>HYPERLINK("http://www.g2b.go.kr:8081/ep/co/fileDownload.do?fileTask=NOTIFY&amp;fileSeq=20200608761::00::2::2", "링크")</f>
        <v/>
      </c>
      <c r="F321">
        <f>HYPERLINK("", "링크")</f>
        <v/>
      </c>
    </row>
    <row r="322">
      <c r="A322" t="inlineStr">
        <is>
          <t>2020-06-05 16:09:39</t>
        </is>
      </c>
      <c r="B322" t="inlineStr">
        <is>
          <t>[긴급] 2020 게임기업자율선택지원 사업 운영 PM 위탁용역</t>
        </is>
      </c>
      <c r="C322" t="inlineStr">
        <is>
          <t>1168000000</t>
        </is>
      </c>
      <c r="D322">
        <f>HYPERLINK("http://www.g2b.go.kr:8081/ep/co/fileDownload.do?fileTask=NOTIFY&amp;fileSeq=20200608761::01::1::1", "링크")</f>
        <v/>
      </c>
      <c r="E322">
        <f>HYPERLINK("http://www.g2b.go.kr:8081/ep/co/fileDownload.do?fileTask=NOTIFY&amp;fileSeq=20200608761::01::2::2", "링크")</f>
        <v/>
      </c>
      <c r="F322">
        <f>HYPERLINK("", "링크")</f>
        <v/>
      </c>
    </row>
    <row r="323">
      <c r="A323" t="inlineStr">
        <is>
          <t>2020-06-10 09:09:05</t>
        </is>
      </c>
      <c r="B323" t="inlineStr">
        <is>
          <t>슬롯머신 게임그래픽 및 사운드 업그레이드 제작</t>
        </is>
      </c>
      <c r="C323" t="inlineStr"/>
      <c r="D323">
        <f>HYPERLINK("", "링크")</f>
        <v/>
      </c>
      <c r="E323">
        <f>HYPERLINK("", "링크")</f>
        <v/>
      </c>
      <c r="F323">
        <f>HYPERLINK("", "링크")</f>
        <v/>
      </c>
    </row>
    <row r="324">
      <c r="A324" t="inlineStr">
        <is>
          <t>2020-06-12 13:18:27</t>
        </is>
      </c>
      <c r="B324" t="inlineStr">
        <is>
          <t>슬롯머신 게임그래픽, 사운드 제작 용역(긴급)</t>
        </is>
      </c>
      <c r="C324" t="inlineStr"/>
      <c r="D324">
        <f>HYPERLINK("", "링크")</f>
        <v/>
      </c>
      <c r="E324">
        <f>HYPERLINK("", "링크")</f>
        <v/>
      </c>
      <c r="F324">
        <f>HYPERLINK("", "링크")</f>
        <v/>
      </c>
    </row>
    <row r="325">
      <c r="A325" t="inlineStr">
        <is>
          <t>2020-06-15 18:12:57</t>
        </is>
      </c>
      <c r="B325" t="inlineStr">
        <is>
          <t>2020 전북 게임문화콘텐츠 페스티벌 운영 용역</t>
        </is>
      </c>
      <c r="C325" t="inlineStr">
        <is>
          <t>525696560</t>
        </is>
      </c>
      <c r="D325">
        <f>HYPERLINK("http://www.g2b.go.kr:8081/ep/co/fileDownload.do?fileTask=NOTIFY&amp;fileSeq=20200620076::00::1::1", "링크")</f>
        <v/>
      </c>
      <c r="E325">
        <f>HYPERLINK("", "링크")</f>
        <v/>
      </c>
      <c r="F325">
        <f>HYPERLINK("", "링크")</f>
        <v/>
      </c>
    </row>
    <row r="326">
      <c r="A326" t="inlineStr">
        <is>
          <t>2020-06-16 10:20:26</t>
        </is>
      </c>
      <c r="B326" t="inlineStr">
        <is>
          <t>게임산업 네트워킹 활성화 운영 용역</t>
        </is>
      </c>
      <c r="C326" t="inlineStr">
        <is>
          <t>80000000</t>
        </is>
      </c>
      <c r="D326">
        <f>HYPERLINK("http://www.g2b.go.kr:8081/ep/co/fileDownload.do?fileTask=NOTIFY&amp;fileSeq=20200622686::00::1::1", "링크")</f>
        <v/>
      </c>
      <c r="E326">
        <f>HYPERLINK("http://www.g2b.go.kr:8081/ep/co/fileDownload.do?fileTask=NOTIFY&amp;fileSeq=20200622686::00::2::2", "링크")</f>
        <v/>
      </c>
      <c r="F326">
        <f>HYPERLINK("", "링크")</f>
        <v/>
      </c>
    </row>
    <row r="327">
      <c r="A327" t="inlineStr">
        <is>
          <t>2020-06-16 10:26:33</t>
        </is>
      </c>
      <c r="B327" t="inlineStr">
        <is>
          <t>게임형 여행프로그램 개발 운영 대행용역</t>
        </is>
      </c>
      <c r="C327" t="inlineStr">
        <is>
          <t>89000000</t>
        </is>
      </c>
      <c r="D327">
        <f>HYPERLINK("http://www.g2b.go.kr:8081/ep/co/fileDownload.do?fileTask=NOTIFY&amp;fileSeq=20200622700::00::1::1", "링크")</f>
        <v/>
      </c>
      <c r="E327">
        <f>HYPERLINK("http://www.g2b.go.kr:8081/ep/co/fileDownload.do?fileTask=NOTIFY&amp;fileSeq=20200622700::00::2::2", "링크")</f>
        <v/>
      </c>
      <c r="F327">
        <f>HYPERLINK("http://www.g2b.go.kr:8081/ep/co/fileDownload.do?fileTask=NOTIFY&amp;fileSeq=20200622700::00::2::3", "링크")</f>
        <v/>
      </c>
    </row>
    <row r="328">
      <c r="A328" t="inlineStr">
        <is>
          <t>2020-06-18 09:01:04</t>
        </is>
      </c>
      <c r="B328" t="inlineStr">
        <is>
          <t>인디게임패스트트랙 유니티 개발 지원사업 수행 용역</t>
        </is>
      </c>
      <c r="C328" t="inlineStr">
        <is>
          <t>80000000</t>
        </is>
      </c>
      <c r="D328">
        <f>HYPERLINK("http://www.g2b.go.kr:8081/ep/co/fileDownload.do?fileTask=NOTIFY&amp;fileSeq=20200626631::00::1::1", "링크")</f>
        <v/>
      </c>
      <c r="E328">
        <f>HYPERLINK("http://www.g2b.go.kr:8081/ep/co/fileDownload.do?fileTask=NOTIFY&amp;fileSeq=20200626631::00::2::2", "링크")</f>
        <v/>
      </c>
      <c r="F328">
        <f>HYPERLINK("http://www.g2b.go.kr:8081/ep/co/fileDownload.do?fileTask=NOTIFY&amp;fileSeq=20200626631::00::2::3", "링크")</f>
        <v/>
      </c>
    </row>
    <row r="329">
      <c r="A329" t="inlineStr">
        <is>
          <t>2020-06-18 15:53:25</t>
        </is>
      </c>
      <c r="B329" t="inlineStr">
        <is>
          <t>2020 경북 게임 페스티벌 운영 용역</t>
        </is>
      </c>
      <c r="C329" t="inlineStr">
        <is>
          <t>242345380</t>
        </is>
      </c>
      <c r="D329">
        <f>HYPERLINK("http://www.g2b.go.kr:8081/ep/co/fileDownload.do?fileTask=NOTIFY&amp;fileSeq=20200627359::00::1::1", "링크")</f>
        <v/>
      </c>
      <c r="E329">
        <f>HYPERLINK("", "링크")</f>
        <v/>
      </c>
      <c r="F329">
        <f>HYPERLINK("", "링크")</f>
        <v/>
      </c>
    </row>
    <row r="330">
      <c r="A330" t="inlineStr">
        <is>
          <t>2020-06-24 13:30:34</t>
        </is>
      </c>
      <c r="B330" t="inlineStr">
        <is>
          <t>[긴급] 2020년 게임문화 가족캠프 운영 위탁용역</t>
        </is>
      </c>
      <c r="C330" t="inlineStr">
        <is>
          <t>150000000</t>
        </is>
      </c>
      <c r="D330">
        <f>HYPERLINK("http://www.g2b.go.kr:8081/ep/co/fileDownload.do?fileTask=NOTIFY&amp;fileSeq=20200634851::00::1::1", "링크")</f>
        <v/>
      </c>
      <c r="E330">
        <f>HYPERLINK("http://www.g2b.go.kr:8081/ep/co/fileDownload.do?fileTask=NOTIFY&amp;fileSeq=20200634851::00::2::2", "링크")</f>
        <v/>
      </c>
      <c r="F330">
        <f>HYPERLINK("", "링크")</f>
        <v/>
      </c>
    </row>
    <row r="331">
      <c r="A331" t="inlineStr">
        <is>
          <t>2020-06-24 20:53:00</t>
        </is>
      </c>
      <c r="B331" t="inlineStr">
        <is>
          <t>경기게임마이스터고 기숙사 증축 태양광발전장치 전기감리용역 소액수의 견적서 제출 안내 공고</t>
        </is>
      </c>
      <c r="C331" t="inlineStr">
        <is>
          <t>36506000</t>
        </is>
      </c>
      <c r="D331">
        <f>HYPERLINK("http://www.g2b.go.kr:8081/ep/co/fileDownload.do?fileTask=NOTIFY&amp;fileSeq=20200635723::00::1::1", "링크")</f>
        <v/>
      </c>
      <c r="E331">
        <f>HYPERLINK("http://www.g2b.go.kr:8081/ep/co/fileDownload.do?fileTask=NOTIFY&amp;fileSeq=20200635723::00::2::2", "링크")</f>
        <v/>
      </c>
      <c r="F331">
        <f>HYPERLINK("", "링크")</f>
        <v/>
      </c>
    </row>
    <row r="332">
      <c r="A332" t="inlineStr">
        <is>
          <t>2020-06-26 14:16:53</t>
        </is>
      </c>
      <c r="B332" t="inlineStr">
        <is>
          <t>2020년 전남글로벌게임센터 고도화(QA)·현지화 지원 용역</t>
        </is>
      </c>
      <c r="C332" t="inlineStr">
        <is>
          <t>141211770</t>
        </is>
      </c>
      <c r="D332">
        <f>HYPERLINK("http://www.g2b.go.kr:8081/ep/co/fileDownload.do?fileTask=NOTIFY&amp;fileSeq=20200637319::00::1::1", "링크")</f>
        <v/>
      </c>
      <c r="E332">
        <f>HYPERLINK("", "링크")</f>
        <v/>
      </c>
      <c r="F332">
        <f>HYPERLINK("", "링크")</f>
        <v/>
      </c>
    </row>
    <row r="333">
      <c r="A333" t="inlineStr">
        <is>
          <t>2020-06-29 20:54:50</t>
        </is>
      </c>
      <c r="B333" t="inlineStr">
        <is>
          <t>경기게임마이스터고 기숙사 증축 소방공사 감리용역 소액수의 견적서 제출 안내 공고</t>
        </is>
      </c>
      <c r="C333" t="inlineStr">
        <is>
          <t>19755000</t>
        </is>
      </c>
      <c r="D333">
        <f>HYPERLINK("http://www.g2b.go.kr:8081/ep/co/fileDownload.do?fileTask=NOTIFY&amp;fileSeq=20200640011::00::1::1", "링크")</f>
        <v/>
      </c>
      <c r="E333">
        <f>HYPERLINK("http://www.g2b.go.kr:8081/ep/co/fileDownload.do?fileTask=NOTIFY&amp;fileSeq=20200640011::00::2::2", "링크")</f>
        <v/>
      </c>
      <c r="F333">
        <f>HYPERLINK("", "링크")</f>
        <v/>
      </c>
    </row>
    <row r="334">
      <c r="A334" t="inlineStr">
        <is>
          <t>2020-02-04 00:00:00</t>
        </is>
      </c>
      <c r="B334" t="inlineStr">
        <is>
          <t>복지시설 노래방기기 및 게임기기 임차</t>
        </is>
      </c>
      <c r="C334" t="inlineStr">
        <is>
          <t>24112000</t>
        </is>
      </c>
      <c r="D334">
        <f>HYPERLINK("", "링크")</f>
        <v/>
      </c>
      <c r="E334">
        <f>HYPERLINK("", "링크")</f>
        <v/>
      </c>
      <c r="F334">
        <f>HYPERLINK("", "링크")</f>
        <v/>
      </c>
    </row>
    <row r="335">
      <c r="A335" t="inlineStr">
        <is>
          <t>2020-02-17 00:00:00</t>
        </is>
      </c>
      <c r="B335" t="inlineStr">
        <is>
          <t>20~21년 전투21/전투지휘훈련용 워게임모델 유지보수</t>
        </is>
      </c>
      <c r="C335" t="inlineStr">
        <is>
          <t>294970900</t>
        </is>
      </c>
      <c r="D335">
        <f>HYPERLINK("", "링크")</f>
        <v/>
      </c>
      <c r="E335">
        <f>HYPERLINK("", "링크")</f>
        <v/>
      </c>
      <c r="F335">
        <f>HYPERLINK("", "링크")</f>
        <v/>
      </c>
    </row>
    <row r="336">
      <c r="A336" t="inlineStr">
        <is>
          <t>2020-02-19 00:00:00</t>
        </is>
      </c>
      <c r="B336" t="inlineStr">
        <is>
          <t>'20년 워게임연동체계(KSIMS) 유지보수(2019G087-G)</t>
        </is>
      </c>
      <c r="C336" t="inlineStr">
        <is>
          <t>436924530</t>
        </is>
      </c>
      <c r="D336">
        <f>HYPERLINK("", "링크")</f>
        <v/>
      </c>
      <c r="E336">
        <f>HYPERLINK("", "링크")</f>
        <v/>
      </c>
      <c r="F336">
        <f>HYPERLINK("", "링크")</f>
        <v/>
      </c>
    </row>
    <row r="337">
      <c r="A337" t="inlineStr">
        <is>
          <t>2020-02-19 00:00:00</t>
        </is>
      </c>
      <c r="B337" t="inlineStr">
        <is>
          <t>'20년 워게임연동체계(KSIMS) 유지보수(2019G087-G)</t>
        </is>
      </c>
      <c r="C337" t="inlineStr">
        <is>
          <t>436924530</t>
        </is>
      </c>
      <c r="D337">
        <f>HYPERLINK("", "링크")</f>
        <v/>
      </c>
      <c r="E337">
        <f>HYPERLINK("", "링크")</f>
        <v/>
      </c>
      <c r="F337">
        <f>HYPERLINK("", "링크")</f>
        <v/>
      </c>
    </row>
    <row r="338">
      <c r="A338" t="inlineStr">
        <is>
          <t>2020-03-25 00:00:00</t>
        </is>
      </c>
      <c r="B338" t="inlineStr">
        <is>
          <t>'20~'21년 공군 연습용 워게임모델 유지관리</t>
        </is>
      </c>
      <c r="C338" t="inlineStr">
        <is>
          <t>822470000</t>
        </is>
      </c>
      <c r="D338">
        <f>HYPERLINK("", "링크")</f>
        <v/>
      </c>
      <c r="E338">
        <f>HYPERLINK("", "링크")</f>
        <v/>
      </c>
      <c r="F338">
        <f>HYPERLINK("", "링크")</f>
        <v/>
      </c>
    </row>
    <row r="339">
      <c r="A339" t="inlineStr">
        <is>
          <t>2020-03-05 00:00:00</t>
        </is>
      </c>
      <c r="B339" t="inlineStr">
        <is>
          <t>'20~'21년 공군 연습용 워게임모델 유지관리</t>
        </is>
      </c>
      <c r="C339" t="inlineStr">
        <is>
          <t>822470000</t>
        </is>
      </c>
      <c r="D339">
        <f>HYPERLINK("", "링크")</f>
        <v/>
      </c>
      <c r="E339">
        <f>HYPERLINK("", "링크")</f>
        <v/>
      </c>
      <c r="F339">
        <f>HYPERLINK("", "링크")</f>
        <v/>
      </c>
    </row>
    <row r="340">
      <c r="A340" t="inlineStr">
        <is>
          <t>2020-08-05 09:30:25</t>
        </is>
      </c>
      <c r="B340" t="inlineStr">
        <is>
          <t>2020 전북 게임문화콘텐츠 페스티벌 운영 용역</t>
        </is>
      </c>
      <c r="C340" t="inlineStr">
        <is>
          <t>525696560</t>
        </is>
      </c>
      <c r="D340">
        <f>HYPERLINK("http://www.g2b.go.kr:8081/ep/co/fileDownload.do?fileTask=NOTIFY&amp;fileSeq=20200620076::01::1::1", "링크")</f>
        <v/>
      </c>
      <c r="E340">
        <f>HYPERLINK("", "링크")</f>
        <v/>
      </c>
      <c r="F340">
        <f>HYPERLINK("", "링크")</f>
        <v/>
      </c>
    </row>
    <row r="341">
      <c r="A341" t="inlineStr">
        <is>
          <t>2020-07-01 16:51:57</t>
        </is>
      </c>
      <c r="B341" t="inlineStr">
        <is>
          <t>게임형 여행프로그램 개발 운영 대행용역</t>
        </is>
      </c>
      <c r="C341" t="inlineStr">
        <is>
          <t>89000000</t>
        </is>
      </c>
      <c r="D341">
        <f>HYPERLINK("", "링크")</f>
        <v/>
      </c>
      <c r="E341">
        <f>HYPERLINK("", "링크")</f>
        <v/>
      </c>
      <c r="F341">
        <f>HYPERLINK("", "링크")</f>
        <v/>
      </c>
    </row>
    <row r="342">
      <c r="A342" t="inlineStr">
        <is>
          <t>2020-07-03 14:40:30</t>
        </is>
      </c>
      <c r="B342" t="inlineStr">
        <is>
          <t>게임형 여행프로그램 개발 운영 대행용역</t>
        </is>
      </c>
      <c r="C342" t="inlineStr">
        <is>
          <t>89000000</t>
        </is>
      </c>
      <c r="D342">
        <f>HYPERLINK("http://www.g2b.go.kr:8081/ep/co/fileDownload.do?fileTask=NOTIFY&amp;fileSeq=20200703829::00::1::1", "링크")</f>
        <v/>
      </c>
      <c r="E342">
        <f>HYPERLINK("http://www.g2b.go.kr:8081/ep/co/fileDownload.do?fileTask=NOTIFY&amp;fileSeq=20200703829::00::2::2", "링크")</f>
        <v/>
      </c>
      <c r="F342">
        <f>HYPERLINK("http://www.g2b.go.kr:8081/ep/co/fileDownload.do?fileTask=NOTIFY&amp;fileSeq=20200703829::00::2::3", "링크")</f>
        <v/>
      </c>
    </row>
    <row r="343">
      <c r="A343" t="inlineStr">
        <is>
          <t>2020-07-14 16:01:08</t>
        </is>
      </c>
      <c r="B343" t="inlineStr">
        <is>
          <t>게임형 여행프로그램 개발 운영 대행용역</t>
        </is>
      </c>
      <c r="C343" t="inlineStr">
        <is>
          <t>89000000</t>
        </is>
      </c>
      <c r="D343">
        <f>HYPERLINK("", "링크")</f>
        <v/>
      </c>
      <c r="E343">
        <f>HYPERLINK("", "링크")</f>
        <v/>
      </c>
      <c r="F343">
        <f>HYPERLINK("", "링크")</f>
        <v/>
      </c>
    </row>
    <row r="344">
      <c r="A344" t="inlineStr">
        <is>
          <t>2020-07-09 16:39:36</t>
        </is>
      </c>
      <c r="B344" t="inlineStr">
        <is>
          <t>2020 경북 게임 QA 지원사업 기획 및 운영 용역</t>
        </is>
      </c>
      <c r="C344" t="inlineStr">
        <is>
          <t>199492100</t>
        </is>
      </c>
      <c r="D344">
        <f>HYPERLINK("http://www.g2b.go.kr:8081/ep/co/fileDownload.do?fileTask=NOTIFY&amp;fileSeq=20200709304::00::1::1", "링크")</f>
        <v/>
      </c>
      <c r="E344">
        <f>HYPERLINK("", "링크")</f>
        <v/>
      </c>
      <c r="F344">
        <f>HYPERLINK("", "링크")</f>
        <v/>
      </c>
    </row>
    <row r="345">
      <c r="A345" t="inlineStr">
        <is>
          <t>2020-07-12 21:48:35</t>
        </is>
      </c>
      <c r="B345" t="inlineStr">
        <is>
          <t>슬롯머신 게임그래픽, 사운드 제작 용역(긴급)</t>
        </is>
      </c>
      <c r="C345" t="inlineStr"/>
      <c r="D345">
        <f>HYPERLINK("", "링크")</f>
        <v/>
      </c>
      <c r="E345">
        <f>HYPERLINK("", "링크")</f>
        <v/>
      </c>
      <c r="F345">
        <f>HYPERLINK("", "링크")</f>
        <v/>
      </c>
    </row>
    <row r="346">
      <c r="A346" t="inlineStr">
        <is>
          <t>2020-07-15 15:28:38</t>
        </is>
      </c>
      <c r="B346" t="inlineStr">
        <is>
          <t>2020년도 전남 게임가족캠프 운영 용역</t>
        </is>
      </c>
      <c r="C346" t="inlineStr">
        <is>
          <t>44964000</t>
        </is>
      </c>
      <c r="D346">
        <f>HYPERLINK("http://www.g2b.go.kr:8081/ep/co/fileDownload.do?fileTask=NOTIFY&amp;fileSeq=20200716262::00::1::1", "링크")</f>
        <v/>
      </c>
      <c r="E346">
        <f>HYPERLINK("http://www.g2b.go.kr:8081/ep/co/fileDownload.do?fileTask=NOTIFY&amp;fileSeq=20200716262::00::2::2", "링크")</f>
        <v/>
      </c>
      <c r="F346">
        <f>HYPERLINK("", "링크")</f>
        <v/>
      </c>
    </row>
    <row r="347">
      <c r="A347" t="inlineStr">
        <is>
          <t>2020-07-17 14:07:11</t>
        </is>
      </c>
      <c r="B347" t="inlineStr">
        <is>
          <t>2020년도 게임엔진스쿨 운영 대행 용역</t>
        </is>
      </c>
      <c r="C347" t="inlineStr">
        <is>
          <t>79793584</t>
        </is>
      </c>
      <c r="D347">
        <f>HYPERLINK("http://www.g2b.go.kr:8081/ep/co/fileDownload.do?fileTask=NOTIFY&amp;fileSeq=20200718917::00::1::1", "링크")</f>
        <v/>
      </c>
      <c r="E347">
        <f>HYPERLINK("http://www.g2b.go.kr:8081/ep/co/fileDownload.do?fileTask=NOTIFY&amp;fileSeq=20200718917::00::2::2", "링크")</f>
        <v/>
      </c>
      <c r="F347">
        <f>HYPERLINK("", "링크")</f>
        <v/>
      </c>
    </row>
    <row r="348">
      <c r="A348" t="inlineStr">
        <is>
          <t>2020-07-21 09:48:45</t>
        </is>
      </c>
      <c r="B348" t="inlineStr">
        <is>
          <t>제7회 경기 게임영재캠프 운영</t>
        </is>
      </c>
      <c r="C348" t="inlineStr">
        <is>
          <t>40000000</t>
        </is>
      </c>
      <c r="D348">
        <f>HYPERLINK("http://www.g2b.go.kr:8081/ep/co/fileDownload.do?fileTask=NOTIFY&amp;fileSeq=20200721722::00::1::1", "링크")</f>
        <v/>
      </c>
      <c r="E348">
        <f>HYPERLINK("http://www.g2b.go.kr:8081/ep/co/fileDownload.do?fileTask=NOTIFY&amp;fileSeq=20200721722::00::2::2", "링크")</f>
        <v/>
      </c>
      <c r="F348">
        <f>HYPERLINK("", "링크")</f>
        <v/>
      </c>
    </row>
    <row r="349">
      <c r="A349" t="inlineStr">
        <is>
          <t>2020-07-21 10:29:30</t>
        </is>
      </c>
      <c r="B349" t="inlineStr">
        <is>
          <t>2020 경북 게임 페스티벌 운영 용역</t>
        </is>
      </c>
      <c r="C349" t="inlineStr">
        <is>
          <t>242345380</t>
        </is>
      </c>
      <c r="D349">
        <f>HYPERLINK("", "링크")</f>
        <v/>
      </c>
      <c r="E349">
        <f>HYPERLINK("", "링크")</f>
        <v/>
      </c>
      <c r="F349">
        <f>HYPERLINK("", "링크")</f>
        <v/>
      </c>
    </row>
    <row r="350">
      <c r="A350" t="inlineStr">
        <is>
          <t>2020-07-29 09:21:20</t>
        </is>
      </c>
      <c r="B350" t="inlineStr">
        <is>
          <t>충남글로벌게임센터 게임 고도화 지원 프로그램 운영</t>
        </is>
      </c>
      <c r="C350" t="inlineStr">
        <is>
          <t>250000000</t>
        </is>
      </c>
      <c r="D350">
        <f>HYPERLINK("http://www.g2b.go.kr:8081/ep/co/fileDownload.do?fileTask=NOTIFY&amp;fileSeq=20200730393::00::1::1", "링크")</f>
        <v/>
      </c>
      <c r="E350">
        <f>HYPERLINK("http://www.g2b.go.kr:8081/ep/co/fileDownload.do?fileTask=NOTIFY&amp;fileSeq=20200730393::00::2::2", "링크")</f>
        <v/>
      </c>
      <c r="F350">
        <f>HYPERLINK("", "링크")</f>
        <v/>
      </c>
    </row>
    <row r="351">
      <c r="A351" t="inlineStr">
        <is>
          <t>2020-07-30 17:30:03</t>
        </is>
      </c>
      <c r="B351" t="inlineStr">
        <is>
          <t>2020년도 전남 게임가족캠프 운영 용역</t>
        </is>
      </c>
      <c r="C351" t="inlineStr">
        <is>
          <t>44964000</t>
        </is>
      </c>
      <c r="D351">
        <f>HYPERLINK("http://www.g2b.go.kr:8081/ep/co/fileDownload.do?fileTask=NOTIFY&amp;fileSeq=20200732799::00::1::1", "링크")</f>
        <v/>
      </c>
      <c r="E351">
        <f>HYPERLINK("http://www.g2b.go.kr:8081/ep/co/fileDownload.do?fileTask=NOTIFY&amp;fileSeq=20200732799::00::2::2", "링크")</f>
        <v/>
      </c>
      <c r="F351">
        <f>HYPERLINK("", "링크")</f>
        <v/>
      </c>
    </row>
    <row r="352">
      <c r="A352" t="inlineStr">
        <is>
          <t>2020-08-06 17:45:50</t>
        </is>
      </c>
      <c r="B352" t="inlineStr">
        <is>
          <t>2020년 전남글로벌게임센터 고도화(QA)·현지화 지원 용역</t>
        </is>
      </c>
      <c r="C352" t="inlineStr">
        <is>
          <t>141211770</t>
        </is>
      </c>
      <c r="D352">
        <f>HYPERLINK("", "링크")</f>
        <v/>
      </c>
      <c r="E352">
        <f>HYPERLINK("", "링크")</f>
        <v/>
      </c>
      <c r="F352">
        <f>HYPERLINK("", "링크")</f>
        <v/>
      </c>
    </row>
    <row r="353">
      <c r="A353" t="inlineStr">
        <is>
          <t>2020-08-07 11:23:02</t>
        </is>
      </c>
      <c r="B353" t="inlineStr">
        <is>
          <t>2020년도 청소년 인터넷게임 건전이용제도 적용 게임물 평가</t>
        </is>
      </c>
      <c r="C353" t="inlineStr">
        <is>
          <t>90963000</t>
        </is>
      </c>
      <c r="D353">
        <f>HYPERLINK("http://www.g2b.go.kr:8081/ep/co/fileDownload.do?fileTask=NOTIFY&amp;fileSeq=20200805555::00::1::1", "링크")</f>
        <v/>
      </c>
      <c r="E353">
        <f>HYPERLINK("", "링크")</f>
        <v/>
      </c>
      <c r="F353">
        <f>HYPERLINK("", "링크")</f>
        <v/>
      </c>
    </row>
    <row r="354">
      <c r="A354" t="inlineStr">
        <is>
          <t>2020-08-10 17:25:17</t>
        </is>
      </c>
      <c r="B354" t="inlineStr">
        <is>
          <t>2020년 부산 콘텐츠코리아 랩 보드게임 프로그램 운영 용역</t>
        </is>
      </c>
      <c r="C354" t="inlineStr">
        <is>
          <t>61201960</t>
        </is>
      </c>
      <c r="D354">
        <f>HYPERLINK("http://www.g2b.go.kr:8081/ep/co/fileDownload.do?fileTask=NOTIFY&amp;fileSeq=20200807772::00::1::1", "링크")</f>
        <v/>
      </c>
      <c r="E354">
        <f>HYPERLINK("", "링크")</f>
        <v/>
      </c>
      <c r="F354">
        <f>HYPERLINK("", "링크")</f>
        <v/>
      </c>
    </row>
    <row r="355">
      <c r="A355" t="inlineStr">
        <is>
          <t>2020-08-11 14:19:39</t>
        </is>
      </c>
      <c r="B355" t="inlineStr">
        <is>
          <t>광주글로벌게임센터 게임 콘텐츠 품질보증 지원사업 운영</t>
        </is>
      </c>
      <c r="C355" t="inlineStr">
        <is>
          <t>90000000</t>
        </is>
      </c>
      <c r="D355">
        <f>HYPERLINK("http://www.g2b.go.kr:8081/ep/co/fileDownload.do?fileTask=NOTIFY&amp;fileSeq=20200808990::00::1::1", "링크")</f>
        <v/>
      </c>
      <c r="E355">
        <f>HYPERLINK("http://www.g2b.go.kr:8081/ep/co/fileDownload.do?fileTask=NOTIFY&amp;fileSeq=20200808990::00::2::2", "링크")</f>
        <v/>
      </c>
      <c r="F355">
        <f>HYPERLINK("http://www.g2b.go.kr:8081/ep/co/fileDownload.do?fileTask=NOTIFY&amp;fileSeq=20200808990::00::2::3", "링크")</f>
        <v/>
      </c>
    </row>
    <row r="356">
      <c r="A356" t="inlineStr">
        <is>
          <t>2020-08-18 13:52:37</t>
        </is>
      </c>
      <c r="B356" t="inlineStr">
        <is>
          <t>2020 게임콘텐츠 제작지원 이용자 평가 운영지원 위탁용역</t>
        </is>
      </c>
      <c r="C356" t="inlineStr">
        <is>
          <t>178000000</t>
        </is>
      </c>
      <c r="D356">
        <f>HYPERLINK("http://www.g2b.go.kr:8081/ep/co/fileDownload.do?fileTask=NOTIFY&amp;fileSeq=20200814659::00::1::1", "링크")</f>
        <v/>
      </c>
      <c r="E356">
        <f>HYPERLINK("http://www.g2b.go.kr:8081/ep/co/fileDownload.do?fileTask=NOTIFY&amp;fileSeq=20200814659::00::2::2", "링크")</f>
        <v/>
      </c>
      <c r="F356">
        <f>HYPERLINK("", "링크")</f>
        <v/>
      </c>
    </row>
    <row r="357">
      <c r="A357" t="inlineStr">
        <is>
          <t>2020-08-19 16:52:45</t>
        </is>
      </c>
      <c r="B357" t="inlineStr">
        <is>
          <t>벅스봇 이그니션  VR.MR게임 연동 어트랙션 개발 및 납품 용역.</t>
        </is>
      </c>
      <c r="C357" t="inlineStr">
        <is>
          <t>33000000</t>
        </is>
      </c>
      <c r="D357">
        <f>HYPERLINK("http://www.g2b.go.kr:8081/ep/co/fileDownload.do?fileTask=NOTIFY&amp;fileSeq=20200816845::00::1::1", "링크")</f>
        <v/>
      </c>
      <c r="E357">
        <f>HYPERLINK("http://www.g2b.go.kr:8081/ep/co/fileDownload.do?fileTask=NOTIFY&amp;fileSeq=20200816845::00::2::2", "링크")</f>
        <v/>
      </c>
      <c r="F357">
        <f>HYPERLINK("", "링크")</f>
        <v/>
      </c>
    </row>
    <row r="358">
      <c r="A358" t="inlineStr">
        <is>
          <t>2020-08-19 17:01:43</t>
        </is>
      </c>
      <c r="B358" t="inlineStr">
        <is>
          <t>광주글로벌게임센터 글로벌마켓 퍼블리싱 지원 운영</t>
        </is>
      </c>
      <c r="C358" t="inlineStr">
        <is>
          <t>303000000</t>
        </is>
      </c>
      <c r="D358">
        <f>HYPERLINK("http://www.g2b.go.kr:8081/ep/co/fileDownload.do?fileTask=NOTIFY&amp;fileSeq=20200816879::00::1::1", "링크")</f>
        <v/>
      </c>
      <c r="E358">
        <f>HYPERLINK("http://www.g2b.go.kr:8081/ep/co/fileDownload.do?fileTask=NOTIFY&amp;fileSeq=20200816879::00::2::2", "링크")</f>
        <v/>
      </c>
      <c r="F358">
        <f>HYPERLINK("http://www.g2b.go.kr:8081/ep/co/fileDownload.do?fileTask=NOTIFY&amp;fileSeq=20200816879::00::2::3", "링크")</f>
        <v/>
      </c>
    </row>
    <row r="359">
      <c r="A359" t="inlineStr">
        <is>
          <t>2020-08-20 12:31:52</t>
        </is>
      </c>
      <c r="B359" t="inlineStr">
        <is>
          <t>게임 콘텐츠 연동 통합제어시스템개발용역</t>
        </is>
      </c>
      <c r="C359" t="inlineStr">
        <is>
          <t>38500000</t>
        </is>
      </c>
      <c r="D359">
        <f>HYPERLINK("http://www.g2b.go.kr:8081/ep/co/fileDownload.do?fileTask=NOTIFY&amp;fileSeq=20200817652::00::1::1", "링크")</f>
        <v/>
      </c>
      <c r="E359">
        <f>HYPERLINK("http://www.g2b.go.kr:8081/ep/co/fileDownload.do?fileTask=NOTIFY&amp;fileSeq=20200817652::00::2::2", "링크")</f>
        <v/>
      </c>
      <c r="F359">
        <f>HYPERLINK("", "링크")</f>
        <v/>
      </c>
    </row>
    <row r="360">
      <c r="A360" t="inlineStr">
        <is>
          <t>2020-08-21 13:24:05</t>
        </is>
      </c>
      <c r="B360" t="inlineStr">
        <is>
          <t>2020년 부산 콘텐츠코리아 랩 보드게임 프로그램 운영 용역</t>
        </is>
      </c>
      <c r="C360" t="inlineStr">
        <is>
          <t>61201960</t>
        </is>
      </c>
      <c r="D360">
        <f>HYPERLINK("http://www.g2b.go.kr:8081/ep/co/fileDownload.do?fileTask=NOTIFY&amp;fileSeq=20200819224::00::1::1", "링크")</f>
        <v/>
      </c>
      <c r="E360">
        <f>HYPERLINK("", "링크")</f>
        <v/>
      </c>
      <c r="F360">
        <f>HYPERLINK("", "링크")</f>
        <v/>
      </c>
    </row>
    <row r="361">
      <c r="A361" t="inlineStr">
        <is>
          <t>2020-08-24 09:55:41</t>
        </is>
      </c>
      <c r="B361" t="inlineStr">
        <is>
          <t>충남글로벌게임센터 게임 고도화 지원 프로그램 운영 (재공고)</t>
        </is>
      </c>
      <c r="C361" t="inlineStr">
        <is>
          <t>250000000</t>
        </is>
      </c>
      <c r="D361">
        <f>HYPERLINK("http://www.g2b.go.kr:8081/ep/co/fileDownload.do?fileTask=NOTIFY&amp;fileSeq=20200820299::00::1::1", "링크")</f>
        <v/>
      </c>
      <c r="E361">
        <f>HYPERLINK("http://www.g2b.go.kr:8081/ep/co/fileDownload.do?fileTask=NOTIFY&amp;fileSeq=20200820299::00::2::2", "링크")</f>
        <v/>
      </c>
      <c r="F361">
        <f>HYPERLINK("", "링크")</f>
        <v/>
      </c>
    </row>
    <row r="362">
      <c r="A362" t="inlineStr">
        <is>
          <t>2020-08-31 17:20:10</t>
        </is>
      </c>
      <c r="B362" t="inlineStr">
        <is>
          <t>2020 게임콘텐츠 제작지원 이용자 평가 운영지원 위탁용역</t>
        </is>
      </c>
      <c r="C362" t="inlineStr">
        <is>
          <t>178000000</t>
        </is>
      </c>
      <c r="D362">
        <f>HYPERLINK("http://www.g2b.go.kr:8081/ep/co/fileDownload.do?fileTask=NOTIFY&amp;fileSeq=20200828210::00::1::1", "링크")</f>
        <v/>
      </c>
      <c r="E362">
        <f>HYPERLINK("http://www.g2b.go.kr:8081/ep/co/fileDownload.do?fileTask=NOTIFY&amp;fileSeq=20200828210::00::2::2", "링크")</f>
        <v/>
      </c>
      <c r="F362">
        <f>HYPERLINK("", "링크")</f>
        <v/>
      </c>
    </row>
    <row r="363">
      <c r="A363" t="inlineStr">
        <is>
          <t>2020-09-02 12:19:06</t>
        </is>
      </c>
      <c r="B363" t="inlineStr">
        <is>
          <t>2020 게임개발 리소스 플랫폼 구축</t>
        </is>
      </c>
      <c r="C363" t="inlineStr">
        <is>
          <t>100000000</t>
        </is>
      </c>
      <c r="D363">
        <f>HYPERLINK("http://www.g2b.go.kr:8081/ep/co/fileDownload.do?fileTask=NOTIFY&amp;fileSeq=20200901786::00::1::1", "링크")</f>
        <v/>
      </c>
      <c r="E363">
        <f>HYPERLINK("http://www.g2b.go.kr:8081/ep/co/fileDownload.do?fileTask=NOTIFY&amp;fileSeq=20200901786::00::2::2", "링크")</f>
        <v/>
      </c>
      <c r="F363">
        <f>HYPERLINK("", "링크")</f>
        <v/>
      </c>
    </row>
    <row r="364">
      <c r="A364" t="inlineStr">
        <is>
          <t>2020-09-02 19:31:37</t>
        </is>
      </c>
      <c r="B364" t="inlineStr">
        <is>
          <t>VR게임 캐릭터,애니메이션,배경,이펙트 개발용역</t>
        </is>
      </c>
      <c r="C364" t="inlineStr">
        <is>
          <t>50000000</t>
        </is>
      </c>
      <c r="D364">
        <f>HYPERLINK("http://www.g2b.go.kr:8081/ep/co/fileDownload.do?fileTask=NOTIFY&amp;fileSeq=20200901794::00::1::1", "링크")</f>
        <v/>
      </c>
      <c r="E364">
        <f>HYPERLINK("", "링크")</f>
        <v/>
      </c>
      <c r="F364">
        <f>HYPERLINK("", "링크")</f>
        <v/>
      </c>
    </row>
    <row r="365">
      <c r="A365" t="inlineStr">
        <is>
          <t>2020-09-09 18:34:25</t>
        </is>
      </c>
      <c r="B365" t="inlineStr">
        <is>
          <t>VR게임 캐릭터,애니메이션,배경,이펙트 개발용역</t>
        </is>
      </c>
      <c r="C365" t="inlineStr">
        <is>
          <t>50000000</t>
        </is>
      </c>
      <c r="D365">
        <f>HYPERLINK("http://www.g2b.go.kr:8081/ep/co/fileDownload.do?fileTask=NOTIFY&amp;fileSeq=20200901794::01::1::1", "링크")</f>
        <v/>
      </c>
      <c r="E365">
        <f>HYPERLINK("http://www.g2b.go.kr:8081/ep/co/fileDownload.do?fileTask=NOTIFY&amp;fileSeq=20200901794::01::2::2", "링크")</f>
        <v/>
      </c>
      <c r="F365">
        <f>HYPERLINK("", "링크")</f>
        <v/>
      </c>
    </row>
    <row r="366">
      <c r="A366" t="inlineStr">
        <is>
          <t>2020-09-09 18:41:33</t>
        </is>
      </c>
      <c r="B366" t="inlineStr">
        <is>
          <t>VR게임 캐릭터,애니메이션,배경,이펙트 개발용역</t>
        </is>
      </c>
      <c r="C366" t="inlineStr">
        <is>
          <t>50000000</t>
        </is>
      </c>
      <c r="D366">
        <f>HYPERLINK("http://www.g2b.go.kr:8081/ep/co/fileDownload.do?fileTask=NOTIFY&amp;fileSeq=20200901794::02::1::1", "링크")</f>
        <v/>
      </c>
      <c r="E366">
        <f>HYPERLINK("http://www.g2b.go.kr:8081/ep/co/fileDownload.do?fileTask=NOTIFY&amp;fileSeq=20200901794::02::2::2", "링크")</f>
        <v/>
      </c>
      <c r="F366">
        <f>HYPERLINK("", "링크")</f>
        <v/>
      </c>
    </row>
    <row r="367">
      <c r="A367" t="inlineStr">
        <is>
          <t>2020-09-07 16:43:15</t>
        </is>
      </c>
      <c r="B367" t="inlineStr">
        <is>
          <t>2020 경기 게임 글로벌 위크 기획 및 운영</t>
        </is>
      </c>
      <c r="C367" t="inlineStr">
        <is>
          <t>120000000</t>
        </is>
      </c>
      <c r="D367">
        <f>HYPERLINK("http://www.g2b.go.kr:8081/ep/co/fileDownload.do?fileTask=NOTIFY&amp;fileSeq=20200906521::00::1::1", "링크")</f>
        <v/>
      </c>
      <c r="E367">
        <f>HYPERLINK("http://www.g2b.go.kr:8081/ep/co/fileDownload.do?fileTask=NOTIFY&amp;fileSeq=20200906521::00::2::2", "링크")</f>
        <v/>
      </c>
      <c r="F367">
        <f>HYPERLINK("http://www.g2b.go.kr:8081/ep/co/fileDownload.do?fileTask=NOTIFY&amp;fileSeq=20200906521::00::2::3", "링크")</f>
        <v/>
      </c>
    </row>
    <row r="368">
      <c r="A368" t="inlineStr">
        <is>
          <t>2020-09-09 15:42:05</t>
        </is>
      </c>
      <c r="B368" t="inlineStr">
        <is>
          <t>[재공고] 2020 게임개발 리소스 플랫폼 구축</t>
        </is>
      </c>
      <c r="C368" t="inlineStr">
        <is>
          <t>100000000</t>
        </is>
      </c>
      <c r="D368">
        <f>HYPERLINK("http://www.g2b.go.kr:8081/ep/co/fileDownload.do?fileTask=NOTIFY&amp;fileSeq=20200909179::00::1::1", "링크")</f>
        <v/>
      </c>
      <c r="E368">
        <f>HYPERLINK("http://www.g2b.go.kr:8081/ep/co/fileDownload.do?fileTask=NOTIFY&amp;fileSeq=20200909179::00::2::2", "링크")</f>
        <v/>
      </c>
      <c r="F368">
        <f>HYPERLINK("", "링크")</f>
        <v/>
      </c>
    </row>
    <row r="369">
      <c r="A369" t="inlineStr">
        <is>
          <t>2020-09-22 08:19:25</t>
        </is>
      </c>
      <c r="B369" t="inlineStr">
        <is>
          <t>2020년 대구글로벌게임센터 게임 콘텐츠 품질테스팅(QA) 지원사업 운영 용역</t>
        </is>
      </c>
      <c r="C369" t="inlineStr">
        <is>
          <t>90000000</t>
        </is>
      </c>
      <c r="D369">
        <f>HYPERLINK("http://www.g2b.go.kr:8081/ep/co/fileDownload.do?fileTask=NOTIFY&amp;fileSeq=20200922565::00::1::1", "링크")</f>
        <v/>
      </c>
      <c r="E369">
        <f>HYPERLINK("http://www.g2b.go.kr:8081/ep/co/fileDownload.do?fileTask=NOTIFY&amp;fileSeq=20200922565::00::2::2", "링크")</f>
        <v/>
      </c>
      <c r="F369">
        <f>HYPERLINK("", "링크")</f>
        <v/>
      </c>
    </row>
    <row r="370">
      <c r="A370" t="inlineStr">
        <is>
          <t>2020-09-29 08:26:47</t>
        </is>
      </c>
      <c r="B370" t="inlineStr">
        <is>
          <t>2020년 대구글로벌게임센터 게임콘텐츠 신규기획/설계 지원 운영 용역</t>
        </is>
      </c>
      <c r="C370" t="inlineStr">
        <is>
          <t>79594000</t>
        </is>
      </c>
      <c r="D370">
        <f>HYPERLINK("http://www.g2b.go.kr:8081/ep/co/fileDownload.do?fileTask=NOTIFY&amp;fileSeq=20200929649::00::1::1", "링크")</f>
        <v/>
      </c>
      <c r="E370">
        <f>HYPERLINK("http://www.g2b.go.kr:8081/ep/co/fileDownload.do?fileTask=NOTIFY&amp;fileSeq=20200929649::00::2::2", "링크")</f>
        <v/>
      </c>
      <c r="F370">
        <f>HYPERLINK("", "링크")</f>
        <v/>
      </c>
    </row>
    <row r="371">
      <c r="A371" t="inlineStr">
        <is>
          <t>2020-10-05 14:45:48</t>
        </is>
      </c>
      <c r="B371" t="inlineStr">
        <is>
          <t>2020년 대구글로벌게임센터 게임콘텐츠 신규기획/설계 지원 운영 용역</t>
        </is>
      </c>
      <c r="C371" t="inlineStr">
        <is>
          <t>79594000</t>
        </is>
      </c>
      <c r="D371">
        <f>HYPERLINK("http://www.g2b.go.kr:8081/ep/co/fileDownload.do?fileTask=NOTIFY&amp;fileSeq=20200929649::01::1::1", "링크")</f>
        <v/>
      </c>
      <c r="E371">
        <f>HYPERLINK("http://www.g2b.go.kr:8081/ep/co/fileDownload.do?fileTask=NOTIFY&amp;fileSeq=20200929649::01::2::2", "링크")</f>
        <v/>
      </c>
      <c r="F371">
        <f>HYPERLINK("", "링크")</f>
        <v/>
      </c>
    </row>
    <row r="372">
      <c r="A372" t="inlineStr">
        <is>
          <t>2020-09-29 10:30:02</t>
        </is>
      </c>
      <c r="B372" t="inlineStr">
        <is>
          <t>충남글로벌게임센터 글로벌시장 진출 지원 용역</t>
        </is>
      </c>
      <c r="C372" t="inlineStr">
        <is>
          <t>300000000</t>
        </is>
      </c>
      <c r="D372">
        <f>HYPERLINK("http://www.g2b.go.kr:8081/ep/co/fileDownload.do?fileTask=NOTIFY&amp;fileSeq=20200929811::00::1::1", "링크")</f>
        <v/>
      </c>
      <c r="E372">
        <f>HYPERLINK("http://www.g2b.go.kr:8081/ep/co/fileDownload.do?fileTask=NOTIFY&amp;fileSeq=20200929811::00::2::2", "링크")</f>
        <v/>
      </c>
      <c r="F372">
        <f>HYPERLINK("", "링크")</f>
        <v/>
      </c>
    </row>
    <row r="373">
      <c r="A373" t="inlineStr">
        <is>
          <t>2020-10-06 08:03:43</t>
        </is>
      </c>
      <c r="B373" t="inlineStr">
        <is>
          <t>2020년 대구글로벌게임센터 게임 콘텐츠 품질테스팅(QA) 지원사업 운영 용역</t>
        </is>
      </c>
      <c r="C373" t="inlineStr">
        <is>
          <t>90000000</t>
        </is>
      </c>
      <c r="D373">
        <f>HYPERLINK("http://www.g2b.go.kr:8081/ep/co/fileDownload.do?fileTask=NOTIFY&amp;fileSeq=20201001426::00::1::1", "링크")</f>
        <v/>
      </c>
      <c r="E373">
        <f>HYPERLINK("http://www.g2b.go.kr:8081/ep/co/fileDownload.do?fileTask=NOTIFY&amp;fileSeq=20201001426::00::2::2", "링크")</f>
        <v/>
      </c>
      <c r="F373">
        <f>HYPERLINK("", "링크")</f>
        <v/>
      </c>
    </row>
    <row r="374">
      <c r="A374" t="inlineStr">
        <is>
          <t>2020-10-12 15:25:45</t>
        </is>
      </c>
      <c r="B374" t="inlineStr">
        <is>
          <t>2020년도 게임 리터러시 프로그램 운영 용역</t>
        </is>
      </c>
      <c r="C374" t="inlineStr">
        <is>
          <t>39930000</t>
        </is>
      </c>
      <c r="D374">
        <f>HYPERLINK("http://www.g2b.go.kr:8081/ep/co/fileDownload.do?fileTask=NOTIFY&amp;fileSeq=20201008346::00::1::1", "링크")</f>
        <v/>
      </c>
      <c r="E374">
        <f>HYPERLINK("http://www.g2b.go.kr:8081/ep/co/fileDownload.do?fileTask=NOTIFY&amp;fileSeq=20201008346::00::2::2", "링크")</f>
        <v/>
      </c>
      <c r="F374">
        <f>HYPERLINK("", "링크")</f>
        <v/>
      </c>
    </row>
    <row r="375">
      <c r="A375" t="inlineStr">
        <is>
          <t>2020-10-21 10:26:55</t>
        </is>
      </c>
      <c r="B375" t="inlineStr">
        <is>
          <t>지스타 2020 지역게임기업 온라인 비즈니스 지원 위탁용역</t>
        </is>
      </c>
      <c r="C375" t="inlineStr">
        <is>
          <t>174900000</t>
        </is>
      </c>
      <c r="D375">
        <f>HYPERLINK("http://www.g2b.go.kr:8081/ep/co/fileDownload.do?fileTask=NOTIFY&amp;fileSeq=20201020829::00::1::1", "링크")</f>
        <v/>
      </c>
      <c r="E375">
        <f>HYPERLINK("http://www.g2b.go.kr:8081/ep/co/fileDownload.do?fileTask=NOTIFY&amp;fileSeq=20201020829::00::2::2", "링크")</f>
        <v/>
      </c>
      <c r="F375">
        <f>HYPERLINK("", "링크")</f>
        <v/>
      </c>
    </row>
    <row r="376">
      <c r="A376" t="inlineStr">
        <is>
          <t>2020-10-23 14:46:14</t>
        </is>
      </c>
      <c r="B376" t="inlineStr">
        <is>
          <t>2020 게임 나눔터 사업 운영 용역</t>
        </is>
      </c>
      <c r="C376" t="inlineStr">
        <is>
          <t>39721000</t>
        </is>
      </c>
      <c r="D376">
        <f>HYPERLINK("http://www.g2b.go.kr:8081/ep/co/fileDownload.do?fileTask=NOTIFY&amp;fileSeq=20201025132::00::1::1", "링크")</f>
        <v/>
      </c>
      <c r="E376">
        <f>HYPERLINK("http://www.g2b.go.kr:8081/ep/co/fileDownload.do?fileTask=NOTIFY&amp;fileSeq=20201025132::00::2::2", "링크")</f>
        <v/>
      </c>
      <c r="F376">
        <f>HYPERLINK("http://www.g2b.go.kr:8081/ep/co/fileDownload.do?fileTask=NOTIFY&amp;fileSeq=20201025132::00::2::3", "링크")</f>
        <v/>
      </c>
    </row>
    <row r="377">
      <c r="A377" t="inlineStr">
        <is>
          <t>2020-11-04 11:38:14</t>
        </is>
      </c>
      <c r="B377" t="inlineStr">
        <is>
          <t>2020 게임 나눔터 사업 운영 용역</t>
        </is>
      </c>
      <c r="C377" t="inlineStr">
        <is>
          <t>39721000</t>
        </is>
      </c>
      <c r="D377">
        <f>HYPERLINK("", "링크")</f>
        <v/>
      </c>
      <c r="E377">
        <f>HYPERLINK("", "링크")</f>
        <v/>
      </c>
      <c r="F377">
        <f>HYPERLINK("", "링크")</f>
        <v/>
      </c>
    </row>
    <row r="378">
      <c r="A378" t="inlineStr">
        <is>
          <t>2020-10-27 09:57:44</t>
        </is>
      </c>
      <c r="B378" t="inlineStr">
        <is>
          <t>2020년도 전남글로벌게임센터 축제 연계 체험존 운영 용역</t>
        </is>
      </c>
      <c r="C378" t="inlineStr">
        <is>
          <t>74852000</t>
        </is>
      </c>
      <c r="D378">
        <f>HYPERLINK("http://www.g2b.go.kr:8081/ep/co/fileDownload.do?fileTask=NOTIFY&amp;fileSeq=20201027930::00::1::1", "링크")</f>
        <v/>
      </c>
      <c r="E378">
        <f>HYPERLINK("http://www.g2b.go.kr:8081/ep/co/fileDownload.do?fileTask=NOTIFY&amp;fileSeq=20201027930::00::2::2", "링크")</f>
        <v/>
      </c>
      <c r="F378">
        <f>HYPERLINK("", "링크")</f>
        <v/>
      </c>
    </row>
    <row r="379">
      <c r="A379" t="inlineStr">
        <is>
          <t>2020-10-27 10:10:40</t>
        </is>
      </c>
      <c r="B379" t="inlineStr">
        <is>
          <t>2020년도 전남글로벌게임센터 기업 역량 강화 멘토링 운영 용역</t>
        </is>
      </c>
      <c r="C379" t="inlineStr">
        <is>
          <t>44900000</t>
        </is>
      </c>
      <c r="D379">
        <f>HYPERLINK("http://www.g2b.go.kr:8081/ep/co/fileDownload.do?fileTask=NOTIFY&amp;fileSeq=20201027981::00::1::1", "링크")</f>
        <v/>
      </c>
      <c r="E379">
        <f>HYPERLINK("http://www.g2b.go.kr:8081/ep/co/fileDownload.do?fileTask=NOTIFY&amp;fileSeq=20201027981::00::1::2", "링크")</f>
        <v/>
      </c>
      <c r="F379">
        <f>HYPERLINK("", "링크")</f>
        <v/>
      </c>
    </row>
    <row r="380">
      <c r="A380" t="inlineStr">
        <is>
          <t>2020-10-30 12:10:25</t>
        </is>
      </c>
      <c r="B380" t="inlineStr">
        <is>
          <t>21년 JWSC 워게임장비 정비용역</t>
        </is>
      </c>
      <c r="C380" t="inlineStr">
        <is>
          <t>439904960</t>
        </is>
      </c>
      <c r="D380">
        <f>HYPERLINK("http://www.g2b.go.kr:8081/ep/co/fileDownload.do?fileTask=NOTIFY&amp;fileSeq=20201032884::00::1::1", "링크")</f>
        <v/>
      </c>
      <c r="E380">
        <f>HYPERLINK("", "링크")</f>
        <v/>
      </c>
      <c r="F380">
        <f>HYPERLINK("", "링크")</f>
        <v/>
      </c>
    </row>
    <row r="381">
      <c r="A381" t="inlineStr">
        <is>
          <t>2020-11-02 11:05:38</t>
        </is>
      </c>
      <c r="B381" t="inlineStr">
        <is>
          <t>2020 충북글로벌센터 게임 On&amp;On 페스티벌 위탁 용역</t>
        </is>
      </c>
      <c r="C381" t="inlineStr">
        <is>
          <t>156000000</t>
        </is>
      </c>
      <c r="D381">
        <f>HYPERLINK("http://www.g2b.go.kr:8081/ep/co/fileDownload.do?fileTask=NOTIFY&amp;fileSeq=20201100522::00::1::1", "링크")</f>
        <v/>
      </c>
      <c r="E381">
        <f>HYPERLINK("http://www.g2b.go.kr:8081/ep/co/fileDownload.do?fileTask=NOTIFY&amp;fileSeq=20201100522::00::2::2", "링크")</f>
        <v/>
      </c>
      <c r="F381">
        <f>HYPERLINK("", "링크")</f>
        <v/>
      </c>
    </row>
    <row r="382">
      <c r="A382" t="inlineStr">
        <is>
          <t>2020-11-02 11:14:36</t>
        </is>
      </c>
      <c r="B382" t="inlineStr">
        <is>
          <t>2020 충북글로벌게임센터 충북 게임기업 상용화 지원 사업(마케팅) 위탁 용역</t>
        </is>
      </c>
      <c r="C382" t="inlineStr">
        <is>
          <t>620000000</t>
        </is>
      </c>
      <c r="D382">
        <f>HYPERLINK("http://www.g2b.go.kr:8081/ep/co/fileDownload.do?fileTask=NOTIFY&amp;fileSeq=20201100549::00::1::1", "링크")</f>
        <v/>
      </c>
      <c r="E382">
        <f>HYPERLINK("http://www.g2b.go.kr:8081/ep/co/fileDownload.do?fileTask=NOTIFY&amp;fileSeq=20201100549::00::2::2", "링크")</f>
        <v/>
      </c>
      <c r="F382">
        <f>HYPERLINK("", "링크")</f>
        <v/>
      </c>
    </row>
    <row r="383">
      <c r="A383" t="inlineStr">
        <is>
          <t>2020-11-02 11:18:24</t>
        </is>
      </c>
      <c r="B383" t="inlineStr">
        <is>
          <t>2020 충북글로벌게임센터 충북 게임잼 위탁 용역</t>
        </is>
      </c>
      <c r="C383" t="inlineStr">
        <is>
          <t>60000000</t>
        </is>
      </c>
      <c r="D383">
        <f>HYPERLINK("http://www.g2b.go.kr:8081/ep/co/fileDownload.do?fileTask=NOTIFY&amp;fileSeq=20201100555::00::1::1", "링크")</f>
        <v/>
      </c>
      <c r="E383">
        <f>HYPERLINK("http://www.g2b.go.kr:8081/ep/co/fileDownload.do?fileTask=NOTIFY&amp;fileSeq=20201100555::00::2::2", "링크")</f>
        <v/>
      </c>
      <c r="F383">
        <f>HYPERLINK("", "링크")</f>
        <v/>
      </c>
    </row>
    <row r="384">
      <c r="A384" t="inlineStr">
        <is>
          <t>2020-11-03 16:17:18</t>
        </is>
      </c>
      <c r="B384" t="inlineStr">
        <is>
          <t>건강한 게임문화 조성 콘텐츠 제작배포</t>
        </is>
      </c>
      <c r="C384" t="inlineStr">
        <is>
          <t>50000000</t>
        </is>
      </c>
      <c r="D384">
        <f>HYPERLINK("http://www.g2b.go.kr:8081/ep/co/fileDownload.do?fileTask=NOTIFY&amp;fileSeq=20201103206::00::1::1", "링크")</f>
        <v/>
      </c>
      <c r="E384">
        <f>HYPERLINK("http://www.g2b.go.kr:8081/ep/co/fileDownload.do?fileTask=NOTIFY&amp;fileSeq=20201103206::00::2::2", "링크")</f>
        <v/>
      </c>
      <c r="F384">
        <f>HYPERLINK("", "링크")</f>
        <v/>
      </c>
    </row>
    <row r="385">
      <c r="A385" t="inlineStr">
        <is>
          <t>2020-11-03 20:48:19</t>
        </is>
      </c>
      <c r="B385" t="inlineStr">
        <is>
          <t>2020 전북 e스포츠 가족 게임대회</t>
        </is>
      </c>
      <c r="C385" t="inlineStr">
        <is>
          <t>34000000</t>
        </is>
      </c>
      <c r="D385">
        <f>HYPERLINK("http://www.g2b.go.kr:8081/ep/co/fileDownload.do?fileTask=NOTIFY&amp;fileSeq=20201103799::00::1::1", "링크")</f>
        <v/>
      </c>
      <c r="E385">
        <f>HYPERLINK("http://www.g2b.go.kr:8081/ep/co/fileDownload.do?fileTask=NOTIFY&amp;fileSeq=20201103799::00::2::2", "링크")</f>
        <v/>
      </c>
      <c r="F385">
        <f>HYPERLINK("", "링크")</f>
        <v/>
      </c>
    </row>
    <row r="386">
      <c r="A386" t="inlineStr">
        <is>
          <t>2020-11-04 15:14:26</t>
        </is>
      </c>
      <c r="B386" t="inlineStr">
        <is>
          <t>2020 게임 나눔터 사업 운영 용역 재공고</t>
        </is>
      </c>
      <c r="C386" t="inlineStr">
        <is>
          <t>39721000</t>
        </is>
      </c>
      <c r="D386">
        <f>HYPERLINK("http://www.g2b.go.kr:8081/ep/co/fileDownload.do?fileTask=NOTIFY&amp;fileSeq=20201104777::00::1::1", "링크")</f>
        <v/>
      </c>
      <c r="E386">
        <f>HYPERLINK("http://www.g2b.go.kr:8081/ep/co/fileDownload.do?fileTask=NOTIFY&amp;fileSeq=20201104777::00::2::2", "링크")</f>
        <v/>
      </c>
      <c r="F386">
        <f>HYPERLINK("http://www.g2b.go.kr:8081/ep/co/fileDownload.do?fileTask=NOTIFY&amp;fileSeq=20201104777::00::2::3", "링크")</f>
        <v/>
      </c>
    </row>
    <row r="387">
      <c r="A387" t="inlineStr">
        <is>
          <t>2020-11-09 10:53:11</t>
        </is>
      </c>
      <c r="B387" t="inlineStr">
        <is>
          <t>2020년 기능성게임 보급 및 활용지원 위탁용역</t>
        </is>
      </c>
      <c r="C387" t="inlineStr">
        <is>
          <t>60000000</t>
        </is>
      </c>
      <c r="D387">
        <f>HYPERLINK("http://www.g2b.go.kr:8081/ep/co/fileDownload.do?fileTask=NOTIFY&amp;fileSeq=20201109121::00::1::1", "링크")</f>
        <v/>
      </c>
      <c r="E387">
        <f>HYPERLINK("http://www.g2b.go.kr:8081/ep/co/fileDownload.do?fileTask=NOTIFY&amp;fileSeq=20201109121::00::2::2", "링크")</f>
        <v/>
      </c>
      <c r="F387">
        <f>HYPERLINK("", "링크")</f>
        <v/>
      </c>
    </row>
    <row r="388">
      <c r="A388" t="inlineStr">
        <is>
          <t>2020-11-11 17:27:39</t>
        </is>
      </c>
      <c r="B388" t="inlineStr">
        <is>
          <t>광주게임전시회 및 광주이스포츠상설경기장 개장식 운영</t>
        </is>
      </c>
      <c r="C388" t="inlineStr">
        <is>
          <t>327000000</t>
        </is>
      </c>
      <c r="D388">
        <f>HYPERLINK("http://www.g2b.go.kr:8081/ep/co/fileDownload.do?fileTask=NOTIFY&amp;fileSeq=20201113942::00::1::1", "링크")</f>
        <v/>
      </c>
      <c r="E388">
        <f>HYPERLINK("http://www.g2b.go.kr:8081/ep/co/fileDownload.do?fileTask=NOTIFY&amp;fileSeq=20201113942::00::2::2", "링크")</f>
        <v/>
      </c>
      <c r="F388">
        <f>HYPERLINK("http://www.g2b.go.kr:8081/ep/co/fileDownload.do?fileTask=NOTIFY&amp;fileSeq=20201113942::00::2::3", "링크")</f>
        <v/>
      </c>
    </row>
    <row r="389">
      <c r="A389" t="inlineStr">
        <is>
          <t>2020-11-20 13:51:25</t>
        </is>
      </c>
      <c r="B389" t="inlineStr">
        <is>
          <t>[재공고] 2020년 기능성게임 보급 및 활용지원 위탁용역</t>
        </is>
      </c>
      <c r="C389" t="inlineStr">
        <is>
          <t>60000000</t>
        </is>
      </c>
      <c r="D389">
        <f>HYPERLINK("http://www.g2b.go.kr:8081/ep/co/fileDownload.do?fileTask=NOTIFY&amp;fileSeq=20201127357::00::1::1", "링크")</f>
        <v/>
      </c>
      <c r="E389">
        <f>HYPERLINK("http://www.g2b.go.kr:8081/ep/co/fileDownload.do?fileTask=NOTIFY&amp;fileSeq=20201127357::00::2::2", "링크")</f>
        <v/>
      </c>
      <c r="F389">
        <f>HYPERLINK("", "링크")</f>
        <v/>
      </c>
    </row>
    <row r="390">
      <c r="A390" t="inlineStr">
        <is>
          <t>2020-11-25 11:07:31</t>
        </is>
      </c>
      <c r="B390" t="inlineStr">
        <is>
          <t>기능성게임종합포털 개편 및 운영 위탁용역</t>
        </is>
      </c>
      <c r="C390" t="inlineStr">
        <is>
          <t>2000000000</t>
        </is>
      </c>
      <c r="D390">
        <f>HYPERLINK("http://www.g2b.go.kr:8081/ep/co/fileDownload.do?fileTask=NOTIFY&amp;fileSeq=20201133393::00::1::1", "링크")</f>
        <v/>
      </c>
      <c r="E390">
        <f>HYPERLINK("http://www.g2b.go.kr:8081/ep/co/fileDownload.do?fileTask=NOTIFY&amp;fileSeq=20201133393::00::2::2", "링크")</f>
        <v/>
      </c>
      <c r="F390">
        <f>HYPERLINK("", "링크")</f>
        <v/>
      </c>
    </row>
    <row r="391">
      <c r="A391" t="inlineStr">
        <is>
          <t>2020-12-01 17:27:27</t>
        </is>
      </c>
      <c r="B391" t="inlineStr">
        <is>
          <t>기능성게임종합포털 개편 및 운영 위탁용역</t>
        </is>
      </c>
      <c r="C391" t="inlineStr">
        <is>
          <t>200000000</t>
        </is>
      </c>
      <c r="D391">
        <f>HYPERLINK("http://www.g2b.go.kr:8081/ep/co/fileDownload.do?fileTask=NOTIFY&amp;fileSeq=20201133393::01::1::1", "링크")</f>
        <v/>
      </c>
      <c r="E391">
        <f>HYPERLINK("http://www.g2b.go.kr:8081/ep/co/fileDownload.do?fileTask=NOTIFY&amp;fileSeq=20201133393::01::2::2", "링크")</f>
        <v/>
      </c>
      <c r="F391">
        <f>HYPERLINK("", "링크")</f>
        <v/>
      </c>
    </row>
    <row r="392">
      <c r="A392" t="inlineStr">
        <is>
          <t>2020-12-07 14:43:19</t>
        </is>
      </c>
      <c r="B392" t="inlineStr">
        <is>
          <t>[재공고] 기능성게임종합포털 개편 및 운영 위탁용역</t>
        </is>
      </c>
      <c r="C392" t="inlineStr">
        <is>
          <t>200000000</t>
        </is>
      </c>
      <c r="D392">
        <f>HYPERLINK("http://www.g2b.go.kr:8081/ep/co/fileDownload.do?fileTask=NOTIFY&amp;fileSeq=20201209649::00::1::1", "링크")</f>
        <v/>
      </c>
      <c r="E392">
        <f>HYPERLINK("http://www.g2b.go.kr:8081/ep/co/fileDownload.do?fileTask=NOTIFY&amp;fileSeq=20201209649::00::2::2", "링크")</f>
        <v/>
      </c>
      <c r="F392">
        <f>HYPERLINK("", "링크")</f>
        <v/>
      </c>
    </row>
    <row r="393">
      <c r="A393" t="inlineStr">
        <is>
          <t>2020-12-17 16:02:59</t>
        </is>
      </c>
      <c r="B393" t="inlineStr">
        <is>
          <t>2021년 불법게임물 수거운송 대행 용역</t>
        </is>
      </c>
      <c r="C393" t="inlineStr">
        <is>
          <t>29098390</t>
        </is>
      </c>
      <c r="D393">
        <f>HYPERLINK("http://www.g2b.go.kr:8081/ep/co/fileDownload.do?fileTask=NOTIFY&amp;fileSeq=20201227735::00::1::1", "링크")</f>
        <v/>
      </c>
      <c r="E393">
        <f>HYPERLINK("http://www.g2b.go.kr:8081/ep/co/fileDownload.do?fileTask=NOTIFY&amp;fileSeq=20201227735::00::2::2", "링크")</f>
        <v/>
      </c>
      <c r="F393">
        <f>HYPERLINK("", "링크")</f>
        <v/>
      </c>
    </row>
    <row r="394">
      <c r="A394" t="inlineStr">
        <is>
          <t>2020-12-29 16:47:14</t>
        </is>
      </c>
      <c r="B394" t="inlineStr">
        <is>
          <t>2021년 자체등급분류 게임물 모니터링단 수탁 운영</t>
        </is>
      </c>
      <c r="C394" t="inlineStr">
        <is>
          <t>1697317800</t>
        </is>
      </c>
      <c r="D394">
        <f>HYPERLINK("http://www.g2b.go.kr:8081/ep/co/fileDownload.do?fileTask=NOTIFY&amp;fileSeq=20201240255::00::1::1", "링크")</f>
        <v/>
      </c>
      <c r="E394">
        <f>HYPERLINK("", "링크")</f>
        <v/>
      </c>
      <c r="F394">
        <f>HYPERLINK("", "링크")</f>
        <v/>
      </c>
    </row>
    <row r="395">
      <c r="A395" t="inlineStr">
        <is>
          <t>2020-07-23 00:00:00</t>
        </is>
      </c>
      <c r="B395" t="inlineStr">
        <is>
          <t>20-21 해병대 워게임모델 유지보수(20H089-A)</t>
        </is>
      </c>
      <c r="C395" t="inlineStr">
        <is>
          <t>144269530</t>
        </is>
      </c>
      <c r="D395">
        <f>HYPERLINK("", "링크")</f>
        <v/>
      </c>
      <c r="E395">
        <f>HYPERLINK("", "링크")</f>
        <v/>
      </c>
      <c r="F395">
        <f>HYPERLINK("", "링크")</f>
        <v/>
      </c>
    </row>
    <row r="396">
      <c r="A396" t="inlineStr">
        <is>
          <t>2020-09-29 00:00:00</t>
        </is>
      </c>
      <c r="B396" t="inlineStr">
        <is>
          <t>20년 워게임연동체계(KSIMS) 유지보수 용역 (2019G087</t>
        </is>
      </c>
      <c r="C396" t="inlineStr">
        <is>
          <t>437012630</t>
        </is>
      </c>
      <c r="D396">
        <f>HYPERLINK("", "링크")</f>
        <v/>
      </c>
      <c r="E396">
        <f>HYPERLINK("", "링크")</f>
        <v/>
      </c>
      <c r="F396">
        <f>HYPERLINK("", "링크")</f>
        <v/>
      </c>
    </row>
    <row r="397">
      <c r="A397" t="inlineStr">
        <is>
          <t>2020-08-21 00:00:00</t>
        </is>
      </c>
      <c r="B397" t="inlineStr">
        <is>
          <t>20년 워게임연동체계(KSIMS) 유지보수 용역 (2019G087</t>
        </is>
      </c>
      <c r="C397" t="inlineStr">
        <is>
          <t>437012630</t>
        </is>
      </c>
      <c r="D397">
        <f>HYPERLINK("", "링크")</f>
        <v/>
      </c>
      <c r="E397">
        <f>HYPERLINK("", "링크")</f>
        <v/>
      </c>
      <c r="F397">
        <f>HYPERLINK("", "링크")</f>
        <v/>
      </c>
    </row>
    <row r="398">
      <c r="A398" t="inlineStr">
        <is>
          <t>2021-03-16 11:19:32</t>
        </is>
      </c>
      <c r="B398" t="inlineStr">
        <is>
          <t>[긴급] 2021 게임더하기(GSP Plus) 서비스 운영 및 관리 위탁용역</t>
        </is>
      </c>
      <c r="C398" t="inlineStr">
        <is>
          <t>6406900000</t>
        </is>
      </c>
      <c r="D398">
        <f>HYPERLINK("http://www.g2b.go.kr:8081/ep/co/fileDownload.do?fileTask=NOTIFY&amp;fileSeq=20210326609::00::1::1", "링크")</f>
        <v/>
      </c>
      <c r="E398">
        <f>HYPERLINK("http://www.g2b.go.kr:8081/ep/co/fileDownload.do?fileTask=NOTIFY&amp;fileSeq=20210326609::00::2::2", "링크")</f>
        <v/>
      </c>
      <c r="F398">
        <f>HYPERLINK("", "링크")</f>
        <v/>
      </c>
    </row>
    <row r="399">
      <c r="A399" t="inlineStr">
        <is>
          <t>2021-04-05 09:58:45</t>
        </is>
      </c>
      <c r="B399" t="inlineStr">
        <is>
          <t>2021 대한민국 청소년 온라인 게임잼 개최 위탁용역</t>
        </is>
      </c>
      <c r="C399" t="inlineStr">
        <is>
          <t>80000000</t>
        </is>
      </c>
      <c r="D399">
        <f>HYPERLINK("http://www.g2b.go.kr:8081/ep/co/fileDownload.do?fileTask=NOTIFY&amp;fileSeq=20210404455::00::1::1", "링크")</f>
        <v/>
      </c>
      <c r="E399">
        <f>HYPERLINK("http://www.g2b.go.kr:8081/ep/co/fileDownload.do?fileTask=NOTIFY&amp;fileSeq=20210404455::00::2::2", "링크")</f>
        <v/>
      </c>
      <c r="F399">
        <f>HYPERLINK("", "링크")</f>
        <v/>
      </c>
    </row>
    <row r="400">
      <c r="A400" t="inlineStr">
        <is>
          <t>2021-04-06 17:56:12</t>
        </is>
      </c>
      <c r="B400" t="inlineStr">
        <is>
          <t>2021 전북글로벌게임센터 온·오프라인 채널 운영</t>
        </is>
      </c>
      <c r="C400" t="inlineStr">
        <is>
          <t>40000000</t>
        </is>
      </c>
      <c r="D400">
        <f>HYPERLINK("http://www.g2b.go.kr:8081/ep/co/fileDownload.do?fileTask=NOTIFY&amp;fileSeq=20210408686::00::1::1", "링크")</f>
        <v/>
      </c>
      <c r="E400">
        <f>HYPERLINK("http://www.g2b.go.kr:8081/ep/co/fileDownload.do?fileTask=NOTIFY&amp;fileSeq=20210408686::00::2::2", "링크")</f>
        <v/>
      </c>
      <c r="F400">
        <f>HYPERLINK("", "링크")</f>
        <v/>
      </c>
    </row>
    <row r="401">
      <c r="A401" t="inlineStr">
        <is>
          <t>2021-04-07 14:16:32</t>
        </is>
      </c>
      <c r="B401" t="inlineStr">
        <is>
          <t>[재공고] [긴급] 2021 게임더하기(GSP Plus) 서비스 운영 및 관리 위탁용역</t>
        </is>
      </c>
      <c r="C401" t="inlineStr">
        <is>
          <t>6406900000</t>
        </is>
      </c>
      <c r="D401">
        <f>HYPERLINK("http://www.g2b.go.kr:8081/ep/co/fileDownload.do?fileTask=NOTIFY&amp;fileSeq=20210410018::00::1::1", "링크")</f>
        <v/>
      </c>
      <c r="E401">
        <f>HYPERLINK("http://www.g2b.go.kr:8081/ep/co/fileDownload.do?fileTask=NOTIFY&amp;fileSeq=20210410018::00::2::2", "링크")</f>
        <v/>
      </c>
      <c r="F401">
        <f>HYPERLINK("", "링크")</f>
        <v/>
      </c>
    </row>
    <row r="402">
      <c r="A402" t="inlineStr">
        <is>
          <t>2021-04-13 09:03:30</t>
        </is>
      </c>
      <c r="B402" t="inlineStr">
        <is>
          <t>2021 충북글로벌게임센터 충북게임 아카데미 운영 용역</t>
        </is>
      </c>
      <c r="C402" t="inlineStr">
        <is>
          <t>150000000</t>
        </is>
      </c>
      <c r="D402">
        <f>HYPERLINK("http://www.g2b.go.kr:8081/ep/co/fileDownload.do?fileTask=NOTIFY&amp;fileSeq=20210418075::00::1::1", "링크")</f>
        <v/>
      </c>
      <c r="E402">
        <f>HYPERLINK("http://www.g2b.go.kr:8081/ep/co/fileDownload.do?fileTask=NOTIFY&amp;fileSeq=20210418075::00::2::2", "링크")</f>
        <v/>
      </c>
      <c r="F402">
        <f>HYPERLINK("", "링크")</f>
        <v/>
      </c>
    </row>
    <row r="403">
      <c r="A403" t="inlineStr">
        <is>
          <t>2021-04-14 11:22:36</t>
        </is>
      </c>
      <c r="B403" t="inlineStr">
        <is>
          <t>2021 전북 글로벌게임센터 인테리어 디자인 설계 및 시공</t>
        </is>
      </c>
      <c r="C403" t="inlineStr">
        <is>
          <t>156000000</t>
        </is>
      </c>
      <c r="D403">
        <f>HYPERLINK("http://www.g2b.go.kr:8081/ep/co/fileDownload.do?fileTask=NOTIFY&amp;fileSeq=20210420753::00::1::1", "링크")</f>
        <v/>
      </c>
      <c r="E403">
        <f>HYPERLINK("http://www.g2b.go.kr:8081/ep/co/fileDownload.do?fileTask=NOTIFY&amp;fileSeq=20210420753::00::2::2", "링크")</f>
        <v/>
      </c>
      <c r="F403">
        <f>HYPERLINK("", "링크")</f>
        <v/>
      </c>
    </row>
    <row r="404">
      <c r="A404" t="inlineStr">
        <is>
          <t>2021-04-19 15:20:26</t>
        </is>
      </c>
      <c r="B404" t="inlineStr">
        <is>
          <t>2021 전북글로벌게임센터 온·오프라인 채널 운영</t>
        </is>
      </c>
      <c r="C404" t="inlineStr">
        <is>
          <t>40000000</t>
        </is>
      </c>
      <c r="D404">
        <f>HYPERLINK("http://www.g2b.go.kr:8081/ep/co/fileDownload.do?fileTask=NOTIFY&amp;fileSeq=20210428437::00::1::1", "링크")</f>
        <v/>
      </c>
      <c r="E404">
        <f>HYPERLINK("http://www.g2b.go.kr:8081/ep/co/fileDownload.do?fileTask=NOTIFY&amp;fileSeq=20210428437::00::2::2", "링크")</f>
        <v/>
      </c>
      <c r="F404">
        <f>HYPERLINK("", "링크")</f>
        <v/>
      </c>
    </row>
    <row r="405">
      <c r="A405" t="inlineStr">
        <is>
          <t>2021-04-22 10:30:44</t>
        </is>
      </c>
      <c r="B405" t="inlineStr">
        <is>
          <t>충남글로벌게임센터 게임 자율선택 지원 운영</t>
        </is>
      </c>
      <c r="C405" t="inlineStr">
        <is>
          <t>680000000</t>
        </is>
      </c>
      <c r="D405">
        <f>HYPERLINK("http://www.g2b.go.kr:8081/ep/co/fileDownload.do?fileTask=NOTIFY&amp;fileSeq=20210434207::00::1::1", "링크")</f>
        <v/>
      </c>
      <c r="E405">
        <f>HYPERLINK("http://www.g2b.go.kr:8081/ep/co/fileDownload.do?fileTask=NOTIFY&amp;fileSeq=20210434207::00::2::2", "링크")</f>
        <v/>
      </c>
      <c r="F405">
        <f>HYPERLINK("", "링크")</f>
        <v/>
      </c>
    </row>
    <row r="406">
      <c r="A406" t="inlineStr">
        <is>
          <t>2021-04-22 16:42:05</t>
        </is>
      </c>
      <c r="B406" t="inlineStr">
        <is>
          <t>2021 Bu:Star 게임콘텐츠(인디) 제작지원 헬퍼 서비스 운영 용역</t>
        </is>
      </c>
      <c r="C406" t="inlineStr">
        <is>
          <t>300000000</t>
        </is>
      </c>
      <c r="D406">
        <f>HYPERLINK("http://www.g2b.go.kr:8081/ep/co/fileDownload.do?fileTask=NOTIFY&amp;fileSeq=20210435183::00::1::1", "링크")</f>
        <v/>
      </c>
      <c r="E406">
        <f>HYPERLINK("http://www.g2b.go.kr:8081/ep/co/fileDownload.do?fileTask=NOTIFY&amp;fileSeq=20210435183::00::2::2", "링크")</f>
        <v/>
      </c>
      <c r="F406">
        <f>HYPERLINK("", "링크")</f>
        <v/>
      </c>
    </row>
    <row r="407">
      <c r="A407" t="inlineStr">
        <is>
          <t>2021-04-23 18:06:33</t>
        </is>
      </c>
      <c r="B407" t="inlineStr">
        <is>
          <t>2021 전북 글로벌게임센터 게임콘텐츠 상용화 지원</t>
        </is>
      </c>
      <c r="C407" t="inlineStr">
        <is>
          <t>302849000</t>
        </is>
      </c>
      <c r="D407">
        <f>HYPERLINK("http://www.g2b.go.kr:8081/ep/co/fileDownload.do?fileTask=NOTIFY&amp;fileSeq=20210437384::00::1::1", "링크")</f>
        <v/>
      </c>
      <c r="E407">
        <f>HYPERLINK("", "링크")</f>
        <v/>
      </c>
      <c r="F407">
        <f>HYPERLINK("", "링크")</f>
        <v/>
      </c>
    </row>
    <row r="408">
      <c r="A408" t="inlineStr">
        <is>
          <t>2021-04-27 13:14:11</t>
        </is>
      </c>
      <c r="B408" t="inlineStr">
        <is>
          <t>모바일 기반 청렴 에듀게임 개발 사업</t>
        </is>
      </c>
      <c r="C408" t="inlineStr">
        <is>
          <t>100000000</t>
        </is>
      </c>
      <c r="D408">
        <f>HYPERLINK("http://www.g2b.go.kr:8081/ep/co/fileDownload.do?fileTask=NOTIFY&amp;fileSeq=20210440831::00::1::1", "링크")</f>
        <v/>
      </c>
      <c r="E408">
        <f>HYPERLINK("http://www.g2b.go.kr:8081/ep/co/fileDownload.do?fileTask=NOTIFY&amp;fileSeq=20210440831::00::2::2", "링크")</f>
        <v/>
      </c>
      <c r="F408">
        <f>HYPERLINK("", "링크")</f>
        <v/>
      </c>
    </row>
    <row r="409">
      <c r="A409" t="inlineStr">
        <is>
          <t>2021-04-28 15:17:18</t>
        </is>
      </c>
      <c r="B409" t="inlineStr">
        <is>
          <t>슬롯머신 게임그래픽 및 사운드 업그레이드 제작 용역</t>
        </is>
      </c>
      <c r="C409" t="inlineStr"/>
      <c r="D409">
        <f>HYPERLINK("", "링크")</f>
        <v/>
      </c>
      <c r="E409">
        <f>HYPERLINK("", "링크")</f>
        <v/>
      </c>
      <c r="F409">
        <f>HYPERLINK("", "링크")</f>
        <v/>
      </c>
    </row>
    <row r="410">
      <c r="A410" t="inlineStr">
        <is>
          <t>2021-05-12 09:37:57</t>
        </is>
      </c>
      <c r="B410" t="inlineStr">
        <is>
          <t>게임화 기반 사이버훈련 플랫폼 개발</t>
        </is>
      </c>
      <c r="C410" t="inlineStr">
        <is>
          <t>97830000</t>
        </is>
      </c>
      <c r="D410">
        <f>HYPERLINK("http://www.g2b.go.kr:8081/ep/co/fileDownload.do?fileTask=NOTIFY&amp;fileSeq=20210512819::00::1::1", "링크")</f>
        <v/>
      </c>
      <c r="E410">
        <f>HYPERLINK("http://www.g2b.go.kr:8081/ep/co/fileDownload.do?fileTask=NOTIFY&amp;fileSeq=20210512819::00::2::2", "링크")</f>
        <v/>
      </c>
      <c r="F410">
        <f>HYPERLINK("", "링크")</f>
        <v/>
      </c>
    </row>
    <row r="411">
      <c r="A411" t="inlineStr">
        <is>
          <t>2021-05-13 12:50:54</t>
        </is>
      </c>
      <c r="B411" t="inlineStr">
        <is>
          <t>『책열매』 연계를 위한 어휘학습 게임 개발</t>
        </is>
      </c>
      <c r="C411" t="inlineStr">
        <is>
          <t>150000000</t>
        </is>
      </c>
      <c r="D411">
        <f>HYPERLINK("http://www.g2b.go.kr:8081/ep/co/fileDownload.do?fileTask=NOTIFY&amp;fileSeq=20210515242::00::1::1", "링크")</f>
        <v/>
      </c>
      <c r="E411">
        <f>HYPERLINK("http://www.g2b.go.kr:8081/ep/co/fileDownload.do?fileTask=NOTIFY&amp;fileSeq=20210515242::00::1::2", "링크")</f>
        <v/>
      </c>
      <c r="F411">
        <f>HYPERLINK("http://www.g2b.go.kr:8081/ep/co/fileDownload.do?fileTask=NOTIFY&amp;fileSeq=20210515242::00::1::3", "링크")</f>
        <v/>
      </c>
    </row>
    <row r="412">
      <c r="A412" t="inlineStr">
        <is>
          <t>2021-05-13 17:46:15</t>
        </is>
      </c>
      <c r="B412" t="inlineStr">
        <is>
          <t>2021 Bu:Star 게임콘텐츠(인디) 제작지원 헬퍼 서비스 운영 용역</t>
        </is>
      </c>
      <c r="C412" t="inlineStr">
        <is>
          <t>300000000</t>
        </is>
      </c>
      <c r="D412">
        <f>HYPERLINK("http://www.g2b.go.kr:8081/ep/co/fileDownload.do?fileTask=NOTIFY&amp;fileSeq=20210516073::00::1::1", "링크")</f>
        <v/>
      </c>
      <c r="E412">
        <f>HYPERLINK("http://www.g2b.go.kr:8081/ep/co/fileDownload.do?fileTask=NOTIFY&amp;fileSeq=20210516073::00::2::2", "링크")</f>
        <v/>
      </c>
      <c r="F412">
        <f>HYPERLINK("http://www.g2b.go.kr:8081/ep/co/fileDownload.do?fileTask=NOTIFY&amp;fileSeq=20210516073::00::2::3", "링크")</f>
        <v/>
      </c>
    </row>
    <row r="413">
      <c r="A413" t="inlineStr">
        <is>
          <t>2021-05-14 18:07:19</t>
        </is>
      </c>
      <c r="B413" t="inlineStr">
        <is>
          <t>2021년 슬롯머신 게임그래픽, 사운드 등 제작 용역(긴급)</t>
        </is>
      </c>
      <c r="C413" t="inlineStr"/>
      <c r="D413">
        <f>HYPERLINK("", "링크")</f>
        <v/>
      </c>
      <c r="E413">
        <f>HYPERLINK("", "링크")</f>
        <v/>
      </c>
      <c r="F413">
        <f>HYPERLINK("", "링크")</f>
        <v/>
      </c>
    </row>
    <row r="414">
      <c r="A414" t="inlineStr">
        <is>
          <t>2021-05-18 13:29:03</t>
        </is>
      </c>
      <c r="B414" t="inlineStr">
        <is>
          <t>불법게임물 자동화 검색 시스템 프로그램 제작</t>
        </is>
      </c>
      <c r="C414" t="inlineStr">
        <is>
          <t>69600000</t>
        </is>
      </c>
      <c r="D414">
        <f>HYPERLINK("http://www.g2b.go.kr:8081/ep/co/fileDownload.do?fileTask=NOTIFY&amp;fileSeq=20210521886::00::1::1", "링크")</f>
        <v/>
      </c>
      <c r="E414">
        <f>HYPERLINK("http://www.g2b.go.kr:8081/ep/co/fileDownload.do?fileTask=NOTIFY&amp;fileSeq=20210521886::00::2::2", "링크")</f>
        <v/>
      </c>
      <c r="F414">
        <f>HYPERLINK("", "링크")</f>
        <v/>
      </c>
    </row>
    <row r="415">
      <c r="A415" t="inlineStr">
        <is>
          <t>2021-05-18 15:43:55</t>
        </is>
      </c>
      <c r="B415" t="inlineStr">
        <is>
          <t>2021년 전남글로벌게임센터 게임 엑셀러레이팅 운영 용역</t>
        </is>
      </c>
      <c r="C415" t="inlineStr">
        <is>
          <t>93631240</t>
        </is>
      </c>
      <c r="D415">
        <f>HYPERLINK("http://www.g2b.go.kr:8081/ep/co/fileDownload.do?fileTask=NOTIFY&amp;fileSeq=20210519467::00::1::1", "링크")</f>
        <v/>
      </c>
      <c r="E415">
        <f>HYPERLINK("", "링크")</f>
        <v/>
      </c>
      <c r="F415">
        <f>HYPERLINK("", "링크")</f>
        <v/>
      </c>
    </row>
    <row r="416">
      <c r="A416" t="inlineStr">
        <is>
          <t>2021-05-20 09:01:20</t>
        </is>
      </c>
      <c r="B416" t="inlineStr">
        <is>
          <t>경북 게임 사전 제작지원 기획 및 운영 용역</t>
        </is>
      </c>
      <c r="C416" t="inlineStr">
        <is>
          <t>99444570</t>
        </is>
      </c>
      <c r="D416">
        <f>HYPERLINK("http://www.g2b.go.kr:8081/ep/co/fileDownload.do?fileTask=NOTIFY&amp;fileSeq=20210523526::00::1::1", "링크")</f>
        <v/>
      </c>
      <c r="E416">
        <f>HYPERLINK("http://www.g2b.go.kr:8081/ep/co/fileDownload.do?fileTask=NOTIFY&amp;fileSeq=20210523526::00::2::2", "링크")</f>
        <v/>
      </c>
      <c r="F416">
        <f>HYPERLINK("", "링크")</f>
        <v/>
      </c>
    </row>
    <row r="417">
      <c r="A417" t="inlineStr">
        <is>
          <t>2021-05-20 10:09:33</t>
        </is>
      </c>
      <c r="B417" t="inlineStr">
        <is>
          <t>2021년 게임문화축제 개최 위탁용역</t>
        </is>
      </c>
      <c r="C417" t="inlineStr">
        <is>
          <t>800000000</t>
        </is>
      </c>
      <c r="D417">
        <f>HYPERLINK("http://www.g2b.go.kr:8081/ep/co/fileDownload.do?fileTask=NOTIFY&amp;fileSeq=20210523731::00::1::1", "링크")</f>
        <v/>
      </c>
      <c r="E417">
        <f>HYPERLINK("http://www.g2b.go.kr:8081/ep/co/fileDownload.do?fileTask=NOTIFY&amp;fileSeq=20210523731::00::2::2", "링크")</f>
        <v/>
      </c>
      <c r="F417">
        <f>HYPERLINK("", "링크")</f>
        <v/>
      </c>
    </row>
    <row r="418">
      <c r="A418" t="inlineStr">
        <is>
          <t>2021-05-20 17:31:06</t>
        </is>
      </c>
      <c r="B418" t="inlineStr">
        <is>
          <t>2021년 대구글로벌게임센터 게임 콘텐츠 글로벌 확산 지원 용역</t>
        </is>
      </c>
      <c r="C418" t="inlineStr">
        <is>
          <t>359516870</t>
        </is>
      </c>
      <c r="D418">
        <f>HYPERLINK("http://www.g2b.go.kr:8081/ep/co/fileDownload.do?fileTask=NOTIFY&amp;fileSeq=20210523692::00::1::1", "링크")</f>
        <v/>
      </c>
      <c r="E418">
        <f>HYPERLINK("", "링크")</f>
        <v/>
      </c>
      <c r="F418">
        <f>HYPERLINK("", "링크")</f>
        <v/>
      </c>
    </row>
    <row r="419">
      <c r="A419" t="inlineStr">
        <is>
          <t>2021-05-25 09:00:48</t>
        </is>
      </c>
      <c r="B419" t="inlineStr">
        <is>
          <t>2021 게임콘텐츠 글로벌 런칭 프로젝트 2.0 운영 용역</t>
        </is>
      </c>
      <c r="C419" t="inlineStr">
        <is>
          <t>198000000</t>
        </is>
      </c>
      <c r="D419">
        <f>HYPERLINK("http://www.g2b.go.kr:8081/ep/co/fileDownload.do?fileTask=NOTIFY&amp;fileSeq=20210529814::00::1::1", "링크")</f>
        <v/>
      </c>
      <c r="E419">
        <f>HYPERLINK("http://www.g2b.go.kr:8081/ep/co/fileDownload.do?fileTask=NOTIFY&amp;fileSeq=20210529814::00::2::2", "링크")</f>
        <v/>
      </c>
      <c r="F419">
        <f>HYPERLINK("http://www.g2b.go.kr:8081/ep/co/fileDownload.do?fileTask=NOTIFY&amp;fileSeq=20210529814::00::2::3", "링크")</f>
        <v/>
      </c>
    </row>
    <row r="420">
      <c r="A420" t="inlineStr">
        <is>
          <t>2021-05-26 10:53:18</t>
        </is>
      </c>
      <c r="B420" t="inlineStr">
        <is>
          <t>『책열매』 연계를 위한 어휘학습 게임 개발</t>
        </is>
      </c>
      <c r="C420" t="inlineStr">
        <is>
          <t>150000000</t>
        </is>
      </c>
      <c r="D420">
        <f>HYPERLINK("http://www.g2b.go.kr:8081/ep/co/fileDownload.do?fileTask=NOTIFY&amp;fileSeq=20210532190::00::1::1", "링크")</f>
        <v/>
      </c>
      <c r="E420">
        <f>HYPERLINK("http://www.g2b.go.kr:8081/ep/co/fileDownload.do?fileTask=NOTIFY&amp;fileSeq=20210532190::00::1::2", "링크")</f>
        <v/>
      </c>
      <c r="F420">
        <f>HYPERLINK("http://www.g2b.go.kr:8081/ep/co/fileDownload.do?fileTask=NOTIFY&amp;fileSeq=20210532190::00::1::3", "링크")</f>
        <v/>
      </c>
    </row>
    <row r="421">
      <c r="A421" t="inlineStr">
        <is>
          <t>2021-05-26 16:52:48</t>
        </is>
      </c>
      <c r="B421" t="inlineStr">
        <is>
          <t>게임 문화 콘텐츠 제작 및 배포</t>
        </is>
      </c>
      <c r="C421" t="inlineStr">
        <is>
          <t>195000000</t>
        </is>
      </c>
      <c r="D421">
        <f>HYPERLINK("http://www.g2b.go.kr:8081/ep/co/fileDownload.do?fileTask=NOTIFY&amp;fileSeq=20210533223::00::1::1", "링크")</f>
        <v/>
      </c>
      <c r="E421">
        <f>HYPERLINK("http://www.g2b.go.kr:8081/ep/co/fileDownload.do?fileTask=NOTIFY&amp;fileSeq=20210533223::00::2::2", "링크")</f>
        <v/>
      </c>
      <c r="F421">
        <f>HYPERLINK("", "링크")</f>
        <v/>
      </c>
    </row>
    <row r="422">
      <c r="A422" t="inlineStr">
        <is>
          <t>2021-05-28 09:26:51</t>
        </is>
      </c>
      <c r="B422" t="inlineStr">
        <is>
          <t>충남글로벌게임센터 게임 자율선택 지원 운영</t>
        </is>
      </c>
      <c r="C422" t="inlineStr">
        <is>
          <t>680000000</t>
        </is>
      </c>
      <c r="D422">
        <f>HYPERLINK("http://www.g2b.go.kr:8081/ep/co/fileDownload.do?fileTask=NOTIFY&amp;fileSeq=20210535719::00::1::1", "링크")</f>
        <v/>
      </c>
      <c r="E422">
        <f>HYPERLINK("http://www.g2b.go.kr:8081/ep/co/fileDownload.do?fileTask=NOTIFY&amp;fileSeq=20210535719::00::2::2", "링크")</f>
        <v/>
      </c>
      <c r="F422">
        <f>HYPERLINK("", "링크")</f>
        <v/>
      </c>
    </row>
    <row r="423">
      <c r="A423" t="inlineStr">
        <is>
          <t>2021-05-28 16:33:50</t>
        </is>
      </c>
      <c r="B423" t="inlineStr">
        <is>
          <t>2021년 전남글로벌게임센터 게임 문화행사 운영 용역</t>
        </is>
      </c>
      <c r="C423" t="inlineStr">
        <is>
          <t>70472060</t>
        </is>
      </c>
      <c r="D423">
        <f>HYPERLINK("http://www.g2b.go.kr:8081/ep/co/fileDownload.do?fileTask=NOTIFY&amp;fileSeq=20210536580::00::1::1", "링크")</f>
        <v/>
      </c>
      <c r="E423">
        <f>HYPERLINK("", "링크")</f>
        <v/>
      </c>
      <c r="F423">
        <f>HYPERLINK("", "링크")</f>
        <v/>
      </c>
    </row>
    <row r="424">
      <c r="A424" t="inlineStr">
        <is>
          <t>2021-05-03 00:00:00</t>
        </is>
      </c>
      <c r="B424" t="inlineStr">
        <is>
          <t>게임 에이전트 행동 시각화 도구 인터페이스 개발</t>
        </is>
      </c>
      <c r="C424" t="inlineStr"/>
      <c r="D424">
        <f>HYPERLINK("", "링크")</f>
        <v/>
      </c>
      <c r="E424">
        <f>HYPERLINK("", "링크")</f>
        <v/>
      </c>
      <c r="F424">
        <f>HYPERLINK("", "링크")</f>
        <v/>
      </c>
    </row>
    <row r="425">
      <c r="A425" t="inlineStr">
        <is>
          <t>2021-01-25 00:00:00</t>
        </is>
      </c>
      <c r="B425" t="inlineStr">
        <is>
          <t>'21년 워게임연동체계(KSIMS)  유지보수 용역</t>
        </is>
      </c>
      <c r="C425" t="inlineStr">
        <is>
          <t>449245090</t>
        </is>
      </c>
      <c r="D425">
        <f>HYPERLINK("", "링크")</f>
        <v/>
      </c>
      <c r="E425">
        <f>HYPERLINK("", "링크")</f>
        <v/>
      </c>
      <c r="F425">
        <f>HYPERLINK("", "링크")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2021-06-01T01:10:20Z</dcterms:created>
  <dcterms:modified xmlns:dcterms="http://purl.org/dc/terms/" xmlns:xsi="http://www.w3.org/2001/XMLSchema-instance" xsi:type="dcterms:W3CDTF">2021-06-01T01:10:20Z</dcterms:modified>
</cp:coreProperties>
</file>