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oodmaj2\Documents\medicaid\jpe\app4\"/>
    </mc:Choice>
  </mc:AlternateContent>
  <bookViews>
    <workbookView xWindow="240" yWindow="90" windowWidth="18195" windowHeight="4935" activeTab="4"/>
  </bookViews>
  <sheets>
    <sheet name="Reduced Form" sheetId="1" r:id="rId1"/>
    <sheet name="First Stage" sheetId="2" r:id="rId2"/>
    <sheet name="Baseline Mortality" sheetId="6" r:id="rId3"/>
    <sheet name="Baseline_Mortality_My_Paper" sheetId="7" r:id="rId4"/>
    <sheet name="Implied ATET" sheetId="4" r:id="rId5"/>
  </sheets>
  <calcPr calcId="162913"/>
</workbook>
</file>

<file path=xl/calcChain.xml><?xml version="1.0" encoding="utf-8"?>
<calcChain xmlns="http://schemas.openxmlformats.org/spreadsheetml/2006/main">
  <c r="E18" i="2" l="1"/>
  <c r="F18" i="2"/>
  <c r="K7" i="7" l="1"/>
  <c r="E5" i="4" s="1"/>
  <c r="K10" i="7"/>
  <c r="E7" i="4" s="1"/>
  <c r="K4" i="7"/>
  <c r="E3" i="4" s="1"/>
  <c r="G3" i="6" l="1"/>
  <c r="E10" i="4" s="1"/>
  <c r="G13" i="6"/>
  <c r="E20" i="4" s="1"/>
  <c r="G11" i="6"/>
  <c r="E18" i="4" s="1"/>
  <c r="G9" i="6"/>
  <c r="E16" i="4" s="1"/>
  <c r="G7" i="6"/>
  <c r="E14" i="4" s="1"/>
  <c r="G5" i="6"/>
  <c r="E12" i="4" s="1"/>
  <c r="F24" i="2" l="1"/>
  <c r="E24" i="2" s="1"/>
  <c r="F21" i="2"/>
  <c r="E21" i="2" s="1"/>
</calcChain>
</file>

<file path=xl/sharedStrings.xml><?xml version="1.0" encoding="utf-8"?>
<sst xmlns="http://schemas.openxmlformats.org/spreadsheetml/2006/main" count="136" uniqueCount="89">
  <si>
    <t>Currie and Gruber (1996a)</t>
  </si>
  <si>
    <t>Population</t>
  </si>
  <si>
    <t>Table 3, Column 6, Row 1</t>
  </si>
  <si>
    <t>ATET Accounting for Crowd-Out and Differential Baseline Mortality By Take-Up Status</t>
  </si>
  <si>
    <t>Currie and Gruber (1996b)</t>
  </si>
  <si>
    <t>Table VI, Column 1, Row 1</t>
  </si>
  <si>
    <t>Meyer and Wherry (2012)</t>
  </si>
  <si>
    <t>Sommers, Baicker and Epstein (2012)</t>
  </si>
  <si>
    <t>Table 2, Column 2, Row 1</t>
  </si>
  <si>
    <t>Infants</t>
  </si>
  <si>
    <t>Paper</t>
  </si>
  <si>
    <t>Source</t>
  </si>
  <si>
    <t>Table 2, Column 2, Row 3</t>
  </si>
  <si>
    <t>Table 2, Column 2, Row 2</t>
  </si>
  <si>
    <t>Card and Shore-Sheppard (2004)</t>
  </si>
  <si>
    <t>Cutler and Gruber (1996)</t>
  </si>
  <si>
    <t>~7 year old children, family income between 60% and 140% of FPL</t>
  </si>
  <si>
    <t>Notes</t>
  </si>
  <si>
    <t>Table 3, Column 2, Row 1</t>
  </si>
  <si>
    <t>Table 3, Column 2, Row 2</t>
  </si>
  <si>
    <t>Table 3, Column 2, Row 3</t>
  </si>
  <si>
    <t>Table 7, Column 8, Row 6</t>
  </si>
  <si>
    <t>Smallest overall mortality estimate</t>
  </si>
  <si>
    <t>ITT Effect on Mortality Rates</t>
  </si>
  <si>
    <t>Smallest mortality estimate, internal causes.  Eligibility gain is 0.8 years.</t>
  </si>
  <si>
    <t>SE calculated from upper CI: (-11.9+19.6)/1.96</t>
  </si>
  <si>
    <t>SE calculated from upper CI: (-8.2+14)/1.96</t>
  </si>
  <si>
    <t>SE calculated from upper CI: (-17.3+41)/1.96</t>
  </si>
  <si>
    <t>Dave, Decker, Kaestner and Simon (2008)</t>
  </si>
  <si>
    <t>Table 3, Column 5, Row 1</t>
  </si>
  <si>
    <t>First-Stage Effect on Insurance Coverage</t>
  </si>
  <si>
    <t>Table IV, Row 1, Column 3</t>
  </si>
  <si>
    <t>Table 3, Last Row, Column 6</t>
  </si>
  <si>
    <t>SE calculated from upper CI: (-0.024+0.032)/1.96</t>
  </si>
  <si>
    <t>SE calculated from upper CI: (-0.018+0.033)/1.96</t>
  </si>
  <si>
    <t>SE calculated from upper CI: (-0+0.028)/1.96</t>
  </si>
  <si>
    <t>Administrative data, 1986-1991. Model without state trends.</t>
  </si>
  <si>
    <t>Dataset</t>
  </si>
  <si>
    <t>1980 National Natality Followback Survey</t>
  </si>
  <si>
    <t>Not all mothers sampled at one year post-birth.  No income or infant death data for out-of-wedlock births.</t>
  </si>
  <si>
    <t>National Longitudinal Mortality Study</t>
  </si>
  <si>
    <t>Outcome is per 10,000 children.</t>
  </si>
  <si>
    <r>
      <t xml:space="preserve">Actual estimate is for </t>
    </r>
    <r>
      <rPr>
        <i/>
        <sz val="9"/>
        <color theme="1"/>
        <rFont val="Times New Roman"/>
        <family val="1"/>
      </rPr>
      <t>uninsurance</t>
    </r>
    <r>
      <rPr>
        <sz val="9"/>
        <color theme="1"/>
        <rFont val="Times New Roman"/>
        <family val="1"/>
      </rPr>
      <t>, and is negative.</t>
    </r>
  </si>
  <si>
    <t>1993 National Mortality Followback Survey, 1993 March CPS</t>
  </si>
  <si>
    <t>Contemporaneous effect, not cumulative by ages 15-18.</t>
  </si>
  <si>
    <t>Currie and Gruber (1996b), Cutler and Gruber (1996)</t>
  </si>
  <si>
    <t>Meyer and Wherry (2012), Card and Shore-Sheppard (2004)</t>
  </si>
  <si>
    <t>Children (1-14)</t>
  </si>
  <si>
    <t>Black Teens (15-18)</t>
  </si>
  <si>
    <t>Adjusted Mortality Rate for Poor: (3)*[(1)/(2)]</t>
  </si>
  <si>
    <t>Reported Baseline Mortality Rate</t>
  </si>
  <si>
    <t>Paper(s)</t>
  </si>
  <si>
    <t>Adults (20-64)</t>
  </si>
  <si>
    <t>White Adults (20-64)</t>
  </si>
  <si>
    <t>Nonwhite Adults (20-64)</t>
  </si>
  <si>
    <t>0.85 (Davern, Klerman and Ziegenfusi 2007)</t>
  </si>
  <si>
    <t xml:space="preserve">Adjustment for Medicaid underreporting: </t>
  </si>
  <si>
    <t>None, administrative coverage data.</t>
  </si>
  <si>
    <t>Currie and Gruber (1996a), Dave, Decker, Kaestner and Simon (2008)</t>
  </si>
  <si>
    <t>Additional Notes</t>
  </si>
  <si>
    <t>Divided by 0.8 to reflect less than a full year of eligibility gain.</t>
  </si>
  <si>
    <t>Proportional Effect of Medicaid on Mortality Rates of New Recipients</t>
  </si>
  <si>
    <t>Poverty Rate Among Decedents</t>
  </si>
  <si>
    <t>Poverty Rate</t>
  </si>
  <si>
    <t>Nonwhite Neonates</t>
  </si>
  <si>
    <t>A. Estimates from this Paper</t>
  </si>
  <si>
    <t>B. Existing Estimates of Medicaid's Effect on Mortality</t>
  </si>
  <si>
    <t>Table A2.3, Column 3, Row 1</t>
  </si>
  <si>
    <t>Table A2.3, Column 3, Row 2</t>
  </si>
  <si>
    <t>Table A2.3, Column 3, Row 3</t>
  </si>
  <si>
    <t>Continuous Specification</t>
  </si>
  <si>
    <t>Table A2.3, Column 3, Row 4</t>
  </si>
  <si>
    <t>The follow-up period is 11 years rather than 1 year.  This is the poverty rate in the survey year of children who died in the follow-up period.</t>
  </si>
  <si>
    <t>1966-1968 National Mortality Followback Study; 1993 National Longitudinal Mortality Study; 1968, 1983 March CPS</t>
  </si>
  <si>
    <t>National Infant Mortality Study 1964-1966, National Natality Followback Study 1964-1966</t>
  </si>
  <si>
    <t>1964-1966 Poverty Rate</t>
  </si>
  <si>
    <t>Decedents</t>
  </si>
  <si>
    <t>1968 Poverty Rate</t>
  </si>
  <si>
    <t>Adult Decedents</t>
  </si>
  <si>
    <t>Adult Population</t>
  </si>
  <si>
    <t>Child Decedents</t>
  </si>
  <si>
    <t>Child Population</t>
  </si>
  <si>
    <t>1983 Poverty Rate</t>
  </si>
  <si>
    <t>No data on poverty among decendents under age 18 from the 1960s.  The scaling factor for nonwhite children in the 1960s is calculated by constructing this factor for adults and children in 1983 and using their relationship to rescale the relevant ratio for adults in the 1968 NMFBS.</t>
  </si>
  <si>
    <t>Decedent/Population Poverty Rate</t>
  </si>
  <si>
    <t>B. Estimates from Existing Papers</t>
  </si>
  <si>
    <t>Younger Nonwhite Children (1-4)</t>
  </si>
  <si>
    <t>Nonwhite Children (0-14)</t>
  </si>
  <si>
    <t>All children (0-19)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</si>
</sst>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00"/>
    <numFmt numFmtId="165" formatCode="&quot;(&quot;#0.###&quot;)&quot;"/>
    <numFmt numFmtId="166" formatCode="#.##\ &quot;per 1,000 live births&quot;"/>
    <numFmt numFmtId="167" formatCode="#.##\ &quot;per 10,000 children&quot;"/>
    <numFmt numFmtId="168" formatCode="#.##\ &quot;per 10,000 teens&quot;"/>
    <numFmt numFmtId="169" formatCode="#.##\ &quot;per 100,000 adults&quot;"/>
    <numFmt numFmtId="171" formatCode="#\ &quot;per 100,000 adults&quot;"/>
    <numFmt numFmtId="172" formatCode="&quot;(&quot;#&quot;)&quot;"/>
    <numFmt numFmtId="173" formatCode="&quot;[&quot;#0.##&quot;]&quot;"/>
    <numFmt numFmtId="174" formatCode="&quot;(&quot;#,##0&quot;)&quot;"/>
    <numFmt numFmtId="175" formatCode="&quot;[&quot;#0.#0&quot;]&quot;"/>
    <numFmt numFmtId="176" formatCode="&quot;[&quot;#0.##0&quot;]&quot;"/>
  </numFmts>
  <fonts count="15" x14ac:knownFonts="1">
    <font>
      <sz val="11"/>
      <color theme="1"/>
      <name val="Calibri"/>
      <family val="2"/>
      <scheme val="minor"/>
    </font>
    <font>
      <sz val="11"/>
      <color theme="1"/>
      <name val="Times New Roman"/>
      <family val="1"/>
    </font>
    <font>
      <sz val="11"/>
      <color rgb="FFFF0000"/>
      <name val="Times New Roman"/>
      <family val="1"/>
    </font>
    <font>
      <b/>
      <sz val="9"/>
      <color theme="1"/>
      <name val="Times New Roman"/>
      <family val="1"/>
    </font>
    <font>
      <sz val="9"/>
      <color theme="1"/>
      <name val="Times New Roman"/>
      <family val="1"/>
    </font>
    <font>
      <sz val="9"/>
      <color theme="1"/>
      <name val="Calibri"/>
      <family val="2"/>
      <scheme val="minor"/>
    </font>
    <font>
      <u/>
      <sz val="9"/>
      <color theme="1"/>
      <name val="Times New Roman"/>
      <family val="1"/>
    </font>
    <font>
      <i/>
      <sz val="9"/>
      <color theme="1"/>
      <name val="Times New Roman"/>
      <family val="1"/>
    </font>
    <font>
      <b/>
      <sz val="9"/>
      <color rgb="FF000000"/>
      <name val="Times New Roman"/>
      <family val="1"/>
    </font>
    <font>
      <sz val="9"/>
      <color rgb="FF000000"/>
      <name val="Times New Roman"/>
      <family val="1"/>
    </font>
    <font>
      <i/>
      <sz val="9"/>
      <color rgb="FF000000"/>
      <name val="Times New Roman"/>
      <family val="1"/>
    </font>
    <font>
      <sz val="9"/>
      <name val="Times New Roman"/>
      <family val="1"/>
    </font>
    <font>
      <b/>
      <sz val="11"/>
      <color theme="1"/>
      <name val="Times New Roman"/>
      <family val="1"/>
    </font>
    <font>
      <i/>
      <sz val="11"/>
      <color theme="1"/>
      <name val="Times New Roman"/>
      <family val="1"/>
    </font>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2">
    <xf numFmtId="0" fontId="0" fillId="0" borderId="0"/>
    <xf numFmtId="9" fontId="14" fillId="0" borderId="0" applyFont="0" applyFill="0" applyBorder="0" applyAlignment="0" applyProtection="0"/>
  </cellStyleXfs>
  <cellXfs count="96">
    <xf numFmtId="0" fontId="0" fillId="0" borderId="0" xfId="0"/>
    <xf numFmtId="0" fontId="0" fillId="0" borderId="0" xfId="0" applyAlignment="1">
      <alignment vertical="center"/>
    </xf>
    <xf numFmtId="0" fontId="1" fillId="0" borderId="0" xfId="0" applyFont="1"/>
    <xf numFmtId="0" fontId="2" fillId="0" borderId="0" xfId="0" applyFont="1"/>
    <xf numFmtId="0" fontId="5" fillId="0" borderId="0" xfId="0" applyFont="1"/>
    <xf numFmtId="0" fontId="0" fillId="0" borderId="0" xfId="0" applyAlignment="1">
      <alignment wrapText="1"/>
    </xf>
    <xf numFmtId="0" fontId="4" fillId="0" borderId="0" xfId="0" quotePrefix="1" applyFont="1" applyBorder="1" applyAlignment="1">
      <alignment horizontal="center" vertic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xf>
    <xf numFmtId="0" fontId="0" fillId="0" borderId="0" xfId="0" applyBorder="1"/>
    <xf numFmtId="0" fontId="3" fillId="0" borderId="1" xfId="0" applyFont="1" applyBorder="1" applyAlignment="1">
      <alignment horizontal="center" wrapText="1"/>
    </xf>
    <xf numFmtId="0" fontId="3" fillId="0" borderId="1" xfId="0" applyFont="1" applyBorder="1" applyAlignment="1">
      <alignment horizontal="center" vertical="center" wrapText="1"/>
    </xf>
    <xf numFmtId="164" fontId="4" fillId="0" borderId="0" xfId="0" applyNumberFormat="1" applyFont="1" applyBorder="1" applyAlignment="1">
      <alignment horizontal="center" vertical="center"/>
    </xf>
    <xf numFmtId="164" fontId="4" fillId="0" borderId="0" xfId="0" quotePrefix="1" applyNumberFormat="1" applyFont="1" applyBorder="1" applyAlignment="1">
      <alignment horizontal="center" vertical="center"/>
    </xf>
    <xf numFmtId="0" fontId="3" fillId="0" borderId="1" xfId="0" applyFont="1" applyBorder="1" applyAlignment="1">
      <alignment horizontal="center" vertical="center" wrapText="1"/>
    </xf>
    <xf numFmtId="0" fontId="6" fillId="0" borderId="0" xfId="0" applyFont="1" applyBorder="1" applyAlignment="1">
      <alignment horizontal="center" vertical="center" wrapText="1"/>
    </xf>
    <xf numFmtId="0" fontId="4" fillId="0" borderId="0" xfId="0" applyFont="1" applyAlignment="1">
      <alignment horizontal="center" vertical="center" wrapText="1"/>
    </xf>
    <xf numFmtId="0" fontId="3" fillId="0" borderId="0" xfId="0" applyFont="1" applyBorder="1" applyAlignment="1">
      <alignment horizontal="center" vertical="center" wrapText="1"/>
    </xf>
    <xf numFmtId="0" fontId="0" fillId="0" borderId="0" xfId="0" applyBorder="1" applyAlignment="1">
      <alignment vertical="center"/>
    </xf>
    <xf numFmtId="0" fontId="1" fillId="0" borderId="0" xfId="0" applyFont="1" applyAlignment="1">
      <alignment horizontal="center"/>
    </xf>
    <xf numFmtId="165" fontId="4" fillId="0" borderId="0" xfId="0" quotePrefix="1"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4" fillId="0" borderId="0" xfId="0" applyFont="1" applyAlignment="1">
      <alignment horizontal="center"/>
    </xf>
    <xf numFmtId="0" fontId="4" fillId="0" borderId="0" xfId="0" applyFont="1" applyFill="1"/>
    <xf numFmtId="0" fontId="4" fillId="0" borderId="0" xfId="0" applyFont="1" applyFill="1" applyAlignment="1">
      <alignment horizontal="center"/>
    </xf>
    <xf numFmtId="0" fontId="4" fillId="0" borderId="0" xfId="0" applyFont="1" applyFill="1" applyAlignment="1">
      <alignment horizontal="center" vertical="center"/>
    </xf>
    <xf numFmtId="2" fontId="4" fillId="0" borderId="0" xfId="0" applyNumberFormat="1" applyFont="1" applyAlignment="1">
      <alignment horizontal="center" vertical="center"/>
    </xf>
    <xf numFmtId="166" fontId="4" fillId="0" borderId="0" xfId="0" applyNumberFormat="1" applyFont="1" applyBorder="1" applyAlignment="1">
      <alignment horizontal="center" vertical="center"/>
    </xf>
    <xf numFmtId="167"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168" fontId="4" fillId="0" borderId="0" xfId="0" applyNumberFormat="1" applyFont="1" applyBorder="1" applyAlignment="1">
      <alignment horizontal="center" vertical="center"/>
    </xf>
    <xf numFmtId="169" fontId="4" fillId="0" borderId="0" xfId="0" applyNumberFormat="1" applyFont="1" applyFill="1" applyBorder="1" applyAlignment="1">
      <alignment horizontal="center" vertical="center"/>
    </xf>
    <xf numFmtId="171" fontId="4" fillId="0" borderId="0" xfId="0" applyNumberFormat="1" applyFont="1" applyFill="1" applyBorder="1" applyAlignment="1">
      <alignment horizontal="center" vertical="center"/>
    </xf>
    <xf numFmtId="0" fontId="8" fillId="0" borderId="3" xfId="0" applyFont="1" applyBorder="1" applyAlignment="1">
      <alignment horizontal="center" vertical="center" wrapText="1"/>
    </xf>
    <xf numFmtId="172" fontId="3" fillId="0" borderId="0" xfId="0" applyNumberFormat="1" applyFont="1" applyAlignment="1">
      <alignment horizont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xf numFmtId="0" fontId="3" fillId="0" borderId="0" xfId="0" applyFont="1" applyBorder="1" applyAlignment="1">
      <alignment horizontal="center" vertical="center"/>
    </xf>
    <xf numFmtId="173" fontId="4" fillId="0" borderId="0" xfId="0" quotePrefix="1" applyNumberFormat="1" applyFont="1" applyBorder="1" applyAlignment="1">
      <alignment horizontal="center" vertical="center"/>
    </xf>
    <xf numFmtId="173" fontId="4" fillId="0" borderId="1" xfId="0" applyNumberFormat="1" applyFont="1" applyBorder="1" applyAlignment="1">
      <alignment horizontal="center" vertical="center"/>
    </xf>
    <xf numFmtId="0" fontId="3" fillId="0" borderId="0" xfId="0" applyFont="1" applyBorder="1" applyAlignment="1">
      <alignment vertical="center" wrapText="1"/>
    </xf>
    <xf numFmtId="0" fontId="4" fillId="0" borderId="0" xfId="0" applyFont="1" applyBorder="1" applyAlignment="1">
      <alignment wrapText="1"/>
    </xf>
    <xf numFmtId="0" fontId="4" fillId="0" borderId="0" xfId="0" applyFont="1" applyFill="1" applyBorder="1" applyAlignment="1">
      <alignment wrapText="1"/>
    </xf>
    <xf numFmtId="0" fontId="4" fillId="0" borderId="0" xfId="0" applyFont="1" applyAlignment="1">
      <alignment wrapText="1"/>
    </xf>
    <xf numFmtId="0" fontId="0" fillId="0" borderId="0" xfId="0"/>
    <xf numFmtId="0" fontId="0" fillId="0" borderId="0" xfId="0" applyFont="1"/>
    <xf numFmtId="2" fontId="4"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0" fontId="9" fillId="0" borderId="0" xfId="0" applyFont="1" applyBorder="1" applyAlignment="1">
      <alignment horizontal="center" vertical="center" wrapText="1"/>
    </xf>
    <xf numFmtId="0" fontId="3" fillId="0" borderId="0" xfId="0" applyFont="1" applyBorder="1" applyAlignment="1">
      <alignment horizontal="center" wrapText="1"/>
    </xf>
    <xf numFmtId="174" fontId="4" fillId="0" borderId="0" xfId="0" applyNumberFormat="1" applyFont="1" applyBorder="1" applyAlignment="1">
      <alignment horizontal="center" vertical="center"/>
    </xf>
    <xf numFmtId="174" fontId="4" fillId="0" borderId="0" xfId="0" applyNumberFormat="1" applyFont="1" applyBorder="1" applyAlignment="1">
      <alignment horizontal="center" vertical="center" wrapText="1"/>
    </xf>
    <xf numFmtId="174" fontId="4" fillId="0" borderId="1" xfId="0" applyNumberFormat="1" applyFont="1" applyBorder="1" applyAlignment="1">
      <alignment horizontal="center" vertical="center"/>
    </xf>
    <xf numFmtId="0" fontId="12" fillId="0" borderId="0" xfId="0" applyFont="1"/>
    <xf numFmtId="0" fontId="1" fillId="0" borderId="0" xfId="0" applyFont="1" applyAlignment="1">
      <alignment vertical="center"/>
    </xf>
    <xf numFmtId="2" fontId="10" fillId="0" borderId="0" xfId="0" applyNumberFormat="1" applyFont="1" applyBorder="1" applyAlignment="1">
      <alignment horizontal="center" vertical="center" wrapText="1"/>
    </xf>
    <xf numFmtId="0" fontId="1" fillId="0" borderId="0" xfId="0" applyFont="1" applyBorder="1" applyAlignment="1">
      <alignment horizontal="center" vertical="center"/>
    </xf>
    <xf numFmtId="2" fontId="1" fillId="0" borderId="0" xfId="0" applyNumberFormat="1" applyFont="1" applyBorder="1" applyAlignment="1">
      <alignment horizontal="center" vertical="center"/>
    </xf>
    <xf numFmtId="2" fontId="13" fillId="0" borderId="0" xfId="0" applyNumberFormat="1" applyFont="1" applyBorder="1"/>
    <xf numFmtId="0" fontId="1" fillId="0" borderId="1" xfId="0" applyFont="1" applyBorder="1" applyAlignment="1">
      <alignment horizontal="center" vertical="center"/>
    </xf>
    <xf numFmtId="174" fontId="1" fillId="0" borderId="0" xfId="0" applyNumberFormat="1" applyFont="1" applyBorder="1" applyAlignment="1">
      <alignment horizontal="center" vertical="center"/>
    </xf>
    <xf numFmtId="174" fontId="1" fillId="0" borderId="1" xfId="0" applyNumberFormat="1" applyFont="1" applyBorder="1" applyAlignment="1">
      <alignment horizontal="center" vertical="center"/>
    </xf>
    <xf numFmtId="0" fontId="4" fillId="0" borderId="0" xfId="0" applyFont="1" applyAlignment="1">
      <alignment vertical="center"/>
    </xf>
    <xf numFmtId="0" fontId="3" fillId="0" borderId="0" xfId="0" applyFont="1" applyBorder="1"/>
    <xf numFmtId="0" fontId="4" fillId="0" borderId="0" xfId="0" applyFont="1" applyBorder="1" applyAlignment="1">
      <alignment vertical="center"/>
    </xf>
    <xf numFmtId="173" fontId="4" fillId="0" borderId="0" xfId="0" applyNumberFormat="1" applyFont="1" applyBorder="1" applyAlignment="1">
      <alignment horizontal="center" vertical="center" wrapText="1"/>
    </xf>
    <xf numFmtId="9" fontId="7" fillId="0" borderId="0" xfId="1" applyFont="1" applyBorder="1" applyAlignment="1">
      <alignment horizontal="center" vertical="center"/>
    </xf>
    <xf numFmtId="9" fontId="7" fillId="0" borderId="1" xfId="1" applyFont="1" applyBorder="1" applyAlignment="1">
      <alignment horizontal="center" vertical="center"/>
    </xf>
    <xf numFmtId="9" fontId="7" fillId="0" borderId="0" xfId="1" applyFont="1" applyBorder="1" applyAlignment="1">
      <alignment horizontal="center" wrapText="1"/>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6" fillId="0" borderId="0" xfId="0" applyFont="1" applyBorder="1" applyAlignment="1">
      <alignment horizontal="center" vertical="center" wrapText="1"/>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4" fillId="0"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2" fontId="7" fillId="0" borderId="0" xfId="0" applyNumberFormat="1" applyFont="1" applyBorder="1" applyAlignment="1">
      <alignment horizontal="center" vertical="center"/>
    </xf>
    <xf numFmtId="2" fontId="7" fillId="0" borderId="1"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3" xfId="0" applyFont="1" applyBorder="1" applyAlignment="1">
      <alignment horizontal="center" vertical="center" wrapText="1"/>
    </xf>
    <xf numFmtId="0" fontId="3" fillId="0" borderId="0" xfId="0" applyFont="1" applyBorder="1" applyAlignment="1">
      <alignment horizontal="center" vertical="center" wrapText="1"/>
    </xf>
    <xf numFmtId="175" fontId="4" fillId="0" borderId="0" xfId="0" applyNumberFormat="1" applyFont="1" applyBorder="1" applyAlignment="1">
      <alignment horizontal="center" vertical="center" wrapText="1"/>
    </xf>
    <xf numFmtId="176" fontId="4" fillId="0" borderId="0" xfId="0" quotePrefix="1" applyNumberFormat="1" applyFont="1" applyBorder="1" applyAlignment="1">
      <alignment horizontal="center" vertical="center"/>
    </xf>
    <xf numFmtId="176" fontId="4" fillId="0" borderId="1"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E12" sqref="E12"/>
    </sheetView>
  </sheetViews>
  <sheetFormatPr defaultRowHeight="15" x14ac:dyDescent="0.25"/>
  <cols>
    <col min="1" max="1" width="28.28515625" style="13" customWidth="1"/>
    <col min="2" max="2" width="20" style="5" customWidth="1"/>
    <col min="3" max="3" width="20" customWidth="1"/>
    <col min="4" max="4" width="10.42578125" style="4" customWidth="1"/>
    <col min="5" max="5" width="13.5703125" style="23" customWidth="1"/>
    <col min="6" max="6" width="9.7109375" customWidth="1"/>
    <col min="7" max="7" width="9.7109375" style="13" customWidth="1"/>
  </cols>
  <sheetData>
    <row r="1" spans="1:12" ht="30" customHeight="1" x14ac:dyDescent="0.25">
      <c r="A1" s="8"/>
      <c r="B1" s="7"/>
      <c r="C1" s="8"/>
      <c r="D1" s="83"/>
      <c r="E1" s="83"/>
      <c r="F1" s="19"/>
      <c r="G1" s="19"/>
      <c r="I1" s="2"/>
      <c r="L1" s="3" t="s">
        <v>3</v>
      </c>
    </row>
    <row r="2" spans="1:12" ht="24" x14ac:dyDescent="0.25">
      <c r="A2" s="10" t="s">
        <v>1</v>
      </c>
      <c r="B2" s="9" t="s">
        <v>10</v>
      </c>
      <c r="C2" s="10" t="s">
        <v>17</v>
      </c>
      <c r="D2" s="15" t="s">
        <v>11</v>
      </c>
      <c r="E2" s="18" t="s">
        <v>23</v>
      </c>
      <c r="F2" s="21"/>
      <c r="G2" s="21"/>
    </row>
    <row r="3" spans="1:12" s="45" customFormat="1" x14ac:dyDescent="0.25">
      <c r="A3" s="84" t="s">
        <v>65</v>
      </c>
      <c r="B3" s="84"/>
      <c r="C3" s="84"/>
      <c r="D3" s="84"/>
      <c r="E3" s="84"/>
      <c r="F3" s="21"/>
      <c r="G3" s="21"/>
    </row>
    <row r="4" spans="1:12" s="45" customFormat="1" ht="16.5" customHeight="1" x14ac:dyDescent="0.25">
      <c r="A4" s="78" t="s">
        <v>87</v>
      </c>
      <c r="B4" s="79"/>
      <c r="C4" s="78"/>
      <c r="D4" s="79" t="s">
        <v>67</v>
      </c>
      <c r="E4" s="42">
        <v>-1.41</v>
      </c>
      <c r="F4" s="21"/>
      <c r="G4" s="21"/>
    </row>
    <row r="5" spans="1:12" s="45" customFormat="1" ht="16.5" customHeight="1" x14ac:dyDescent="0.25">
      <c r="A5" s="78"/>
      <c r="B5" s="79"/>
      <c r="C5" s="78"/>
      <c r="D5" s="79"/>
      <c r="E5" s="74">
        <v>0.34</v>
      </c>
      <c r="F5" s="21"/>
      <c r="G5" s="21"/>
    </row>
    <row r="6" spans="1:12" s="45" customFormat="1" ht="16.5" customHeight="1" x14ac:dyDescent="0.25">
      <c r="A6" s="41"/>
      <c r="B6" s="42"/>
      <c r="C6" s="41"/>
      <c r="D6" s="42"/>
      <c r="E6" s="42"/>
      <c r="F6" s="21"/>
      <c r="G6" s="21"/>
    </row>
    <row r="7" spans="1:12" s="45" customFormat="1" ht="16.5" customHeight="1" x14ac:dyDescent="0.25">
      <c r="A7" s="78" t="s">
        <v>64</v>
      </c>
      <c r="B7" s="79"/>
      <c r="C7" s="78"/>
      <c r="D7" s="79" t="s">
        <v>68</v>
      </c>
      <c r="E7" s="42">
        <v>-1.47</v>
      </c>
      <c r="F7" s="21"/>
      <c r="G7" s="21"/>
    </row>
    <row r="8" spans="1:12" s="45" customFormat="1" ht="16.5" customHeight="1" x14ac:dyDescent="0.25">
      <c r="A8" s="78"/>
      <c r="B8" s="79"/>
      <c r="C8" s="78"/>
      <c r="D8" s="79"/>
      <c r="E8" s="93">
        <v>0.4</v>
      </c>
      <c r="F8" s="21"/>
      <c r="G8" s="21"/>
    </row>
    <row r="9" spans="1:12" s="45" customFormat="1" ht="16.5" customHeight="1" x14ac:dyDescent="0.25">
      <c r="A9" s="41"/>
      <c r="B9" s="42"/>
      <c r="C9" s="41"/>
      <c r="D9" s="42"/>
      <c r="E9" s="54"/>
      <c r="F9" s="21"/>
      <c r="G9" s="21"/>
    </row>
    <row r="10" spans="1:12" s="45" customFormat="1" ht="16.5" customHeight="1" x14ac:dyDescent="0.25">
      <c r="A10" s="78" t="s">
        <v>86</v>
      </c>
      <c r="B10" s="79"/>
      <c r="C10" s="78"/>
      <c r="D10" s="79" t="s">
        <v>69</v>
      </c>
      <c r="E10" s="42">
        <v>-2.23</v>
      </c>
      <c r="F10" s="21"/>
      <c r="G10" s="21"/>
    </row>
    <row r="11" spans="1:12" s="45" customFormat="1" ht="16.5" customHeight="1" x14ac:dyDescent="0.25">
      <c r="A11" s="78"/>
      <c r="B11" s="79"/>
      <c r="C11" s="78"/>
      <c r="D11" s="79"/>
      <c r="E11" s="74">
        <v>0.56000000000000005</v>
      </c>
      <c r="F11" s="21"/>
      <c r="G11" s="21"/>
    </row>
    <row r="12" spans="1:12" s="45" customFormat="1" x14ac:dyDescent="0.25">
      <c r="A12" s="46"/>
      <c r="B12" s="21"/>
      <c r="C12" s="46"/>
      <c r="D12" s="21"/>
      <c r="E12" s="21"/>
      <c r="F12" s="21"/>
      <c r="G12" s="21"/>
    </row>
    <row r="13" spans="1:12" s="13" customFormat="1" x14ac:dyDescent="0.25">
      <c r="A13" s="85" t="s">
        <v>66</v>
      </c>
      <c r="B13" s="85"/>
      <c r="C13" s="85"/>
      <c r="D13" s="85"/>
      <c r="E13" s="85"/>
      <c r="F13" s="21"/>
      <c r="G13" s="21"/>
    </row>
    <row r="14" spans="1:12" ht="21" customHeight="1" x14ac:dyDescent="0.25">
      <c r="A14" s="78" t="s">
        <v>9</v>
      </c>
      <c r="B14" s="79" t="s">
        <v>0</v>
      </c>
      <c r="C14" s="79" t="s">
        <v>22</v>
      </c>
      <c r="D14" s="79" t="s">
        <v>2</v>
      </c>
      <c r="E14" s="6">
        <v>-2.82</v>
      </c>
      <c r="F14" s="16"/>
      <c r="G14" s="16"/>
    </row>
    <row r="15" spans="1:12" x14ac:dyDescent="0.25">
      <c r="A15" s="78"/>
      <c r="B15" s="79"/>
      <c r="C15" s="79"/>
      <c r="D15" s="79"/>
      <c r="E15" s="47">
        <v>0.69099999999999995</v>
      </c>
      <c r="F15" s="16"/>
      <c r="G15" s="16"/>
    </row>
    <row r="16" spans="1:12" x14ac:dyDescent="0.25">
      <c r="A16" s="8"/>
      <c r="B16" s="20"/>
      <c r="C16" s="7"/>
      <c r="D16" s="7"/>
      <c r="E16" s="24"/>
      <c r="F16" s="16"/>
      <c r="G16" s="16"/>
    </row>
    <row r="17" spans="1:7" ht="21" customHeight="1" x14ac:dyDescent="0.25">
      <c r="A17" s="78" t="s">
        <v>47</v>
      </c>
      <c r="B17" s="80" t="s">
        <v>4</v>
      </c>
      <c r="C17" s="79" t="s">
        <v>41</v>
      </c>
      <c r="D17" s="79" t="s">
        <v>5</v>
      </c>
      <c r="E17" s="6">
        <v>-1.2769999999999999</v>
      </c>
      <c r="F17" s="16"/>
      <c r="G17" s="16"/>
    </row>
    <row r="18" spans="1:7" x14ac:dyDescent="0.25">
      <c r="A18" s="78"/>
      <c r="B18" s="80"/>
      <c r="C18" s="79"/>
      <c r="D18" s="79"/>
      <c r="E18" s="47">
        <v>0.48199999999999998</v>
      </c>
      <c r="F18" s="16"/>
      <c r="G18" s="16"/>
    </row>
    <row r="19" spans="1:7" x14ac:dyDescent="0.25">
      <c r="A19" s="8"/>
      <c r="B19" s="20"/>
      <c r="C19" s="8"/>
      <c r="D19" s="7"/>
      <c r="E19" s="24"/>
      <c r="F19" s="16"/>
      <c r="G19" s="16"/>
    </row>
    <row r="20" spans="1:7" ht="21" customHeight="1" x14ac:dyDescent="0.25">
      <c r="A20" s="78" t="s">
        <v>48</v>
      </c>
      <c r="B20" s="80" t="s">
        <v>6</v>
      </c>
      <c r="C20" s="79" t="s">
        <v>24</v>
      </c>
      <c r="D20" s="79" t="s">
        <v>21</v>
      </c>
      <c r="E20" s="6">
        <v>-0.34</v>
      </c>
      <c r="F20" s="17"/>
      <c r="G20" s="17"/>
    </row>
    <row r="21" spans="1:7" x14ac:dyDescent="0.25">
      <c r="A21" s="78"/>
      <c r="B21" s="80"/>
      <c r="C21" s="79"/>
      <c r="D21" s="79"/>
      <c r="E21" s="47">
        <v>0.15</v>
      </c>
      <c r="F21" s="17"/>
      <c r="G21" s="17"/>
    </row>
    <row r="22" spans="1:7" x14ac:dyDescent="0.25">
      <c r="A22" s="8"/>
      <c r="B22" s="20"/>
      <c r="C22" s="7"/>
      <c r="D22" s="7"/>
      <c r="E22" s="24"/>
      <c r="F22" s="17"/>
      <c r="G22" s="17"/>
    </row>
    <row r="23" spans="1:7" ht="21" customHeight="1" x14ac:dyDescent="0.25">
      <c r="A23" s="78" t="s">
        <v>52</v>
      </c>
      <c r="B23" s="80" t="s">
        <v>7</v>
      </c>
      <c r="C23" s="79" t="s">
        <v>25</v>
      </c>
      <c r="D23" s="79" t="s">
        <v>8</v>
      </c>
      <c r="E23" s="6">
        <v>-19.600000000000001</v>
      </c>
      <c r="F23" s="16"/>
      <c r="G23" s="16"/>
    </row>
    <row r="24" spans="1:7" x14ac:dyDescent="0.25">
      <c r="A24" s="78"/>
      <c r="B24" s="80"/>
      <c r="C24" s="79"/>
      <c r="D24" s="79"/>
      <c r="E24" s="47">
        <v>3.92</v>
      </c>
      <c r="F24" s="16"/>
      <c r="G24" s="16"/>
    </row>
    <row r="25" spans="1:7" x14ac:dyDescent="0.25">
      <c r="A25" s="8"/>
      <c r="B25" s="20"/>
      <c r="C25" s="7"/>
      <c r="D25" s="7"/>
      <c r="E25" s="24"/>
      <c r="F25" s="16"/>
      <c r="G25" s="16"/>
    </row>
    <row r="26" spans="1:7" ht="21" customHeight="1" x14ac:dyDescent="0.25">
      <c r="A26" s="78" t="s">
        <v>53</v>
      </c>
      <c r="B26" s="80" t="s">
        <v>7</v>
      </c>
      <c r="C26" s="79" t="s">
        <v>26</v>
      </c>
      <c r="D26" s="79" t="s">
        <v>13</v>
      </c>
      <c r="E26" s="6">
        <v>-14</v>
      </c>
      <c r="F26" s="16"/>
      <c r="G26" s="16"/>
    </row>
    <row r="27" spans="1:7" x14ac:dyDescent="0.25">
      <c r="A27" s="78"/>
      <c r="B27" s="80"/>
      <c r="C27" s="79"/>
      <c r="D27" s="79"/>
      <c r="E27" s="47">
        <v>2.96</v>
      </c>
      <c r="F27" s="16"/>
      <c r="G27" s="16"/>
    </row>
    <row r="28" spans="1:7" x14ac:dyDescent="0.25">
      <c r="A28" s="8"/>
      <c r="B28" s="20"/>
      <c r="C28" s="7"/>
      <c r="D28" s="7"/>
      <c r="E28" s="24"/>
      <c r="F28" s="16"/>
      <c r="G28" s="16"/>
    </row>
    <row r="29" spans="1:7" ht="21" customHeight="1" x14ac:dyDescent="0.25">
      <c r="A29" s="78" t="s">
        <v>54</v>
      </c>
      <c r="B29" s="80" t="s">
        <v>7</v>
      </c>
      <c r="C29" s="79" t="s">
        <v>27</v>
      </c>
      <c r="D29" s="79" t="s">
        <v>12</v>
      </c>
      <c r="E29" s="6">
        <v>-41</v>
      </c>
      <c r="F29" s="16"/>
      <c r="G29" s="16"/>
    </row>
    <row r="30" spans="1:7" x14ac:dyDescent="0.25">
      <c r="A30" s="82"/>
      <c r="B30" s="81"/>
      <c r="C30" s="81"/>
      <c r="D30" s="81"/>
      <c r="E30" s="48">
        <v>12.1</v>
      </c>
      <c r="F30" s="1"/>
      <c r="G30" s="22"/>
    </row>
  </sheetData>
  <mergeCells count="39">
    <mergeCell ref="D1:E1"/>
    <mergeCell ref="D14:D15"/>
    <mergeCell ref="C14:C15"/>
    <mergeCell ref="A14:A15"/>
    <mergeCell ref="B14:B15"/>
    <mergeCell ref="A3:E3"/>
    <mergeCell ref="A13:E13"/>
    <mergeCell ref="A4:A5"/>
    <mergeCell ref="C4:C5"/>
    <mergeCell ref="D4:D5"/>
    <mergeCell ref="D7:D8"/>
    <mergeCell ref="C7:C8"/>
    <mergeCell ref="A7:A8"/>
    <mergeCell ref="B7:B8"/>
    <mergeCell ref="B4:B5"/>
    <mergeCell ref="A10:A11"/>
    <mergeCell ref="A17:A18"/>
    <mergeCell ref="C17:C18"/>
    <mergeCell ref="D17:D18"/>
    <mergeCell ref="D20:D21"/>
    <mergeCell ref="C20:C21"/>
    <mergeCell ref="A20:A21"/>
    <mergeCell ref="B20:B21"/>
    <mergeCell ref="C10:C11"/>
    <mergeCell ref="B10:B11"/>
    <mergeCell ref="D10:D11"/>
    <mergeCell ref="B29:B30"/>
    <mergeCell ref="A29:A30"/>
    <mergeCell ref="C29:C30"/>
    <mergeCell ref="D29:D30"/>
    <mergeCell ref="B23:B24"/>
    <mergeCell ref="A23:A24"/>
    <mergeCell ref="C23:C24"/>
    <mergeCell ref="D23:D24"/>
    <mergeCell ref="D26:D27"/>
    <mergeCell ref="C26:C27"/>
    <mergeCell ref="A26:A27"/>
    <mergeCell ref="B26:B27"/>
    <mergeCell ref="B17: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E24" activeCellId="1" sqref="E21 E24"/>
    </sheetView>
  </sheetViews>
  <sheetFormatPr defaultRowHeight="15" x14ac:dyDescent="0.25"/>
  <cols>
    <col min="1" max="1" width="17.5703125" customWidth="1"/>
    <col min="2" max="2" width="18.28515625" style="5" customWidth="1"/>
    <col min="3" max="3" width="21.140625" style="5" customWidth="1"/>
    <col min="4" max="4" width="9.7109375" style="5" customWidth="1"/>
    <col min="5" max="5" width="13.140625" customWidth="1"/>
    <col min="6" max="6" width="6.85546875" bestFit="1" customWidth="1"/>
  </cols>
  <sheetData>
    <row r="1" spans="1:7" ht="15" customHeight="1" x14ac:dyDescent="0.25">
      <c r="A1" s="8"/>
      <c r="B1" s="7"/>
      <c r="C1" s="8"/>
      <c r="D1" s="83"/>
      <c r="E1" s="83"/>
      <c r="F1" s="19"/>
      <c r="G1" s="19"/>
    </row>
    <row r="2" spans="1:7" ht="48" x14ac:dyDescent="0.25">
      <c r="A2" s="10" t="s">
        <v>1</v>
      </c>
      <c r="B2" s="18" t="s">
        <v>10</v>
      </c>
      <c r="C2" s="10" t="s">
        <v>17</v>
      </c>
      <c r="D2" s="18" t="s">
        <v>11</v>
      </c>
      <c r="E2" s="18" t="s">
        <v>30</v>
      </c>
      <c r="F2" s="21"/>
      <c r="G2" s="21"/>
    </row>
    <row r="3" spans="1:7" s="45" customFormat="1" x14ac:dyDescent="0.25">
      <c r="A3" s="84" t="s">
        <v>65</v>
      </c>
      <c r="B3" s="84"/>
      <c r="C3" s="84"/>
      <c r="D3" s="84"/>
      <c r="E3" s="84"/>
      <c r="F3" s="21"/>
      <c r="G3" s="21"/>
    </row>
    <row r="4" spans="1:7" ht="24" customHeight="1" x14ac:dyDescent="0.25">
      <c r="A4" s="78" t="s">
        <v>88</v>
      </c>
      <c r="B4" s="79"/>
      <c r="C4" s="78" t="s">
        <v>70</v>
      </c>
      <c r="D4" s="79" t="s">
        <v>71</v>
      </c>
      <c r="E4" s="42">
        <v>3.83</v>
      </c>
      <c r="F4" s="16"/>
      <c r="G4" s="16"/>
    </row>
    <row r="5" spans="1:7" s="45" customFormat="1" ht="24" customHeight="1" x14ac:dyDescent="0.25">
      <c r="A5" s="78"/>
      <c r="B5" s="79"/>
      <c r="C5" s="78"/>
      <c r="D5" s="79"/>
      <c r="E5" s="74">
        <v>0.94</v>
      </c>
      <c r="F5" s="16"/>
      <c r="G5" s="16"/>
    </row>
    <row r="6" spans="1:7" x14ac:dyDescent="0.25">
      <c r="A6" s="46"/>
      <c r="B6" s="21"/>
      <c r="C6" s="46"/>
      <c r="D6" s="49"/>
      <c r="E6" s="21"/>
      <c r="F6" s="16"/>
      <c r="G6" s="16"/>
    </row>
    <row r="7" spans="1:7" s="13" customFormat="1" x14ac:dyDescent="0.25">
      <c r="A7" s="85" t="s">
        <v>66</v>
      </c>
      <c r="B7" s="85"/>
      <c r="C7" s="85"/>
      <c r="D7" s="85"/>
      <c r="E7" s="85"/>
      <c r="F7" s="16"/>
      <c r="G7" s="16"/>
    </row>
    <row r="8" spans="1:7" ht="24" customHeight="1" x14ac:dyDescent="0.25">
      <c r="A8" s="78" t="s">
        <v>9</v>
      </c>
      <c r="B8" s="79" t="s">
        <v>28</v>
      </c>
      <c r="C8" s="79" t="s">
        <v>36</v>
      </c>
      <c r="D8" s="79" t="s">
        <v>29</v>
      </c>
      <c r="E8" s="6">
        <v>0.16300000000000001</v>
      </c>
      <c r="F8" s="16"/>
      <c r="G8" s="16"/>
    </row>
    <row r="9" spans="1:7" x14ac:dyDescent="0.25">
      <c r="A9" s="78"/>
      <c r="B9" s="79"/>
      <c r="C9" s="79"/>
      <c r="D9" s="79"/>
      <c r="E9" s="47">
        <v>5.0999999999999997E-2</v>
      </c>
      <c r="F9" s="16"/>
      <c r="G9" s="16"/>
    </row>
    <row r="10" spans="1:7" x14ac:dyDescent="0.25">
      <c r="A10" s="8"/>
      <c r="B10" s="20"/>
      <c r="C10" s="7"/>
      <c r="D10" s="7"/>
      <c r="E10" s="24"/>
      <c r="F10" s="16"/>
      <c r="G10" s="16"/>
    </row>
    <row r="11" spans="1:7" ht="24" customHeight="1" x14ac:dyDescent="0.25">
      <c r="A11" s="78" t="s">
        <v>47</v>
      </c>
      <c r="B11" s="80" t="s">
        <v>15</v>
      </c>
      <c r="C11" s="79" t="s">
        <v>42</v>
      </c>
      <c r="D11" s="79" t="s">
        <v>31</v>
      </c>
      <c r="E11" s="6">
        <v>0.11899999999999999</v>
      </c>
      <c r="F11" s="17"/>
      <c r="G11" s="17"/>
    </row>
    <row r="12" spans="1:7" x14ac:dyDescent="0.25">
      <c r="A12" s="78"/>
      <c r="B12" s="80"/>
      <c r="C12" s="79"/>
      <c r="D12" s="79"/>
      <c r="E12" s="47">
        <v>1.7999999999999999E-2</v>
      </c>
      <c r="F12" s="17"/>
      <c r="G12" s="17"/>
    </row>
    <row r="13" spans="1:7" x14ac:dyDescent="0.25">
      <c r="A13" s="8"/>
      <c r="B13" s="20"/>
      <c r="C13" s="8"/>
      <c r="D13" s="7"/>
      <c r="E13" s="24"/>
      <c r="F13" s="17"/>
      <c r="G13" s="17"/>
    </row>
    <row r="14" spans="1:7" ht="24" customHeight="1" x14ac:dyDescent="0.25">
      <c r="A14" s="79" t="s">
        <v>16</v>
      </c>
      <c r="B14" s="80" t="s">
        <v>14</v>
      </c>
      <c r="C14" s="79" t="s">
        <v>44</v>
      </c>
      <c r="D14" s="79" t="s">
        <v>32</v>
      </c>
      <c r="E14" s="6">
        <v>0.1</v>
      </c>
      <c r="F14" s="16"/>
      <c r="G14" s="16"/>
    </row>
    <row r="15" spans="1:7" x14ac:dyDescent="0.25">
      <c r="A15" s="79"/>
      <c r="B15" s="80"/>
      <c r="C15" s="79"/>
      <c r="D15" s="79"/>
      <c r="E15" s="47">
        <v>4.8000000000000001E-2</v>
      </c>
      <c r="G15" s="16"/>
    </row>
    <row r="16" spans="1:7" x14ac:dyDescent="0.25">
      <c r="A16" s="8"/>
      <c r="B16" s="20"/>
      <c r="C16" s="7"/>
      <c r="D16" s="7"/>
      <c r="E16" s="24"/>
      <c r="G16" s="16"/>
    </row>
    <row r="17" spans="1:7" ht="24" customHeight="1" x14ac:dyDescent="0.25">
      <c r="A17" s="78" t="s">
        <v>52</v>
      </c>
      <c r="B17" s="80" t="s">
        <v>7</v>
      </c>
      <c r="C17" s="79" t="s">
        <v>33</v>
      </c>
      <c r="D17" s="79" t="s">
        <v>18</v>
      </c>
      <c r="E17" s="6">
        <v>3.2000000000000001E-2</v>
      </c>
      <c r="G17" s="16"/>
    </row>
    <row r="18" spans="1:7" x14ac:dyDescent="0.25">
      <c r="A18" s="78"/>
      <c r="B18" s="80"/>
      <c r="C18" s="79"/>
      <c r="D18" s="79"/>
      <c r="E18" s="94">
        <f>F18</f>
        <v>4.0816326530612249E-3</v>
      </c>
      <c r="F18" s="16">
        <f>(-0.024+0.032)/1.96</f>
        <v>4.0816326530612249E-3</v>
      </c>
      <c r="G18" s="16"/>
    </row>
    <row r="19" spans="1:7" x14ac:dyDescent="0.25">
      <c r="A19" s="8"/>
      <c r="B19" s="20"/>
      <c r="C19" s="7"/>
      <c r="D19" s="7"/>
      <c r="E19" s="24"/>
      <c r="F19" s="16"/>
      <c r="G19" s="16"/>
    </row>
    <row r="20" spans="1:7" ht="24" customHeight="1" x14ac:dyDescent="0.25">
      <c r="A20" s="78" t="s">
        <v>53</v>
      </c>
      <c r="B20" s="80" t="s">
        <v>7</v>
      </c>
      <c r="C20" s="79" t="s">
        <v>34</v>
      </c>
      <c r="D20" s="79" t="s">
        <v>19</v>
      </c>
      <c r="E20" s="27">
        <v>3.3000000000000002E-2</v>
      </c>
      <c r="G20" s="16"/>
    </row>
    <row r="21" spans="1:7" x14ac:dyDescent="0.25">
      <c r="A21" s="78"/>
      <c r="B21" s="80"/>
      <c r="C21" s="79"/>
      <c r="D21" s="79"/>
      <c r="E21" s="94">
        <f>F21</f>
        <v>7.6530612244897975E-3</v>
      </c>
      <c r="F21" s="16">
        <f>(-0.018+0.033)/1.96</f>
        <v>7.6530612244897975E-3</v>
      </c>
      <c r="G21" s="22"/>
    </row>
    <row r="22" spans="1:7" x14ac:dyDescent="0.25">
      <c r="A22" s="8"/>
      <c r="B22" s="20"/>
      <c r="C22" s="7"/>
      <c r="D22" s="7"/>
      <c r="E22" s="24"/>
      <c r="F22" s="16"/>
    </row>
    <row r="23" spans="1:7" x14ac:dyDescent="0.25">
      <c r="A23" s="78" t="s">
        <v>54</v>
      </c>
      <c r="B23" s="80" t="s">
        <v>7</v>
      </c>
      <c r="C23" s="79" t="s">
        <v>35</v>
      </c>
      <c r="D23" s="79" t="s">
        <v>20</v>
      </c>
      <c r="E23" s="6">
        <v>2.8000000000000001E-2</v>
      </c>
    </row>
    <row r="24" spans="1:7" x14ac:dyDescent="0.25">
      <c r="A24" s="82"/>
      <c r="B24" s="81"/>
      <c r="C24" s="81"/>
      <c r="D24" s="81"/>
      <c r="E24" s="95">
        <f>F24</f>
        <v>1.4285714285714287E-2</v>
      </c>
      <c r="F24" s="16">
        <f>(0+0.028)/1.96</f>
        <v>1.4285714285714287E-2</v>
      </c>
    </row>
  </sheetData>
  <mergeCells count="31">
    <mergeCell ref="D1:E1"/>
    <mergeCell ref="B8:B9"/>
    <mergeCell ref="A8:A9"/>
    <mergeCell ref="C8:C9"/>
    <mergeCell ref="D8:D9"/>
    <mergeCell ref="A3:E3"/>
    <mergeCell ref="A7:E7"/>
    <mergeCell ref="A4:A5"/>
    <mergeCell ref="B4:B5"/>
    <mergeCell ref="C4:C5"/>
    <mergeCell ref="D4:D5"/>
    <mergeCell ref="B11:B12"/>
    <mergeCell ref="A11:A12"/>
    <mergeCell ref="C11:C12"/>
    <mergeCell ref="D11:D12"/>
    <mergeCell ref="B14:B15"/>
    <mergeCell ref="A14:A15"/>
    <mergeCell ref="C14:C15"/>
    <mergeCell ref="D14:D15"/>
    <mergeCell ref="B23:B24"/>
    <mergeCell ref="A23:A24"/>
    <mergeCell ref="C23:C24"/>
    <mergeCell ref="D23:D24"/>
    <mergeCell ref="B17:B18"/>
    <mergeCell ref="A17:A18"/>
    <mergeCell ref="C17:C18"/>
    <mergeCell ref="D17:D18"/>
    <mergeCell ref="B20:B21"/>
    <mergeCell ref="A20:A21"/>
    <mergeCell ref="C20:C21"/>
    <mergeCell ref="D20: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80" zoomScaleNormal="80" workbookViewId="0">
      <selection activeCell="K19" sqref="K19"/>
    </sheetView>
  </sheetViews>
  <sheetFormatPr defaultRowHeight="12" x14ac:dyDescent="0.2"/>
  <cols>
    <col min="1" max="1" width="21.42578125" style="50" bestFit="1" customWidth="1"/>
    <col min="2" max="2" width="14.140625" style="27" customWidth="1"/>
    <col min="3" max="3" width="24.42578125" style="27" customWidth="1"/>
    <col min="4" max="5" width="12.140625" style="26" customWidth="1"/>
    <col min="6" max="6" width="22.42578125" style="11" customWidth="1"/>
    <col min="7" max="7" width="21.5703125" style="11" customWidth="1"/>
    <col min="8" max="16384" width="9.140625" style="26"/>
  </cols>
  <sheetData>
    <row r="1" spans="1:7" x14ac:dyDescent="0.2">
      <c r="D1" s="39">
        <v>1</v>
      </c>
      <c r="E1" s="39">
        <v>2</v>
      </c>
      <c r="F1" s="39">
        <v>3</v>
      </c>
      <c r="G1" s="39">
        <v>4</v>
      </c>
    </row>
    <row r="2" spans="1:7" ht="51" customHeight="1" thickBot="1" x14ac:dyDescent="0.25">
      <c r="A2" s="18" t="s">
        <v>1</v>
      </c>
      <c r="B2" s="18" t="s">
        <v>37</v>
      </c>
      <c r="C2" s="10" t="s">
        <v>17</v>
      </c>
      <c r="D2" s="18" t="s">
        <v>62</v>
      </c>
      <c r="E2" s="18" t="s">
        <v>63</v>
      </c>
      <c r="F2" s="38" t="s">
        <v>50</v>
      </c>
      <c r="G2" s="38" t="s">
        <v>49</v>
      </c>
    </row>
    <row r="3" spans="1:7" ht="39" customHeight="1" x14ac:dyDescent="0.2">
      <c r="A3" s="79" t="s">
        <v>9</v>
      </c>
      <c r="B3" s="79" t="s">
        <v>38</v>
      </c>
      <c r="C3" s="79" t="s">
        <v>39</v>
      </c>
      <c r="D3" s="31">
        <v>0.20761900999999999</v>
      </c>
      <c r="E3" s="31">
        <v>0.14956240000000001</v>
      </c>
      <c r="F3" s="32">
        <v>12.6</v>
      </c>
      <c r="G3" s="32">
        <f>D3/E3*F3</f>
        <v>17.491023987312317</v>
      </c>
    </row>
    <row r="4" spans="1:7" ht="39" customHeight="1" x14ac:dyDescent="0.2">
      <c r="A4" s="79"/>
      <c r="B4" s="79"/>
      <c r="C4" s="79"/>
      <c r="D4" s="59">
        <v>178</v>
      </c>
      <c r="E4" s="60">
        <v>7936</v>
      </c>
      <c r="F4" s="41"/>
      <c r="G4" s="41"/>
    </row>
    <row r="5" spans="1:7" ht="39" customHeight="1" x14ac:dyDescent="0.2">
      <c r="A5" s="79" t="s">
        <v>47</v>
      </c>
      <c r="B5" s="79" t="s">
        <v>40</v>
      </c>
      <c r="C5" s="79" t="s">
        <v>72</v>
      </c>
      <c r="D5" s="31">
        <v>0.25744899999999998</v>
      </c>
      <c r="E5" s="55">
        <v>0.20204</v>
      </c>
      <c r="F5" s="33">
        <v>3.81</v>
      </c>
      <c r="G5" s="33">
        <f>D5/E5*F5</f>
        <v>4.8548836369035833</v>
      </c>
    </row>
    <row r="6" spans="1:7" ht="39" customHeight="1" x14ac:dyDescent="0.2">
      <c r="A6" s="79"/>
      <c r="B6" s="79"/>
      <c r="C6" s="79"/>
      <c r="D6" s="59">
        <v>871</v>
      </c>
      <c r="E6" s="60">
        <v>210430</v>
      </c>
      <c r="F6" s="34"/>
      <c r="G6" s="34"/>
    </row>
    <row r="7" spans="1:7" x14ac:dyDescent="0.2">
      <c r="A7" s="79" t="s">
        <v>48</v>
      </c>
      <c r="B7" s="79" t="s">
        <v>43</v>
      </c>
      <c r="C7" s="79"/>
      <c r="D7" s="56">
        <v>0.65659999999999996</v>
      </c>
      <c r="E7" s="56">
        <v>0.35899999999999999</v>
      </c>
      <c r="F7" s="35">
        <v>2.35</v>
      </c>
      <c r="G7" s="35">
        <f>D7/E7*F7</f>
        <v>4.2980779944289695</v>
      </c>
    </row>
    <row r="8" spans="1:7" x14ac:dyDescent="0.2">
      <c r="A8" s="79"/>
      <c r="B8" s="79"/>
      <c r="C8" s="79"/>
      <c r="D8" s="59">
        <v>136</v>
      </c>
      <c r="E8" s="59">
        <v>1069</v>
      </c>
      <c r="F8" s="41"/>
      <c r="G8" s="41"/>
    </row>
    <row r="9" spans="1:7" s="28" customFormat="1" x14ac:dyDescent="0.2">
      <c r="A9" s="86" t="s">
        <v>52</v>
      </c>
      <c r="B9" s="79"/>
      <c r="C9" s="86"/>
      <c r="D9" s="55">
        <v>0.27004790000000001</v>
      </c>
      <c r="E9" s="55">
        <v>0.114</v>
      </c>
      <c r="F9" s="37">
        <v>320</v>
      </c>
      <c r="G9" s="36">
        <f>D9/E9*F9</f>
        <v>758.02919298245615</v>
      </c>
    </row>
    <row r="10" spans="1:7" s="28" customFormat="1" x14ac:dyDescent="0.2">
      <c r="A10" s="86"/>
      <c r="B10" s="79"/>
      <c r="C10" s="86"/>
      <c r="D10" s="59">
        <v>11213</v>
      </c>
      <c r="E10" s="59">
        <v>89373</v>
      </c>
      <c r="F10" s="43"/>
      <c r="G10" s="43"/>
    </row>
    <row r="11" spans="1:7" s="28" customFormat="1" x14ac:dyDescent="0.2">
      <c r="A11" s="86" t="s">
        <v>53</v>
      </c>
      <c r="B11" s="79"/>
      <c r="C11" s="86"/>
      <c r="D11" s="55">
        <v>0.2373905</v>
      </c>
      <c r="E11" s="55">
        <v>9.2999999999999999E-2</v>
      </c>
      <c r="F11" s="37">
        <v>309</v>
      </c>
      <c r="G11" s="36">
        <f>D11/E11*F11</f>
        <v>788.74908064516126</v>
      </c>
    </row>
    <row r="12" spans="1:7" s="28" customFormat="1" x14ac:dyDescent="0.2">
      <c r="A12" s="86"/>
      <c r="B12" s="79"/>
      <c r="C12" s="86"/>
      <c r="D12" s="59">
        <v>7272</v>
      </c>
      <c r="E12" s="59">
        <v>76669</v>
      </c>
      <c r="F12" s="43"/>
      <c r="G12" s="43"/>
    </row>
    <row r="13" spans="1:7" s="28" customFormat="1" x14ac:dyDescent="0.2">
      <c r="A13" s="86" t="s">
        <v>54</v>
      </c>
      <c r="B13" s="79"/>
      <c r="C13" s="86"/>
      <c r="D13" s="55">
        <v>0.38226520000000003</v>
      </c>
      <c r="E13" s="55">
        <v>0.222</v>
      </c>
      <c r="F13" s="37">
        <v>361</v>
      </c>
      <c r="G13" s="36">
        <f>D13/E13*F13</f>
        <v>621.61142882882893</v>
      </c>
    </row>
    <row r="14" spans="1:7" s="28" customFormat="1" x14ac:dyDescent="0.2">
      <c r="A14" s="87"/>
      <c r="B14" s="81"/>
      <c r="C14" s="87"/>
      <c r="D14" s="61">
        <v>3941</v>
      </c>
      <c r="E14" s="61">
        <v>12704</v>
      </c>
      <c r="F14" s="44"/>
      <c r="G14" s="44"/>
    </row>
    <row r="15" spans="1:7" s="28" customFormat="1" x14ac:dyDescent="0.2">
      <c r="A15" s="51"/>
      <c r="B15" s="29"/>
      <c r="C15" s="29"/>
      <c r="F15" s="30"/>
      <c r="G15" s="30"/>
    </row>
    <row r="19" spans="1:7" x14ac:dyDescent="0.2">
      <c r="A19" s="52"/>
      <c r="B19" s="26"/>
      <c r="C19" s="26"/>
      <c r="F19" s="26"/>
      <c r="G19" s="26"/>
    </row>
    <row r="21" spans="1:7" x14ac:dyDescent="0.2">
      <c r="A21" s="52"/>
      <c r="B21" s="26"/>
      <c r="C21" s="26"/>
      <c r="F21" s="26"/>
      <c r="G21" s="26"/>
    </row>
    <row r="23" spans="1:7" x14ac:dyDescent="0.2">
      <c r="A23" s="52"/>
      <c r="B23" s="26"/>
      <c r="C23" s="26"/>
      <c r="F23" s="26"/>
      <c r="G23" s="26"/>
    </row>
    <row r="25" spans="1:7" x14ac:dyDescent="0.2">
      <c r="A25" s="52"/>
      <c r="B25" s="26"/>
      <c r="C25" s="26"/>
      <c r="F25" s="26"/>
      <c r="G25" s="26"/>
    </row>
  </sheetData>
  <mergeCells count="15">
    <mergeCell ref="A3:A4"/>
    <mergeCell ref="B3:B4"/>
    <mergeCell ref="C3:C4"/>
    <mergeCell ref="A5:A6"/>
    <mergeCell ref="B5:B6"/>
    <mergeCell ref="C5:C6"/>
    <mergeCell ref="A7:A8"/>
    <mergeCell ref="B7:B14"/>
    <mergeCell ref="C7:C8"/>
    <mergeCell ref="A9:A10"/>
    <mergeCell ref="C9:C10"/>
    <mergeCell ref="A11:A12"/>
    <mergeCell ref="C11:C12"/>
    <mergeCell ref="A13:A14"/>
    <mergeCell ref="C13:C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80" zoomScaleNormal="80" workbookViewId="0">
      <selection activeCell="A13" sqref="A13"/>
    </sheetView>
  </sheetViews>
  <sheetFormatPr defaultRowHeight="15" x14ac:dyDescent="0.25"/>
  <cols>
    <col min="1" max="1" width="11.5703125" style="2" customWidth="1"/>
    <col min="2" max="2" width="17.140625" style="2" customWidth="1"/>
    <col min="3" max="10" width="11.42578125" style="63" customWidth="1"/>
    <col min="11" max="11" width="9.42578125" style="2" customWidth="1"/>
    <col min="12" max="16384" width="9.140625" style="2"/>
  </cols>
  <sheetData>
    <row r="1" spans="1:11" x14ac:dyDescent="0.25">
      <c r="A1" s="26"/>
      <c r="B1" s="26"/>
      <c r="C1" s="71"/>
      <c r="D1" s="71"/>
      <c r="E1" s="71"/>
      <c r="F1" s="71"/>
      <c r="G1" s="71"/>
      <c r="H1" s="71"/>
      <c r="I1" s="71"/>
      <c r="J1" s="71"/>
      <c r="K1" s="26"/>
    </row>
    <row r="2" spans="1:11" s="62" customFormat="1" ht="29.25" customHeight="1" x14ac:dyDescent="0.2">
      <c r="A2" s="72"/>
      <c r="B2" s="72"/>
      <c r="C2" s="92" t="s">
        <v>75</v>
      </c>
      <c r="D2" s="92"/>
      <c r="E2" s="92" t="s">
        <v>77</v>
      </c>
      <c r="F2" s="92"/>
      <c r="G2" s="92" t="s">
        <v>82</v>
      </c>
      <c r="H2" s="92"/>
      <c r="I2" s="92" t="s">
        <v>82</v>
      </c>
      <c r="J2" s="92"/>
      <c r="K2" s="90" t="s">
        <v>84</v>
      </c>
    </row>
    <row r="3" spans="1:11" s="62" customFormat="1" ht="24.75" thickBot="1" x14ac:dyDescent="0.25">
      <c r="A3" s="18" t="s">
        <v>1</v>
      </c>
      <c r="B3" s="18" t="s">
        <v>37</v>
      </c>
      <c r="C3" s="18" t="s">
        <v>76</v>
      </c>
      <c r="D3" s="18" t="s">
        <v>1</v>
      </c>
      <c r="E3" s="18" t="s">
        <v>78</v>
      </c>
      <c r="F3" s="18" t="s">
        <v>79</v>
      </c>
      <c r="G3" s="18" t="s">
        <v>78</v>
      </c>
      <c r="H3" s="18" t="s">
        <v>79</v>
      </c>
      <c r="I3" s="18" t="s">
        <v>80</v>
      </c>
      <c r="J3" s="18" t="s">
        <v>81</v>
      </c>
      <c r="K3" s="91"/>
    </row>
    <row r="4" spans="1:11" ht="51" customHeight="1" x14ac:dyDescent="0.25">
      <c r="A4" s="79" t="s">
        <v>87</v>
      </c>
      <c r="B4" s="79" t="s">
        <v>73</v>
      </c>
      <c r="C4" s="65"/>
      <c r="D4" s="65"/>
      <c r="E4" s="66">
        <v>0.63457819999999998</v>
      </c>
      <c r="F4" s="66">
        <v>0.31304349999999997</v>
      </c>
      <c r="G4" s="66">
        <v>0.38290289999999999</v>
      </c>
      <c r="H4" s="66">
        <v>0.27228799999999997</v>
      </c>
      <c r="I4" s="66">
        <v>0.54170600000000002</v>
      </c>
      <c r="J4" s="66">
        <v>0.43297439999999998</v>
      </c>
      <c r="K4" s="88">
        <f>(I4/J4)*((E4/F4)/(G4/H4))</f>
        <v>1.8035231909134979</v>
      </c>
    </row>
    <row r="5" spans="1:11" ht="51" customHeight="1" x14ac:dyDescent="0.25">
      <c r="A5" s="79"/>
      <c r="B5" s="79"/>
      <c r="C5" s="65"/>
      <c r="D5" s="65"/>
      <c r="E5" s="69">
        <v>2572</v>
      </c>
      <c r="F5" s="69">
        <v>5981</v>
      </c>
      <c r="G5" s="69">
        <v>11046</v>
      </c>
      <c r="H5" s="69">
        <v>59442</v>
      </c>
      <c r="I5" s="69">
        <v>202</v>
      </c>
      <c r="J5" s="69">
        <v>38693</v>
      </c>
      <c r="K5" s="88"/>
    </row>
    <row r="6" spans="1:11" x14ac:dyDescent="0.25">
      <c r="A6" s="42"/>
      <c r="B6" s="42"/>
      <c r="C6" s="42"/>
      <c r="D6" s="41"/>
      <c r="E6" s="41"/>
      <c r="F6" s="41"/>
      <c r="G6" s="41"/>
      <c r="H6" s="41"/>
      <c r="I6" s="41"/>
      <c r="J6" s="41"/>
      <c r="K6" s="67"/>
    </row>
    <row r="7" spans="1:11" ht="36" customHeight="1" x14ac:dyDescent="0.25">
      <c r="A7" s="79" t="s">
        <v>64</v>
      </c>
      <c r="B7" s="79" t="s">
        <v>74</v>
      </c>
      <c r="C7" s="66">
        <v>0.60318985000000003</v>
      </c>
      <c r="D7" s="66">
        <v>0.48468069000000003</v>
      </c>
      <c r="E7" s="66"/>
      <c r="F7" s="66"/>
      <c r="G7" s="66"/>
      <c r="H7" s="66"/>
      <c r="I7" s="66"/>
      <c r="J7" s="66"/>
      <c r="K7" s="88">
        <f>C7/D7</f>
        <v>1.2445097616742271</v>
      </c>
    </row>
    <row r="8" spans="1:11" ht="36" customHeight="1" x14ac:dyDescent="0.25">
      <c r="A8" s="79"/>
      <c r="B8" s="79"/>
      <c r="C8" s="69">
        <v>2315</v>
      </c>
      <c r="D8" s="69">
        <v>1091</v>
      </c>
      <c r="E8" s="65"/>
      <c r="F8" s="65"/>
      <c r="G8" s="65"/>
      <c r="H8" s="65"/>
      <c r="I8" s="65"/>
      <c r="J8" s="65"/>
      <c r="K8" s="88"/>
    </row>
    <row r="9" spans="1:11" x14ac:dyDescent="0.25">
      <c r="A9" s="42"/>
      <c r="B9" s="42"/>
      <c r="C9" s="42"/>
      <c r="D9" s="65"/>
      <c r="E9" s="65"/>
      <c r="F9" s="65"/>
      <c r="G9" s="65"/>
      <c r="H9" s="65"/>
      <c r="I9" s="65"/>
      <c r="J9" s="65"/>
      <c r="K9" s="64"/>
    </row>
    <row r="10" spans="1:11" ht="35.25" customHeight="1" x14ac:dyDescent="0.25">
      <c r="A10" s="79" t="s">
        <v>86</v>
      </c>
      <c r="B10" s="79"/>
      <c r="C10" s="65"/>
      <c r="D10" s="65"/>
      <c r="E10" s="66">
        <v>0.63457819999999998</v>
      </c>
      <c r="F10" s="66">
        <v>0.31304349999999997</v>
      </c>
      <c r="G10" s="66">
        <v>0.38290289999999999</v>
      </c>
      <c r="H10" s="66">
        <v>0.27228799999999997</v>
      </c>
      <c r="I10" s="66">
        <v>0.5686158</v>
      </c>
      <c r="J10" s="66">
        <v>0.4422005</v>
      </c>
      <c r="K10" s="88">
        <f>(I10/J10)*((E10/F10)/(G10/H10))</f>
        <v>1.8536169757831764</v>
      </c>
    </row>
    <row r="11" spans="1:11" ht="35.25" customHeight="1" x14ac:dyDescent="0.25">
      <c r="A11" s="81"/>
      <c r="B11" s="81"/>
      <c r="C11" s="68"/>
      <c r="D11" s="68"/>
      <c r="E11" s="70">
        <v>2572</v>
      </c>
      <c r="F11" s="70">
        <v>5981</v>
      </c>
      <c r="G11" s="70">
        <v>11046</v>
      </c>
      <c r="H11" s="70">
        <v>59442</v>
      </c>
      <c r="I11" s="70">
        <v>34</v>
      </c>
      <c r="J11" s="70">
        <v>10373</v>
      </c>
      <c r="K11" s="89"/>
    </row>
    <row r="12" spans="1:11" x14ac:dyDescent="0.25">
      <c r="A12" s="42"/>
      <c r="B12" s="42"/>
      <c r="C12" s="42"/>
      <c r="D12" s="42"/>
      <c r="E12" s="42"/>
      <c r="F12" s="42"/>
      <c r="G12" s="42"/>
      <c r="H12" s="42"/>
      <c r="I12" s="42"/>
      <c r="J12" s="42"/>
      <c r="K12" s="57"/>
    </row>
    <row r="13" spans="1:11" ht="15" customHeight="1" x14ac:dyDescent="0.25">
      <c r="A13" s="73" t="s">
        <v>83</v>
      </c>
    </row>
    <row r="14" spans="1:11" x14ac:dyDescent="0.25">
      <c r="A14" s="73"/>
    </row>
  </sheetData>
  <mergeCells count="14">
    <mergeCell ref="K10:K11"/>
    <mergeCell ref="K2:K3"/>
    <mergeCell ref="A10:A11"/>
    <mergeCell ref="B10:B11"/>
    <mergeCell ref="C2:D2"/>
    <mergeCell ref="G2:H2"/>
    <mergeCell ref="I2:J2"/>
    <mergeCell ref="E2:F2"/>
    <mergeCell ref="A4:A5"/>
    <mergeCell ref="B4:B5"/>
    <mergeCell ref="A7:A8"/>
    <mergeCell ref="B7:B8"/>
    <mergeCell ref="K4:K5"/>
    <mergeCell ref="K7:K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zoomScale="85" zoomScaleNormal="85" workbookViewId="0">
      <selection activeCell="E7" sqref="E7"/>
    </sheetView>
  </sheetViews>
  <sheetFormatPr defaultRowHeight="15" x14ac:dyDescent="0.25"/>
  <cols>
    <col min="1" max="1" width="13.5703125" customWidth="1"/>
    <col min="2" max="2" width="26" customWidth="1"/>
    <col min="3" max="4" width="14.42578125" style="12" customWidth="1"/>
    <col min="5" max="5" width="14.28515625" customWidth="1"/>
  </cols>
  <sheetData>
    <row r="1" spans="1:5" ht="72.75" x14ac:dyDescent="0.25">
      <c r="A1" s="10" t="s">
        <v>1</v>
      </c>
      <c r="B1" s="18" t="s">
        <v>51</v>
      </c>
      <c r="C1" s="18" t="s">
        <v>56</v>
      </c>
      <c r="D1" s="18" t="s">
        <v>59</v>
      </c>
      <c r="E1" s="14" t="s">
        <v>61</v>
      </c>
    </row>
    <row r="2" spans="1:5" s="53" customFormat="1" x14ac:dyDescent="0.25">
      <c r="A2" s="84" t="s">
        <v>65</v>
      </c>
      <c r="B2" s="84"/>
      <c r="C2" s="84"/>
      <c r="D2" s="84"/>
      <c r="E2" s="84"/>
    </row>
    <row r="3" spans="1:5" s="53" customFormat="1" ht="24" x14ac:dyDescent="0.25">
      <c r="A3" s="42" t="s">
        <v>87</v>
      </c>
      <c r="B3" s="21"/>
      <c r="C3" s="21"/>
      <c r="D3" s="21"/>
      <c r="E3" s="77">
        <f>'Reduced Form'!E4/'First Stage'!E4/Baseline_Mortality_My_Paper!K4</f>
        <v>-0.20412613264637194</v>
      </c>
    </row>
    <row r="4" spans="1:5" s="53" customFormat="1" x14ac:dyDescent="0.25">
      <c r="A4" s="42"/>
      <c r="B4" s="21"/>
      <c r="C4" s="21"/>
      <c r="D4" s="21"/>
      <c r="E4" s="77"/>
    </row>
    <row r="5" spans="1:5" s="53" customFormat="1" ht="24" x14ac:dyDescent="0.25">
      <c r="A5" s="42" t="s">
        <v>64</v>
      </c>
      <c r="B5" s="21"/>
      <c r="C5" s="21"/>
      <c r="D5" s="21"/>
      <c r="E5" s="77">
        <f>'Reduced Form'!E7/'First Stage'!E4/Baseline_Mortality_My_Paper!K7</f>
        <v>-0.30840417830674594</v>
      </c>
    </row>
    <row r="6" spans="1:5" s="53" customFormat="1" x14ac:dyDescent="0.25">
      <c r="A6" s="42"/>
      <c r="B6" s="21"/>
      <c r="C6" s="21"/>
      <c r="D6" s="21"/>
      <c r="E6" s="77"/>
    </row>
    <row r="7" spans="1:5" s="53" customFormat="1" ht="36" x14ac:dyDescent="0.25">
      <c r="A7" s="42" t="s">
        <v>86</v>
      </c>
      <c r="B7" s="21"/>
      <c r="C7" s="21"/>
      <c r="D7" s="21"/>
      <c r="E7" s="77">
        <f>'Reduced Form'!E10/'First Stage'!E4/Baseline_Mortality_My_Paper!K10</f>
        <v>-0.31411313039113353</v>
      </c>
    </row>
    <row r="8" spans="1:5" s="53" customFormat="1" x14ac:dyDescent="0.25">
      <c r="A8" s="46"/>
      <c r="B8" s="21"/>
      <c r="C8" s="21"/>
      <c r="D8" s="21"/>
      <c r="E8" s="58"/>
    </row>
    <row r="9" spans="1:5" s="53" customFormat="1" x14ac:dyDescent="0.25">
      <c r="A9" s="85" t="s">
        <v>85</v>
      </c>
      <c r="B9" s="85"/>
      <c r="C9" s="85"/>
      <c r="D9" s="85"/>
      <c r="E9" s="85"/>
    </row>
    <row r="10" spans="1:5" ht="36" x14ac:dyDescent="0.25">
      <c r="A10" s="8" t="s">
        <v>9</v>
      </c>
      <c r="B10" s="7" t="s">
        <v>58</v>
      </c>
      <c r="C10" s="7" t="s">
        <v>57</v>
      </c>
      <c r="D10" s="7"/>
      <c r="E10" s="75">
        <f>'Reduced Form'!E14/('First Stage'!E8)/'Baseline Mortality'!G3</f>
        <v>-0.98911381686298505</v>
      </c>
    </row>
    <row r="11" spans="1:5" x14ac:dyDescent="0.25">
      <c r="A11" s="8"/>
      <c r="B11" s="7"/>
      <c r="C11" s="7"/>
      <c r="D11" s="7"/>
      <c r="E11" s="75"/>
    </row>
    <row r="12" spans="1:5" ht="36" customHeight="1" x14ac:dyDescent="0.25">
      <c r="A12" s="8" t="s">
        <v>47</v>
      </c>
      <c r="B12" s="7" t="s">
        <v>45</v>
      </c>
      <c r="C12" s="79" t="s">
        <v>55</v>
      </c>
      <c r="D12" s="7"/>
      <c r="E12" s="75">
        <f>'Reduced Form'!E17/('First Stage'!E11/0.85)/'Baseline Mortality'!G5</f>
        <v>-1.8788150764507645</v>
      </c>
    </row>
    <row r="13" spans="1:5" x14ac:dyDescent="0.25">
      <c r="A13" s="8"/>
      <c r="B13" s="7"/>
      <c r="C13" s="79"/>
      <c r="D13" s="7"/>
      <c r="E13" s="75"/>
    </row>
    <row r="14" spans="1:5" ht="48" x14ac:dyDescent="0.25">
      <c r="A14" s="8" t="s">
        <v>48</v>
      </c>
      <c r="B14" s="7" t="s">
        <v>46</v>
      </c>
      <c r="C14" s="79"/>
      <c r="D14" s="7" t="s">
        <v>60</v>
      </c>
      <c r="E14" s="75">
        <f>('Reduced Form'!E20/0.8)/('First Stage'!E14/0.85)/'Baseline Mortality'!G7</f>
        <v>-0.84049196051872621</v>
      </c>
    </row>
    <row r="15" spans="1:5" x14ac:dyDescent="0.25">
      <c r="A15" s="8"/>
      <c r="B15" s="7"/>
      <c r="C15" s="79"/>
      <c r="D15" s="7"/>
      <c r="E15" s="75"/>
    </row>
    <row r="16" spans="1:5" ht="24" x14ac:dyDescent="0.25">
      <c r="A16" s="8" t="s">
        <v>52</v>
      </c>
      <c r="B16" s="7" t="s">
        <v>7</v>
      </c>
      <c r="C16" s="79"/>
      <c r="D16" s="7"/>
      <c r="E16" s="75">
        <f>'Reduced Form'!E23/('First Stage'!E17/0.85)/'Baseline Mortality'!G9</f>
        <v>-0.68681391801232294</v>
      </c>
    </row>
    <row r="17" spans="1:5" x14ac:dyDescent="0.25">
      <c r="A17" s="8"/>
      <c r="B17" s="7"/>
      <c r="C17" s="79"/>
      <c r="D17" s="7"/>
      <c r="E17" s="75"/>
    </row>
    <row r="18" spans="1:5" ht="24" x14ac:dyDescent="0.25">
      <c r="A18" s="8" t="s">
        <v>53</v>
      </c>
      <c r="B18" s="7" t="s">
        <v>7</v>
      </c>
      <c r="C18" s="79"/>
      <c r="D18" s="7"/>
      <c r="E18" s="75">
        <f>'Reduced Form'!E26/('First Stage'!E20/0.85)/'Baseline Mortality'!G11</f>
        <v>-0.45718729752572396</v>
      </c>
    </row>
    <row r="19" spans="1:5" x14ac:dyDescent="0.25">
      <c r="A19" s="8"/>
      <c r="B19" s="7"/>
      <c r="C19" s="79"/>
      <c r="D19" s="7"/>
      <c r="E19" s="75"/>
    </row>
    <row r="20" spans="1:5" ht="24" x14ac:dyDescent="0.25">
      <c r="A20" s="40" t="s">
        <v>54</v>
      </c>
      <c r="B20" s="25" t="s">
        <v>7</v>
      </c>
      <c r="C20" s="81"/>
      <c r="D20" s="25"/>
      <c r="E20" s="76">
        <f>'Reduced Form'!E29/('First Stage'!E23/0.85)/'Baseline Mortality'!G13</f>
        <v>-2.002284384455213</v>
      </c>
    </row>
    <row r="21" spans="1:5" x14ac:dyDescent="0.25">
      <c r="C21" s="20"/>
      <c r="D21" s="20"/>
    </row>
    <row r="29" spans="1:5" x14ac:dyDescent="0.25">
      <c r="B29" s="78"/>
    </row>
    <row r="30" spans="1:5" x14ac:dyDescent="0.25">
      <c r="B30" s="78"/>
    </row>
  </sheetData>
  <mergeCells count="4">
    <mergeCell ref="B29:B30"/>
    <mergeCell ref="C12:C20"/>
    <mergeCell ref="A2:E2"/>
    <mergeCell ref="A9: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Reduced Form</vt:lpstr>
      <vt:lpstr>First Stage</vt:lpstr>
      <vt:lpstr>Baseline Mortality</vt:lpstr>
      <vt:lpstr>Baseline_Mortality_My_Paper</vt:lpstr>
      <vt:lpstr>Implied ATET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Goodman-Bacon</dc:creator>
  <cp:lastModifiedBy>Goodman-bacon, Andrew Jacob</cp:lastModifiedBy>
  <dcterms:created xsi:type="dcterms:W3CDTF">2013-08-13T16:21:11Z</dcterms:created>
  <dcterms:modified xsi:type="dcterms:W3CDTF">2016-10-04T20:57:31Z</dcterms:modified>
</cp:coreProperties>
</file>