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thik/Desktop/"/>
    </mc:Choice>
  </mc:AlternateContent>
  <xr:revisionPtr revIDLastSave="0" documentId="13_ncr:1_{32B47570-BCFD-554B-BE5F-6CCFB6556472}" xr6:coauthVersionLast="47" xr6:coauthVersionMax="47" xr10:uidLastSave="{00000000-0000-0000-0000-000000000000}"/>
  <bookViews>
    <workbookView xWindow="0" yWindow="500" windowWidth="28800" windowHeight="16180" xr2:uid="{4976D698-B286-3642-A29F-D3FDB3709356}"/>
  </bookViews>
  <sheets>
    <sheet name="Direct Impact" sheetId="1" r:id="rId1"/>
    <sheet name="Indirect Imp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58" i="1"/>
  <c r="C3" i="1"/>
  <c r="C4" i="1"/>
  <c r="C2" i="1"/>
  <c r="B35" i="1" s="1"/>
  <c r="B52" i="1" s="1"/>
  <c r="B50" i="1"/>
  <c r="B44" i="1"/>
  <c r="B51" i="1" s="1"/>
  <c r="B53" i="1" l="1"/>
  <c r="B54" i="1" s="1"/>
  <c r="B55" i="1" s="1"/>
  <c r="B32" i="1"/>
  <c r="B37" i="1" s="1"/>
  <c r="B68" i="1" s="1"/>
  <c r="B31" i="1"/>
  <c r="B36" i="1" s="1"/>
  <c r="B60" i="1" s="1"/>
  <c r="D18" i="1"/>
  <c r="D17" i="1"/>
  <c r="D16" i="1"/>
  <c r="P18" i="1"/>
  <c r="P17" i="1"/>
  <c r="L19" i="1"/>
  <c r="L18" i="1"/>
  <c r="L17" i="1"/>
  <c r="H19" i="1"/>
  <c r="H20" i="1"/>
  <c r="H18" i="1"/>
  <c r="H17" i="1"/>
  <c r="C18" i="1"/>
  <c r="A23" i="1" s="1"/>
  <c r="C17" i="1"/>
  <c r="B67" i="1" l="1"/>
  <c r="B69" i="1" s="1"/>
  <c r="B70" i="1" s="1"/>
  <c r="B71" i="1" s="1"/>
  <c r="B59" i="1"/>
  <c r="B61" i="1" s="1"/>
  <c r="B62" i="1" s="1"/>
  <c r="B63" i="1" s="1"/>
</calcChain>
</file>

<file path=xl/sharedStrings.xml><?xml version="1.0" encoding="utf-8"?>
<sst xmlns="http://schemas.openxmlformats.org/spreadsheetml/2006/main" count="69" uniqueCount="49">
  <si>
    <t>Average Revenue Per User (ARPU)</t>
  </si>
  <si>
    <t>Total No. of World Wilde Users</t>
  </si>
  <si>
    <t xml:space="preserve">Competiton </t>
  </si>
  <si>
    <t>No of Users</t>
  </si>
  <si>
    <t>PUBG</t>
  </si>
  <si>
    <t>Minecraft</t>
  </si>
  <si>
    <t>Year</t>
  </si>
  <si>
    <t>% change</t>
  </si>
  <si>
    <t>Clash of Clans</t>
  </si>
  <si>
    <t>Considering normal % increase numbers on avg</t>
  </si>
  <si>
    <t xml:space="preserve">Our Expectations and Estimations based on Netflix brand and being very conservative </t>
  </si>
  <si>
    <t>Estimated No of users for game XYZ Developed by Netflix in year-</t>
  </si>
  <si>
    <t>Since The game and its version releases will be based on a show with different seasons each year we will consider 5% compounded growth each year for number of user</t>
  </si>
  <si>
    <t xml:space="preserve">Revenue Projected </t>
  </si>
  <si>
    <t>https://www.statista.com/outlook/dmo/digital-media/video-games/mobile-games/worldwide</t>
  </si>
  <si>
    <t>Consider Game XYZ is an AAA level game</t>
  </si>
  <si>
    <t>Game Dev cost</t>
  </si>
  <si>
    <t>https://press.krafton.com/en-US/KRAFTON-INC-REPORTS-157-BILLION-USD-IN-REVENUE-FOR-2021-THE-HIGHE</t>
  </si>
  <si>
    <t>No.of users (DAU)</t>
  </si>
  <si>
    <t>No.of users (MAU)</t>
  </si>
  <si>
    <t>No.of users(MAU)</t>
  </si>
  <si>
    <t>No of users for games XYZ (millions) (MAU)</t>
  </si>
  <si>
    <t>Assumption - DAU*10=MAU, MAU*10= YAU</t>
  </si>
  <si>
    <t>Call of Duty</t>
  </si>
  <si>
    <t>https://aws.amazon.com/gamelift/pricing/</t>
  </si>
  <si>
    <t>Tech Cost/user</t>
  </si>
  <si>
    <t>Netflix spend 10% of revenue on marketing</t>
  </si>
  <si>
    <t>Fixes</t>
  </si>
  <si>
    <t>Variable</t>
  </si>
  <si>
    <t>Marketing cost vary per year</t>
  </si>
  <si>
    <t>Game Dev Cost</t>
  </si>
  <si>
    <t>Tech cost</t>
  </si>
  <si>
    <t>Marketing and Adv cost</t>
  </si>
  <si>
    <t>Total 2022 cost</t>
  </si>
  <si>
    <t>Netflix Tech cost/user/month</t>
  </si>
  <si>
    <t>Gross Profit 2022</t>
  </si>
  <si>
    <t>ROI 2022</t>
  </si>
  <si>
    <t xml:space="preserve"> </t>
  </si>
  <si>
    <t>ARPU ExcLuding Pay at download</t>
  </si>
  <si>
    <t>$3.63B</t>
  </si>
  <si>
    <t>$2.84B</t>
  </si>
  <si>
    <t>$4.83B</t>
  </si>
  <si>
    <t xml:space="preserve">Cost , Profit and ROI Projection </t>
  </si>
  <si>
    <t>Cost Projection variables</t>
  </si>
  <si>
    <t>ROI 2024</t>
  </si>
  <si>
    <t>ROI 2023</t>
  </si>
  <si>
    <t>Amazon Gamelift/user/month</t>
  </si>
  <si>
    <t>Breakeven</t>
  </si>
  <si>
    <t>No.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</si>
</sst>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top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8C70-F925-D541-929A-1D7B69932C6B}">
  <dimension ref="A1:P71"/>
  <sheetViews>
    <sheetView tabSelected="1" topLeftCell="A45" workbookViewId="0">
      <selection activeCell="D62" sqref="D62"/>
    </sheetView>
  </sheetViews>
  <sheetFormatPr baseColWidth="10" defaultRowHeight="16" x14ac:dyDescent="0.2"/>
  <cols>
    <col min="1" max="1" width="19.83203125" customWidth="1"/>
    <col min="2" max="2" width="23" customWidth="1"/>
    <col min="3" max="3" width="17.33203125" customWidth="1"/>
    <col min="4" max="4" width="24" customWidth="1"/>
    <col min="6" max="6" width="17.6640625" customWidth="1"/>
    <col min="7" max="7" width="17" customWidth="1"/>
    <col min="9" max="9" width="13.33203125" customWidth="1"/>
    <col min="10" max="10" width="16.33203125" customWidth="1"/>
    <col min="11" max="11" width="16.6640625" customWidth="1"/>
    <col min="14" max="14" width="15.83203125" customWidth="1"/>
    <col min="15" max="15" width="16.83203125" customWidth="1"/>
    <col min="17" max="17" width="17.83203125" customWidth="1"/>
  </cols>
  <sheetData>
    <row r="1" spans="1:16" ht="32" customHeight="1" x14ac:dyDescent="0.2">
      <c r="A1" s="6" t="s">
        <v>6</v>
      </c>
      <c r="B1" s="7" t="s">
        <v>0</v>
      </c>
      <c r="C1" s="8" t="s">
        <v>38</v>
      </c>
    </row>
    <row r="2" spans="1:16" x14ac:dyDescent="0.2">
      <c r="A2">
        <v>2022</v>
      </c>
      <c r="B2" s="2">
        <v>87.32</v>
      </c>
      <c r="C2" s="1">
        <f>B2*0.65</f>
        <v>56.757999999999996</v>
      </c>
      <c r="D2" t="s">
        <v>14</v>
      </c>
    </row>
    <row r="3" spans="1:16" x14ac:dyDescent="0.2">
      <c r="A3">
        <v>2023</v>
      </c>
      <c r="B3" s="2">
        <v>89.32</v>
      </c>
      <c r="C3" s="1">
        <f t="shared" ref="C3:C4" si="0">B3*0.65</f>
        <v>58.058</v>
      </c>
    </row>
    <row r="4" spans="1:16" x14ac:dyDescent="0.2">
      <c r="A4">
        <v>2024</v>
      </c>
      <c r="B4" s="2">
        <v>91.37</v>
      </c>
      <c r="C4" s="1">
        <f t="shared" si="0"/>
        <v>59.390500000000003</v>
      </c>
    </row>
    <row r="6" spans="1:16" x14ac:dyDescent="0.2">
      <c r="A6" t="s">
        <v>1</v>
      </c>
    </row>
    <row r="7" spans="1:16" x14ac:dyDescent="0.2">
      <c r="A7">
        <v>2022</v>
      </c>
      <c r="B7">
        <v>1746900000</v>
      </c>
    </row>
    <row r="8" spans="1:16" x14ac:dyDescent="0.2">
      <c r="A8">
        <v>2023</v>
      </c>
      <c r="B8">
        <v>1925900000</v>
      </c>
    </row>
    <row r="9" spans="1:16" x14ac:dyDescent="0.2">
      <c r="A9">
        <v>2024</v>
      </c>
      <c r="B9">
        <v>2074200000</v>
      </c>
    </row>
    <row r="11" spans="1:16" x14ac:dyDescent="0.2">
      <c r="A11" s="4" t="s">
        <v>2</v>
      </c>
    </row>
    <row r="13" spans="1:16" x14ac:dyDescent="0.2">
      <c r="A13" t="s">
        <v>3</v>
      </c>
      <c r="B13" t="s">
        <v>22</v>
      </c>
    </row>
    <row r="14" spans="1:16" s="4" customFormat="1" x14ac:dyDescent="0.2">
      <c r="A14" s="4" t="s">
        <v>4</v>
      </c>
      <c r="F14" s="4" t="s">
        <v>5</v>
      </c>
      <c r="J14" s="4" t="s">
        <v>8</v>
      </c>
      <c r="N14" s="4" t="s">
        <v>23</v>
      </c>
    </row>
    <row r="15" spans="1:16" x14ac:dyDescent="0.2">
      <c r="A15" t="s">
        <v>6</v>
      </c>
      <c r="B15" t="s">
        <v>18</v>
      </c>
      <c r="C15" t="s">
        <v>7</v>
      </c>
      <c r="D15" t="s">
        <v>19</v>
      </c>
      <c r="F15" t="s">
        <v>6</v>
      </c>
      <c r="G15" t="s">
        <v>19</v>
      </c>
      <c r="H15" t="s">
        <v>7</v>
      </c>
      <c r="J15" t="s">
        <v>6</v>
      </c>
      <c r="K15" t="s">
        <v>20</v>
      </c>
      <c r="L15" t="s">
        <v>7</v>
      </c>
      <c r="N15" t="s">
        <v>6</v>
      </c>
      <c r="O15" t="s">
        <v>19</v>
      </c>
      <c r="P15" t="s">
        <v>7</v>
      </c>
    </row>
    <row r="16" spans="1:16" x14ac:dyDescent="0.2">
      <c r="A16">
        <v>2018</v>
      </c>
      <c r="B16">
        <v>10</v>
      </c>
      <c r="D16">
        <f>B16*10</f>
        <v>100</v>
      </c>
      <c r="F16">
        <v>2016</v>
      </c>
      <c r="G16">
        <v>40</v>
      </c>
      <c r="J16">
        <v>2014</v>
      </c>
      <c r="K16">
        <v>29</v>
      </c>
      <c r="N16">
        <v>2018</v>
      </c>
      <c r="O16">
        <v>40</v>
      </c>
      <c r="P16" s="3"/>
    </row>
    <row r="17" spans="1:16" x14ac:dyDescent="0.2">
      <c r="A17">
        <v>2019</v>
      </c>
      <c r="B17">
        <v>50</v>
      </c>
      <c r="C17" s="3">
        <f>(B17-B16)/B16</f>
        <v>4</v>
      </c>
      <c r="D17">
        <f>B17*10</f>
        <v>500</v>
      </c>
      <c r="F17">
        <v>2017</v>
      </c>
      <c r="G17">
        <v>55</v>
      </c>
      <c r="H17" s="3">
        <f>(G17-G16)/G16</f>
        <v>0.375</v>
      </c>
      <c r="J17">
        <v>2015</v>
      </c>
      <c r="K17">
        <v>37</v>
      </c>
      <c r="L17" s="3">
        <f>(K17-K16)/K16</f>
        <v>0.27586206896551724</v>
      </c>
      <c r="N17">
        <v>2019</v>
      </c>
      <c r="O17">
        <v>50</v>
      </c>
      <c r="P17" s="3">
        <f>(O17-O16)/O16</f>
        <v>0.25</v>
      </c>
    </row>
    <row r="18" spans="1:16" x14ac:dyDescent="0.2">
      <c r="A18">
        <v>2020</v>
      </c>
      <c r="B18">
        <v>65</v>
      </c>
      <c r="C18" s="3">
        <f>(B18-B17)/B17</f>
        <v>0.3</v>
      </c>
      <c r="D18">
        <f>B18*10</f>
        <v>650</v>
      </c>
      <c r="F18">
        <v>2018</v>
      </c>
      <c r="G18">
        <v>75</v>
      </c>
      <c r="H18" s="3">
        <f>(G18-G17)/G17</f>
        <v>0.36363636363636365</v>
      </c>
      <c r="J18">
        <v>2016</v>
      </c>
      <c r="K18">
        <v>55</v>
      </c>
      <c r="L18" s="3">
        <f>(K18-K17)/K17</f>
        <v>0.48648648648648651</v>
      </c>
      <c r="N18">
        <v>2020</v>
      </c>
      <c r="O18">
        <v>70</v>
      </c>
      <c r="P18" s="3">
        <f>(O18-O17)/O17</f>
        <v>0.4</v>
      </c>
    </row>
    <row r="19" spans="1:16" x14ac:dyDescent="0.2">
      <c r="F19">
        <v>2019</v>
      </c>
      <c r="G19">
        <v>91</v>
      </c>
      <c r="H19" s="3">
        <f>(G19-G18)/G18</f>
        <v>0.21333333333333335</v>
      </c>
      <c r="J19">
        <v>2020</v>
      </c>
      <c r="K19">
        <v>72</v>
      </c>
      <c r="L19" s="3">
        <f>(K19-K18)/K18</f>
        <v>0.30909090909090908</v>
      </c>
    </row>
    <row r="20" spans="1:16" x14ac:dyDescent="0.2">
      <c r="F20">
        <v>2020</v>
      </c>
      <c r="G20">
        <v>131</v>
      </c>
      <c r="H20" s="3">
        <f>(G20-G19)/G19</f>
        <v>0.43956043956043955</v>
      </c>
      <c r="L20" s="3"/>
      <c r="P20" s="3"/>
    </row>
    <row r="22" spans="1:16" x14ac:dyDescent="0.2">
      <c r="A22" s="4" t="s">
        <v>9</v>
      </c>
    </row>
    <row r="23" spans="1:16" x14ac:dyDescent="0.2">
      <c r="A23" s="3">
        <f>SUM(C18,H17:H20,L17:L19,P17:P18)/13</f>
        <v>0.26253612315946528</v>
      </c>
    </row>
    <row r="25" spans="1:16" x14ac:dyDescent="0.2">
      <c r="A25" t="s">
        <v>10</v>
      </c>
    </row>
    <row r="26" spans="1:16" x14ac:dyDescent="0.2">
      <c r="A26" t="s">
        <v>12</v>
      </c>
    </row>
    <row r="27" spans="1:16" x14ac:dyDescent="0.2">
      <c r="A27" t="s">
        <v>11</v>
      </c>
    </row>
    <row r="29" spans="1:16" x14ac:dyDescent="0.2">
      <c r="A29" s="4" t="s">
        <v>21</v>
      </c>
    </row>
    <row r="30" spans="1:16" x14ac:dyDescent="0.2">
      <c r="A30">
        <v>2022</v>
      </c>
      <c r="B30">
        <v>50</v>
      </c>
    </row>
    <row r="31" spans="1:16" x14ac:dyDescent="0.2">
      <c r="A31">
        <v>2023</v>
      </c>
      <c r="B31">
        <f>50*1.25</f>
        <v>62.5</v>
      </c>
    </row>
    <row r="32" spans="1:16" x14ac:dyDescent="0.2">
      <c r="A32">
        <v>2024</v>
      </c>
      <c r="B32">
        <f>62.5*1.3</f>
        <v>81.25</v>
      </c>
    </row>
    <row r="34" spans="1:6" x14ac:dyDescent="0.2">
      <c r="A34" s="4" t="s">
        <v>13</v>
      </c>
    </row>
    <row r="35" spans="1:6" x14ac:dyDescent="0.2">
      <c r="A35">
        <v>2022</v>
      </c>
      <c r="B35" s="1">
        <f>B30*1000000*C2</f>
        <v>2837900000</v>
      </c>
      <c r="C35" s="5" t="s">
        <v>40</v>
      </c>
    </row>
    <row r="36" spans="1:6" x14ac:dyDescent="0.2">
      <c r="A36">
        <v>2023</v>
      </c>
      <c r="B36" s="1">
        <f>B31*1000000*C3</f>
        <v>3628625000</v>
      </c>
      <c r="C36" s="5" t="s">
        <v>39</v>
      </c>
    </row>
    <row r="37" spans="1:6" x14ac:dyDescent="0.2">
      <c r="A37">
        <v>2024</v>
      </c>
      <c r="B37" s="1">
        <f>B32*1000000*C4</f>
        <v>4825478125</v>
      </c>
      <c r="C37" s="5" t="s">
        <v>41</v>
      </c>
    </row>
    <row r="39" spans="1:6" x14ac:dyDescent="0.2">
      <c r="A39" s="4" t="s">
        <v>43</v>
      </c>
    </row>
    <row r="41" spans="1:6" x14ac:dyDescent="0.2">
      <c r="A41" t="s">
        <v>15</v>
      </c>
      <c r="D41" t="s">
        <v>17</v>
      </c>
    </row>
    <row r="43" spans="1:6" x14ac:dyDescent="0.2">
      <c r="A43" t="s">
        <v>16</v>
      </c>
      <c r="B43">
        <v>5000000</v>
      </c>
      <c r="C43" t="s">
        <v>27</v>
      </c>
      <c r="D43" t="s">
        <v>34</v>
      </c>
      <c r="E43">
        <v>0.86</v>
      </c>
    </row>
    <row r="44" spans="1:6" x14ac:dyDescent="0.2">
      <c r="A44" t="s">
        <v>25</v>
      </c>
      <c r="B44">
        <f>E43+E44</f>
        <v>2.66</v>
      </c>
      <c r="C44" t="s">
        <v>28</v>
      </c>
      <c r="D44" t="s">
        <v>46</v>
      </c>
      <c r="E44">
        <v>1.8</v>
      </c>
      <c r="F44" t="s">
        <v>24</v>
      </c>
    </row>
    <row r="45" spans="1:6" x14ac:dyDescent="0.2">
      <c r="A45" t="s">
        <v>29</v>
      </c>
      <c r="C45" t="s">
        <v>28</v>
      </c>
      <c r="D45" t="s">
        <v>26</v>
      </c>
    </row>
    <row r="48" spans="1:6" x14ac:dyDescent="0.2">
      <c r="A48" s="4" t="s">
        <v>42</v>
      </c>
      <c r="D48" s="4" t="s">
        <v>47</v>
      </c>
    </row>
    <row r="49" spans="1:4" x14ac:dyDescent="0.2">
      <c r="A49" s="9">
        <v>2022</v>
      </c>
      <c r="D49" t="s">
        <v>48</v>
      </c>
    </row>
    <row r="50" spans="1:4" x14ac:dyDescent="0.2">
      <c r="A50" t="s">
        <v>30</v>
      </c>
      <c r="B50">
        <f>B43</f>
        <v>5000000</v>
      </c>
    </row>
    <row r="51" spans="1:4" x14ac:dyDescent="0.2">
      <c r="A51" t="s">
        <v>31</v>
      </c>
      <c r="B51">
        <f>B44*B30*1000000*12</f>
        <v>1596000000</v>
      </c>
    </row>
    <row r="52" spans="1:4" x14ac:dyDescent="0.2">
      <c r="A52" t="s">
        <v>32</v>
      </c>
      <c r="B52" s="1">
        <f>B35*0.1</f>
        <v>283790000</v>
      </c>
    </row>
    <row r="53" spans="1:4" x14ac:dyDescent="0.2">
      <c r="A53" t="s">
        <v>33</v>
      </c>
      <c r="B53">
        <f>SUM(B50:B52)</f>
        <v>1884790000</v>
      </c>
    </row>
    <row r="54" spans="1:4" x14ac:dyDescent="0.2">
      <c r="A54" t="s">
        <v>35</v>
      </c>
      <c r="B54">
        <f>B35-B53</f>
        <v>953110000</v>
      </c>
    </row>
    <row r="55" spans="1:4" x14ac:dyDescent="0.2">
      <c r="A55" t="s">
        <v>36</v>
      </c>
      <c r="B55" s="3">
        <f>B54/B53</f>
        <v>0.50568498347295987</v>
      </c>
      <c r="C55" t="s">
        <v>37</v>
      </c>
    </row>
    <row r="57" spans="1:4" x14ac:dyDescent="0.2">
      <c r="A57" s="9">
        <v>2023</v>
      </c>
    </row>
    <row r="58" spans="1:4" x14ac:dyDescent="0.2">
      <c r="A58" t="s">
        <v>30</v>
      </c>
      <c r="B58">
        <f>B43</f>
        <v>5000000</v>
      </c>
    </row>
    <row r="59" spans="1:4" x14ac:dyDescent="0.2">
      <c r="A59" t="s">
        <v>31</v>
      </c>
      <c r="B59">
        <f>B44*B31*1000000*12</f>
        <v>1995000000</v>
      </c>
    </row>
    <row r="60" spans="1:4" x14ac:dyDescent="0.2">
      <c r="A60" t="s">
        <v>32</v>
      </c>
      <c r="B60" s="1">
        <f>B36*0.1</f>
        <v>362862500</v>
      </c>
    </row>
    <row r="61" spans="1:4" x14ac:dyDescent="0.2">
      <c r="A61" t="s">
        <v>33</v>
      </c>
      <c r="B61">
        <f>SUM(B58:B60)</f>
        <v>2362862500</v>
      </c>
    </row>
    <row r="62" spans="1:4" x14ac:dyDescent="0.2">
      <c r="A62" t="s">
        <v>35</v>
      </c>
      <c r="B62" s="1">
        <f>B36-B61</f>
        <v>1265762500</v>
      </c>
    </row>
    <row r="63" spans="1:4" x14ac:dyDescent="0.2">
      <c r="A63" t="s">
        <v>45</v>
      </c>
      <c r="B63" s="3">
        <f>B62/B61</f>
        <v>0.53569029090774434</v>
      </c>
    </row>
    <row r="65" spans="1:2" x14ac:dyDescent="0.2">
      <c r="A65" s="9">
        <v>2024</v>
      </c>
    </row>
    <row r="66" spans="1:2" x14ac:dyDescent="0.2">
      <c r="A66" t="s">
        <v>30</v>
      </c>
      <c r="B66">
        <f>B43</f>
        <v>5000000</v>
      </c>
    </row>
    <row r="67" spans="1:2" x14ac:dyDescent="0.2">
      <c r="A67" t="s">
        <v>31</v>
      </c>
      <c r="B67">
        <f>B44*B32*1000000*12</f>
        <v>2593500000</v>
      </c>
    </row>
    <row r="68" spans="1:2" x14ac:dyDescent="0.2">
      <c r="A68" t="s">
        <v>32</v>
      </c>
      <c r="B68" s="1">
        <f>B37*0.1</f>
        <v>482547812.5</v>
      </c>
    </row>
    <row r="69" spans="1:2" x14ac:dyDescent="0.2">
      <c r="A69" t="s">
        <v>33</v>
      </c>
      <c r="B69">
        <f>SUM(B66:B68)</f>
        <v>3081047812.5</v>
      </c>
    </row>
    <row r="70" spans="1:2" x14ac:dyDescent="0.2">
      <c r="A70" t="s">
        <v>35</v>
      </c>
      <c r="B70" s="1">
        <f>B37-B69</f>
        <v>1744430312.5</v>
      </c>
    </row>
    <row r="71" spans="1:2" x14ac:dyDescent="0.2">
      <c r="A71" t="s">
        <v>44</v>
      </c>
      <c r="B71" s="3">
        <f>B70/B69</f>
        <v>0.56618086399787082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0CDF-35F7-774F-A9D0-61F2CB280D7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Impact</vt:lpstr>
      <vt:lpstr>Indirect 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2022-10-17T05:58:23Z</dcterms:created>
  <dcterms:modified xsi:type="dcterms:W3CDTF">2022-10-18T16:44:56Z</dcterms:modified>
</cp:coreProperties>
</file>