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eda-my.sharepoint.com/personal/yvonne_gamble_neueda_com/Documents/Citi/2022/Citi Technology EOT Global and PBWM NAM/Excel Content/"/>
    </mc:Choice>
  </mc:AlternateContent>
  <xr:revisionPtr revIDLastSave="6" documentId="8_{1375F2A1-D221-49D3-A585-2C908EBBACAE}" xr6:coauthVersionLast="47" xr6:coauthVersionMax="47" xr10:uidLastSave="{073105D9-155E-47EA-B176-042B20A38A91}"/>
  <bookViews>
    <workbookView xWindow="28680" yWindow="-120" windowWidth="29040" windowHeight="15840" xr2:uid="{00000000-000D-0000-FFFF-FFFF00000000}"/>
  </bookViews>
  <sheets>
    <sheet name="Mathmatical Formula" sheetId="15" r:id="rId1"/>
    <sheet name="Absolute References" sheetId="19" r:id="rId2"/>
    <sheet name="Exercise 1 Writing Formula" sheetId="14" r:id="rId3"/>
    <sheet name="Exercise 2 Absolutes and Names" sheetId="23" r:id="rId4"/>
  </sheets>
  <definedNames>
    <definedName name="_Key1" hidden="1">#REF!</definedName>
    <definedName name="_Order1" localSheetId="3" hidden="1">0</definedName>
    <definedName name="_Order1" hidden="1">0</definedName>
    <definedName name="_Order2" hidden="1">0</definedName>
    <definedName name="_Sort" hidden="1">#REF!</definedName>
    <definedName name="AnswerBudget">#REF!</definedName>
    <definedName name="AnswerHourlyRat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15" l="1"/>
  <c r="M9" i="15"/>
  <c r="M8" i="15"/>
  <c r="M7" i="15"/>
  <c r="M6" i="15"/>
  <c r="M5" i="15"/>
  <c r="M4" i="15"/>
  <c r="L10" i="15"/>
  <c r="L9" i="15"/>
  <c r="L8" i="15"/>
  <c r="L7" i="15"/>
  <c r="L6" i="15"/>
  <c r="L5" i="15"/>
  <c r="L4" i="15"/>
</calcChain>
</file>

<file path=xl/sharedStrings.xml><?xml version="1.0" encoding="utf-8"?>
<sst xmlns="http://schemas.openxmlformats.org/spreadsheetml/2006/main" count="200" uniqueCount="165">
  <si>
    <t>Example 1</t>
  </si>
  <si>
    <t>Example 2</t>
  </si>
  <si>
    <t>Name</t>
  </si>
  <si>
    <t>Standard Hours Worked</t>
  </si>
  <si>
    <t>Standard Rate Per Hour</t>
  </si>
  <si>
    <t>Standard Pay</t>
  </si>
  <si>
    <t>Over-time Hours Worked</t>
  </si>
  <si>
    <t>Over-time Rate</t>
  </si>
  <si>
    <t>Over-time Pay</t>
  </si>
  <si>
    <t>Total Pay</t>
  </si>
  <si>
    <t>Project</t>
  </si>
  <si>
    <t>Leader</t>
  </si>
  <si>
    <t>Start Date</t>
  </si>
  <si>
    <t>End Date</t>
  </si>
  <si>
    <t>Duration</t>
  </si>
  <si>
    <t>Review Date (30 days after End Date)</t>
  </si>
  <si>
    <t>Review Date (10 weeks after End Date)</t>
  </si>
  <si>
    <t>Jane</t>
  </si>
  <si>
    <t>A1</t>
  </si>
  <si>
    <t>Tara</t>
  </si>
  <si>
    <t>B1</t>
  </si>
  <si>
    <t>Sue</t>
  </si>
  <si>
    <t>C1</t>
  </si>
  <si>
    <t>Zac</t>
  </si>
  <si>
    <t>D1</t>
  </si>
  <si>
    <t>John</t>
  </si>
  <si>
    <t>E1</t>
  </si>
  <si>
    <t>Siobhan</t>
  </si>
  <si>
    <t>F1</t>
  </si>
  <si>
    <t>Kelly</t>
  </si>
  <si>
    <t>G1</t>
  </si>
  <si>
    <t>Example 3</t>
  </si>
  <si>
    <t>Example 4</t>
  </si>
  <si>
    <t>Example 5</t>
  </si>
  <si>
    <t>Start</t>
  </si>
  <si>
    <t>Finish</t>
  </si>
  <si>
    <t>Salary</t>
  </si>
  <si>
    <t>Pension 5%</t>
  </si>
  <si>
    <t>Pension 10%</t>
  </si>
  <si>
    <t>Dept</t>
  </si>
  <si>
    <t>Budget</t>
  </si>
  <si>
    <t>Amt Spent</t>
  </si>
  <si>
    <t>Amt Left</t>
  </si>
  <si>
    <t>% Spent</t>
  </si>
  <si>
    <t>HR</t>
  </si>
  <si>
    <t>Design</t>
  </si>
  <si>
    <t>Production</t>
  </si>
  <si>
    <t>Sales</t>
  </si>
  <si>
    <t>IT</t>
  </si>
  <si>
    <t>Finance</t>
  </si>
  <si>
    <t>Admin</t>
  </si>
  <si>
    <t>Commission Rate</t>
  </si>
  <si>
    <t>Euro Conversion Rate</t>
  </si>
  <si>
    <t>Emp ID</t>
  </si>
  <si>
    <t>Total Sales</t>
  </si>
  <si>
    <t>Commission</t>
  </si>
  <si>
    <t>Product</t>
  </si>
  <si>
    <t>Price List</t>
  </si>
  <si>
    <t>Euros</t>
  </si>
  <si>
    <t>J12</t>
  </si>
  <si>
    <t>A</t>
  </si>
  <si>
    <t>H38</t>
  </si>
  <si>
    <t>Harry</t>
  </si>
  <si>
    <t>B</t>
  </si>
  <si>
    <t>S51</t>
  </si>
  <si>
    <t>C</t>
  </si>
  <si>
    <t>P31</t>
  </si>
  <si>
    <t>Peter</t>
  </si>
  <si>
    <t>D</t>
  </si>
  <si>
    <t>G31</t>
  </si>
  <si>
    <t>George</t>
  </si>
  <si>
    <t>E</t>
  </si>
  <si>
    <t>A46</t>
  </si>
  <si>
    <t>Amy</t>
  </si>
  <si>
    <t>F</t>
  </si>
  <si>
    <t>J42</t>
  </si>
  <si>
    <t>Joe</t>
  </si>
  <si>
    <t>G</t>
  </si>
  <si>
    <t>B67</t>
  </si>
  <si>
    <t>Brian</t>
  </si>
  <si>
    <t>H</t>
  </si>
  <si>
    <t>L26</t>
  </si>
  <si>
    <t>Laura</t>
  </si>
  <si>
    <t>I</t>
  </si>
  <si>
    <t>W8</t>
  </si>
  <si>
    <t>William</t>
  </si>
  <si>
    <t>J</t>
  </si>
  <si>
    <t>S2</t>
  </si>
  <si>
    <t>K</t>
  </si>
  <si>
    <t>P18</t>
  </si>
  <si>
    <t>L</t>
  </si>
  <si>
    <t>J22</t>
  </si>
  <si>
    <t>James</t>
  </si>
  <si>
    <t>M</t>
  </si>
  <si>
    <t>H2</t>
  </si>
  <si>
    <t>Hilary</t>
  </si>
  <si>
    <t>N</t>
  </si>
  <si>
    <t>F21</t>
  </si>
  <si>
    <t>Fred</t>
  </si>
  <si>
    <t>O</t>
  </si>
  <si>
    <t>L44</t>
  </si>
  <si>
    <t>Lauren</t>
  </si>
  <si>
    <t>P</t>
  </si>
  <si>
    <t>J17</t>
  </si>
  <si>
    <t>Joanna</t>
  </si>
  <si>
    <t>Q</t>
  </si>
  <si>
    <t>Account Code</t>
  </si>
  <si>
    <t xml:space="preserve">Amt Invested </t>
  </si>
  <si>
    <t>Amount Withdrawn</t>
  </si>
  <si>
    <t>Amount Remaining (B-C)</t>
  </si>
  <si>
    <t>2% Interest on Remaining Amount (D)</t>
  </si>
  <si>
    <t>Interest Added to Remaining Amount ( D+E)</t>
  </si>
  <si>
    <t>729-400S</t>
  </si>
  <si>
    <t>3201-395J</t>
  </si>
  <si>
    <t>3176-735F</t>
  </si>
  <si>
    <t>6231-964J</t>
  </si>
  <si>
    <t>1969-397G</t>
  </si>
  <si>
    <t>6714-777A</t>
  </si>
  <si>
    <t>1447-932W</t>
  </si>
  <si>
    <t>2945-597F</t>
  </si>
  <si>
    <t>3620-438H</t>
  </si>
  <si>
    <t>Purchase Date</t>
  </si>
  <si>
    <t>1st Installment Due (45 days after Purchase)</t>
  </si>
  <si>
    <t>Full Payment Due (8 weeks after Purchase Date)</t>
  </si>
  <si>
    <t>Project Code</t>
  </si>
  <si>
    <t>Actual Days Spent</t>
  </si>
  <si>
    <t>Estimated Days</t>
  </si>
  <si>
    <t>No of Days not Used</t>
  </si>
  <si>
    <t xml:space="preserve">% Estimated Days Unused </t>
  </si>
  <si>
    <t>Q00023</t>
  </si>
  <si>
    <t>B000034</t>
  </si>
  <si>
    <t>V000025</t>
  </si>
  <si>
    <t>K000034</t>
  </si>
  <si>
    <t>P000026</t>
  </si>
  <si>
    <t>L000082</t>
  </si>
  <si>
    <t>K000026</t>
  </si>
  <si>
    <t>V000049</t>
  </si>
  <si>
    <t>Hourly Rate</t>
  </si>
  <si>
    <t>Total Budget</t>
  </si>
  <si>
    <t>Hours Worked</t>
  </si>
  <si>
    <t>Calculate Total Fee using Absolute References</t>
  </si>
  <si>
    <t>Calculate Total Fee using Named Cell</t>
  </si>
  <si>
    <t>Team</t>
  </si>
  <si>
    <t>Total Spent</t>
  </si>
  <si>
    <t>Calculate % Budget Spent using Absolute References</t>
  </si>
  <si>
    <t>Calculate % Budget Spent using Named Cell</t>
  </si>
  <si>
    <t>Project1</t>
  </si>
  <si>
    <t>Ann</t>
  </si>
  <si>
    <t>Project2</t>
  </si>
  <si>
    <t>Susan</t>
  </si>
  <si>
    <t>Project3</t>
  </si>
  <si>
    <t>Project4</t>
  </si>
  <si>
    <t>Project5</t>
  </si>
  <si>
    <t>Project6</t>
  </si>
  <si>
    <t>Lisa</t>
  </si>
  <si>
    <t>Project7</t>
  </si>
  <si>
    <t>Ian</t>
  </si>
  <si>
    <t>Project8</t>
  </si>
  <si>
    <t>Project9</t>
  </si>
  <si>
    <t>Jose</t>
  </si>
  <si>
    <t>Project10</t>
  </si>
  <si>
    <t>Marcus</t>
  </si>
  <si>
    <t>Janine</t>
  </si>
  <si>
    <t>Rita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</si>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</sst>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&quot;€&quot;* #,##0.00_-;\-&quot;€&quot;* #,##0.00_-;_-&quot;€&quot;* &quot;-&quot;??_-;_-@_-"/>
    <numFmt numFmtId="167" formatCode="_-* #,##0_-;\-* #,##0_-;_-* &quot;-&quot;??_-;_-@_-"/>
    <numFmt numFmtId="168" formatCode="_-&quot;£&quot;* #,##0_-;\-&quot;£&quot;* #,##0_-;_-&quot;£&quot;* &quot;-&quot;??_-;_-@_-"/>
    <numFmt numFmtId="169" formatCode="_-[$£-809]* #,##0_-;\-[$£-809]* #,##0_-;_-[$£-809]* &quot;-&quot;??_-;_-@_-"/>
    <numFmt numFmtId="170" formatCode="_-[$£-809]* #,##0.00_-;\-[$£-809]* #,##0.00_-;_-[$£-809]* &quot;-&quot;??_-;_-@_-"/>
  </numFmts>
  <fonts count="1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0"/>
      <name val="Helv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0">
    <xf numFmtId="0" fontId="0" fillId="0" borderId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9" fontId="5" fillId="0" borderId="0" applyFont="0" applyFill="0" applyBorder="0" applyAlignment="0" applyProtection="0"/>
    <xf numFmtId="0" fontId="4" fillId="0" borderId="0"/>
    <xf numFmtId="164" fontId="1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3" fillId="0" borderId="0"/>
    <xf numFmtId="0" fontId="12" fillId="0" borderId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1" fillId="0" borderId="0"/>
    <xf numFmtId="165" fontId="5" fillId="0" borderId="0" applyFont="0" applyFill="0" applyBorder="0" applyAlignment="0" applyProtection="0"/>
  </cellStyleXfs>
  <cellXfs count="63">
    <xf numFmtId="0" fontId="0" fillId="0" borderId="0" xfId="0"/>
    <xf numFmtId="0" fontId="8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9" fontId="0" fillId="0" borderId="0" xfId="6" applyFont="1"/>
    <xf numFmtId="0" fontId="0" fillId="0" borderId="0" xfId="9" applyFont="1"/>
    <xf numFmtId="168" fontId="5" fillId="0" borderId="0" xfId="10" applyNumberFormat="1" applyBorder="1"/>
    <xf numFmtId="167" fontId="5" fillId="0" borderId="0" xfId="10" applyNumberFormat="1" applyBorder="1"/>
    <xf numFmtId="0" fontId="5" fillId="0" borderId="1" xfId="9" applyBorder="1"/>
    <xf numFmtId="168" fontId="5" fillId="0" borderId="1" xfId="9" applyNumberFormat="1" applyBorder="1"/>
    <xf numFmtId="0" fontId="9" fillId="0" borderId="1" xfId="0" applyFont="1" applyBorder="1"/>
    <xf numFmtId="0" fontId="8" fillId="0" borderId="1" xfId="0" applyFont="1" applyBorder="1"/>
    <xf numFmtId="14" fontId="0" fillId="0" borderId="1" xfId="0" applyNumberFormat="1" applyBorder="1"/>
    <xf numFmtId="169" fontId="0" fillId="0" borderId="1" xfId="0" applyNumberFormat="1" applyBorder="1"/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168" fontId="0" fillId="0" borderId="1" xfId="0" applyNumberFormat="1" applyBorder="1"/>
    <xf numFmtId="0" fontId="5" fillId="0" borderId="1" xfId="6" applyNumberFormat="1" applyFont="1" applyFill="1" applyBorder="1"/>
    <xf numFmtId="164" fontId="0" fillId="0" borderId="1" xfId="0" applyNumberFormat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8" fillId="0" borderId="0" xfId="0" applyFont="1"/>
    <xf numFmtId="0" fontId="1" fillId="0" borderId="0" xfId="18"/>
    <xf numFmtId="0" fontId="5" fillId="0" borderId="0" xfId="17"/>
    <xf numFmtId="0" fontId="1" fillId="0" borderId="1" xfId="18" applyBorder="1"/>
    <xf numFmtId="0" fontId="9" fillId="0" borderId="1" xfId="18" applyFont="1" applyBorder="1" applyAlignment="1">
      <alignment wrapText="1"/>
    </xf>
    <xf numFmtId="168" fontId="9" fillId="3" borderId="1" xfId="8" applyNumberFormat="1" applyFont="1" applyFill="1" applyBorder="1" applyAlignment="1">
      <alignment horizontal="center" vertical="center"/>
    </xf>
    <xf numFmtId="0" fontId="5" fillId="0" borderId="0" xfId="9"/>
    <xf numFmtId="20" fontId="0" fillId="0" borderId="1" xfId="0" applyNumberFormat="1" applyBorder="1"/>
    <xf numFmtId="0" fontId="8" fillId="4" borderId="1" xfId="0" applyFont="1" applyFill="1" applyBorder="1"/>
    <xf numFmtId="9" fontId="8" fillId="0" borderId="1" xfId="6" applyFont="1" applyBorder="1"/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center" wrapText="1"/>
    </xf>
    <xf numFmtId="169" fontId="5" fillId="0" borderId="1" xfId="0" applyNumberFormat="1" applyFont="1" applyBorder="1" applyAlignment="1">
      <alignment horizontal="center"/>
    </xf>
    <xf numFmtId="170" fontId="0" fillId="0" borderId="1" xfId="0" applyNumberFormat="1" applyBorder="1"/>
    <xf numFmtId="164" fontId="0" fillId="0" borderId="0" xfId="0" applyNumberFormat="1"/>
    <xf numFmtId="164" fontId="1" fillId="0" borderId="1" xfId="8" applyFont="1" applyFill="1" applyBorder="1"/>
    <xf numFmtId="0" fontId="0" fillId="0" borderId="1" xfId="9" applyFont="1" applyBorder="1"/>
    <xf numFmtId="168" fontId="5" fillId="0" borderId="1" xfId="10" applyNumberFormat="1" applyBorder="1"/>
    <xf numFmtId="14" fontId="5" fillId="0" borderId="0" xfId="10" applyNumberFormat="1" applyBorder="1"/>
    <xf numFmtId="164" fontId="5" fillId="0" borderId="0" xfId="0" applyNumberFormat="1" applyFont="1" applyAlignment="1">
      <alignment wrapText="1"/>
    </xf>
    <xf numFmtId="14" fontId="0" fillId="0" borderId="0" xfId="0" applyNumberFormat="1"/>
    <xf numFmtId="14" fontId="0" fillId="0" borderId="1" xfId="9" applyNumberFormat="1" applyFont="1" applyBorder="1"/>
    <xf numFmtId="14" fontId="5" fillId="0" borderId="1" xfId="10" applyNumberFormat="1" applyBorder="1"/>
    <xf numFmtId="14" fontId="5" fillId="0" borderId="1" xfId="9" applyNumberFormat="1" applyBorder="1"/>
    <xf numFmtId="0" fontId="5" fillId="0" borderId="1" xfId="10" applyNumberFormat="1" applyBorder="1"/>
    <xf numFmtId="0" fontId="0" fillId="0" borderId="1" xfId="6" applyNumberFormat="1" applyFont="1" applyBorder="1"/>
    <xf numFmtId="0" fontId="5" fillId="2" borderId="1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164" fontId="8" fillId="5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5" xfId="18" applyFont="1" applyFill="1" applyBorder="1" applyAlignment="1">
      <alignment horizontal="center" vertical="center"/>
    </xf>
    <xf numFmtId="0" fontId="9" fillId="3" borderId="6" xfId="18" applyFont="1" applyFill="1" applyBorder="1" applyAlignment="1">
      <alignment horizontal="center" vertical="center"/>
    </xf>
  </cellXfs>
  <cellStyles count="20">
    <cellStyle name="Comma 2" xfId="1" xr:uid="{00000000-0005-0000-0000-000000000000}"/>
    <cellStyle name="Comma 3" xfId="2" xr:uid="{00000000-0005-0000-0000-000001000000}"/>
    <cellStyle name="Comma 4" xfId="19" xr:uid="{00000000-0005-0000-0000-000002000000}"/>
    <cellStyle name="Comma_Housing Quality Programme Appendices 2" xfId="10" xr:uid="{00000000-0005-0000-0000-000003000000}"/>
    <cellStyle name="Currency" xfId="8" builtinId="4"/>
    <cellStyle name="Currency 2" xfId="3" xr:uid="{00000000-0005-0000-0000-000005000000}"/>
    <cellStyle name="Currency 2 2" xfId="16" xr:uid="{00000000-0005-0000-0000-000006000000}"/>
    <cellStyle name="Currency 3" xfId="4" xr:uid="{00000000-0005-0000-0000-000007000000}"/>
    <cellStyle name="Normal" xfId="0" builtinId="0"/>
    <cellStyle name="Normal 2" xfId="5" xr:uid="{00000000-0005-0000-0000-000009000000}"/>
    <cellStyle name="Normal 2 2" xfId="9" xr:uid="{00000000-0005-0000-0000-00000A000000}"/>
    <cellStyle name="Normal 2 3" xfId="11" xr:uid="{00000000-0005-0000-0000-00000B000000}"/>
    <cellStyle name="Normal 2 3 2" xfId="17" xr:uid="{00000000-0005-0000-0000-00000C000000}"/>
    <cellStyle name="Normal 3" xfId="7" xr:uid="{00000000-0005-0000-0000-00000D000000}"/>
    <cellStyle name="Normal 3 2" xfId="18" xr:uid="{00000000-0005-0000-0000-00000E000000}"/>
    <cellStyle name="Normal 4" xfId="12" xr:uid="{00000000-0005-0000-0000-00000F000000}"/>
    <cellStyle name="Normal 4 2" xfId="13" xr:uid="{00000000-0005-0000-0000-000010000000}"/>
    <cellStyle name="Percent" xfId="6" builtinId="5"/>
    <cellStyle name="Percent 2" xfId="14" xr:uid="{00000000-0005-0000-0000-000012000000}"/>
    <cellStyle name="Percent 2 2" xfId="15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90" zoomScaleNormal="90" workbookViewId="0">
      <selection activeCell="D22" sqref="D22"/>
    </sheetView>
  </sheetViews>
  <sheetFormatPr defaultRowHeight="12.6"/>
  <cols>
    <col min="2" max="2" width="13.140625" customWidth="1"/>
    <col min="3" max="3" width="13.85546875" bestFit="1" customWidth="1"/>
    <col min="4" max="4" width="13.28515625" bestFit="1" customWidth="1"/>
    <col min="5" max="5" width="13.85546875" customWidth="1"/>
    <col min="6" max="6" width="15.42578125" customWidth="1"/>
    <col min="7" max="7" width="9.85546875" customWidth="1"/>
    <col min="8" max="8" width="11.140625" customWidth="1"/>
    <col min="9" max="9" width="13.28515625" customWidth="1"/>
    <col min="10" max="10" width="11.7109375" customWidth="1"/>
    <col min="11" max="11" width="10.28515625" bestFit="1" customWidth="1"/>
    <col min="12" max="12" width="16.5703125" customWidth="1"/>
    <col min="13" max="13" width="17.85546875" customWidth="1"/>
    <col min="14" max="14" width="16.140625" customWidth="1"/>
    <col min="15" max="16" width="17.5703125" customWidth="1"/>
  </cols>
  <sheetData>
    <row r="1" spans="1:16" ht="12.6" customHeight="1">
      <c r="A1" s="59" t="s">
        <v>0</v>
      </c>
      <c r="B1" s="60"/>
      <c r="C1" s="60"/>
      <c r="D1" s="60"/>
      <c r="E1" s="60"/>
      <c r="F1" s="60"/>
      <c r="G1" s="60"/>
      <c r="H1" s="60"/>
      <c r="J1" s="59" t="s">
        <v>1</v>
      </c>
      <c r="K1" s="60"/>
      <c r="L1" s="60"/>
      <c r="M1" s="60"/>
      <c r="N1" s="60"/>
      <c r="O1" s="60"/>
      <c r="P1" s="60"/>
    </row>
    <row r="2" spans="1:16" ht="12.6" customHeight="1">
      <c r="A2" s="55"/>
      <c r="B2" s="56"/>
      <c r="C2" s="56"/>
      <c r="D2" s="56"/>
      <c r="E2" s="56"/>
      <c r="F2" s="56"/>
      <c r="G2" s="56"/>
      <c r="H2" s="56"/>
      <c r="J2" s="55"/>
      <c r="K2" s="56"/>
      <c r="L2" s="56"/>
      <c r="M2" s="56"/>
      <c r="N2" s="56"/>
      <c r="O2" s="56"/>
      <c r="P2" s="56"/>
    </row>
    <row r="3" spans="1:16" ht="39.6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6" t="s">
        <v>14</v>
      </c>
      <c r="O3" s="16" t="s">
        <v>15</v>
      </c>
      <c r="P3" s="16" t="s">
        <v>16</v>
      </c>
    </row>
    <row r="4" spans="1:16">
      <c r="A4" s="4" t="s">
        <v>17</v>
      </c>
      <c r="B4" s="4">
        <v>10</v>
      </c>
      <c r="C4" s="36">
        <v>20</v>
      </c>
      <c r="D4" s="4"/>
      <c r="E4" s="4">
        <v>4</v>
      </c>
      <c r="F4" s="36">
        <v>30</v>
      </c>
      <c r="G4" s="4"/>
      <c r="H4" s="4"/>
      <c r="J4" s="3" t="s">
        <v>18</v>
      </c>
      <c r="K4" s="4" t="s">
        <v>17</v>
      </c>
      <c r="L4" s="13">
        <f ca="1">TODAY()-40</f>
        <v>44723</v>
      </c>
      <c r="M4" s="13">
        <f ca="1">TODAY()-12</f>
        <v>44751</v>
      </c>
      <c r="N4" s="4"/>
      <c r="O4" s="3"/>
      <c r="P4" s="4"/>
    </row>
    <row r="5" spans="1:16">
      <c r="A5" s="4" t="s">
        <v>19</v>
      </c>
      <c r="B5" s="4">
        <v>25</v>
      </c>
      <c r="C5" s="36">
        <v>15</v>
      </c>
      <c r="D5" s="4"/>
      <c r="E5" s="4">
        <v>6</v>
      </c>
      <c r="F5" s="36">
        <v>25</v>
      </c>
      <c r="G5" s="4"/>
      <c r="H5" s="4"/>
      <c r="J5" s="3" t="s">
        <v>20</v>
      </c>
      <c r="K5" s="4" t="s">
        <v>19</v>
      </c>
      <c r="L5" s="13">
        <f ca="1">TODAY()-35</f>
        <v>44728</v>
      </c>
      <c r="M5" s="13">
        <f ca="1">TODAY()-17</f>
        <v>44746</v>
      </c>
      <c r="N5" s="4"/>
      <c r="O5" s="3"/>
      <c r="P5" s="4"/>
    </row>
    <row r="6" spans="1:16">
      <c r="A6" s="4" t="s">
        <v>21</v>
      </c>
      <c r="B6" s="4">
        <v>12</v>
      </c>
      <c r="C6" s="36">
        <v>20</v>
      </c>
      <c r="D6" s="4"/>
      <c r="E6" s="4">
        <v>0</v>
      </c>
      <c r="F6" s="36">
        <v>30</v>
      </c>
      <c r="G6" s="4"/>
      <c r="H6" s="4"/>
      <c r="J6" s="3" t="s">
        <v>22</v>
      </c>
      <c r="K6" s="4" t="s">
        <v>21</v>
      </c>
      <c r="L6" s="13">
        <f ca="1">TODAY()-56</f>
        <v>44707</v>
      </c>
      <c r="M6" s="13">
        <f ca="1">TODAY()-19</f>
        <v>44744</v>
      </c>
      <c r="N6" s="4"/>
      <c r="O6" s="3"/>
      <c r="P6" s="4"/>
    </row>
    <row r="7" spans="1:16">
      <c r="A7" s="4" t="s">
        <v>23</v>
      </c>
      <c r="B7" s="4">
        <v>18</v>
      </c>
      <c r="C7" s="36">
        <v>30</v>
      </c>
      <c r="D7" s="4"/>
      <c r="E7" s="4">
        <v>3</v>
      </c>
      <c r="F7" s="36">
        <v>40</v>
      </c>
      <c r="G7" s="4"/>
      <c r="H7" s="4"/>
      <c r="J7" s="3" t="s">
        <v>24</v>
      </c>
      <c r="K7" s="4" t="s">
        <v>23</v>
      </c>
      <c r="L7" s="13">
        <f ca="1">TODAY()-28</f>
        <v>44735</v>
      </c>
      <c r="M7" s="13">
        <f ca="1">TODAY()-14</f>
        <v>44749</v>
      </c>
      <c r="N7" s="4"/>
      <c r="O7" s="3"/>
      <c r="P7" s="4"/>
    </row>
    <row r="8" spans="1:16">
      <c r="A8" s="4" t="s">
        <v>25</v>
      </c>
      <c r="B8" s="4">
        <v>20</v>
      </c>
      <c r="C8" s="36">
        <v>20</v>
      </c>
      <c r="D8" s="4"/>
      <c r="E8" s="4">
        <v>4</v>
      </c>
      <c r="F8" s="36">
        <v>25</v>
      </c>
      <c r="G8" s="4"/>
      <c r="H8" s="4"/>
      <c r="J8" s="3" t="s">
        <v>26</v>
      </c>
      <c r="K8" s="4" t="s">
        <v>25</v>
      </c>
      <c r="L8" s="13">
        <f ca="1">TODAY()-18</f>
        <v>44745</v>
      </c>
      <c r="M8" s="13">
        <f ca="1">TODAY()-2</f>
        <v>44761</v>
      </c>
      <c r="N8" s="4"/>
      <c r="O8" s="3"/>
      <c r="P8" s="4"/>
    </row>
    <row r="9" spans="1:16">
      <c r="A9" s="4" t="s">
        <v>27</v>
      </c>
      <c r="B9" s="4">
        <v>15</v>
      </c>
      <c r="C9" s="36">
        <v>12</v>
      </c>
      <c r="D9" s="4"/>
      <c r="E9" s="4">
        <v>6</v>
      </c>
      <c r="F9" s="36">
        <v>20</v>
      </c>
      <c r="G9" s="4"/>
      <c r="H9" s="4"/>
      <c r="J9" s="3" t="s">
        <v>28</v>
      </c>
      <c r="K9" s="4" t="s">
        <v>27</v>
      </c>
      <c r="L9" s="13">
        <f ca="1">TODAY()-49</f>
        <v>44714</v>
      </c>
      <c r="M9" s="13">
        <f ca="1">TODAY()-5</f>
        <v>44758</v>
      </c>
      <c r="N9" s="4"/>
      <c r="O9" s="3"/>
      <c r="P9" s="4"/>
    </row>
    <row r="10" spans="1:16">
      <c r="A10" s="4" t="s">
        <v>29</v>
      </c>
      <c r="B10" s="4">
        <v>18</v>
      </c>
      <c r="C10" s="36">
        <v>15</v>
      </c>
      <c r="D10" s="4"/>
      <c r="E10" s="4">
        <v>2</v>
      </c>
      <c r="F10" s="36">
        <v>22</v>
      </c>
      <c r="G10" s="4"/>
      <c r="H10" s="4"/>
      <c r="J10" s="3" t="s">
        <v>30</v>
      </c>
      <c r="K10" s="4" t="s">
        <v>29</v>
      </c>
      <c r="L10" s="13">
        <f ca="1">TODAY()-60</f>
        <v>44703</v>
      </c>
      <c r="M10" s="13">
        <f ca="1">TODAY()-13</f>
        <v>44750</v>
      </c>
      <c r="N10" s="4"/>
      <c r="O10" s="3"/>
      <c r="P10" s="4"/>
    </row>
    <row r="15" spans="1:16">
      <c r="A15" s="58" t="s">
        <v>31</v>
      </c>
      <c r="B15" s="58"/>
      <c r="C15" s="58"/>
      <c r="D15" s="58"/>
      <c r="F15" s="58" t="s">
        <v>32</v>
      </c>
      <c r="G15" s="58"/>
      <c r="H15" s="58"/>
      <c r="I15" s="58"/>
      <c r="K15" s="52" t="s">
        <v>33</v>
      </c>
      <c r="L15" s="53"/>
      <c r="M15" s="53"/>
      <c r="N15" s="53"/>
      <c r="O15" s="54"/>
    </row>
    <row r="16" spans="1:16">
      <c r="A16" s="58"/>
      <c r="B16" s="58"/>
      <c r="C16" s="58"/>
      <c r="D16" s="58"/>
      <c r="F16" s="58"/>
      <c r="G16" s="58"/>
      <c r="H16" s="58"/>
      <c r="I16" s="58"/>
      <c r="K16" s="55"/>
      <c r="L16" s="56"/>
      <c r="M16" s="56"/>
      <c r="N16" s="56"/>
      <c r="O16" s="57"/>
    </row>
    <row r="17" spans="1:15" ht="14.45">
      <c r="A17" s="11" t="s">
        <v>2</v>
      </c>
      <c r="B17" s="11" t="s">
        <v>34</v>
      </c>
      <c r="C17" s="11" t="s">
        <v>35</v>
      </c>
      <c r="D17" s="12" t="s">
        <v>14</v>
      </c>
      <c r="F17" s="11" t="s">
        <v>2</v>
      </c>
      <c r="G17" s="11" t="s">
        <v>36</v>
      </c>
      <c r="H17" s="11" t="s">
        <v>37</v>
      </c>
      <c r="I17" s="11" t="s">
        <v>38</v>
      </c>
      <c r="K17" s="11" t="s">
        <v>39</v>
      </c>
      <c r="L17" s="11" t="s">
        <v>40</v>
      </c>
      <c r="M17" s="11" t="s">
        <v>41</v>
      </c>
      <c r="N17" s="11" t="s">
        <v>42</v>
      </c>
      <c r="O17" s="12" t="s">
        <v>43</v>
      </c>
    </row>
    <row r="18" spans="1:15">
      <c r="A18" s="3" t="s">
        <v>18</v>
      </c>
      <c r="B18" s="30">
        <v>0.375</v>
      </c>
      <c r="C18" s="30">
        <v>0.45833333333333331</v>
      </c>
      <c r="D18" s="30"/>
      <c r="F18" s="4" t="s">
        <v>17</v>
      </c>
      <c r="G18" s="17">
        <v>20000</v>
      </c>
      <c r="H18" s="14"/>
      <c r="I18" s="19"/>
      <c r="K18" s="3" t="s">
        <v>44</v>
      </c>
      <c r="L18" s="14">
        <v>10000</v>
      </c>
      <c r="M18" s="14">
        <v>9000</v>
      </c>
      <c r="N18" s="4"/>
      <c r="O18" s="4"/>
    </row>
    <row r="19" spans="1:15">
      <c r="A19" s="3" t="s">
        <v>20</v>
      </c>
      <c r="B19" s="30">
        <v>0.41666666666666702</v>
      </c>
      <c r="C19" s="30">
        <v>0.91666666666666663</v>
      </c>
      <c r="D19" s="30"/>
      <c r="F19" s="4" t="s">
        <v>19</v>
      </c>
      <c r="G19" s="17">
        <v>23000</v>
      </c>
      <c r="H19" s="14"/>
      <c r="I19" s="19"/>
      <c r="K19" s="3" t="s">
        <v>45</v>
      </c>
      <c r="L19" s="14">
        <v>20000</v>
      </c>
      <c r="M19" s="14">
        <v>5000</v>
      </c>
      <c r="N19" s="4"/>
      <c r="O19" s="4"/>
    </row>
    <row r="20" spans="1:15">
      <c r="A20" s="3" t="s">
        <v>22</v>
      </c>
      <c r="B20" s="30">
        <v>0.47916666666666669</v>
      </c>
      <c r="C20" s="30">
        <v>0.54166666666666663</v>
      </c>
      <c r="D20" s="30"/>
      <c r="F20" s="4" t="s">
        <v>21</v>
      </c>
      <c r="G20" s="17">
        <v>34000</v>
      </c>
      <c r="H20" s="14"/>
      <c r="I20" s="19"/>
      <c r="K20" s="3" t="s">
        <v>46</v>
      </c>
      <c r="L20" s="14">
        <v>30000</v>
      </c>
      <c r="M20" s="14">
        <v>22000</v>
      </c>
      <c r="N20" s="4"/>
      <c r="O20" s="4"/>
    </row>
    <row r="21" spans="1:15">
      <c r="A21" s="3" t="s">
        <v>24</v>
      </c>
      <c r="B21" s="30">
        <v>0.5</v>
      </c>
      <c r="C21" s="30">
        <v>0.61458333333333337</v>
      </c>
      <c r="D21" s="30"/>
      <c r="F21" s="4" t="s">
        <v>23</v>
      </c>
      <c r="G21" s="17">
        <v>29000</v>
      </c>
      <c r="H21" s="14"/>
      <c r="I21" s="19"/>
      <c r="K21" s="3" t="s">
        <v>47</v>
      </c>
      <c r="L21" s="14">
        <v>25000</v>
      </c>
      <c r="M21" s="14">
        <v>8000</v>
      </c>
      <c r="N21" s="4"/>
      <c r="O21" s="4"/>
    </row>
    <row r="22" spans="1:15">
      <c r="A22" s="3" t="s">
        <v>26</v>
      </c>
      <c r="B22" s="30">
        <v>0.41666666666666669</v>
      </c>
      <c r="C22" s="30">
        <v>0.64583333333333337</v>
      </c>
      <c r="D22" s="30"/>
      <c r="F22" s="4" t="s">
        <v>25</v>
      </c>
      <c r="G22" s="17">
        <v>56000</v>
      </c>
      <c r="H22" s="14"/>
      <c r="I22" s="19"/>
      <c r="K22" s="3" t="s">
        <v>48</v>
      </c>
      <c r="L22" s="14">
        <v>32000</v>
      </c>
      <c r="M22" s="14">
        <v>18000</v>
      </c>
      <c r="N22" s="4"/>
      <c r="O22" s="4"/>
    </row>
    <row r="23" spans="1:15">
      <c r="A23" s="3" t="s">
        <v>28</v>
      </c>
      <c r="B23" s="30">
        <v>0.58333333333333304</v>
      </c>
      <c r="C23" s="30">
        <v>0.79166666666666663</v>
      </c>
      <c r="D23" s="30"/>
      <c r="F23" s="4" t="s">
        <v>27</v>
      </c>
      <c r="G23" s="17">
        <v>54000</v>
      </c>
      <c r="H23" s="14"/>
      <c r="I23" s="19"/>
      <c r="K23" s="3" t="s">
        <v>49</v>
      </c>
      <c r="L23" s="14">
        <v>18000</v>
      </c>
      <c r="M23" s="14">
        <v>17000</v>
      </c>
      <c r="N23" s="4"/>
      <c r="O23" s="4"/>
    </row>
    <row r="24" spans="1:15">
      <c r="A24" s="3" t="s">
        <v>30</v>
      </c>
      <c r="B24" s="30">
        <v>0.625</v>
      </c>
      <c r="C24" s="30">
        <v>0.91666666666666663</v>
      </c>
      <c r="D24" s="30"/>
      <c r="F24" s="4" t="s">
        <v>29</v>
      </c>
      <c r="G24" s="17">
        <v>27000</v>
      </c>
      <c r="H24" s="14"/>
      <c r="I24" s="19"/>
      <c r="K24" s="3" t="s">
        <v>50</v>
      </c>
      <c r="L24" s="14">
        <v>27000</v>
      </c>
      <c r="M24" s="14">
        <v>26000</v>
      </c>
      <c r="N24" s="4"/>
      <c r="O24" s="4"/>
    </row>
  </sheetData>
  <mergeCells count="5">
    <mergeCell ref="K15:O16"/>
    <mergeCell ref="A15:D16"/>
    <mergeCell ref="F15:I16"/>
    <mergeCell ref="A1:H2"/>
    <mergeCell ref="J1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zoomScaleNormal="100" workbookViewId="0">
      <selection activeCell="E34" sqref="E34"/>
    </sheetView>
  </sheetViews>
  <sheetFormatPr defaultRowHeight="12.6"/>
  <cols>
    <col min="1" max="1" width="17.42578125" bestFit="1" customWidth="1"/>
    <col min="2" max="3" width="10" bestFit="1" customWidth="1"/>
    <col min="4" max="4" width="11.85546875" customWidth="1"/>
    <col min="5" max="5" width="24.7109375" customWidth="1"/>
    <col min="6" max="6" width="23.7109375" bestFit="1" customWidth="1"/>
    <col min="7" max="7" width="9.85546875" bestFit="1" customWidth="1"/>
    <col min="8" max="8" width="9.140625" bestFit="1" customWidth="1"/>
  </cols>
  <sheetData>
    <row r="1" spans="1:10" ht="12.95">
      <c r="A1" s="31" t="s">
        <v>51</v>
      </c>
      <c r="B1" s="32">
        <v>0.1</v>
      </c>
      <c r="D1" s="23"/>
      <c r="F1" s="49" t="s">
        <v>52</v>
      </c>
      <c r="G1" s="3">
        <v>1.17</v>
      </c>
    </row>
    <row r="2" spans="1:10" ht="12.95">
      <c r="A2" s="23"/>
    </row>
    <row r="3" spans="1:10" ht="26.1">
      <c r="A3" s="33" t="s">
        <v>53</v>
      </c>
      <c r="B3" s="33" t="s">
        <v>2</v>
      </c>
      <c r="C3" s="34" t="s">
        <v>54</v>
      </c>
      <c r="D3" s="33" t="s">
        <v>55</v>
      </c>
      <c r="F3" s="20" t="s">
        <v>56</v>
      </c>
      <c r="G3" s="21" t="s">
        <v>57</v>
      </c>
      <c r="H3" s="20" t="s">
        <v>58</v>
      </c>
    </row>
    <row r="4" spans="1:10">
      <c r="A4" s="4" t="s">
        <v>59</v>
      </c>
      <c r="B4" s="4" t="s">
        <v>17</v>
      </c>
      <c r="C4" s="35">
        <v>7901</v>
      </c>
      <c r="D4" s="3"/>
      <c r="F4" s="4" t="s">
        <v>60</v>
      </c>
      <c r="G4" s="22">
        <v>702</v>
      </c>
      <c r="H4" s="4"/>
    </row>
    <row r="5" spans="1:10">
      <c r="A5" s="4" t="s">
        <v>61</v>
      </c>
      <c r="B5" s="4" t="s">
        <v>62</v>
      </c>
      <c r="C5" s="35">
        <v>2933</v>
      </c>
      <c r="D5" s="4"/>
      <c r="F5" s="4" t="s">
        <v>63</v>
      </c>
      <c r="G5" s="22">
        <v>568</v>
      </c>
      <c r="H5" s="4"/>
    </row>
    <row r="6" spans="1:10">
      <c r="A6" s="4" t="s">
        <v>64</v>
      </c>
      <c r="B6" s="4" t="s">
        <v>21</v>
      </c>
      <c r="C6" s="35">
        <v>2900</v>
      </c>
      <c r="D6" s="4"/>
      <c r="F6" s="4" t="s">
        <v>65</v>
      </c>
      <c r="G6" s="22">
        <v>75</v>
      </c>
      <c r="H6" s="4"/>
      <c r="I6" s="29"/>
      <c r="J6" s="29"/>
    </row>
    <row r="7" spans="1:10">
      <c r="A7" s="4" t="s">
        <v>66</v>
      </c>
      <c r="B7" s="4" t="s">
        <v>67</v>
      </c>
      <c r="C7" s="35">
        <v>6345</v>
      </c>
      <c r="D7" s="4"/>
      <c r="F7" s="4" t="s">
        <v>68</v>
      </c>
      <c r="G7" s="22">
        <v>786</v>
      </c>
      <c r="H7" s="4"/>
      <c r="I7" s="29"/>
      <c r="J7" s="29"/>
    </row>
    <row r="8" spans="1:10">
      <c r="A8" s="4" t="s">
        <v>69</v>
      </c>
      <c r="B8" s="4" t="s">
        <v>70</v>
      </c>
      <c r="C8" s="35">
        <v>2087</v>
      </c>
      <c r="D8" s="4"/>
      <c r="F8" s="4" t="s">
        <v>71</v>
      </c>
      <c r="G8" s="22">
        <v>618</v>
      </c>
      <c r="H8" s="4"/>
      <c r="I8" s="29"/>
      <c r="J8" s="29"/>
    </row>
    <row r="9" spans="1:10">
      <c r="A9" s="4" t="s">
        <v>72</v>
      </c>
      <c r="B9" s="4" t="s">
        <v>73</v>
      </c>
      <c r="C9" s="35">
        <v>6823</v>
      </c>
      <c r="D9" s="4"/>
      <c r="F9" s="4" t="s">
        <v>74</v>
      </c>
      <c r="G9" s="22">
        <v>339</v>
      </c>
      <c r="H9" s="4"/>
      <c r="I9" s="29"/>
      <c r="J9" s="29"/>
    </row>
    <row r="10" spans="1:10">
      <c r="A10" s="4" t="s">
        <v>75</v>
      </c>
      <c r="B10" s="3" t="s">
        <v>76</v>
      </c>
      <c r="C10" s="35">
        <v>5437</v>
      </c>
      <c r="D10" s="4"/>
      <c r="F10" s="4" t="s">
        <v>77</v>
      </c>
      <c r="G10" s="22">
        <v>262</v>
      </c>
      <c r="H10" s="4"/>
      <c r="I10" s="29"/>
      <c r="J10" s="29"/>
    </row>
    <row r="11" spans="1:10">
      <c r="A11" s="4" t="s">
        <v>78</v>
      </c>
      <c r="B11" s="3" t="s">
        <v>79</v>
      </c>
      <c r="C11" s="35">
        <v>3452</v>
      </c>
      <c r="D11" s="4"/>
      <c r="F11" s="4" t="s">
        <v>80</v>
      </c>
      <c r="G11" s="22">
        <v>28</v>
      </c>
      <c r="H11" s="4"/>
      <c r="I11" s="29"/>
      <c r="J11" s="29"/>
    </row>
    <row r="12" spans="1:10">
      <c r="A12" s="4" t="s">
        <v>81</v>
      </c>
      <c r="B12" s="3" t="s">
        <v>82</v>
      </c>
      <c r="C12" s="35">
        <v>5764</v>
      </c>
      <c r="D12" s="4"/>
      <c r="F12" s="4" t="s">
        <v>83</v>
      </c>
      <c r="G12" s="22">
        <v>921</v>
      </c>
      <c r="H12" s="4"/>
      <c r="I12" s="29"/>
      <c r="J12" s="29"/>
    </row>
    <row r="13" spans="1:10">
      <c r="A13" s="4" t="s">
        <v>84</v>
      </c>
      <c r="B13" s="3" t="s">
        <v>85</v>
      </c>
      <c r="C13" s="35">
        <v>6786</v>
      </c>
      <c r="D13" s="4"/>
      <c r="F13" s="4" t="s">
        <v>86</v>
      </c>
      <c r="G13" s="22">
        <v>206</v>
      </c>
      <c r="H13" s="4"/>
    </row>
    <row r="14" spans="1:10">
      <c r="A14" s="4" t="s">
        <v>87</v>
      </c>
      <c r="B14" s="3" t="s">
        <v>21</v>
      </c>
      <c r="C14" s="14">
        <v>5998</v>
      </c>
      <c r="D14" s="4"/>
      <c r="F14" s="4" t="s">
        <v>88</v>
      </c>
      <c r="G14" s="22">
        <v>639</v>
      </c>
      <c r="H14" s="4"/>
    </row>
    <row r="15" spans="1:10">
      <c r="A15" s="4" t="s">
        <v>89</v>
      </c>
      <c r="B15" s="3" t="s">
        <v>67</v>
      </c>
      <c r="C15" s="14">
        <v>2157</v>
      </c>
      <c r="D15" s="4"/>
      <c r="F15" s="4" t="s">
        <v>90</v>
      </c>
      <c r="G15" s="22">
        <v>551</v>
      </c>
      <c r="H15" s="4"/>
    </row>
    <row r="16" spans="1:10">
      <c r="A16" s="4" t="s">
        <v>91</v>
      </c>
      <c r="B16" s="3" t="s">
        <v>92</v>
      </c>
      <c r="C16" s="14">
        <v>5444</v>
      </c>
      <c r="D16" s="4"/>
      <c r="F16" s="4" t="s">
        <v>93</v>
      </c>
      <c r="G16" s="22">
        <v>121</v>
      </c>
      <c r="H16" s="4"/>
    </row>
    <row r="17" spans="1:8">
      <c r="A17" s="4" t="s">
        <v>94</v>
      </c>
      <c r="B17" s="3" t="s">
        <v>95</v>
      </c>
      <c r="C17" s="14">
        <v>7369</v>
      </c>
      <c r="D17" s="4"/>
      <c r="F17" s="4" t="s">
        <v>96</v>
      </c>
      <c r="G17" s="22">
        <v>336</v>
      </c>
      <c r="H17" s="4"/>
    </row>
    <row r="18" spans="1:8">
      <c r="A18" s="4" t="s">
        <v>97</v>
      </c>
      <c r="B18" s="3" t="s">
        <v>98</v>
      </c>
      <c r="C18" s="14">
        <v>9893</v>
      </c>
      <c r="D18" s="4"/>
      <c r="F18" s="4" t="s">
        <v>99</v>
      </c>
      <c r="G18" s="22">
        <v>584</v>
      </c>
      <c r="H18" s="4"/>
    </row>
    <row r="19" spans="1:8">
      <c r="A19" s="4" t="s">
        <v>100</v>
      </c>
      <c r="B19" s="3" t="s">
        <v>101</v>
      </c>
      <c r="C19" s="14">
        <v>5649</v>
      </c>
      <c r="D19" s="4"/>
      <c r="F19" s="4" t="s">
        <v>102</v>
      </c>
      <c r="G19" s="22">
        <v>811</v>
      </c>
      <c r="H19" s="4"/>
    </row>
    <row r="20" spans="1:8">
      <c r="A20" s="4" t="s">
        <v>103</v>
      </c>
      <c r="B20" s="3" t="s">
        <v>104</v>
      </c>
      <c r="C20" s="14">
        <v>3090</v>
      </c>
      <c r="D20" s="4"/>
      <c r="F20" s="4" t="s">
        <v>105</v>
      </c>
      <c r="G20" s="22">
        <v>157</v>
      </c>
      <c r="H2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="90" zoomScaleNormal="90" workbookViewId="0">
      <selection activeCell="I15" sqref="I15"/>
    </sheetView>
  </sheetViews>
  <sheetFormatPr defaultRowHeight="12.6"/>
  <cols>
    <col min="1" max="1" width="12.42578125" customWidth="1"/>
    <col min="2" max="2" width="16.5703125" customWidth="1"/>
    <col min="3" max="3" width="18.5703125" customWidth="1"/>
    <col min="4" max="4" width="16.140625" style="37" customWidth="1"/>
    <col min="5" max="5" width="22.42578125" style="37" customWidth="1"/>
    <col min="6" max="6" width="28.42578125" style="37" customWidth="1"/>
    <col min="7" max="7" width="26.42578125" customWidth="1"/>
    <col min="8" max="8" width="20.28515625" customWidth="1"/>
    <col min="9" max="9" width="13.28515625" customWidth="1"/>
  </cols>
  <sheetData>
    <row r="1" spans="1:10" ht="26.1">
      <c r="A1" s="50" t="s">
        <v>106</v>
      </c>
      <c r="B1" s="50" t="s">
        <v>107</v>
      </c>
      <c r="C1" s="50" t="s">
        <v>108</v>
      </c>
      <c r="D1" s="51" t="s">
        <v>109</v>
      </c>
      <c r="E1" s="51" t="s">
        <v>110</v>
      </c>
      <c r="F1" s="51" t="s">
        <v>111</v>
      </c>
      <c r="G1" s="1"/>
      <c r="H1" s="1"/>
      <c r="I1" s="2"/>
      <c r="J1" s="5"/>
    </row>
    <row r="2" spans="1:10">
      <c r="A2" s="39" t="s">
        <v>112</v>
      </c>
      <c r="B2" s="40">
        <v>24893</v>
      </c>
      <c r="C2" s="40">
        <v>3690</v>
      </c>
      <c r="D2" s="19"/>
      <c r="E2" s="19"/>
      <c r="F2" s="19"/>
    </row>
    <row r="3" spans="1:10">
      <c r="A3" s="39" t="s">
        <v>113</v>
      </c>
      <c r="B3" s="40">
        <v>24786</v>
      </c>
      <c r="C3" s="40">
        <v>2990</v>
      </c>
      <c r="D3" s="19"/>
      <c r="E3" s="19"/>
      <c r="F3" s="19"/>
    </row>
    <row r="4" spans="1:10">
      <c r="A4" s="39" t="s">
        <v>114</v>
      </c>
      <c r="B4" s="40">
        <v>24807</v>
      </c>
      <c r="C4" s="40">
        <v>3130</v>
      </c>
      <c r="D4" s="19"/>
      <c r="E4" s="19"/>
      <c r="F4" s="19"/>
    </row>
    <row r="5" spans="1:10">
      <c r="A5" s="39" t="s">
        <v>115</v>
      </c>
      <c r="B5" s="40">
        <v>18000</v>
      </c>
      <c r="C5" s="40">
        <v>1450</v>
      </c>
      <c r="D5" s="19"/>
      <c r="E5" s="19"/>
      <c r="F5" s="19"/>
    </row>
    <row r="6" spans="1:10">
      <c r="A6" s="39" t="s">
        <v>116</v>
      </c>
      <c r="B6" s="40">
        <v>15500</v>
      </c>
      <c r="C6" s="40">
        <v>2290</v>
      </c>
      <c r="D6" s="19"/>
      <c r="E6" s="19"/>
      <c r="F6" s="19"/>
    </row>
    <row r="7" spans="1:10">
      <c r="A7" s="39" t="s">
        <v>117</v>
      </c>
      <c r="B7" s="40">
        <v>21500</v>
      </c>
      <c r="C7" s="40">
        <v>2570</v>
      </c>
      <c r="D7" s="19"/>
      <c r="E7" s="19"/>
      <c r="F7" s="19"/>
    </row>
    <row r="8" spans="1:10">
      <c r="A8" s="39" t="s">
        <v>118</v>
      </c>
      <c r="B8" s="40">
        <v>25043</v>
      </c>
      <c r="C8" s="40">
        <v>4670</v>
      </c>
      <c r="D8" s="19"/>
      <c r="E8" s="19"/>
      <c r="F8" s="19"/>
    </row>
    <row r="9" spans="1:10">
      <c r="A9" s="39" t="s">
        <v>119</v>
      </c>
      <c r="B9" s="40">
        <v>24957</v>
      </c>
      <c r="C9" s="40">
        <v>4110</v>
      </c>
      <c r="D9" s="19"/>
      <c r="E9" s="19"/>
      <c r="F9" s="19"/>
    </row>
    <row r="10" spans="1:10">
      <c r="A10" s="39" t="s">
        <v>120</v>
      </c>
      <c r="B10" s="40">
        <v>32000</v>
      </c>
      <c r="C10" s="40">
        <v>3830</v>
      </c>
      <c r="D10" s="19"/>
      <c r="E10" s="19"/>
      <c r="F10" s="19"/>
    </row>
    <row r="11" spans="1:10">
      <c r="A11" s="6"/>
      <c r="B11" s="7"/>
      <c r="C11" s="7"/>
    </row>
    <row r="12" spans="1:10">
      <c r="A12" s="6"/>
      <c r="B12" s="7"/>
      <c r="C12" s="7"/>
    </row>
    <row r="13" spans="1:10">
      <c r="A13" s="6"/>
      <c r="B13" s="7"/>
      <c r="C13" s="7"/>
    </row>
    <row r="14" spans="1:10" ht="39">
      <c r="A14" s="50" t="s">
        <v>121</v>
      </c>
      <c r="B14" s="50" t="s">
        <v>122</v>
      </c>
      <c r="C14" s="50" t="s">
        <v>123</v>
      </c>
      <c r="D14" s="42"/>
      <c r="E14" s="50" t="s">
        <v>124</v>
      </c>
      <c r="F14" s="50" t="s">
        <v>125</v>
      </c>
      <c r="G14" s="50" t="s">
        <v>126</v>
      </c>
      <c r="H14" s="51" t="s">
        <v>127</v>
      </c>
      <c r="I14" s="51" t="s">
        <v>128</v>
      </c>
    </row>
    <row r="15" spans="1:10">
      <c r="A15" s="44">
        <v>44440</v>
      </c>
      <c r="B15" s="45"/>
      <c r="C15" s="45"/>
      <c r="D15" s="43"/>
      <c r="E15" s="46" t="s">
        <v>129</v>
      </c>
      <c r="F15" s="47">
        <v>54</v>
      </c>
      <c r="G15" s="47">
        <v>60</v>
      </c>
      <c r="H15" s="47"/>
      <c r="I15" s="48"/>
    </row>
    <row r="16" spans="1:10">
      <c r="A16" s="44">
        <v>44442</v>
      </c>
      <c r="B16" s="45"/>
      <c r="C16" s="45"/>
      <c r="E16" s="46" t="s">
        <v>130</v>
      </c>
      <c r="F16" s="47">
        <v>95</v>
      </c>
      <c r="G16" s="47">
        <v>100</v>
      </c>
      <c r="H16" s="47"/>
      <c r="I16" s="48"/>
    </row>
    <row r="17" spans="1:9">
      <c r="A17" s="44">
        <v>44446</v>
      </c>
      <c r="B17" s="45"/>
      <c r="C17" s="45"/>
      <c r="E17" s="46" t="s">
        <v>131</v>
      </c>
      <c r="F17" s="47">
        <v>55</v>
      </c>
      <c r="G17" s="47">
        <v>100</v>
      </c>
      <c r="H17" s="47"/>
      <c r="I17" s="48"/>
    </row>
    <row r="18" spans="1:9">
      <c r="A18" s="44">
        <v>44448</v>
      </c>
      <c r="B18" s="45"/>
      <c r="C18" s="45"/>
      <c r="E18" s="46" t="s">
        <v>132</v>
      </c>
      <c r="F18" s="47">
        <v>44</v>
      </c>
      <c r="G18" s="47">
        <v>50</v>
      </c>
      <c r="H18" s="47"/>
      <c r="I18" s="48"/>
    </row>
    <row r="19" spans="1:9">
      <c r="A19" s="44">
        <v>44459</v>
      </c>
      <c r="B19" s="45"/>
      <c r="C19" s="45"/>
      <c r="E19" s="46" t="s">
        <v>133</v>
      </c>
      <c r="F19" s="47">
        <v>93</v>
      </c>
      <c r="G19" s="47">
        <v>100</v>
      </c>
      <c r="H19" s="47"/>
      <c r="I19" s="48"/>
    </row>
    <row r="20" spans="1:9">
      <c r="A20" s="44">
        <v>44475</v>
      </c>
      <c r="B20" s="45"/>
      <c r="C20" s="45"/>
      <c r="E20" s="46" t="s">
        <v>134</v>
      </c>
      <c r="F20" s="47">
        <v>82</v>
      </c>
      <c r="G20" s="47">
        <v>150</v>
      </c>
      <c r="H20" s="47"/>
      <c r="I20" s="48"/>
    </row>
    <row r="21" spans="1:9">
      <c r="A21" s="44">
        <v>44508</v>
      </c>
      <c r="B21" s="45"/>
      <c r="C21" s="45"/>
      <c r="E21" s="46" t="s">
        <v>135</v>
      </c>
      <c r="F21" s="47">
        <v>94</v>
      </c>
      <c r="G21" s="47">
        <v>100</v>
      </c>
      <c r="H21" s="47"/>
      <c r="I21" s="48"/>
    </row>
    <row r="22" spans="1:9">
      <c r="A22" s="44">
        <v>44512</v>
      </c>
      <c r="B22" s="45"/>
      <c r="C22" s="45"/>
      <c r="E22" s="46" t="s">
        <v>136</v>
      </c>
      <c r="F22" s="47">
        <v>79</v>
      </c>
      <c r="G22" s="47">
        <v>200</v>
      </c>
      <c r="H22" s="47"/>
      <c r="I22" s="48"/>
    </row>
    <row r="23" spans="1:9">
      <c r="A23" s="6"/>
      <c r="B23" s="41"/>
      <c r="C23" s="41"/>
    </row>
    <row r="24" spans="1:9">
      <c r="A24" s="6"/>
      <c r="B24" s="41"/>
      <c r="C24" s="41"/>
    </row>
    <row r="25" spans="1:9">
      <c r="A25" s="6"/>
      <c r="B25" s="41"/>
      <c r="C25" s="41"/>
    </row>
    <row r="26" spans="1:9">
      <c r="A26" s="6"/>
      <c r="B26" s="41"/>
      <c r="C26" s="41"/>
    </row>
    <row r="27" spans="1:9">
      <c r="A27" s="6"/>
      <c r="B27" s="41"/>
      <c r="C27" s="41"/>
    </row>
    <row r="28" spans="1:9">
      <c r="A28" s="6"/>
      <c r="B28" s="7"/>
      <c r="C28" s="41"/>
    </row>
    <row r="29" spans="1:9">
      <c r="A29" s="6"/>
      <c r="B29" s="8"/>
      <c r="C29" s="8"/>
    </row>
  </sheetData>
  <sortState xmlns:xlrd2="http://schemas.microsoft.com/office/spreadsheetml/2017/richdata2" ref="A15:C22">
    <sortCondition ref="A15:A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>
      <selection activeCell="D3" sqref="D3"/>
    </sheetView>
  </sheetViews>
  <sheetFormatPr defaultColWidth="9.140625" defaultRowHeight="14.45"/>
  <cols>
    <col min="1" max="1" width="9.140625" style="24"/>
    <col min="2" max="2" width="13.85546875" style="24" bestFit="1" customWidth="1"/>
    <col min="3" max="4" width="24.5703125" style="24" customWidth="1"/>
    <col min="5" max="5" width="9.140625" style="24"/>
    <col min="6" max="7" width="7.42578125" style="24" customWidth="1"/>
    <col min="8" max="9" width="13.5703125" style="24" customWidth="1"/>
    <col min="10" max="11" width="21.140625" style="24" bestFit="1" customWidth="1"/>
    <col min="12" max="16384" width="9.140625" style="24"/>
  </cols>
  <sheetData>
    <row r="1" spans="1:13">
      <c r="A1" s="61" t="s">
        <v>137</v>
      </c>
      <c r="B1" s="62"/>
      <c r="C1" s="28">
        <v>100</v>
      </c>
      <c r="D1" s="28"/>
      <c r="H1" s="28" t="s">
        <v>138</v>
      </c>
      <c r="I1" s="28">
        <v>50000</v>
      </c>
      <c r="J1" s="28"/>
      <c r="K1" s="28"/>
    </row>
    <row r="2" spans="1:13" ht="43.5">
      <c r="A2" s="27" t="s">
        <v>2</v>
      </c>
      <c r="B2" s="27" t="s">
        <v>139</v>
      </c>
      <c r="C2" s="27" t="s">
        <v>140</v>
      </c>
      <c r="D2" s="27" t="s">
        <v>141</v>
      </c>
      <c r="H2" s="27" t="s">
        <v>142</v>
      </c>
      <c r="I2" s="27" t="s">
        <v>143</v>
      </c>
      <c r="J2" s="27" t="s">
        <v>144</v>
      </c>
      <c r="K2" s="27" t="s">
        <v>145</v>
      </c>
      <c r="L2" s="25"/>
      <c r="M2" s="25"/>
    </row>
    <row r="3" spans="1:13">
      <c r="A3" s="26" t="s">
        <v>76</v>
      </c>
      <c r="B3" s="26">
        <v>23</v>
      </c>
      <c r="C3" s="38"/>
      <c r="D3" s="38"/>
      <c r="H3" s="9" t="s">
        <v>146</v>
      </c>
      <c r="I3" s="10">
        <v>1922</v>
      </c>
      <c r="J3" s="18"/>
      <c r="K3" s="18"/>
      <c r="L3" s="25"/>
      <c r="M3" s="25"/>
    </row>
    <row r="4" spans="1:13">
      <c r="A4" s="26" t="s">
        <v>147</v>
      </c>
      <c r="B4" s="26">
        <v>34</v>
      </c>
      <c r="C4" s="38"/>
      <c r="D4" s="38"/>
      <c r="H4" s="9" t="s">
        <v>148</v>
      </c>
      <c r="I4" s="10">
        <v>3785</v>
      </c>
      <c r="J4" s="18"/>
      <c r="K4" s="18"/>
      <c r="L4" s="25"/>
      <c r="M4" s="25"/>
    </row>
    <row r="5" spans="1:13">
      <c r="A5" s="26" t="s">
        <v>149</v>
      </c>
      <c r="B5" s="26">
        <v>45</v>
      </c>
      <c r="C5" s="38"/>
      <c r="D5" s="38"/>
      <c r="H5" s="9" t="s">
        <v>150</v>
      </c>
      <c r="I5" s="10">
        <v>5894</v>
      </c>
      <c r="J5" s="18"/>
      <c r="K5" s="18"/>
      <c r="L5" s="25"/>
      <c r="M5" s="25"/>
    </row>
    <row r="6" spans="1:13">
      <c r="A6" s="26" t="s">
        <v>98</v>
      </c>
      <c r="B6" s="26">
        <v>23</v>
      </c>
      <c r="C6" s="38"/>
      <c r="D6" s="38"/>
      <c r="H6" s="9" t="s">
        <v>151</v>
      </c>
      <c r="I6" s="10">
        <v>2302</v>
      </c>
      <c r="J6" s="18"/>
      <c r="K6" s="18"/>
      <c r="L6" s="25"/>
      <c r="M6" s="25"/>
    </row>
    <row r="7" spans="1:13">
      <c r="A7" s="26" t="s">
        <v>70</v>
      </c>
      <c r="B7" s="26">
        <v>45</v>
      </c>
      <c r="C7" s="38"/>
      <c r="D7" s="38"/>
      <c r="H7" s="9" t="s">
        <v>152</v>
      </c>
      <c r="I7" s="10">
        <v>8731</v>
      </c>
      <c r="J7" s="18"/>
      <c r="K7" s="18"/>
      <c r="L7" s="25"/>
      <c r="M7" s="25"/>
    </row>
    <row r="8" spans="1:13">
      <c r="A8" s="26" t="s">
        <v>27</v>
      </c>
      <c r="B8" s="26">
        <v>35</v>
      </c>
      <c r="C8" s="38"/>
      <c r="D8" s="38"/>
      <c r="H8" s="9" t="s">
        <v>153</v>
      </c>
      <c r="I8" s="10">
        <v>2309</v>
      </c>
      <c r="J8" s="18"/>
      <c r="K8" s="18"/>
      <c r="L8" s="25"/>
      <c r="M8" s="25"/>
    </row>
    <row r="9" spans="1:13">
      <c r="A9" s="26" t="s">
        <v>154</v>
      </c>
      <c r="B9" s="26">
        <v>26</v>
      </c>
      <c r="C9" s="38"/>
      <c r="D9" s="38"/>
      <c r="H9" s="9" t="s">
        <v>155</v>
      </c>
      <c r="I9" s="10">
        <v>3459</v>
      </c>
      <c r="J9" s="18"/>
      <c r="K9" s="18"/>
      <c r="L9" s="25"/>
      <c r="M9" s="25"/>
    </row>
    <row r="10" spans="1:13">
      <c r="A10" s="26" t="s">
        <v>156</v>
      </c>
      <c r="B10" s="26">
        <v>23</v>
      </c>
      <c r="C10" s="38"/>
      <c r="D10" s="38"/>
      <c r="H10" s="9" t="s">
        <v>157</v>
      </c>
      <c r="I10" s="10">
        <v>1228</v>
      </c>
      <c r="J10" s="18"/>
      <c r="K10" s="18"/>
    </row>
    <row r="11" spans="1:13">
      <c r="A11" s="26" t="s">
        <v>23</v>
      </c>
      <c r="B11" s="26">
        <v>34</v>
      </c>
      <c r="C11" s="38"/>
      <c r="D11" s="38"/>
      <c r="H11" s="9" t="s">
        <v>158</v>
      </c>
      <c r="I11" s="10">
        <v>6352</v>
      </c>
      <c r="J11" s="18"/>
      <c r="K11" s="18"/>
    </row>
    <row r="12" spans="1:13">
      <c r="A12" s="26" t="s">
        <v>159</v>
      </c>
      <c r="B12" s="26">
        <v>45</v>
      </c>
      <c r="C12" s="38"/>
      <c r="D12" s="38"/>
      <c r="H12" s="9" t="s">
        <v>160</v>
      </c>
      <c r="I12" s="10">
        <v>5818</v>
      </c>
      <c r="J12" s="18"/>
      <c r="K12" s="18"/>
    </row>
    <row r="13" spans="1:13">
      <c r="A13" s="26" t="s">
        <v>161</v>
      </c>
      <c r="B13" s="26">
        <v>23</v>
      </c>
      <c r="C13" s="38"/>
      <c r="D13" s="38"/>
    </row>
    <row r="14" spans="1:13">
      <c r="A14" s="26" t="s">
        <v>162</v>
      </c>
      <c r="B14" s="26">
        <v>45</v>
      </c>
      <c r="C14" s="38"/>
      <c r="D14" s="38"/>
    </row>
    <row r="15" spans="1:13">
      <c r="A15" s="26" t="s">
        <v>163</v>
      </c>
      <c r="B15" s="26">
        <v>35</v>
      </c>
      <c r="C15" s="38"/>
      <c r="D15" s="38"/>
    </row>
    <row r="16" spans="1:13">
      <c r="A16" s="26" t="s">
        <v>164</v>
      </c>
      <c r="B16" s="26">
        <v>26</v>
      </c>
      <c r="C16" s="38"/>
      <c r="D16" s="38"/>
    </row>
  </sheetData>
  <mergeCells count="1">
    <mergeCell ref="A1:B1"/>
  </mergeCells>
  <phoneticPr fontId="1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17" ma:contentTypeDescription="Create a new document." ma:contentTypeScope="" ma:versionID="6612172199bcc37a2fd372de405d2007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5289136290058d76970b3637d8328d18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4064DF-5BE2-45CD-93EE-0C2A189ABC6F}"/>
</file>

<file path=customXml/itemProps2.xml><?xml version="1.0" encoding="utf-8"?>
<ds:datastoreItem xmlns:ds="http://schemas.openxmlformats.org/officeDocument/2006/customXml" ds:itemID="{CB6608AC-0D34-474A-9E3F-FA94480E0920}"/>
</file>

<file path=customXml/itemProps3.xml><?xml version="1.0" encoding="utf-8"?>
<ds:datastoreItem xmlns:ds="http://schemas.openxmlformats.org/officeDocument/2006/customXml" ds:itemID="{A45680A3-6B37-4E51-B3A6-1FFC45E23C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Yvonne Gamble</dc:creator>
  <cp:keywords/>
  <dc:description/>
  <cp:lastModifiedBy>Maximilian Della Libera</cp:lastModifiedBy>
  <cp:revision/>
  <dcterms:created xsi:type="dcterms:W3CDTF">2004-02-10T21:53:21Z</dcterms:created>
  <dcterms:modified xsi:type="dcterms:W3CDTF">2022-07-21T10:57:35Z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  <property fmtid="{D5CDD505-2E9C-101B-9397-08002B2CF9AE}" pid="3" name="MediaServiceImageTags">
    <vt:lpwstr/>
  </property>
</Properties>
</file>