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 hidePivotFieldList="1"/>
  <mc:AlternateContent xmlns:mc="http://schemas.openxmlformats.org/markup-compatibility/2006">
    <mc:Choice Requires="x15">
      <x15ac:absPath xmlns:x15ac="http://schemas.microsoft.com/office/spreadsheetml/2010/11/ac" url="C:\Users\hrl23\collaboration\SGtraits\data\Lai_2020_3\raw\"/>
    </mc:Choice>
  </mc:AlternateContent>
  <xr:revisionPtr revIDLastSave="0" documentId="13_ncr:1_{CF0F06FE-5817-4967-8964-151743DDA884}" xr6:coauthVersionLast="47" xr6:coauthVersionMax="47" xr10:uidLastSave="{00000000-0000-0000-0000-000000000000}"/>
  <bookViews>
    <workbookView xWindow="2340" yWindow="2340" windowWidth="21600" windowHeight="11385" tabRatio="426" activeTab="1" xr2:uid="{00000000-000D-0000-FFFF-FFFF00000000}"/>
  </bookViews>
  <sheets>
    <sheet name="meta" sheetId="3" r:id="rId1"/>
    <sheet name="fruit" sheetId="1" r:id="rId2"/>
    <sheet name="seed" sheetId="2" r:id="rId3"/>
    <sheet name="seed summary" sheetId="4" r:id="rId4"/>
  </sheets>
  <calcPr calcId="19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91" i="2" l="1"/>
  <c r="J190" i="2" l="1"/>
  <c r="J189" i="2" l="1"/>
  <c r="J188" i="2"/>
  <c r="J187" i="2"/>
  <c r="J186" i="2" l="1"/>
  <c r="J185" i="2"/>
  <c r="J184" i="2" l="1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39" i="1"/>
  <c r="J38" i="1"/>
  <c r="J37" i="1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36" i="1"/>
  <c r="J35" i="1"/>
  <c r="J34" i="1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I6" i="1"/>
  <c r="J6" i="1" s="1"/>
  <c r="J3" i="1"/>
  <c r="J4" i="1"/>
  <c r="J5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2" i="1"/>
  <c r="J23" i="1"/>
  <c r="J24" i="1"/>
  <c r="J25" i="1"/>
  <c r="J26" i="1"/>
  <c r="J27" i="1"/>
  <c r="J28" i="1"/>
  <c r="J29" i="1"/>
  <c r="J30" i="1"/>
  <c r="J31" i="1"/>
  <c r="J32" i="1"/>
  <c r="J33" i="1"/>
  <c r="J2" i="1"/>
  <c r="I21" i="1"/>
  <c r="J21" i="1" s="1"/>
  <c r="I7" i="1"/>
  <c r="J7" i="1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1" i="2"/>
  <c r="J52" i="2"/>
  <c r="J53" i="2"/>
  <c r="J54" i="2"/>
  <c r="J55" i="2"/>
  <c r="J56" i="2"/>
  <c r="J57" i="2"/>
  <c r="I50" i="2"/>
  <c r="J50" i="2" s="1"/>
  <c r="I49" i="2"/>
  <c r="J49" i="2" s="1"/>
  <c r="J48" i="2"/>
  <c r="I47" i="2"/>
  <c r="J47" i="2" s="1"/>
  <c r="J46" i="2"/>
  <c r="I45" i="2"/>
  <c r="J45" i="2" s="1"/>
  <c r="I44" i="2"/>
  <c r="J44" i="2" s="1"/>
  <c r="J43" i="2"/>
  <c r="J42" i="2"/>
  <c r="J41" i="2"/>
  <c r="J40" i="2"/>
  <c r="J39" i="2"/>
  <c r="J38" i="2"/>
  <c r="J37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  <c r="J31" i="2"/>
  <c r="J32" i="2"/>
  <c r="J33" i="2"/>
  <c r="J34" i="2"/>
  <c r="J35" i="2"/>
  <c r="J36" i="2"/>
  <c r="H9" i="2"/>
  <c r="H21" i="1"/>
  <c r="H7" i="1"/>
  <c r="L6" i="1"/>
  <c r="H6" i="1"/>
  <c r="K6" i="1"/>
</calcChain>
</file>

<file path=xl/sharedStrings.xml><?xml version="1.0" encoding="utf-8"?>
<sst xmlns="http://schemas.openxmlformats.org/spreadsheetml/2006/main" count="1388" uniqueCount="412">
  <si>
    <t>PlotID</t>
  </si>
  <si>
    <t>FieldID</t>
  </si>
  <si>
    <t>CollDate</t>
  </si>
  <si>
    <t>Comment</t>
  </si>
  <si>
    <t>UTown casal collection</t>
  </si>
  <si>
    <t>WetMass</t>
  </si>
  <si>
    <t>DryMass</t>
  </si>
  <si>
    <t>Width</t>
  </si>
  <si>
    <t>Length</t>
  </si>
  <si>
    <t>unripe</t>
  </si>
  <si>
    <t>Ripen</t>
  </si>
  <si>
    <t>Project</t>
  </si>
  <si>
    <t>Opportunistic</t>
  </si>
  <si>
    <t>Kent Ridge</t>
  </si>
  <si>
    <t>Utown</t>
  </si>
  <si>
    <t>Species</t>
  </si>
  <si>
    <t>Ficus grossularioides</t>
  </si>
  <si>
    <t>Ficus1</t>
  </si>
  <si>
    <t>collected opportunistically with Chong Kwek Yan and Germaine Tan Shu Yi</t>
  </si>
  <si>
    <t>MeasureDate</t>
  </si>
  <si>
    <t>Fagraea crenulata</t>
  </si>
  <si>
    <t>cabbage tree</t>
  </si>
  <si>
    <t>Mandai</t>
  </si>
  <si>
    <t>near F4</t>
  </si>
  <si>
    <t>ripe</t>
  </si>
  <si>
    <t>minor mold on a few specimens</t>
  </si>
  <si>
    <t>g</t>
  </si>
  <si>
    <t>cm</t>
  </si>
  <si>
    <t>F1</t>
  </si>
  <si>
    <t>U Hall</t>
  </si>
  <si>
    <t>dropped to the ground by itself</t>
  </si>
  <si>
    <t>D23</t>
  </si>
  <si>
    <t>multiple specimens</t>
  </si>
  <si>
    <t>minor mold on a few specimens; multiple specimens</t>
  </si>
  <si>
    <t>fan palm</t>
  </si>
  <si>
    <t>Outside F1</t>
  </si>
  <si>
    <t>Anisophyllea disticha</t>
  </si>
  <si>
    <t>Outside G17</t>
  </si>
  <si>
    <t>Mandai road</t>
  </si>
  <si>
    <t xml:space="preserve">Mallotus </t>
  </si>
  <si>
    <t>Callerya atropurpurea</t>
  </si>
  <si>
    <t>Near G2</t>
  </si>
  <si>
    <t>Quantity</t>
  </si>
  <si>
    <t>Near E10</t>
  </si>
  <si>
    <t>Syzygium polyanthum</t>
  </si>
  <si>
    <t>S1</t>
  </si>
  <si>
    <t>Terminalia catappa</t>
  </si>
  <si>
    <t>Alex</t>
  </si>
  <si>
    <t>Dimocarpus longan</t>
  </si>
  <si>
    <t>green</t>
  </si>
  <si>
    <t>Road to hell</t>
  </si>
  <si>
    <t>Suregada multiflora</t>
  </si>
  <si>
    <t>S15</t>
  </si>
  <si>
    <t>Cassia fistula</t>
  </si>
  <si>
    <t>Prunus polystachya</t>
  </si>
  <si>
    <t>Licuala spinosa</t>
  </si>
  <si>
    <t>Macaranga tritocarpa</t>
  </si>
  <si>
    <t>Mallotus paniculatus</t>
  </si>
  <si>
    <t>Timonius wallichianus</t>
  </si>
  <si>
    <t>Dillenia indica</t>
  </si>
  <si>
    <t>Nenga pumila</t>
  </si>
  <si>
    <t>Licuala sp</t>
  </si>
  <si>
    <t>Carica papaya</t>
  </si>
  <si>
    <t>Nephelium lappaceum</t>
  </si>
  <si>
    <t>Acacia auriculiformis</t>
  </si>
  <si>
    <t>Ardisia elliptica</t>
  </si>
  <si>
    <t>Memecylon UHall</t>
  </si>
  <si>
    <t>Leea indica</t>
  </si>
  <si>
    <t>Antidesma velutinosum</t>
  </si>
  <si>
    <t>Tetracera indica</t>
  </si>
  <si>
    <t>UHall</t>
  </si>
  <si>
    <t>KR</t>
  </si>
  <si>
    <t>S8</t>
  </si>
  <si>
    <t>Ubin</t>
  </si>
  <si>
    <t>DryMassTotal</t>
  </si>
  <si>
    <t>DryMassInd</t>
  </si>
  <si>
    <t xml:space="preserve">Memecylon caeruleum </t>
  </si>
  <si>
    <t>Calophyllum soulattri</t>
  </si>
  <si>
    <t>Trichosanthes wawraei</t>
  </si>
  <si>
    <t>Nee Soon</t>
  </si>
  <si>
    <t>Campnosperma auriculatum</t>
  </si>
  <si>
    <t>Campnosperma squamatum</t>
  </si>
  <si>
    <t>dropped to the ground with whole branch</t>
  </si>
  <si>
    <t>Railway</t>
  </si>
  <si>
    <t>Senna alata</t>
  </si>
  <si>
    <t>green pod, dried in oven and then naturally cracked</t>
  </si>
  <si>
    <t>Syzygium zeylanicum</t>
  </si>
  <si>
    <t>white fruit</t>
  </si>
  <si>
    <t>SINU</t>
  </si>
  <si>
    <t>Archidendron jiringa</t>
  </si>
  <si>
    <t>Herbarium</t>
  </si>
  <si>
    <t>Elaeocarpus mastersii</t>
  </si>
  <si>
    <t>Elaeocarpus petiolatus</t>
  </si>
  <si>
    <t>Gymnacranthera farquhariana</t>
  </si>
  <si>
    <t>Indigofera hirsuta</t>
  </si>
  <si>
    <t>Koompassia malaccensis</t>
  </si>
  <si>
    <t>SINU barcode 2007019166; measured with dried mesocarp</t>
  </si>
  <si>
    <t>SINU barcode 2007003022; collected by Abu Kassim from MacRitchie</t>
  </si>
  <si>
    <t>SINU unlabelled jar; collected by RML Teo, Pulau Tekong</t>
  </si>
  <si>
    <t>SINU unlabelled jar; collected by CK Yeo from MacRitchie Nature Trail</t>
  </si>
  <si>
    <t>SINU barcode 2007021708</t>
  </si>
  <si>
    <t>measured with wing structure; collected by CK Yeo and EEK Phua from MacRitchie Nature Trail</t>
  </si>
  <si>
    <t>Dialum indum</t>
  </si>
  <si>
    <t>measured with mesocarp; SINU unlabelled jar; bought from market, Pahang by BC Ng</t>
  </si>
  <si>
    <t>ivy palm</t>
  </si>
  <si>
    <t>Macaranga bancana</t>
  </si>
  <si>
    <t>Camnosperma big</t>
  </si>
  <si>
    <t>unknown Litsea like</t>
  </si>
  <si>
    <t>Dolicandrone</t>
  </si>
  <si>
    <t>Porterianda anisophyllea</t>
  </si>
  <si>
    <t>Arthrophyllum diversifolium</t>
  </si>
  <si>
    <t>Dolichandrone spathacea</t>
  </si>
  <si>
    <t>Porterandia anisophylla</t>
  </si>
  <si>
    <t>collected by Jon Tan Siu Yueh</t>
  </si>
  <si>
    <t>Bukit Batok Ave 5</t>
  </si>
  <si>
    <t>Myristica sp</t>
  </si>
  <si>
    <t>Bhesa paniculata</t>
  </si>
  <si>
    <t>Mimosa pigra</t>
  </si>
  <si>
    <t>Collected by Louise Neo; ask to ID</t>
  </si>
  <si>
    <t>Pentace bangkok</t>
  </si>
  <si>
    <t>red flower see pressed</t>
  </si>
  <si>
    <t>Syzygium pyc</t>
  </si>
  <si>
    <t>Bangkok</t>
  </si>
  <si>
    <t>Chulalongkorn</t>
  </si>
  <si>
    <t>Labrador</t>
  </si>
  <si>
    <t>NUS school field</t>
  </si>
  <si>
    <t>Cordia sebestena</t>
  </si>
  <si>
    <t>Row Labels</t>
  </si>
  <si>
    <t>(blank)</t>
  </si>
  <si>
    <t>Grand Total</t>
  </si>
  <si>
    <t>Count of Species</t>
  </si>
  <si>
    <t>Syzygium pyrifolium</t>
  </si>
  <si>
    <t>Native nursery</t>
  </si>
  <si>
    <t>Alstonia scholaris or angustiloba</t>
  </si>
  <si>
    <t>Hoya sp.</t>
  </si>
  <si>
    <t>pod splitted open</t>
  </si>
  <si>
    <t>pod splitted open; collected by Jolyn Loh Weiting</t>
  </si>
  <si>
    <t>Alstonia angustiloba</t>
  </si>
  <si>
    <t>Hoya verticillata</t>
  </si>
  <si>
    <t>Chrysophyllum cainito</t>
  </si>
  <si>
    <t>Raintree</t>
  </si>
  <si>
    <t>Albizia saman</t>
  </si>
  <si>
    <t>Science Drive 4</t>
  </si>
  <si>
    <t>pod dropped to the ground</t>
  </si>
  <si>
    <t>collected by Lam Weng Ngai</t>
  </si>
  <si>
    <t>SING</t>
  </si>
  <si>
    <t>Horsfieldia polyspherula</t>
  </si>
  <si>
    <t>Ridley 2108</t>
  </si>
  <si>
    <t>Koh SING 2013-071</t>
  </si>
  <si>
    <t>Loo LC; Ng W; SING 2011-433; SING 0171388</t>
  </si>
  <si>
    <t>SING 0018857</t>
  </si>
  <si>
    <t>Horsfieldia sucosa</t>
  </si>
  <si>
    <t>Young 94284</t>
  </si>
  <si>
    <t>Subang (1960)</t>
  </si>
  <si>
    <t>Knema intermedia</t>
  </si>
  <si>
    <t>SK531</t>
  </si>
  <si>
    <t>Collector Sidek bin Kiah, Maulod bin Elin (1976)</t>
  </si>
  <si>
    <t>HNR (1891)</t>
  </si>
  <si>
    <t>Carpenter shed?</t>
  </si>
  <si>
    <t>Kochummen 79110</t>
  </si>
  <si>
    <t>can be used as seed mass because exocarp relatively thin; (1960)</t>
  </si>
  <si>
    <t>Knema curtisii</t>
  </si>
  <si>
    <t>Kochummen 95090</t>
  </si>
  <si>
    <t xml:space="preserve">Lagong F.R. </t>
  </si>
  <si>
    <t>R. Perry 1204</t>
  </si>
  <si>
    <t>Batu Tiga (Melaka?)</t>
  </si>
  <si>
    <t>Loh Hoy Shing FRI 17324</t>
  </si>
  <si>
    <t>SA430</t>
  </si>
  <si>
    <t>Samsuri Ahmad and Ahmad Shukor; Lesong F.R. 1971</t>
  </si>
  <si>
    <t>Knema communis</t>
  </si>
  <si>
    <t>Larex Kebal</t>
  </si>
  <si>
    <t>JFF (1891) SING 0018940</t>
  </si>
  <si>
    <t>WL Chew, EJH Corner, A Stainton (1961)</t>
  </si>
  <si>
    <t>Jeysmann Bogor</t>
  </si>
  <si>
    <t>Horsfieldia wallichii</t>
  </si>
  <si>
    <t>SAR 12771</t>
  </si>
  <si>
    <t>Kostermans and Anta 795</t>
  </si>
  <si>
    <t>Gymnacranthera forbesii</t>
  </si>
  <si>
    <t>Kepong 77285</t>
  </si>
  <si>
    <t>Kochummen 98272</t>
  </si>
  <si>
    <t>FRIM 1961</t>
  </si>
  <si>
    <t>Dialium platysepalum</t>
  </si>
  <si>
    <t>R. Derry 89</t>
  </si>
  <si>
    <t>with some attaching aril (1888)</t>
  </si>
  <si>
    <t>Pawanchee 13770</t>
  </si>
  <si>
    <t>PS Bray FRI11601</t>
  </si>
  <si>
    <t>JS Goodenough 1533</t>
  </si>
  <si>
    <t>with some attaching aril</t>
  </si>
  <si>
    <t>JS Goodenough 1693</t>
  </si>
  <si>
    <t>Archidendron microcarpum</t>
  </si>
  <si>
    <t>VIII 1980</t>
  </si>
  <si>
    <t>S Chelliah FRI 6542</t>
  </si>
  <si>
    <t>JS Goodenough 1416</t>
  </si>
  <si>
    <t>NUS S1A capark</t>
  </si>
  <si>
    <t>Eugenia unifolia</t>
  </si>
  <si>
    <t>Eugenia uniflora</t>
  </si>
  <si>
    <t>NSSF</t>
  </si>
  <si>
    <t>Urophyllum sp.</t>
  </si>
  <si>
    <t>Ask Louise Neo for ID</t>
  </si>
  <si>
    <t>Tembusu</t>
  </si>
  <si>
    <t>Fagraea fragrans</t>
  </si>
  <si>
    <t>Gynotrodes auxillaris</t>
  </si>
  <si>
    <t>Gynotroches axillaris</t>
  </si>
  <si>
    <t>Collected by Lam Weng Ngai</t>
  </si>
  <si>
    <t>Commersonia</t>
  </si>
  <si>
    <t>Commersonia bartramia</t>
  </si>
  <si>
    <t>Jurong Sec Sch</t>
  </si>
  <si>
    <t>Casuarina sp.</t>
  </si>
  <si>
    <t>Aidia densifolia</t>
  </si>
  <si>
    <t>Aidia densiflora</t>
  </si>
  <si>
    <t>Near D88</t>
  </si>
  <si>
    <t>Gymnostoma sumatranum</t>
  </si>
  <si>
    <t>SING building</t>
  </si>
  <si>
    <t>Calophyllum inophyllum</t>
  </si>
  <si>
    <t>SBG Herbarium heritage tree, seeds/fruits fallen on ground</t>
  </si>
  <si>
    <t>SDE</t>
  </si>
  <si>
    <t>R Derry 044889</t>
  </si>
  <si>
    <t>SING01155408</t>
  </si>
  <si>
    <t>Alstonia angustifolia</t>
  </si>
  <si>
    <t>Lua HK 2013-256</t>
  </si>
  <si>
    <t>SING0205471</t>
  </si>
  <si>
    <t>EJH Corner 30668</t>
  </si>
  <si>
    <t>SING0003483</t>
  </si>
  <si>
    <t>Tabernaemontana corymbosa</t>
  </si>
  <si>
    <t>Hev Hamid 5499</t>
  </si>
  <si>
    <t>SING0040292</t>
  </si>
  <si>
    <t>Dyera costulata</t>
  </si>
  <si>
    <t>Hook F and Thoms FRI10672</t>
  </si>
  <si>
    <t>Dillenia grandifolia</t>
  </si>
  <si>
    <t>SING0207455</t>
  </si>
  <si>
    <t>SING0207462</t>
  </si>
  <si>
    <t>Hook F and Thoms FRI33758</t>
  </si>
  <si>
    <t>Foxworthy FRI1554</t>
  </si>
  <si>
    <t>Hopea ferruginea</t>
  </si>
  <si>
    <t>SING0053947</t>
  </si>
  <si>
    <t>SING0053948</t>
  </si>
  <si>
    <t>SING0053950</t>
  </si>
  <si>
    <t>Foxworthy FRI2012</t>
  </si>
  <si>
    <t>Foxworthy FRI2011</t>
  </si>
  <si>
    <t>Barmarw 1918 C.7.21</t>
  </si>
  <si>
    <t>Garcinia parvifolia</t>
  </si>
  <si>
    <t>S.f. Na 28577</t>
  </si>
  <si>
    <t>EJH Corner 32381</t>
  </si>
  <si>
    <t>HN Ridley 6480</t>
  </si>
  <si>
    <t>SING0034966</t>
  </si>
  <si>
    <t>Macaranga conifera</t>
  </si>
  <si>
    <t>SING0016717</t>
  </si>
  <si>
    <t>Eugene Tang and Hj Sidek 247</t>
  </si>
  <si>
    <t>Wong Khon Meng FRI34225</t>
  </si>
  <si>
    <t>Agrostistachys borneensis</t>
  </si>
  <si>
    <t>Perak Museum Herbarium 2976</t>
  </si>
  <si>
    <t>HM Burkill HMB1898 500315</t>
  </si>
  <si>
    <t>B. Evangelista 864</t>
  </si>
  <si>
    <t>Croton oblongus</t>
  </si>
  <si>
    <t>A1449</t>
  </si>
  <si>
    <t>PS Ashton S.22013</t>
  </si>
  <si>
    <t>GHS Wood and Kapis bin Sisiron 16834</t>
  </si>
  <si>
    <t>Koilodepas longifolium</t>
  </si>
  <si>
    <t>HN Ridley 14057</t>
  </si>
  <si>
    <t>Trigonostemon villosus</t>
  </si>
  <si>
    <t>CF Symington 14473</t>
  </si>
  <si>
    <t>Samsuri Ahmad SA280</t>
  </si>
  <si>
    <t>HN Ridley (HNR)</t>
  </si>
  <si>
    <t>ID not resolved</t>
  </si>
  <si>
    <t>Pimelodendron griffithianum</t>
  </si>
  <si>
    <t>King 028263</t>
  </si>
  <si>
    <t>Neoscortechinia kingii</t>
  </si>
  <si>
    <t>VM Alvins 028333</t>
  </si>
  <si>
    <t>Md Hamiff 4063</t>
  </si>
  <si>
    <t>Ptychopyxis costata var. oblanceolata</t>
  </si>
  <si>
    <t>AR Hutshana 21448</t>
  </si>
  <si>
    <t>Cratoxylum formosum</t>
  </si>
  <si>
    <t>SBG</t>
  </si>
  <si>
    <t>Vatica maingayi</t>
  </si>
  <si>
    <t>dropped on ground; removed wings</t>
  </si>
  <si>
    <t>Nothaphoebe sp.</t>
  </si>
  <si>
    <t>dropped on ground</t>
  </si>
  <si>
    <t>SBG Rainforest</t>
  </si>
  <si>
    <t>SBG Café</t>
  </si>
  <si>
    <t>Elaeocarpus sp.</t>
  </si>
  <si>
    <t>Sterculia foetida</t>
  </si>
  <si>
    <t>pod split open, seeds dropped on ground</t>
  </si>
  <si>
    <t>Shorea pauciflora</t>
  </si>
  <si>
    <t>Dipterocarpus oblongus</t>
  </si>
  <si>
    <t>Dipterocarpus hispidus</t>
  </si>
  <si>
    <t>Nothaphoebe umbelliflora</t>
  </si>
  <si>
    <t>Sterculia balanghas</t>
  </si>
  <si>
    <t>Gwee AT 2005-255</t>
  </si>
  <si>
    <t>SING0063944</t>
  </si>
  <si>
    <t>Izzul HA 2011-539</t>
  </si>
  <si>
    <t>SING0174831</t>
  </si>
  <si>
    <t>Sterculia cordata</t>
  </si>
  <si>
    <t>Foo SJ 2007-264</t>
  </si>
  <si>
    <t>SING0093415</t>
  </si>
  <si>
    <t>Aban Gibot 99298SAN</t>
  </si>
  <si>
    <t>Leong P MR2014-014</t>
  </si>
  <si>
    <t>SING0035745</t>
  </si>
  <si>
    <t>SING0205619</t>
  </si>
  <si>
    <t>Boo CM, Chew PT 2014-07-22-001</t>
  </si>
  <si>
    <t>SING0211902</t>
  </si>
  <si>
    <t>Aporosa lucida</t>
  </si>
  <si>
    <t>Aporosa lunata</t>
  </si>
  <si>
    <t>Normaya N, Shalih R S91560</t>
  </si>
  <si>
    <t>De Wilde, Postar, Ubaidus 133396</t>
  </si>
  <si>
    <t>SING0053809</t>
  </si>
  <si>
    <t>Baccaurea bracteata</t>
  </si>
  <si>
    <t>JF Maxwell 83-1a</t>
  </si>
  <si>
    <t>JF Maxwell 83-1a 083621</t>
  </si>
  <si>
    <t>Lua HK, Sha J 2011-239</t>
  </si>
  <si>
    <t>SING0012539</t>
  </si>
  <si>
    <t>SING0012538</t>
  </si>
  <si>
    <t>SING0164197</t>
  </si>
  <si>
    <t>Glochidion lutescens</t>
  </si>
  <si>
    <t>Goh SM</t>
  </si>
  <si>
    <t>Xanthophyllum eurhynchum</t>
  </si>
  <si>
    <t>Chua LSL, Mustafa D FRI52996</t>
  </si>
  <si>
    <t>SING0115375</t>
  </si>
  <si>
    <t>Nephelium maingayi</t>
  </si>
  <si>
    <t>JS Goodenough 1549</t>
  </si>
  <si>
    <t>SING0190089</t>
  </si>
  <si>
    <t>SING0190294</t>
  </si>
  <si>
    <t>Guioa pubescens</t>
  </si>
  <si>
    <t>Hassan I, Lua HK, Haziqah N, Soh WJ 2011-519</t>
  </si>
  <si>
    <t>SING0171400</t>
  </si>
  <si>
    <t>SING0025453</t>
  </si>
  <si>
    <t>Mohd. Noor MN1126</t>
  </si>
  <si>
    <t>Aquilaria malaccensis</t>
  </si>
  <si>
    <t>JS Goodenough 1355</t>
  </si>
  <si>
    <t>JS Goodenough 1424</t>
  </si>
  <si>
    <t>Ngadiman 37083</t>
  </si>
  <si>
    <t>SING0051097</t>
  </si>
  <si>
    <t>SING0051109</t>
  </si>
  <si>
    <t>SING0051076</t>
  </si>
  <si>
    <t>Syzygium filiforme</t>
  </si>
  <si>
    <t>Khoo MS 84</t>
  </si>
  <si>
    <t>SING0123499</t>
  </si>
  <si>
    <t>SING0144697</t>
  </si>
  <si>
    <t>Gwee AT 2009-696</t>
  </si>
  <si>
    <t>Calophyllum pulcherrimum</t>
  </si>
  <si>
    <t>SING0017880</t>
  </si>
  <si>
    <t>Mohd Shah, Ahmad Shukor MS3163</t>
  </si>
  <si>
    <t>Macaranga trichocarpa</t>
  </si>
  <si>
    <t>S3</t>
  </si>
  <si>
    <t>Syzygium grande</t>
  </si>
  <si>
    <t>fruit pod dropped on the ground</t>
  </si>
  <si>
    <t>Opp. Westpoint Hospital</t>
  </si>
  <si>
    <t xml:space="preserve">Swietenia macrophylla </t>
  </si>
  <si>
    <t>can also be herbarium index names</t>
  </si>
  <si>
    <t>golden passionfruit</t>
  </si>
  <si>
    <t>Syzygium sp.</t>
  </si>
  <si>
    <t>Morinda umbilata</t>
  </si>
  <si>
    <t>Rhodamnia cinerea</t>
  </si>
  <si>
    <t>Craxtoxylum formosum</t>
  </si>
  <si>
    <t>leaf litter plant</t>
  </si>
  <si>
    <t>PGP</t>
  </si>
  <si>
    <t>NSSF water treatment plant</t>
  </si>
  <si>
    <t>SBG MRT</t>
  </si>
  <si>
    <t>Petai trail</t>
  </si>
  <si>
    <t>ID with Louise Neo</t>
  </si>
  <si>
    <t>fruit dropped on the ground</t>
  </si>
  <si>
    <t>Strombosia ceylanica</t>
  </si>
  <si>
    <t>Andira inermis</t>
  </si>
  <si>
    <t>Knema globularia</t>
  </si>
  <si>
    <t>Gnetum gnemon</t>
  </si>
  <si>
    <t>Ordeal tree</t>
  </si>
  <si>
    <t>Aphanamixis</t>
  </si>
  <si>
    <t>Smilax setosa</t>
  </si>
  <si>
    <t>Ploianum alternifolium</t>
  </si>
  <si>
    <t>MacRitchie</t>
  </si>
  <si>
    <t>Outside NERI</t>
  </si>
  <si>
    <t>Near Corporation Drive</t>
  </si>
  <si>
    <t>Lorong Lada Hitam</t>
  </si>
  <si>
    <t xml:space="preserve">Erythrophleum suaveolens </t>
  </si>
  <si>
    <t>Aphanamixis polystachya</t>
  </si>
  <si>
    <t>Ploiarium alternifolium</t>
  </si>
  <si>
    <t>Avocado</t>
  </si>
  <si>
    <t>Cissus hastata</t>
  </si>
  <si>
    <t>Pachira glabra</t>
  </si>
  <si>
    <t>Pouteria linggensis</t>
  </si>
  <si>
    <t>Market</t>
  </si>
  <si>
    <t>Persea americana</t>
  </si>
  <si>
    <t>Aspidopterys concava</t>
  </si>
  <si>
    <t>Caesalpinia bonduc</t>
  </si>
  <si>
    <t>School field</t>
  </si>
  <si>
    <t>Climber next to Sterculia in nursery</t>
  </si>
  <si>
    <t>Terminalia calamansanai</t>
  </si>
  <si>
    <t>Kent Ridge Park</t>
  </si>
  <si>
    <t>Collected by Louise Neo and Seah Wei Wei</t>
  </si>
  <si>
    <t>measured with wings</t>
  </si>
  <si>
    <t>collected by Lam Weng Ngai; measured with wings</t>
  </si>
  <si>
    <t>Eurycoma longifolia</t>
  </si>
  <si>
    <t>Aporosa frutescens</t>
  </si>
  <si>
    <t>Passiflora laurifolia</t>
  </si>
  <si>
    <t>Lithocarpus Tioman</t>
  </si>
  <si>
    <t>Tioman</t>
  </si>
  <si>
    <t>split fruit sap</t>
  </si>
  <si>
    <t>pod dry split in the oven</t>
  </si>
  <si>
    <t>Excoecaria agallocha</t>
  </si>
  <si>
    <t>Derris trifoliata?</t>
  </si>
  <si>
    <t>Collected by Ester Suen</t>
  </si>
  <si>
    <t>S2 Garden</t>
  </si>
  <si>
    <t>Derris trifoliata</t>
  </si>
  <si>
    <t>BTNR</t>
  </si>
  <si>
    <t>Mandai Track 17</t>
  </si>
  <si>
    <t>Gymnacranthera farquhariana var. farquhariana</t>
  </si>
  <si>
    <t>Knema latericia</t>
  </si>
  <si>
    <t>Knema latericia ssp. ridleyi</t>
  </si>
  <si>
    <t>S11 Slope</t>
  </si>
  <si>
    <t>CY Yeo &amp; WF Ang; Lornie Trail</t>
  </si>
  <si>
    <t>Collected by Reuben Lim</t>
  </si>
  <si>
    <t>Dover</t>
  </si>
  <si>
    <t>06/01/1892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</si>
</sst>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[$-F800]dddd\,\ mmmm\ dd\,\ yyyy"/>
  </numFmts>
  <fonts count="25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2"/>
      <color theme="1"/>
      <name val="Calibri"/>
      <family val="2"/>
      <scheme val="minor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3" fillId="0" borderId="0"/>
  </cellStyleXfs>
  <cellXfs count="33">
    <xf numFmtId="0" fontId="0" fillId="0" borderId="0" xfId="0"/>
    <xf numFmtId="0" fontId="22" fillId="0" borderId="0" xfId="0" applyFont="1"/>
    <xf numFmtId="14" fontId="22" fillId="0" borderId="0" xfId="0" applyNumberFormat="1" applyFont="1"/>
    <xf numFmtId="1" fontId="22" fillId="0" borderId="0" xfId="0" applyNumberFormat="1" applyFont="1"/>
    <xf numFmtId="164" fontId="22" fillId="0" borderId="0" xfId="0" applyNumberFormat="1" applyFont="1"/>
    <xf numFmtId="165" fontId="22" fillId="0" borderId="0" xfId="0" applyNumberFormat="1" applyFont="1"/>
    <xf numFmtId="0" fontId="22" fillId="0" borderId="0" xfId="0" applyFont="1" applyAlignment="1">
      <alignment horizontal="left"/>
    </xf>
    <xf numFmtId="0" fontId="21" fillId="0" borderId="0" xfId="0" applyFont="1"/>
    <xf numFmtId="0" fontId="20" fillId="0" borderId="0" xfId="0" applyFont="1"/>
    <xf numFmtId="0" fontId="19" fillId="0" borderId="0" xfId="0" applyFont="1"/>
    <xf numFmtId="0" fontId="18" fillId="0" borderId="0" xfId="0" applyFont="1"/>
    <xf numFmtId="0" fontId="17" fillId="0" borderId="0" xfId="0" applyFont="1"/>
    <xf numFmtId="0" fontId="16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15" fillId="0" borderId="0" xfId="0" applyFont="1"/>
    <xf numFmtId="0" fontId="14" fillId="0" borderId="0" xfId="0" applyFont="1"/>
    <xf numFmtId="0" fontId="13" fillId="0" borderId="0" xfId="0" applyFont="1"/>
    <xf numFmtId="0" fontId="24" fillId="0" borderId="0" xfId="0" applyFont="1"/>
    <xf numFmtId="0" fontId="12" fillId="0" borderId="0" xfId="0" applyFont="1"/>
    <xf numFmtId="0" fontId="11" fillId="0" borderId="0" xfId="0" applyFont="1"/>
    <xf numFmtId="0" fontId="10" fillId="0" borderId="0" xfId="0" applyFont="1"/>
    <xf numFmtId="0" fontId="9" fillId="0" borderId="0" xfId="0" applyFont="1"/>
    <xf numFmtId="0" fontId="8" fillId="0" borderId="0" xfId="0" applyFont="1"/>
    <xf numFmtId="0" fontId="7" fillId="0" borderId="0" xfId="0" applyFont="1"/>
    <xf numFmtId="0" fontId="6" fillId="0" borderId="0" xfId="0" applyFont="1"/>
    <xf numFmtId="0" fontId="5" fillId="0" borderId="0" xfId="0" applyFont="1"/>
    <xf numFmtId="14" fontId="5" fillId="0" borderId="0" xfId="0" applyNumberFormat="1" applyFont="1"/>
    <xf numFmtId="0" fontId="4" fillId="0" borderId="0" xfId="0" applyFont="1"/>
    <xf numFmtId="0" fontId="3" fillId="0" borderId="0" xfId="0" applyFont="1"/>
    <xf numFmtId="0" fontId="2" fillId="0" borderId="0" xfId="0" applyFont="1"/>
    <xf numFmtId="0" fontId="1" fillId="0" borderId="0" xfId="0" applyFont="1"/>
    <xf numFmtId="166" fontId="1" fillId="0" borderId="0" xfId="0" applyNumberFormat="1" applyFon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ai Hao Ran" refreshedDate="42500.744327083332" createdVersion="4" refreshedVersion="4" minRefreshableVersion="3" recordCount="175" xr:uid="{00000000-000A-0000-FFFF-FFFF00000000}">
  <cacheSource type="worksheet">
    <worksheetSource ref="D1:D1048576" sheet="seed"/>
  </cacheSource>
  <cacheFields count="1">
    <cacheField name="Species" numFmtId="0">
      <sharedItems containsBlank="1" count="112">
        <s v="Prunus polystachya"/>
        <s v="Licuala spinosa"/>
        <s v="Macaranga trichocarpa"/>
        <s v="Anisophyllea disticha"/>
        <s v="Mallotus paniculatus"/>
        <s v="Callerya atropurpurea"/>
        <s v="Syzygium polyanthum"/>
        <s v="Terminalia catappa"/>
        <s v="Dimocarpus longan"/>
        <s v="Suregada multiflora"/>
        <s v="Cassia fistula"/>
        <s v="Carica papaya"/>
        <s v="Nephelium lappaceum"/>
        <s v="Acacia auriculiformis"/>
        <s v="Ardisia elliptica"/>
        <s v="Memecylon caeruleum "/>
        <s v="Leea indica"/>
        <s v="Antidesma velutinosum"/>
        <s v="Tetracera indica"/>
        <s v="Calophyllum soulattri"/>
        <s v="Trichosanthes wawraei"/>
        <s v="Campnosperma auriculatum"/>
        <s v="Campnosperma squamatum"/>
        <s v="Senna alata"/>
        <s v="Syzygium zeylanicum"/>
        <s v="Archidendron jiringa"/>
        <s v="Elaeocarpus mastersii"/>
        <s v="Elaeocarpus petiolatus"/>
        <s v="Gymnacranthera farquhariana"/>
        <s v="Indigofera hirsuta"/>
        <s v="Koompassia malaccensis"/>
        <s v="Dialum indum"/>
        <s v="Arthrophyllum diversifolium"/>
        <s v="Macaranga bancana"/>
        <m/>
        <s v="Dolichandrone spathacea"/>
        <s v="Porterandia anisophylla"/>
        <s v="Bhesa paniculata"/>
        <s v="Mimosa pigra"/>
        <s v="Cordia sebestena"/>
        <s v="Syzygium pyrifolium"/>
        <s v="Alstonia angustiloba"/>
        <s v="Hoya verticillata"/>
        <s v="Albizia saman"/>
        <s v="Chrysophyllum cainito"/>
        <s v="Horsfieldia polyspherula"/>
        <s v="Horsfieldia sucosa"/>
        <s v="Knema intermedia"/>
        <s v="Knema curtisii"/>
        <s v="Horsfieldia wallichii"/>
        <s v="Gymnacranthera forbesii"/>
        <s v="Dialium platysepalum"/>
        <s v="Archidendron microcarpum"/>
        <s v="Eugenia uniflora"/>
        <s v="Fagraea fragrans"/>
        <s v="Gynotroches axillaris"/>
        <s v="Commersonia bartramia"/>
        <s v="Gymnostoma sumatranum"/>
        <s v="Aidia densiflora"/>
        <s v="Calophyllum inophyllum"/>
        <s v="Alstonia angustifolia"/>
        <s v="Tabernaemontana corymbosa"/>
        <s v="Dyera costulata"/>
        <s v="Dillenia grandifolia"/>
        <s v="Hopea ferruginea"/>
        <s v="Macaranga conifera"/>
        <s v="Agrostistachys borneensis"/>
        <s v="Croton oblongus"/>
        <s v="Koilodepas longifolium"/>
        <s v="Trigonostemon villosus"/>
        <s v="Pimelodendron griffithianum"/>
        <s v="Neoscortechinia kingii"/>
        <s v="Ptychopyxis costata var. oblanceolata"/>
        <s v="Cratoxylum formosum"/>
        <s v="Vatica maingayi"/>
        <s v="Nothaphoebe umbelliflora"/>
        <s v="Sterculia foetida"/>
        <s v="Shorea pauciflora"/>
        <s v="Dipterocarpus hispidus"/>
        <s v="Sterculia balanghas"/>
        <s v="Sterculia cordata"/>
        <s v="Aporosa lucida"/>
        <s v="Aporosa lunata"/>
        <s v="Baccaurea bracteata"/>
        <s v="Glochidion lutescens"/>
        <s v="Xanthophyllum eurhynchum"/>
        <s v="Nephelium maingayi"/>
        <s v="Guioa pubescens"/>
        <s v="Aquilaria malaccensis"/>
        <s v="Syzygium filiforme"/>
        <s v="Calophyllum pulcherrimum"/>
        <s v="Syzygium grande"/>
        <s v="Swietenia macrophylla "/>
        <s v="Morinda umbilata"/>
        <s v="Rhodamnia cinerea"/>
        <s v="Craxtoxylum formosum"/>
        <s v="Strombosia ceylanica"/>
        <s v="Andira inermis"/>
        <s v="Knema globularia"/>
        <s v="Gnetum gnemon"/>
        <s v="Erythrophleum suaveolens "/>
        <s v="Aphanamixis polystachya"/>
        <s v="Smilax setosa"/>
        <s v="Ploiarium alternifolium"/>
        <s v="Persea americana"/>
        <s v="Cissus hastata"/>
        <s v="Pachira glabra"/>
        <s v="Pouteria linggensis"/>
        <s v="Aspidopterys concava"/>
        <s v="Caesalpinia bonduc"/>
        <s v="Terminalia calamansanai"/>
        <s v="Macaranga tritocarpa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75">
  <r>
    <x v="0"/>
  </r>
  <r>
    <x v="1"/>
  </r>
  <r>
    <x v="1"/>
  </r>
  <r>
    <x v="1"/>
  </r>
  <r>
    <x v="2"/>
  </r>
  <r>
    <x v="3"/>
  </r>
  <r>
    <x v="3"/>
  </r>
  <r>
    <x v="4"/>
  </r>
  <r>
    <x v="5"/>
  </r>
  <r>
    <x v="5"/>
  </r>
  <r>
    <x v="5"/>
  </r>
  <r>
    <x v="3"/>
  </r>
  <r>
    <x v="3"/>
  </r>
  <r>
    <x v="6"/>
  </r>
  <r>
    <x v="6"/>
  </r>
  <r>
    <x v="6"/>
  </r>
  <r>
    <x v="6"/>
  </r>
  <r>
    <x v="7"/>
  </r>
  <r>
    <x v="8"/>
  </r>
  <r>
    <x v="3"/>
  </r>
  <r>
    <x v="9"/>
  </r>
  <r>
    <x v="10"/>
  </r>
  <r>
    <x v="0"/>
  </r>
  <r>
    <x v="11"/>
  </r>
  <r>
    <x v="11"/>
  </r>
  <r>
    <x v="11"/>
  </r>
  <r>
    <x v="12"/>
  </r>
  <r>
    <x v="12"/>
  </r>
  <r>
    <x v="9"/>
  </r>
  <r>
    <x v="13"/>
  </r>
  <r>
    <x v="14"/>
  </r>
  <r>
    <x v="15"/>
  </r>
  <r>
    <x v="16"/>
  </r>
  <r>
    <x v="17"/>
  </r>
  <r>
    <x v="18"/>
  </r>
  <r>
    <x v="19"/>
  </r>
  <r>
    <x v="20"/>
  </r>
  <r>
    <x v="0"/>
  </r>
  <r>
    <x v="21"/>
  </r>
  <r>
    <x v="22"/>
  </r>
  <r>
    <x v="23"/>
  </r>
  <r>
    <x v="24"/>
  </r>
  <r>
    <x v="25"/>
  </r>
  <r>
    <x v="26"/>
  </r>
  <r>
    <x v="27"/>
  </r>
  <r>
    <x v="28"/>
  </r>
  <r>
    <x v="29"/>
  </r>
  <r>
    <x v="30"/>
  </r>
  <r>
    <x v="31"/>
  </r>
  <r>
    <x v="32"/>
  </r>
  <r>
    <x v="0"/>
  </r>
  <r>
    <x v="33"/>
  </r>
  <r>
    <x v="22"/>
  </r>
  <r>
    <x v="34"/>
  </r>
  <r>
    <x v="35"/>
  </r>
  <r>
    <x v="36"/>
  </r>
  <r>
    <x v="34"/>
  </r>
  <r>
    <x v="37"/>
  </r>
  <r>
    <x v="38"/>
  </r>
  <r>
    <x v="34"/>
  </r>
  <r>
    <x v="39"/>
  </r>
  <r>
    <x v="27"/>
  </r>
  <r>
    <x v="40"/>
  </r>
  <r>
    <x v="41"/>
  </r>
  <r>
    <x v="42"/>
  </r>
  <r>
    <x v="43"/>
  </r>
  <r>
    <x v="44"/>
  </r>
  <r>
    <x v="45"/>
  </r>
  <r>
    <x v="45"/>
  </r>
  <r>
    <x v="46"/>
  </r>
  <r>
    <x v="47"/>
  </r>
  <r>
    <x v="48"/>
  </r>
  <r>
    <x v="48"/>
  </r>
  <r>
    <x v="47"/>
  </r>
  <r>
    <x v="49"/>
  </r>
  <r>
    <x v="50"/>
  </r>
  <r>
    <x v="51"/>
  </r>
  <r>
    <x v="51"/>
  </r>
  <r>
    <x v="51"/>
  </r>
  <r>
    <x v="51"/>
  </r>
  <r>
    <x v="51"/>
  </r>
  <r>
    <x v="52"/>
  </r>
  <r>
    <x v="30"/>
  </r>
  <r>
    <x v="30"/>
  </r>
  <r>
    <x v="53"/>
  </r>
  <r>
    <x v="34"/>
  </r>
  <r>
    <x v="54"/>
  </r>
  <r>
    <x v="55"/>
  </r>
  <r>
    <x v="56"/>
  </r>
  <r>
    <x v="57"/>
  </r>
  <r>
    <x v="58"/>
  </r>
  <r>
    <x v="59"/>
  </r>
  <r>
    <x v="60"/>
  </r>
  <r>
    <x v="60"/>
  </r>
  <r>
    <x v="61"/>
  </r>
  <r>
    <x v="62"/>
  </r>
  <r>
    <x v="63"/>
  </r>
  <r>
    <x v="63"/>
  </r>
  <r>
    <x v="64"/>
  </r>
  <r>
    <x v="64"/>
  </r>
  <r>
    <x v="64"/>
  </r>
  <r>
    <x v="65"/>
  </r>
  <r>
    <x v="65"/>
  </r>
  <r>
    <x v="66"/>
  </r>
  <r>
    <x v="66"/>
  </r>
  <r>
    <x v="66"/>
  </r>
  <r>
    <x v="67"/>
  </r>
  <r>
    <x v="67"/>
  </r>
  <r>
    <x v="67"/>
  </r>
  <r>
    <x v="68"/>
  </r>
  <r>
    <x v="69"/>
  </r>
  <r>
    <x v="69"/>
  </r>
  <r>
    <x v="69"/>
  </r>
  <r>
    <x v="70"/>
  </r>
  <r>
    <x v="71"/>
  </r>
  <r>
    <x v="71"/>
  </r>
  <r>
    <x v="72"/>
  </r>
  <r>
    <x v="73"/>
  </r>
  <r>
    <x v="74"/>
  </r>
  <r>
    <x v="75"/>
  </r>
  <r>
    <x v="34"/>
  </r>
  <r>
    <x v="76"/>
  </r>
  <r>
    <x v="77"/>
  </r>
  <r>
    <x v="78"/>
  </r>
  <r>
    <x v="79"/>
  </r>
  <r>
    <x v="80"/>
  </r>
  <r>
    <x v="80"/>
  </r>
  <r>
    <x v="81"/>
  </r>
  <r>
    <x v="81"/>
  </r>
  <r>
    <x v="81"/>
  </r>
  <r>
    <x v="82"/>
  </r>
  <r>
    <x v="82"/>
  </r>
  <r>
    <x v="83"/>
  </r>
  <r>
    <x v="83"/>
  </r>
  <r>
    <x v="83"/>
  </r>
  <r>
    <x v="84"/>
  </r>
  <r>
    <x v="85"/>
  </r>
  <r>
    <x v="86"/>
  </r>
  <r>
    <x v="86"/>
  </r>
  <r>
    <x v="87"/>
  </r>
  <r>
    <x v="87"/>
  </r>
  <r>
    <x v="88"/>
  </r>
  <r>
    <x v="88"/>
  </r>
  <r>
    <x v="88"/>
  </r>
  <r>
    <x v="89"/>
  </r>
  <r>
    <x v="89"/>
  </r>
  <r>
    <x v="90"/>
  </r>
  <r>
    <x v="90"/>
  </r>
  <r>
    <x v="6"/>
  </r>
  <r>
    <x v="91"/>
  </r>
  <r>
    <x v="23"/>
  </r>
  <r>
    <x v="92"/>
  </r>
  <r>
    <x v="34"/>
  </r>
  <r>
    <x v="34"/>
  </r>
  <r>
    <x v="93"/>
  </r>
  <r>
    <x v="94"/>
  </r>
  <r>
    <x v="95"/>
  </r>
  <r>
    <x v="66"/>
  </r>
  <r>
    <x v="96"/>
  </r>
  <r>
    <x v="97"/>
  </r>
  <r>
    <x v="98"/>
  </r>
  <r>
    <x v="99"/>
  </r>
  <r>
    <x v="100"/>
  </r>
  <r>
    <x v="101"/>
  </r>
  <r>
    <x v="102"/>
  </r>
  <r>
    <x v="103"/>
  </r>
  <r>
    <x v="104"/>
  </r>
  <r>
    <x v="105"/>
  </r>
  <r>
    <x v="106"/>
  </r>
  <r>
    <x v="107"/>
  </r>
  <r>
    <x v="108"/>
  </r>
  <r>
    <x v="109"/>
  </r>
  <r>
    <x v="34"/>
  </r>
  <r>
    <x v="110"/>
  </r>
  <r>
    <x v="3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1:B113" firstHeaderRow="1" firstDataRow="1" firstDataCol="1"/>
  <pivotFields count="1">
    <pivotField axis="axisRow" dataField="1" showAll="0" sortType="ascending">
      <items count="113">
        <item x="13"/>
        <item x="66"/>
        <item x="58"/>
        <item x="43"/>
        <item x="60"/>
        <item x="41"/>
        <item x="97"/>
        <item x="3"/>
        <item x="17"/>
        <item x="101"/>
        <item x="81"/>
        <item x="82"/>
        <item x="88"/>
        <item x="25"/>
        <item x="52"/>
        <item x="14"/>
        <item x="32"/>
        <item x="108"/>
        <item x="83"/>
        <item x="37"/>
        <item x="109"/>
        <item x="5"/>
        <item x="59"/>
        <item x="90"/>
        <item x="19"/>
        <item x="21"/>
        <item x="22"/>
        <item x="11"/>
        <item x="10"/>
        <item x="44"/>
        <item x="105"/>
        <item x="56"/>
        <item x="39"/>
        <item x="73"/>
        <item x="95"/>
        <item x="67"/>
        <item x="51"/>
        <item x="31"/>
        <item x="63"/>
        <item x="8"/>
        <item x="78"/>
        <item x="35"/>
        <item x="62"/>
        <item x="26"/>
        <item x="27"/>
        <item x="100"/>
        <item x="53"/>
        <item x="54"/>
        <item x="84"/>
        <item x="99"/>
        <item x="87"/>
        <item x="28"/>
        <item x="50"/>
        <item x="57"/>
        <item x="55"/>
        <item x="64"/>
        <item x="45"/>
        <item x="46"/>
        <item x="49"/>
        <item x="42"/>
        <item x="29"/>
        <item x="48"/>
        <item x="98"/>
        <item x="47"/>
        <item x="68"/>
        <item x="30"/>
        <item x="16"/>
        <item x="1"/>
        <item x="33"/>
        <item x="65"/>
        <item x="2"/>
        <item m="1" x="111"/>
        <item x="4"/>
        <item x="15"/>
        <item x="38"/>
        <item x="93"/>
        <item x="71"/>
        <item x="12"/>
        <item x="86"/>
        <item x="75"/>
        <item x="106"/>
        <item x="104"/>
        <item x="70"/>
        <item x="103"/>
        <item x="36"/>
        <item x="107"/>
        <item x="0"/>
        <item x="72"/>
        <item x="94"/>
        <item x="23"/>
        <item x="77"/>
        <item x="102"/>
        <item x="79"/>
        <item x="80"/>
        <item x="76"/>
        <item x="96"/>
        <item x="9"/>
        <item x="92"/>
        <item x="89"/>
        <item x="91"/>
        <item x="6"/>
        <item x="40"/>
        <item x="24"/>
        <item x="61"/>
        <item x="110"/>
        <item x="7"/>
        <item x="18"/>
        <item x="20"/>
        <item x="69"/>
        <item x="74"/>
        <item x="85"/>
        <item x="34"/>
        <item t="default"/>
      </items>
    </pivotField>
  </pivotFields>
  <rowFields count="1">
    <field x="0"/>
  </rowFields>
  <rowItems count="1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 t="grand">
      <x/>
    </i>
  </rowItems>
  <colItems count="1">
    <i/>
  </colItems>
  <dataFields count="1">
    <dataField name="Count of Species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2"/>
  <sheetViews>
    <sheetView workbookViewId="0">
      <selection activeCell="B4" sqref="B4"/>
    </sheetView>
  </sheetViews>
  <sheetFormatPr defaultRowHeight="15" x14ac:dyDescent="0.25"/>
  <cols>
    <col min="1" max="1" width="12" bestFit="1" customWidth="1"/>
  </cols>
  <sheetData>
    <row r="1" spans="1:2" x14ac:dyDescent="0.25">
      <c r="A1" s="1" t="s">
        <v>11</v>
      </c>
    </row>
    <row r="2" spans="1:2" x14ac:dyDescent="0.25">
      <c r="A2" s="1" t="s">
        <v>0</v>
      </c>
    </row>
    <row r="3" spans="1:2" x14ac:dyDescent="0.25">
      <c r="A3" s="1" t="s">
        <v>1</v>
      </c>
      <c r="B3" t="s">
        <v>347</v>
      </c>
    </row>
    <row r="4" spans="1:2" x14ac:dyDescent="0.25">
      <c r="A4" s="1" t="s">
        <v>15</v>
      </c>
    </row>
    <row r="5" spans="1:2" x14ac:dyDescent="0.25">
      <c r="A5" s="1" t="s">
        <v>2</v>
      </c>
    </row>
    <row r="6" spans="1:2" x14ac:dyDescent="0.25">
      <c r="A6" s="1" t="s">
        <v>19</v>
      </c>
    </row>
    <row r="7" spans="1:2" x14ac:dyDescent="0.25">
      <c r="A7" s="1" t="s">
        <v>5</v>
      </c>
      <c r="B7" t="s">
        <v>26</v>
      </c>
    </row>
    <row r="8" spans="1:2" x14ac:dyDescent="0.25">
      <c r="A8" s="1" t="s">
        <v>6</v>
      </c>
      <c r="B8" t="s">
        <v>26</v>
      </c>
    </row>
    <row r="9" spans="1:2" x14ac:dyDescent="0.25">
      <c r="A9" s="1" t="s">
        <v>7</v>
      </c>
      <c r="B9" t="s">
        <v>27</v>
      </c>
    </row>
    <row r="10" spans="1:2" x14ac:dyDescent="0.25">
      <c r="A10" s="1" t="s">
        <v>8</v>
      </c>
      <c r="B10" t="s">
        <v>27</v>
      </c>
    </row>
    <row r="11" spans="1:2" x14ac:dyDescent="0.25">
      <c r="A11" s="1" t="s">
        <v>10</v>
      </c>
    </row>
    <row r="12" spans="1:2" x14ac:dyDescent="0.25">
      <c r="A12" s="1" t="s">
        <v>3</v>
      </c>
    </row>
  </sheetData>
  <pageMargins left="0.7" right="0.7" top="0.75" bottom="0.75" header="0.3" footer="0.3"/>
  <headerFooter>
    <oddFooter>&amp;C_x000D_&amp;1#&amp;"Calibri"&amp;7&amp;K000000 Classification: In-Confidence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70"/>
  <sheetViews>
    <sheetView tabSelected="1" zoomScale="90" zoomScaleNormal="90" workbookViewId="0">
      <pane ySplit="1" topLeftCell="A11" activePane="bottomLeft" state="frozen"/>
      <selection pane="bottomLeft" activeCell="E30" sqref="E30"/>
    </sheetView>
  </sheetViews>
  <sheetFormatPr defaultRowHeight="12.75" x14ac:dyDescent="0.2"/>
  <cols>
    <col min="1" max="1" width="13.28515625" style="1" bestFit="1" customWidth="1"/>
    <col min="2" max="2" width="11.28515625" style="1" customWidth="1"/>
    <col min="3" max="3" width="15.7109375" style="1" customWidth="1"/>
    <col min="4" max="4" width="22.85546875" style="1" bestFit="1" customWidth="1"/>
    <col min="5" max="5" width="11" style="1" bestFit="1" customWidth="1"/>
    <col min="6" max="6" width="13" style="1" bestFit="1" customWidth="1"/>
    <col min="7" max="7" width="8" style="3" bestFit="1" customWidth="1"/>
    <col min="8" max="8" width="9.28515625" style="1" bestFit="1" customWidth="1"/>
    <col min="9" max="9" width="13" style="1" bestFit="1" customWidth="1"/>
    <col min="10" max="10" width="11.42578125" style="1" customWidth="1"/>
    <col min="11" max="12" width="9.28515625" style="1" bestFit="1" customWidth="1"/>
    <col min="13" max="13" width="10.5703125" style="1" bestFit="1" customWidth="1"/>
    <col min="14" max="14" width="42.5703125" style="1" customWidth="1"/>
    <col min="15" max="16384" width="9.140625" style="1"/>
  </cols>
  <sheetData>
    <row r="1" spans="1:14" x14ac:dyDescent="0.2">
      <c r="A1" s="1" t="s">
        <v>11</v>
      </c>
      <c r="B1" s="1" t="s">
        <v>0</v>
      </c>
      <c r="C1" s="1" t="s">
        <v>1</v>
      </c>
      <c r="D1" s="1" t="s">
        <v>15</v>
      </c>
      <c r="E1" s="1" t="s">
        <v>2</v>
      </c>
      <c r="F1" s="1" t="s">
        <v>19</v>
      </c>
      <c r="G1" s="3" t="s">
        <v>42</v>
      </c>
      <c r="H1" s="1" t="s">
        <v>5</v>
      </c>
      <c r="I1" s="1" t="s">
        <v>74</v>
      </c>
      <c r="J1" s="1" t="s">
        <v>75</v>
      </c>
      <c r="K1" s="1" t="s">
        <v>7</v>
      </c>
      <c r="L1" s="1" t="s">
        <v>8</v>
      </c>
      <c r="M1" s="1" t="s">
        <v>10</v>
      </c>
      <c r="N1" s="1" t="s">
        <v>3</v>
      </c>
    </row>
    <row r="2" spans="1:14" x14ac:dyDescent="0.2">
      <c r="A2" s="1" t="s">
        <v>12</v>
      </c>
      <c r="B2" s="1" t="s">
        <v>14</v>
      </c>
      <c r="C2" s="1" t="s">
        <v>21</v>
      </c>
      <c r="D2" s="1" t="s">
        <v>20</v>
      </c>
      <c r="E2" s="2">
        <v>42135</v>
      </c>
      <c r="F2" s="2">
        <v>42147</v>
      </c>
      <c r="G2" s="3">
        <v>1</v>
      </c>
      <c r="I2" s="1">
        <v>2.7544</v>
      </c>
      <c r="J2" s="5">
        <f>I2/G2</f>
        <v>2.7544</v>
      </c>
      <c r="M2" s="1" t="s">
        <v>9</v>
      </c>
      <c r="N2" s="1" t="s">
        <v>4</v>
      </c>
    </row>
    <row r="3" spans="1:14" x14ac:dyDescent="0.2">
      <c r="A3" s="1" t="s">
        <v>12</v>
      </c>
      <c r="B3" s="1" t="s">
        <v>14</v>
      </c>
      <c r="C3" s="1" t="s">
        <v>21</v>
      </c>
      <c r="D3" s="1" t="s">
        <v>20</v>
      </c>
      <c r="E3" s="2">
        <v>42135</v>
      </c>
      <c r="F3" s="2">
        <v>42147</v>
      </c>
      <c r="G3" s="3">
        <v>1</v>
      </c>
      <c r="I3" s="1">
        <v>4.5049999999999999</v>
      </c>
      <c r="J3" s="5">
        <f t="shared" ref="J3:J39" si="0">I3/G3</f>
        <v>4.5049999999999999</v>
      </c>
      <c r="M3" s="1" t="s">
        <v>9</v>
      </c>
      <c r="N3" s="1" t="s">
        <v>4</v>
      </c>
    </row>
    <row r="4" spans="1:14" x14ac:dyDescent="0.2">
      <c r="A4" s="1" t="s">
        <v>12</v>
      </c>
      <c r="B4" s="1" t="s">
        <v>14</v>
      </c>
      <c r="C4" s="1" t="s">
        <v>21</v>
      </c>
      <c r="D4" s="1" t="s">
        <v>20</v>
      </c>
      <c r="E4" s="2">
        <v>42135</v>
      </c>
      <c r="F4" s="2">
        <v>42147</v>
      </c>
      <c r="G4" s="3">
        <v>1</v>
      </c>
      <c r="I4" s="1">
        <v>4.6813000000000002</v>
      </c>
      <c r="J4" s="5">
        <f t="shared" si="0"/>
        <v>4.6813000000000002</v>
      </c>
      <c r="M4" s="1" t="s">
        <v>9</v>
      </c>
      <c r="N4" s="1" t="s">
        <v>4</v>
      </c>
    </row>
    <row r="5" spans="1:14" x14ac:dyDescent="0.2">
      <c r="A5" s="1" t="s">
        <v>12</v>
      </c>
      <c r="B5" s="1" t="s">
        <v>13</v>
      </c>
      <c r="C5" s="1" t="s">
        <v>17</v>
      </c>
      <c r="D5" s="1" t="s">
        <v>16</v>
      </c>
      <c r="E5" s="2">
        <v>42108</v>
      </c>
      <c r="F5" s="2">
        <v>42108</v>
      </c>
      <c r="G5" s="3">
        <v>10</v>
      </c>
      <c r="I5" s="1">
        <v>2.38</v>
      </c>
      <c r="J5" s="5">
        <f t="shared" si="0"/>
        <v>0.23799999999999999</v>
      </c>
      <c r="M5" s="1" t="s">
        <v>9</v>
      </c>
      <c r="N5" s="1" t="s">
        <v>18</v>
      </c>
    </row>
    <row r="6" spans="1:14" x14ac:dyDescent="0.2">
      <c r="A6" s="1" t="s">
        <v>22</v>
      </c>
      <c r="B6" s="1" t="s">
        <v>23</v>
      </c>
      <c r="C6" s="1" t="s">
        <v>54</v>
      </c>
      <c r="D6" s="1" t="s">
        <v>54</v>
      </c>
      <c r="E6" s="2">
        <v>42150</v>
      </c>
      <c r="F6" s="2">
        <v>42150</v>
      </c>
      <c r="G6" s="3">
        <v>11</v>
      </c>
      <c r="H6" s="1">
        <f>(1.773+2.429+2.365+2.343+2.483)/5</f>
        <v>2.2786</v>
      </c>
      <c r="I6" s="1">
        <f>8.328</f>
        <v>8.3279999999999994</v>
      </c>
      <c r="J6" s="5">
        <f t="shared" si="0"/>
        <v>0.75709090909090904</v>
      </c>
      <c r="K6" s="1">
        <f>(1.63+1.62+1.59+1.64+1.51)/5</f>
        <v>1.5979999999999999</v>
      </c>
      <c r="L6" s="1">
        <f>(2.05+2.13+2.01+2.09+1.9)/5</f>
        <v>2.036</v>
      </c>
      <c r="M6" s="1" t="s">
        <v>24</v>
      </c>
      <c r="N6" s="1" t="s">
        <v>33</v>
      </c>
    </row>
    <row r="7" spans="1:14" x14ac:dyDescent="0.2">
      <c r="A7" s="1" t="s">
        <v>22</v>
      </c>
      <c r="B7" s="1" t="s">
        <v>28</v>
      </c>
      <c r="C7" s="1" t="s">
        <v>58</v>
      </c>
      <c r="D7" s="1" t="s">
        <v>58</v>
      </c>
      <c r="E7" s="2">
        <v>42151</v>
      </c>
      <c r="F7" s="2">
        <v>42151</v>
      </c>
      <c r="G7" s="3">
        <v>20</v>
      </c>
      <c r="H7" s="1">
        <f>6.618/20</f>
        <v>0.33090000000000003</v>
      </c>
      <c r="I7" s="1">
        <f>1.814</f>
        <v>1.8140000000000001</v>
      </c>
      <c r="J7" s="5">
        <f t="shared" si="0"/>
        <v>9.0700000000000003E-2</v>
      </c>
      <c r="M7" s="1" t="s">
        <v>9</v>
      </c>
      <c r="N7" s="1" t="s">
        <v>32</v>
      </c>
    </row>
    <row r="8" spans="1:14" x14ac:dyDescent="0.2">
      <c r="A8" s="1" t="s">
        <v>12</v>
      </c>
      <c r="B8" s="1" t="s">
        <v>29</v>
      </c>
      <c r="C8" s="1" t="s">
        <v>59</v>
      </c>
      <c r="D8" s="1" t="s">
        <v>59</v>
      </c>
      <c r="E8" s="2">
        <v>42095</v>
      </c>
      <c r="F8" s="2">
        <v>42101</v>
      </c>
      <c r="G8" s="3">
        <v>1</v>
      </c>
      <c r="H8" s="1">
        <v>800</v>
      </c>
      <c r="J8" s="5">
        <f t="shared" si="0"/>
        <v>0</v>
      </c>
      <c r="M8" s="1" t="s">
        <v>9</v>
      </c>
      <c r="N8" s="1" t="s">
        <v>30</v>
      </c>
    </row>
    <row r="9" spans="1:14" x14ac:dyDescent="0.2">
      <c r="A9" s="1" t="s">
        <v>12</v>
      </c>
      <c r="B9" s="1" t="s">
        <v>29</v>
      </c>
      <c r="C9" s="1" t="s">
        <v>59</v>
      </c>
      <c r="D9" s="1" t="s">
        <v>59</v>
      </c>
      <c r="E9" s="2">
        <v>42095</v>
      </c>
      <c r="F9" s="2">
        <v>42101</v>
      </c>
      <c r="G9" s="3">
        <v>1</v>
      </c>
      <c r="H9" s="1">
        <v>700</v>
      </c>
      <c r="J9" s="5">
        <f t="shared" si="0"/>
        <v>0</v>
      </c>
      <c r="M9" s="1" t="s">
        <v>9</v>
      </c>
      <c r="N9" s="1" t="s">
        <v>30</v>
      </c>
    </row>
    <row r="10" spans="1:14" x14ac:dyDescent="0.2">
      <c r="A10" s="1" t="s">
        <v>12</v>
      </c>
      <c r="B10" s="1" t="s">
        <v>29</v>
      </c>
      <c r="C10" s="1" t="s">
        <v>59</v>
      </c>
      <c r="D10" s="1" t="s">
        <v>59</v>
      </c>
      <c r="E10" s="2">
        <v>42095</v>
      </c>
      <c r="F10" s="2">
        <v>42101</v>
      </c>
      <c r="G10" s="3">
        <v>1</v>
      </c>
      <c r="H10" s="1">
        <v>900</v>
      </c>
      <c r="J10" s="5">
        <f t="shared" si="0"/>
        <v>0</v>
      </c>
      <c r="M10" s="1" t="s">
        <v>9</v>
      </c>
      <c r="N10" s="1" t="s">
        <v>30</v>
      </c>
    </row>
    <row r="11" spans="1:14" x14ac:dyDescent="0.2">
      <c r="A11" s="1" t="s">
        <v>12</v>
      </c>
      <c r="B11" s="1" t="s">
        <v>29</v>
      </c>
      <c r="C11" s="1" t="s">
        <v>59</v>
      </c>
      <c r="D11" s="1" t="s">
        <v>59</v>
      </c>
      <c r="E11" s="2">
        <v>42095</v>
      </c>
      <c r="F11" s="2">
        <v>42101</v>
      </c>
      <c r="G11" s="3">
        <v>1</v>
      </c>
      <c r="H11" s="1">
        <v>800</v>
      </c>
      <c r="J11" s="5">
        <f t="shared" si="0"/>
        <v>0</v>
      </c>
      <c r="M11" s="1" t="s">
        <v>9</v>
      </c>
      <c r="N11" s="1" t="s">
        <v>30</v>
      </c>
    </row>
    <row r="12" spans="1:14" x14ac:dyDescent="0.2">
      <c r="A12" s="1" t="s">
        <v>22</v>
      </c>
      <c r="B12" s="1" t="s">
        <v>31</v>
      </c>
      <c r="C12" s="1" t="s">
        <v>60</v>
      </c>
      <c r="D12" s="1" t="s">
        <v>60</v>
      </c>
      <c r="E12" s="2">
        <v>42152</v>
      </c>
      <c r="F12" s="2">
        <v>42154</v>
      </c>
      <c r="G12" s="3">
        <v>1</v>
      </c>
      <c r="H12" s="1">
        <v>0.4486</v>
      </c>
      <c r="I12" s="1">
        <v>9.8000000000000004E-2</v>
      </c>
      <c r="J12" s="5">
        <f t="shared" si="0"/>
        <v>9.8000000000000004E-2</v>
      </c>
      <c r="K12" s="1">
        <v>7.19</v>
      </c>
      <c r="L12" s="1">
        <v>15.52</v>
      </c>
      <c r="M12" s="1" t="s">
        <v>9</v>
      </c>
    </row>
    <row r="13" spans="1:14" x14ac:dyDescent="0.2">
      <c r="A13" s="1" t="s">
        <v>22</v>
      </c>
      <c r="B13" s="1" t="s">
        <v>31</v>
      </c>
      <c r="C13" s="1" t="s">
        <v>60</v>
      </c>
      <c r="D13" s="1" t="s">
        <v>60</v>
      </c>
      <c r="E13" s="2">
        <v>42152</v>
      </c>
      <c r="F13" s="2">
        <v>42154</v>
      </c>
      <c r="G13" s="3">
        <v>1</v>
      </c>
      <c r="H13" s="1">
        <v>0.5373</v>
      </c>
      <c r="I13" s="1">
        <v>0.11260000000000001</v>
      </c>
      <c r="J13" s="5">
        <f t="shared" si="0"/>
        <v>0.11260000000000001</v>
      </c>
      <c r="K13" s="1">
        <v>7.86</v>
      </c>
      <c r="L13" s="1">
        <v>15.04</v>
      </c>
      <c r="M13" s="1" t="s">
        <v>9</v>
      </c>
    </row>
    <row r="14" spans="1:14" x14ac:dyDescent="0.2">
      <c r="A14" s="1" t="s">
        <v>22</v>
      </c>
      <c r="B14" s="1" t="s">
        <v>31</v>
      </c>
      <c r="C14" s="1" t="s">
        <v>60</v>
      </c>
      <c r="D14" s="1" t="s">
        <v>60</v>
      </c>
      <c r="E14" s="2">
        <v>42152</v>
      </c>
      <c r="F14" s="2">
        <v>42154</v>
      </c>
      <c r="G14" s="3">
        <v>1</v>
      </c>
      <c r="H14" s="1">
        <v>0.4244</v>
      </c>
      <c r="I14" s="1">
        <v>9.3799999999999994E-2</v>
      </c>
      <c r="J14" s="5">
        <f t="shared" si="0"/>
        <v>9.3799999999999994E-2</v>
      </c>
      <c r="K14" s="1">
        <v>7.14</v>
      </c>
      <c r="L14" s="1">
        <v>14.07</v>
      </c>
      <c r="M14" s="1" t="s">
        <v>9</v>
      </c>
    </row>
    <row r="15" spans="1:14" x14ac:dyDescent="0.2">
      <c r="A15" s="1" t="s">
        <v>22</v>
      </c>
      <c r="B15" s="1" t="s">
        <v>31</v>
      </c>
      <c r="C15" s="1" t="s">
        <v>60</v>
      </c>
      <c r="D15" s="1" t="s">
        <v>60</v>
      </c>
      <c r="E15" s="2">
        <v>42152</v>
      </c>
      <c r="F15" s="2">
        <v>42154</v>
      </c>
      <c r="G15" s="3">
        <v>1</v>
      </c>
      <c r="H15" s="1">
        <v>0.4929</v>
      </c>
      <c r="I15" s="1">
        <v>0.1087</v>
      </c>
      <c r="J15" s="5">
        <f t="shared" si="0"/>
        <v>0.1087</v>
      </c>
      <c r="K15" s="1">
        <v>7.71</v>
      </c>
      <c r="L15" s="1">
        <v>15.23</v>
      </c>
      <c r="M15" s="1" t="s">
        <v>9</v>
      </c>
    </row>
    <row r="16" spans="1:14" x14ac:dyDescent="0.2">
      <c r="A16" s="1" t="s">
        <v>22</v>
      </c>
      <c r="B16" s="1" t="s">
        <v>31</v>
      </c>
      <c r="C16" s="1" t="s">
        <v>60</v>
      </c>
      <c r="D16" s="1" t="s">
        <v>60</v>
      </c>
      <c r="E16" s="2">
        <v>42152</v>
      </c>
      <c r="F16" s="2">
        <v>42154</v>
      </c>
      <c r="G16" s="3">
        <v>1</v>
      </c>
      <c r="H16" s="1">
        <v>0.58620000000000005</v>
      </c>
      <c r="I16" s="1">
        <v>0.1212</v>
      </c>
      <c r="J16" s="5">
        <f t="shared" si="0"/>
        <v>0.1212</v>
      </c>
      <c r="K16" s="1">
        <v>7.65</v>
      </c>
      <c r="L16" s="1">
        <v>16.43</v>
      </c>
      <c r="M16" s="1" t="s">
        <v>9</v>
      </c>
    </row>
    <row r="17" spans="1:14" x14ac:dyDescent="0.2">
      <c r="A17" s="1" t="s">
        <v>22</v>
      </c>
      <c r="B17" s="1" t="s">
        <v>31</v>
      </c>
      <c r="C17" s="1" t="s">
        <v>60</v>
      </c>
      <c r="D17" s="1" t="s">
        <v>60</v>
      </c>
      <c r="E17" s="2">
        <v>42152</v>
      </c>
      <c r="F17" s="2">
        <v>42154</v>
      </c>
      <c r="G17" s="3">
        <v>1</v>
      </c>
      <c r="H17" s="1">
        <v>0.4713</v>
      </c>
      <c r="I17" s="1">
        <v>9.8599999999999993E-2</v>
      </c>
      <c r="J17" s="5">
        <f t="shared" si="0"/>
        <v>9.8599999999999993E-2</v>
      </c>
      <c r="K17" s="1">
        <v>7.35</v>
      </c>
      <c r="L17" s="1">
        <v>15.19</v>
      </c>
      <c r="M17" s="1" t="s">
        <v>9</v>
      </c>
    </row>
    <row r="18" spans="1:14" x14ac:dyDescent="0.2">
      <c r="A18" s="1" t="s">
        <v>12</v>
      </c>
      <c r="B18" s="1" t="s">
        <v>14</v>
      </c>
      <c r="C18" s="1" t="s">
        <v>34</v>
      </c>
      <c r="D18" s="1" t="s">
        <v>61</v>
      </c>
      <c r="E18" s="2">
        <v>42154</v>
      </c>
      <c r="F18" s="2">
        <v>42154</v>
      </c>
      <c r="G18" s="3">
        <v>1</v>
      </c>
      <c r="H18" s="1">
        <v>0.43740000000000001</v>
      </c>
      <c r="I18" s="1">
        <v>0.2029</v>
      </c>
      <c r="J18" s="5">
        <f t="shared" si="0"/>
        <v>0.2029</v>
      </c>
      <c r="K18" s="1">
        <v>9.2799999999999994</v>
      </c>
      <c r="L18" s="1">
        <v>8.68</v>
      </c>
      <c r="M18" s="1" t="s">
        <v>24</v>
      </c>
    </row>
    <row r="19" spans="1:14" x14ac:dyDescent="0.2">
      <c r="A19" s="1" t="s">
        <v>12</v>
      </c>
      <c r="B19" s="1" t="s">
        <v>14</v>
      </c>
      <c r="C19" s="1" t="s">
        <v>34</v>
      </c>
      <c r="D19" s="1" t="s">
        <v>61</v>
      </c>
      <c r="E19" s="2">
        <v>42154</v>
      </c>
      <c r="F19" s="2">
        <v>42154</v>
      </c>
      <c r="G19" s="3">
        <v>1</v>
      </c>
      <c r="H19" s="1">
        <v>0.47149999999999997</v>
      </c>
      <c r="I19" s="1">
        <v>0.19159999999999999</v>
      </c>
      <c r="J19" s="5">
        <f t="shared" si="0"/>
        <v>0.19159999999999999</v>
      </c>
      <c r="K19" s="1">
        <v>10.119999999999999</v>
      </c>
      <c r="L19" s="1">
        <v>8.17</v>
      </c>
      <c r="M19" s="1" t="s">
        <v>24</v>
      </c>
    </row>
    <row r="20" spans="1:14" x14ac:dyDescent="0.2">
      <c r="A20" s="1" t="s">
        <v>12</v>
      </c>
      <c r="B20" s="1" t="s">
        <v>14</v>
      </c>
      <c r="C20" s="1" t="s">
        <v>34</v>
      </c>
      <c r="D20" s="1" t="s">
        <v>61</v>
      </c>
      <c r="E20" s="2">
        <v>42154</v>
      </c>
      <c r="F20" s="2">
        <v>42154</v>
      </c>
      <c r="G20" s="3">
        <v>1</v>
      </c>
      <c r="H20" s="1">
        <v>0.49790000000000001</v>
      </c>
      <c r="I20" s="1">
        <v>0.20519999999999999</v>
      </c>
      <c r="J20" s="5">
        <f t="shared" si="0"/>
        <v>0.20519999999999999</v>
      </c>
      <c r="K20" s="1">
        <v>9.73</v>
      </c>
      <c r="L20" s="1">
        <v>7.86</v>
      </c>
      <c r="M20" s="1" t="s">
        <v>24</v>
      </c>
    </row>
    <row r="21" spans="1:14" x14ac:dyDescent="0.2">
      <c r="A21" s="1" t="s">
        <v>22</v>
      </c>
      <c r="B21" s="1" t="s">
        <v>35</v>
      </c>
      <c r="C21" s="1" t="s">
        <v>56</v>
      </c>
      <c r="D21" s="1" t="s">
        <v>56</v>
      </c>
      <c r="E21" s="2">
        <v>42151</v>
      </c>
      <c r="F21" s="2">
        <v>42151</v>
      </c>
      <c r="G21" s="3">
        <v>7</v>
      </c>
      <c r="H21" s="1">
        <f>AVERAGE(0.6157,0.4974,0.8556,0.6096,0.3354,0.5298,0.6127)</f>
        <v>0.57945714285714289</v>
      </c>
      <c r="I21" s="1">
        <f>SUM(0.1513,0.0967,0.1569,0.1508,0.0475,0.1063,0.1487)</f>
        <v>0.85820000000000007</v>
      </c>
      <c r="J21" s="5">
        <f t="shared" si="0"/>
        <v>0.12260000000000001</v>
      </c>
      <c r="K21" s="1">
        <v>9.2516666666666669</v>
      </c>
      <c r="L21" s="1">
        <v>15.122857142857143</v>
      </c>
      <c r="M21" s="1" t="s">
        <v>24</v>
      </c>
    </row>
    <row r="22" spans="1:14" x14ac:dyDescent="0.2">
      <c r="A22" s="1" t="s">
        <v>22</v>
      </c>
      <c r="B22" s="1" t="s">
        <v>38</v>
      </c>
      <c r="C22" s="1" t="s">
        <v>40</v>
      </c>
      <c r="D22" s="1" t="s">
        <v>40</v>
      </c>
      <c r="E22" s="2">
        <v>42165</v>
      </c>
      <c r="F22" s="2">
        <v>42165</v>
      </c>
      <c r="G22" s="3">
        <v>1</v>
      </c>
      <c r="H22" s="1">
        <v>62.0045</v>
      </c>
      <c r="J22" s="5">
        <f t="shared" si="0"/>
        <v>0</v>
      </c>
      <c r="M22" s="1" t="s">
        <v>24</v>
      </c>
    </row>
    <row r="23" spans="1:14" x14ac:dyDescent="0.2">
      <c r="A23" s="8" t="s">
        <v>90</v>
      </c>
      <c r="B23" s="17" t="s">
        <v>145</v>
      </c>
      <c r="C23" s="17" t="s">
        <v>147</v>
      </c>
      <c r="D23" s="17" t="s">
        <v>146</v>
      </c>
      <c r="F23" s="2">
        <v>42397</v>
      </c>
      <c r="G23" s="3">
        <v>1</v>
      </c>
      <c r="I23" s="1">
        <v>1.784</v>
      </c>
      <c r="J23" s="5">
        <f t="shared" si="0"/>
        <v>1.784</v>
      </c>
      <c r="M23" s="1" t="s">
        <v>24</v>
      </c>
      <c r="N23" s="17" t="s">
        <v>150</v>
      </c>
    </row>
    <row r="24" spans="1:14" x14ac:dyDescent="0.2">
      <c r="A24" s="8" t="s">
        <v>90</v>
      </c>
      <c r="B24" s="17" t="s">
        <v>145</v>
      </c>
      <c r="C24" s="17" t="s">
        <v>155</v>
      </c>
      <c r="D24" s="17" t="s">
        <v>154</v>
      </c>
      <c r="F24" s="2">
        <v>42397</v>
      </c>
      <c r="G24" s="1">
        <v>6</v>
      </c>
      <c r="I24" s="1">
        <v>6.5449999999999999</v>
      </c>
      <c r="J24" s="5">
        <f t="shared" si="0"/>
        <v>1.0908333333333333</v>
      </c>
      <c r="M24" s="1" t="s">
        <v>24</v>
      </c>
      <c r="N24" s="17" t="s">
        <v>156</v>
      </c>
    </row>
    <row r="25" spans="1:14" x14ac:dyDescent="0.2">
      <c r="A25" s="8" t="s">
        <v>90</v>
      </c>
      <c r="B25" s="17" t="s">
        <v>145</v>
      </c>
      <c r="C25" s="1">
        <v>2130</v>
      </c>
      <c r="D25" s="17" t="s">
        <v>154</v>
      </c>
      <c r="F25" s="2">
        <v>42397</v>
      </c>
      <c r="G25" s="3">
        <v>3</v>
      </c>
      <c r="I25" s="1">
        <v>4.9370000000000003</v>
      </c>
      <c r="J25" s="5">
        <f t="shared" si="0"/>
        <v>1.6456666666666668</v>
      </c>
      <c r="M25" s="1" t="s">
        <v>24</v>
      </c>
      <c r="N25" s="1">
        <v>-1888</v>
      </c>
    </row>
    <row r="26" spans="1:14" x14ac:dyDescent="0.2">
      <c r="A26" s="8" t="s">
        <v>90</v>
      </c>
      <c r="B26" s="17" t="s">
        <v>145</v>
      </c>
      <c r="C26" s="17" t="s">
        <v>159</v>
      </c>
      <c r="D26" s="17" t="s">
        <v>154</v>
      </c>
      <c r="F26" s="2">
        <v>42397</v>
      </c>
      <c r="G26" s="3">
        <v>2</v>
      </c>
      <c r="I26" s="1">
        <v>15.592000000000001</v>
      </c>
      <c r="J26" s="5">
        <f t="shared" si="0"/>
        <v>7.7960000000000003</v>
      </c>
      <c r="M26" s="1" t="s">
        <v>24</v>
      </c>
      <c r="N26" s="17" t="s">
        <v>160</v>
      </c>
    </row>
    <row r="27" spans="1:14" x14ac:dyDescent="0.2">
      <c r="A27" s="8" t="s">
        <v>90</v>
      </c>
      <c r="B27" s="17" t="s">
        <v>145</v>
      </c>
      <c r="C27" s="17" t="s">
        <v>162</v>
      </c>
      <c r="D27" s="17" t="s">
        <v>161</v>
      </c>
      <c r="F27" s="2">
        <v>42397</v>
      </c>
      <c r="G27" s="3">
        <v>1</v>
      </c>
      <c r="I27" s="1">
        <v>1.028</v>
      </c>
      <c r="J27" s="5">
        <f t="shared" si="0"/>
        <v>1.028</v>
      </c>
      <c r="M27" s="1" t="s">
        <v>24</v>
      </c>
      <c r="N27" s="17" t="s">
        <v>163</v>
      </c>
    </row>
    <row r="28" spans="1:14" x14ac:dyDescent="0.2">
      <c r="A28" s="8" t="s">
        <v>90</v>
      </c>
      <c r="B28" s="17" t="s">
        <v>145</v>
      </c>
      <c r="C28" s="17" t="s">
        <v>164</v>
      </c>
      <c r="D28" s="17" t="s">
        <v>161</v>
      </c>
      <c r="F28" s="2">
        <v>42397</v>
      </c>
      <c r="G28" s="3">
        <v>1</v>
      </c>
      <c r="I28" s="1">
        <v>2.6230000000000002</v>
      </c>
      <c r="J28" s="5">
        <f t="shared" si="0"/>
        <v>2.6230000000000002</v>
      </c>
      <c r="M28" s="1" t="s">
        <v>24</v>
      </c>
      <c r="N28" s="17" t="s">
        <v>165</v>
      </c>
    </row>
    <row r="29" spans="1:14" x14ac:dyDescent="0.2">
      <c r="A29" s="8" t="s">
        <v>90</v>
      </c>
      <c r="B29" s="17" t="s">
        <v>145</v>
      </c>
      <c r="C29" s="17" t="s">
        <v>166</v>
      </c>
      <c r="D29" s="17" t="s">
        <v>161</v>
      </c>
      <c r="E29" s="2">
        <v>26794</v>
      </c>
      <c r="F29" s="2">
        <v>42397</v>
      </c>
      <c r="G29" s="3">
        <v>2</v>
      </c>
      <c r="I29" s="1">
        <v>3.4140000000000001</v>
      </c>
      <c r="J29" s="5">
        <f t="shared" si="0"/>
        <v>1.7070000000000001</v>
      </c>
      <c r="M29" s="1" t="s">
        <v>24</v>
      </c>
    </row>
    <row r="30" spans="1:14" x14ac:dyDescent="0.2">
      <c r="A30" s="8" t="s">
        <v>90</v>
      </c>
      <c r="B30" s="17" t="s">
        <v>145</v>
      </c>
      <c r="C30" s="17" t="s">
        <v>167</v>
      </c>
      <c r="D30" s="17" t="s">
        <v>161</v>
      </c>
      <c r="F30" s="2">
        <v>42397</v>
      </c>
      <c r="G30" s="3">
        <v>7</v>
      </c>
      <c r="I30" s="1">
        <v>7.18</v>
      </c>
      <c r="J30" s="5">
        <f t="shared" si="0"/>
        <v>1.0257142857142856</v>
      </c>
      <c r="M30" s="1" t="s">
        <v>24</v>
      </c>
      <c r="N30" s="17" t="s">
        <v>168</v>
      </c>
    </row>
    <row r="31" spans="1:14" x14ac:dyDescent="0.2">
      <c r="A31" s="8" t="s">
        <v>90</v>
      </c>
      <c r="B31" s="17" t="s">
        <v>145</v>
      </c>
      <c r="C31" s="17" t="s">
        <v>170</v>
      </c>
      <c r="D31" s="17" t="s">
        <v>169</v>
      </c>
      <c r="E31" s="32" t="s">
        <v>411</v>
      </c>
      <c r="F31" s="2">
        <v>42397</v>
      </c>
      <c r="G31" s="3">
        <v>1</v>
      </c>
      <c r="I31" s="1">
        <v>1.84</v>
      </c>
      <c r="J31" s="5">
        <f t="shared" si="0"/>
        <v>1.84</v>
      </c>
      <c r="M31" s="1" t="s">
        <v>24</v>
      </c>
    </row>
    <row r="32" spans="1:14" x14ac:dyDescent="0.2">
      <c r="A32" s="8" t="s">
        <v>90</v>
      </c>
      <c r="B32" s="17" t="s">
        <v>145</v>
      </c>
      <c r="C32" s="17" t="s">
        <v>175</v>
      </c>
      <c r="D32" s="17" t="s">
        <v>174</v>
      </c>
      <c r="F32" s="2">
        <v>42397</v>
      </c>
      <c r="G32" s="1">
        <v>1</v>
      </c>
      <c r="I32" s="1">
        <v>13.824</v>
      </c>
      <c r="J32" s="5">
        <f t="shared" si="0"/>
        <v>13.824</v>
      </c>
      <c r="M32" s="1" t="s">
        <v>24</v>
      </c>
      <c r="N32" s="1">
        <v>1960</v>
      </c>
    </row>
    <row r="33" spans="1:14" x14ac:dyDescent="0.2">
      <c r="A33" s="8" t="s">
        <v>90</v>
      </c>
      <c r="B33" s="17" t="s">
        <v>145</v>
      </c>
      <c r="C33" s="17" t="s">
        <v>178</v>
      </c>
      <c r="D33" s="17" t="s">
        <v>177</v>
      </c>
      <c r="E33" s="2">
        <v>20237</v>
      </c>
      <c r="F33" s="2">
        <v>42397</v>
      </c>
      <c r="G33" s="3">
        <v>5</v>
      </c>
      <c r="I33" s="1">
        <v>2.2810000000000001</v>
      </c>
      <c r="J33" s="5">
        <f t="shared" si="0"/>
        <v>0.45620000000000005</v>
      </c>
      <c r="M33" s="1" t="s">
        <v>24</v>
      </c>
    </row>
    <row r="34" spans="1:14" x14ac:dyDescent="0.2">
      <c r="A34" s="8" t="s">
        <v>90</v>
      </c>
      <c r="B34" s="17" t="s">
        <v>145</v>
      </c>
      <c r="C34" s="21" t="s">
        <v>239</v>
      </c>
      <c r="D34" s="1" t="s">
        <v>240</v>
      </c>
      <c r="F34" s="2">
        <v>42418</v>
      </c>
      <c r="G34" s="3">
        <v>2</v>
      </c>
      <c r="I34" s="1">
        <v>0.72199999999999998</v>
      </c>
      <c r="J34" s="5">
        <f t="shared" si="0"/>
        <v>0.36099999999999999</v>
      </c>
      <c r="M34" s="1" t="s">
        <v>24</v>
      </c>
    </row>
    <row r="35" spans="1:14" x14ac:dyDescent="0.2">
      <c r="A35" s="8" t="s">
        <v>90</v>
      </c>
      <c r="B35" s="17" t="s">
        <v>145</v>
      </c>
      <c r="C35" s="21" t="s">
        <v>241</v>
      </c>
      <c r="D35" s="1" t="s">
        <v>240</v>
      </c>
      <c r="F35" s="2">
        <v>42418</v>
      </c>
      <c r="G35" s="3">
        <v>8</v>
      </c>
      <c r="I35" s="1">
        <v>3.694</v>
      </c>
      <c r="J35" s="5">
        <f t="shared" si="0"/>
        <v>0.46174999999999999</v>
      </c>
      <c r="M35" s="1" t="s">
        <v>24</v>
      </c>
    </row>
    <row r="36" spans="1:14" x14ac:dyDescent="0.2">
      <c r="A36" s="8" t="s">
        <v>90</v>
      </c>
      <c r="B36" s="17" t="s">
        <v>145</v>
      </c>
      <c r="C36" s="21" t="s">
        <v>242</v>
      </c>
      <c r="D36" s="1" t="s">
        <v>240</v>
      </c>
      <c r="F36" s="2">
        <v>42418</v>
      </c>
      <c r="G36" s="3">
        <v>7</v>
      </c>
      <c r="I36" s="1">
        <v>4.6100000000000003</v>
      </c>
      <c r="J36" s="5">
        <f t="shared" si="0"/>
        <v>0.65857142857142859</v>
      </c>
      <c r="M36" s="1" t="s">
        <v>24</v>
      </c>
    </row>
    <row r="37" spans="1:14" x14ac:dyDescent="0.2">
      <c r="A37" s="1" t="s">
        <v>12</v>
      </c>
      <c r="B37" s="22" t="s">
        <v>272</v>
      </c>
      <c r="C37" s="22" t="s">
        <v>273</v>
      </c>
      <c r="D37" s="22" t="s">
        <v>273</v>
      </c>
      <c r="E37" s="2">
        <v>42403</v>
      </c>
      <c r="F37" s="2">
        <v>42420</v>
      </c>
      <c r="G37" s="3">
        <v>1</v>
      </c>
      <c r="I37" s="1">
        <v>0.377</v>
      </c>
      <c r="J37" s="5">
        <f t="shared" si="0"/>
        <v>0.377</v>
      </c>
      <c r="M37" s="1" t="s">
        <v>24</v>
      </c>
      <c r="N37" s="1" t="s">
        <v>30</v>
      </c>
    </row>
    <row r="38" spans="1:14" x14ac:dyDescent="0.2">
      <c r="A38" s="1" t="s">
        <v>12</v>
      </c>
      <c r="B38" s="22" t="s">
        <v>277</v>
      </c>
      <c r="C38" s="22" t="s">
        <v>282</v>
      </c>
      <c r="D38" s="22" t="s">
        <v>282</v>
      </c>
      <c r="E38" s="2">
        <v>42403</v>
      </c>
      <c r="F38" s="2">
        <v>42420</v>
      </c>
      <c r="G38" s="3">
        <v>9</v>
      </c>
      <c r="I38" s="1">
        <v>0.80900000000000005</v>
      </c>
      <c r="J38" s="5">
        <f t="shared" si="0"/>
        <v>8.9888888888888893E-2</v>
      </c>
      <c r="M38" s="1" t="s">
        <v>24</v>
      </c>
      <c r="N38" s="1" t="s">
        <v>30</v>
      </c>
    </row>
    <row r="39" spans="1:14" x14ac:dyDescent="0.2">
      <c r="A39" s="1" t="s">
        <v>12</v>
      </c>
      <c r="B39" s="22" t="s">
        <v>272</v>
      </c>
      <c r="C39" s="22" t="s">
        <v>283</v>
      </c>
      <c r="D39" s="22" t="s">
        <v>284</v>
      </c>
      <c r="E39" s="2">
        <v>42403</v>
      </c>
      <c r="F39" s="2">
        <v>42420</v>
      </c>
      <c r="G39" s="3">
        <v>1</v>
      </c>
      <c r="I39" s="1">
        <v>0.33500000000000002</v>
      </c>
      <c r="J39" s="5">
        <f t="shared" si="0"/>
        <v>0.33500000000000002</v>
      </c>
      <c r="M39" s="1" t="s">
        <v>24</v>
      </c>
      <c r="N39" s="1" t="s">
        <v>30</v>
      </c>
    </row>
    <row r="40" spans="1:14" x14ac:dyDescent="0.2">
      <c r="J40" s="5"/>
    </row>
    <row r="41" spans="1:14" x14ac:dyDescent="0.2">
      <c r="J41" s="5"/>
    </row>
    <row r="42" spans="1:14" x14ac:dyDescent="0.2">
      <c r="J42" s="5"/>
    </row>
    <row r="43" spans="1:14" x14ac:dyDescent="0.2">
      <c r="J43" s="5"/>
    </row>
    <row r="44" spans="1:14" x14ac:dyDescent="0.2">
      <c r="J44" s="5"/>
    </row>
    <row r="45" spans="1:14" x14ac:dyDescent="0.2">
      <c r="J45" s="5"/>
    </row>
    <row r="46" spans="1:14" x14ac:dyDescent="0.2">
      <c r="J46" s="5"/>
    </row>
    <row r="47" spans="1:14" x14ac:dyDescent="0.2">
      <c r="J47" s="5"/>
    </row>
    <row r="48" spans="1:14" x14ac:dyDescent="0.2">
      <c r="J48" s="5"/>
    </row>
    <row r="49" spans="10:10" x14ac:dyDescent="0.2">
      <c r="J49" s="5"/>
    </row>
    <row r="50" spans="10:10" x14ac:dyDescent="0.2">
      <c r="J50" s="5"/>
    </row>
    <row r="51" spans="10:10" x14ac:dyDescent="0.2">
      <c r="J51" s="5"/>
    </row>
    <row r="52" spans="10:10" x14ac:dyDescent="0.2">
      <c r="J52" s="5"/>
    </row>
    <row r="53" spans="10:10" x14ac:dyDescent="0.2">
      <c r="J53" s="5"/>
    </row>
    <row r="54" spans="10:10" x14ac:dyDescent="0.2">
      <c r="J54" s="5"/>
    </row>
    <row r="55" spans="10:10" x14ac:dyDescent="0.2">
      <c r="J55" s="5"/>
    </row>
    <row r="56" spans="10:10" x14ac:dyDescent="0.2">
      <c r="J56" s="5"/>
    </row>
    <row r="57" spans="10:10" x14ac:dyDescent="0.2">
      <c r="J57" s="5"/>
    </row>
    <row r="58" spans="10:10" x14ac:dyDescent="0.2">
      <c r="J58" s="5"/>
    </row>
    <row r="59" spans="10:10" x14ac:dyDescent="0.2">
      <c r="J59" s="5"/>
    </row>
    <row r="60" spans="10:10" x14ac:dyDescent="0.2">
      <c r="J60" s="5"/>
    </row>
    <row r="61" spans="10:10" x14ac:dyDescent="0.2">
      <c r="J61" s="5"/>
    </row>
    <row r="62" spans="10:10" x14ac:dyDescent="0.2">
      <c r="J62" s="5"/>
    </row>
    <row r="63" spans="10:10" x14ac:dyDescent="0.2">
      <c r="J63" s="5"/>
    </row>
    <row r="64" spans="10:10" x14ac:dyDescent="0.2">
      <c r="J64" s="5"/>
    </row>
    <row r="65" spans="10:10" x14ac:dyDescent="0.2">
      <c r="J65" s="5"/>
    </row>
    <row r="66" spans="10:10" x14ac:dyDescent="0.2">
      <c r="J66" s="5"/>
    </row>
    <row r="67" spans="10:10" x14ac:dyDescent="0.2">
      <c r="J67" s="5"/>
    </row>
    <row r="68" spans="10:10" x14ac:dyDescent="0.2">
      <c r="J68" s="5"/>
    </row>
    <row r="69" spans="10:10" x14ac:dyDescent="0.2">
      <c r="J69" s="5"/>
    </row>
    <row r="70" spans="10:10" x14ac:dyDescent="0.2">
      <c r="J70" s="5"/>
    </row>
  </sheetData>
  <pageMargins left="0.7" right="0.7" top="0.75" bottom="0.75" header="0.3" footer="0.3"/>
  <pageSetup orientation="portrait" r:id="rId1"/>
  <headerFooter>
    <oddFooter>&amp;C_x000D_&amp;1#&amp;"Calibri"&amp;7&amp;K000000 Classification: In-Confidence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91"/>
  <sheetViews>
    <sheetView zoomScale="90" zoomScaleNormal="90" workbookViewId="0">
      <pane ySplit="1" topLeftCell="A2" activePane="bottomLeft" state="frozen"/>
      <selection pane="bottomLeft" activeCell="F12" sqref="F12"/>
    </sheetView>
  </sheetViews>
  <sheetFormatPr defaultRowHeight="12.75" x14ac:dyDescent="0.2"/>
  <cols>
    <col min="1" max="1" width="12.7109375" style="1" bestFit="1" customWidth="1"/>
    <col min="2" max="2" width="12" style="1" bestFit="1" customWidth="1"/>
    <col min="3" max="4" width="27.140625" style="1" bestFit="1" customWidth="1"/>
    <col min="5" max="5" width="11" style="1" bestFit="1" customWidth="1"/>
    <col min="6" max="6" width="12.85546875" style="1" bestFit="1" customWidth="1"/>
    <col min="7" max="7" width="8.140625" style="1" bestFit="1" customWidth="1"/>
    <col min="8" max="8" width="9.140625" style="1" hidden="1" customWidth="1"/>
    <col min="9" max="9" width="13" style="1" bestFit="1" customWidth="1"/>
    <col min="10" max="10" width="11.7109375" style="1" customWidth="1"/>
    <col min="11" max="11" width="6" style="1" hidden="1" customWidth="1"/>
    <col min="12" max="12" width="7.140625" style="1" hidden="1" customWidth="1"/>
    <col min="13" max="13" width="6.28515625" style="1" bestFit="1" customWidth="1"/>
    <col min="14" max="14" width="46.28515625" style="1" bestFit="1" customWidth="1"/>
    <col min="15" max="16384" width="9.140625" style="1"/>
  </cols>
  <sheetData>
    <row r="1" spans="1:14" x14ac:dyDescent="0.2">
      <c r="A1" s="1" t="s">
        <v>11</v>
      </c>
      <c r="B1" s="1" t="s">
        <v>0</v>
      </c>
      <c r="C1" s="1" t="s">
        <v>1</v>
      </c>
      <c r="D1" s="1" t="s">
        <v>15</v>
      </c>
      <c r="E1" s="1" t="s">
        <v>2</v>
      </c>
      <c r="F1" s="1" t="s">
        <v>19</v>
      </c>
      <c r="G1" s="3" t="s">
        <v>42</v>
      </c>
      <c r="H1" s="1" t="s">
        <v>5</v>
      </c>
      <c r="I1" s="1" t="s">
        <v>74</v>
      </c>
      <c r="J1" s="1" t="s">
        <v>75</v>
      </c>
      <c r="K1" s="1" t="s">
        <v>7</v>
      </c>
      <c r="L1" s="1" t="s">
        <v>8</v>
      </c>
      <c r="M1" s="1" t="s">
        <v>10</v>
      </c>
      <c r="N1" s="1" t="s">
        <v>3</v>
      </c>
    </row>
    <row r="2" spans="1:14" x14ac:dyDescent="0.2">
      <c r="A2" s="1" t="s">
        <v>22</v>
      </c>
      <c r="B2" s="1" t="s">
        <v>23</v>
      </c>
      <c r="C2" s="1" t="s">
        <v>54</v>
      </c>
      <c r="D2" s="1" t="s">
        <v>54</v>
      </c>
      <c r="E2" s="2">
        <v>42150</v>
      </c>
      <c r="F2" s="2">
        <v>42150</v>
      </c>
      <c r="G2" s="3">
        <v>6</v>
      </c>
      <c r="I2" s="1">
        <v>1.262</v>
      </c>
      <c r="J2" s="5">
        <f t="shared" ref="J2:J30" si="0">I2/G2</f>
        <v>0.21033333333333334</v>
      </c>
      <c r="M2" s="1" t="s">
        <v>24</v>
      </c>
      <c r="N2" s="1" t="s">
        <v>25</v>
      </c>
    </row>
    <row r="3" spans="1:14" x14ac:dyDescent="0.2">
      <c r="A3" s="1" t="s">
        <v>12</v>
      </c>
      <c r="B3" s="1" t="s">
        <v>14</v>
      </c>
      <c r="C3" s="1" t="s">
        <v>34</v>
      </c>
      <c r="D3" s="1" t="s">
        <v>55</v>
      </c>
      <c r="E3" s="2">
        <v>42154</v>
      </c>
      <c r="F3" s="2">
        <v>42154</v>
      </c>
      <c r="G3" s="3">
        <v>1</v>
      </c>
      <c r="I3" s="1">
        <v>7.8E-2</v>
      </c>
      <c r="J3" s="5">
        <f t="shared" si="0"/>
        <v>7.8E-2</v>
      </c>
      <c r="M3" s="1" t="s">
        <v>24</v>
      </c>
    </row>
    <row r="4" spans="1:14" x14ac:dyDescent="0.2">
      <c r="A4" s="1" t="s">
        <v>12</v>
      </c>
      <c r="B4" s="1" t="s">
        <v>14</v>
      </c>
      <c r="C4" s="1" t="s">
        <v>34</v>
      </c>
      <c r="D4" s="1" t="s">
        <v>55</v>
      </c>
      <c r="E4" s="2">
        <v>42154</v>
      </c>
      <c r="F4" s="2">
        <v>42154</v>
      </c>
      <c r="G4" s="3">
        <v>1</v>
      </c>
      <c r="I4" s="1">
        <v>6.3899999999999998E-2</v>
      </c>
      <c r="J4" s="5">
        <f t="shared" si="0"/>
        <v>6.3899999999999998E-2</v>
      </c>
      <c r="M4" s="1" t="s">
        <v>24</v>
      </c>
    </row>
    <row r="5" spans="1:14" x14ac:dyDescent="0.2">
      <c r="A5" s="1" t="s">
        <v>12</v>
      </c>
      <c r="B5" s="1" t="s">
        <v>14</v>
      </c>
      <c r="C5" s="1" t="s">
        <v>34</v>
      </c>
      <c r="D5" s="1" t="s">
        <v>55</v>
      </c>
      <c r="E5" s="2">
        <v>42154</v>
      </c>
      <c r="F5" s="2">
        <v>42154</v>
      </c>
      <c r="G5" s="3">
        <v>1</v>
      </c>
      <c r="I5" s="1">
        <v>7.5800000000000006E-2</v>
      </c>
      <c r="J5" s="5">
        <f t="shared" si="0"/>
        <v>7.5800000000000006E-2</v>
      </c>
      <c r="M5" s="1" t="s">
        <v>24</v>
      </c>
    </row>
    <row r="6" spans="1:14" x14ac:dyDescent="0.2">
      <c r="A6" s="1" t="s">
        <v>22</v>
      </c>
      <c r="B6" s="1" t="s">
        <v>35</v>
      </c>
      <c r="C6" s="1" t="s">
        <v>56</v>
      </c>
      <c r="D6" s="24" t="s">
        <v>341</v>
      </c>
      <c r="E6" s="2">
        <v>42151</v>
      </c>
      <c r="F6" s="2">
        <v>42151</v>
      </c>
      <c r="G6" s="3">
        <v>8</v>
      </c>
      <c r="I6" s="1">
        <v>0.1226</v>
      </c>
      <c r="J6" s="5">
        <f t="shared" si="0"/>
        <v>1.5325E-2</v>
      </c>
      <c r="M6" s="1" t="s">
        <v>24</v>
      </c>
    </row>
    <row r="7" spans="1:14" x14ac:dyDescent="0.2">
      <c r="A7" s="1" t="s">
        <v>22</v>
      </c>
      <c r="B7" s="1" t="s">
        <v>37</v>
      </c>
      <c r="C7" s="1" t="s">
        <v>36</v>
      </c>
      <c r="D7" s="1" t="s">
        <v>36</v>
      </c>
      <c r="E7" s="2">
        <v>42160</v>
      </c>
      <c r="F7" s="2">
        <v>42164</v>
      </c>
      <c r="G7" s="3">
        <v>1</v>
      </c>
      <c r="H7" s="1">
        <v>0.318</v>
      </c>
      <c r="I7" s="1">
        <v>0.18</v>
      </c>
      <c r="J7" s="5">
        <f t="shared" si="0"/>
        <v>0.18</v>
      </c>
      <c r="M7" s="1" t="s">
        <v>24</v>
      </c>
    </row>
    <row r="8" spans="1:14" x14ac:dyDescent="0.2">
      <c r="A8" s="1" t="s">
        <v>22</v>
      </c>
      <c r="B8" s="1" t="s">
        <v>37</v>
      </c>
      <c r="C8" s="1" t="s">
        <v>36</v>
      </c>
      <c r="D8" s="1" t="s">
        <v>36</v>
      </c>
      <c r="E8" s="2">
        <v>42160</v>
      </c>
      <c r="F8" s="2">
        <v>42164</v>
      </c>
      <c r="G8" s="3">
        <v>1</v>
      </c>
      <c r="H8" s="1">
        <v>0.27800000000000002</v>
      </c>
      <c r="I8" s="1">
        <v>0.14699999999999999</v>
      </c>
      <c r="J8" s="5">
        <f t="shared" si="0"/>
        <v>0.14699999999999999</v>
      </c>
      <c r="M8" s="1" t="s">
        <v>24</v>
      </c>
    </row>
    <row r="9" spans="1:14" x14ac:dyDescent="0.2">
      <c r="A9" s="1" t="s">
        <v>22</v>
      </c>
      <c r="B9" s="1" t="s">
        <v>38</v>
      </c>
      <c r="C9" s="1" t="s">
        <v>39</v>
      </c>
      <c r="D9" s="1" t="s">
        <v>57</v>
      </c>
      <c r="E9" s="2">
        <v>42160</v>
      </c>
      <c r="F9" s="2">
        <v>42164</v>
      </c>
      <c r="G9" s="3">
        <v>61</v>
      </c>
      <c r="H9" s="4">
        <f>0.361/61</f>
        <v>5.9180327868852455E-3</v>
      </c>
      <c r="I9" s="1">
        <v>0.32100000000000001</v>
      </c>
      <c r="J9" s="5">
        <f t="shared" si="0"/>
        <v>5.2622950819672136E-3</v>
      </c>
      <c r="M9" s="1" t="s">
        <v>24</v>
      </c>
    </row>
    <row r="10" spans="1:14" x14ac:dyDescent="0.2">
      <c r="A10" s="1" t="s">
        <v>22</v>
      </c>
      <c r="B10" s="1" t="s">
        <v>38</v>
      </c>
      <c r="C10" s="1" t="s">
        <v>40</v>
      </c>
      <c r="D10" s="1" t="s">
        <v>40</v>
      </c>
      <c r="E10" s="2">
        <v>42165</v>
      </c>
      <c r="F10" s="2">
        <v>42165</v>
      </c>
      <c r="G10" s="3">
        <v>1</v>
      </c>
      <c r="I10" s="1">
        <v>26.5184</v>
      </c>
      <c r="J10" s="5">
        <f t="shared" si="0"/>
        <v>26.5184</v>
      </c>
      <c r="M10" s="1" t="s">
        <v>24</v>
      </c>
      <c r="N10" s="1" t="s">
        <v>30</v>
      </c>
    </row>
    <row r="11" spans="1:14" x14ac:dyDescent="0.2">
      <c r="A11" s="1" t="s">
        <v>22</v>
      </c>
      <c r="B11" s="1" t="s">
        <v>38</v>
      </c>
      <c r="C11" s="1" t="s">
        <v>40</v>
      </c>
      <c r="D11" s="1" t="s">
        <v>40</v>
      </c>
      <c r="E11" s="2">
        <v>42166</v>
      </c>
      <c r="F11" s="2">
        <v>42166</v>
      </c>
      <c r="G11" s="3">
        <v>1</v>
      </c>
      <c r="H11" s="1">
        <v>24.027000000000001</v>
      </c>
      <c r="I11" s="1">
        <v>13.808999999999999</v>
      </c>
      <c r="J11" s="5">
        <f t="shared" si="0"/>
        <v>13.808999999999999</v>
      </c>
      <c r="M11" s="1" t="s">
        <v>24</v>
      </c>
      <c r="N11" s="1" t="s">
        <v>30</v>
      </c>
    </row>
    <row r="12" spans="1:14" x14ac:dyDescent="0.2">
      <c r="A12" s="1" t="s">
        <v>22</v>
      </c>
      <c r="B12" s="1" t="s">
        <v>38</v>
      </c>
      <c r="C12" s="1" t="s">
        <v>40</v>
      </c>
      <c r="D12" s="1" t="s">
        <v>40</v>
      </c>
      <c r="E12" s="2">
        <v>42166</v>
      </c>
      <c r="F12" s="2">
        <v>42166</v>
      </c>
      <c r="G12" s="3">
        <v>1</v>
      </c>
      <c r="H12" s="1">
        <v>40.624000000000002</v>
      </c>
      <c r="I12" s="1">
        <v>22.692</v>
      </c>
      <c r="J12" s="5">
        <f t="shared" si="0"/>
        <v>22.692</v>
      </c>
      <c r="M12" s="1" t="s">
        <v>24</v>
      </c>
      <c r="N12" s="1" t="s">
        <v>30</v>
      </c>
    </row>
    <row r="13" spans="1:14" x14ac:dyDescent="0.2">
      <c r="A13" s="1" t="s">
        <v>22</v>
      </c>
      <c r="B13" s="1" t="s">
        <v>41</v>
      </c>
      <c r="C13" s="1" t="s">
        <v>36</v>
      </c>
      <c r="D13" s="1" t="s">
        <v>36</v>
      </c>
      <c r="E13" s="2">
        <v>42163</v>
      </c>
      <c r="F13" s="2">
        <v>42167</v>
      </c>
      <c r="G13" s="3">
        <v>1</v>
      </c>
      <c r="I13" s="1">
        <v>0.158</v>
      </c>
      <c r="J13" s="5">
        <f t="shared" si="0"/>
        <v>0.158</v>
      </c>
      <c r="M13" s="1" t="s">
        <v>24</v>
      </c>
    </row>
    <row r="14" spans="1:14" x14ac:dyDescent="0.2">
      <c r="A14" s="1" t="s">
        <v>22</v>
      </c>
      <c r="B14" s="1" t="s">
        <v>43</v>
      </c>
      <c r="C14" s="1" t="s">
        <v>36</v>
      </c>
      <c r="D14" s="1" t="s">
        <v>36</v>
      </c>
      <c r="E14" s="2">
        <v>42165</v>
      </c>
      <c r="F14" s="2">
        <v>42168</v>
      </c>
      <c r="G14" s="3">
        <v>1</v>
      </c>
      <c r="I14" s="1">
        <v>0.17199999999999999</v>
      </c>
      <c r="J14" s="5">
        <f t="shared" si="0"/>
        <v>0.17199999999999999</v>
      </c>
      <c r="M14" s="1" t="s">
        <v>24</v>
      </c>
    </row>
    <row r="15" spans="1:14" x14ac:dyDescent="0.2">
      <c r="A15" s="1" t="s">
        <v>22</v>
      </c>
      <c r="B15" s="1" t="s">
        <v>38</v>
      </c>
      <c r="C15" s="1" t="s">
        <v>44</v>
      </c>
      <c r="D15" s="1" t="s">
        <v>44</v>
      </c>
      <c r="E15" s="2">
        <v>42164</v>
      </c>
      <c r="F15" s="2">
        <v>42168</v>
      </c>
      <c r="G15" s="3">
        <v>1</v>
      </c>
      <c r="I15" s="1">
        <v>0.20399999999999999</v>
      </c>
      <c r="J15" s="5">
        <f t="shared" si="0"/>
        <v>0.20399999999999999</v>
      </c>
      <c r="M15" s="1" t="s">
        <v>24</v>
      </c>
    </row>
    <row r="16" spans="1:14" x14ac:dyDescent="0.2">
      <c r="A16" s="1" t="s">
        <v>22</v>
      </c>
      <c r="B16" s="1" t="s">
        <v>38</v>
      </c>
      <c r="C16" s="1" t="s">
        <v>44</v>
      </c>
      <c r="D16" s="1" t="s">
        <v>44</v>
      </c>
      <c r="E16" s="2">
        <v>42164</v>
      </c>
      <c r="F16" s="2">
        <v>42168</v>
      </c>
      <c r="G16" s="3">
        <v>1</v>
      </c>
      <c r="I16" s="1">
        <v>0.14399999999999999</v>
      </c>
      <c r="J16" s="5">
        <f t="shared" si="0"/>
        <v>0.14399999999999999</v>
      </c>
      <c r="M16" s="1" t="s">
        <v>24</v>
      </c>
    </row>
    <row r="17" spans="1:14" x14ac:dyDescent="0.2">
      <c r="A17" s="1" t="s">
        <v>22</v>
      </c>
      <c r="B17" s="1" t="s">
        <v>38</v>
      </c>
      <c r="C17" s="1" t="s">
        <v>44</v>
      </c>
      <c r="D17" s="1" t="s">
        <v>44</v>
      </c>
      <c r="E17" s="2">
        <v>42164</v>
      </c>
      <c r="F17" s="2">
        <v>42168</v>
      </c>
      <c r="G17" s="3">
        <v>1</v>
      </c>
      <c r="I17" s="1">
        <v>0.18099999999999999</v>
      </c>
      <c r="J17" s="5">
        <f t="shared" si="0"/>
        <v>0.18099999999999999</v>
      </c>
      <c r="M17" s="1" t="s">
        <v>24</v>
      </c>
    </row>
    <row r="18" spans="1:14" x14ac:dyDescent="0.2">
      <c r="A18" s="1" t="s">
        <v>22</v>
      </c>
      <c r="B18" s="1" t="s">
        <v>38</v>
      </c>
      <c r="C18" s="1" t="s">
        <v>44</v>
      </c>
      <c r="D18" s="1" t="s">
        <v>44</v>
      </c>
      <c r="E18" s="2">
        <v>42164</v>
      </c>
      <c r="F18" s="2">
        <v>42168</v>
      </c>
      <c r="G18" s="3">
        <v>1</v>
      </c>
      <c r="I18" s="1">
        <v>0.152</v>
      </c>
      <c r="J18" s="5">
        <f t="shared" si="0"/>
        <v>0.152</v>
      </c>
      <c r="M18" s="1" t="s">
        <v>24</v>
      </c>
    </row>
    <row r="19" spans="1:14" x14ac:dyDescent="0.2">
      <c r="A19" s="1" t="s">
        <v>12</v>
      </c>
      <c r="B19" s="1" t="s">
        <v>45</v>
      </c>
      <c r="C19" s="1" t="s">
        <v>46</v>
      </c>
      <c r="D19" s="1" t="s">
        <v>46</v>
      </c>
      <c r="E19" s="2">
        <v>42168</v>
      </c>
      <c r="F19" s="2">
        <v>42174</v>
      </c>
      <c r="G19" s="1">
        <v>5</v>
      </c>
      <c r="I19" s="1">
        <v>0.28499999999999998</v>
      </c>
      <c r="J19" s="5">
        <f t="shared" si="0"/>
        <v>5.6999999999999995E-2</v>
      </c>
      <c r="M19" s="1" t="s">
        <v>49</v>
      </c>
      <c r="N19" s="1" t="s">
        <v>30</v>
      </c>
    </row>
    <row r="20" spans="1:14" x14ac:dyDescent="0.2">
      <c r="A20" s="1" t="s">
        <v>12</v>
      </c>
      <c r="B20" s="1" t="s">
        <v>47</v>
      </c>
      <c r="C20" s="1" t="s">
        <v>48</v>
      </c>
      <c r="D20" s="1" t="s">
        <v>48</v>
      </c>
      <c r="E20" s="2">
        <v>42170</v>
      </c>
      <c r="F20" s="2">
        <v>42174</v>
      </c>
      <c r="G20" s="1">
        <v>10</v>
      </c>
      <c r="I20" s="1">
        <v>3.5830000000000002</v>
      </c>
      <c r="J20" s="5">
        <f t="shared" si="0"/>
        <v>0.35830000000000001</v>
      </c>
      <c r="M20" s="1" t="s">
        <v>24</v>
      </c>
    </row>
    <row r="21" spans="1:14" x14ac:dyDescent="0.2">
      <c r="A21" s="1" t="s">
        <v>22</v>
      </c>
      <c r="B21" s="1" t="s">
        <v>50</v>
      </c>
      <c r="C21" s="1" t="s">
        <v>36</v>
      </c>
      <c r="D21" s="1" t="s">
        <v>36</v>
      </c>
      <c r="G21" s="1">
        <v>1</v>
      </c>
      <c r="I21" s="1">
        <v>0.17100000000000001</v>
      </c>
      <c r="J21" s="5">
        <f t="shared" si="0"/>
        <v>0.17100000000000001</v>
      </c>
      <c r="M21" s="1" t="s">
        <v>24</v>
      </c>
    </row>
    <row r="22" spans="1:14" x14ac:dyDescent="0.2">
      <c r="A22" s="1" t="s">
        <v>12</v>
      </c>
      <c r="B22" s="1" t="s">
        <v>45</v>
      </c>
      <c r="C22" s="1" t="s">
        <v>51</v>
      </c>
      <c r="D22" s="1" t="s">
        <v>51</v>
      </c>
      <c r="E22" s="2">
        <v>42184</v>
      </c>
      <c r="F22" s="2">
        <v>42184</v>
      </c>
      <c r="G22" s="1">
        <v>5</v>
      </c>
      <c r="I22" s="1">
        <v>0.129</v>
      </c>
      <c r="J22" s="5">
        <f t="shared" si="0"/>
        <v>2.58E-2</v>
      </c>
      <c r="M22" s="1" t="s">
        <v>24</v>
      </c>
    </row>
    <row r="23" spans="1:14" x14ac:dyDescent="0.2">
      <c r="A23" s="1" t="s">
        <v>12</v>
      </c>
      <c r="B23" s="1" t="s">
        <v>52</v>
      </c>
      <c r="C23" s="1" t="s">
        <v>53</v>
      </c>
      <c r="D23" s="1" t="s">
        <v>53</v>
      </c>
      <c r="E23" s="2">
        <v>42175</v>
      </c>
      <c r="F23" s="2">
        <v>42175</v>
      </c>
      <c r="G23" s="1">
        <v>18</v>
      </c>
      <c r="I23" s="1">
        <v>1.6234999999999999</v>
      </c>
      <c r="J23" s="5">
        <f t="shared" si="0"/>
        <v>9.0194444444444438E-2</v>
      </c>
      <c r="M23" s="1" t="s">
        <v>24</v>
      </c>
    </row>
    <row r="24" spans="1:14" x14ac:dyDescent="0.2">
      <c r="A24" s="1" t="s">
        <v>22</v>
      </c>
      <c r="B24" s="1" t="s">
        <v>22</v>
      </c>
      <c r="C24" s="1" t="s">
        <v>54</v>
      </c>
      <c r="D24" s="1" t="s">
        <v>54</v>
      </c>
      <c r="G24" s="1">
        <v>1</v>
      </c>
      <c r="I24" s="1">
        <v>0.67200000000000004</v>
      </c>
      <c r="J24" s="5">
        <f t="shared" si="0"/>
        <v>0.67200000000000004</v>
      </c>
      <c r="M24" s="1" t="s">
        <v>24</v>
      </c>
    </row>
    <row r="25" spans="1:14" x14ac:dyDescent="0.2">
      <c r="A25" s="1" t="s">
        <v>12</v>
      </c>
      <c r="B25" s="1" t="s">
        <v>47</v>
      </c>
      <c r="C25" s="1" t="s">
        <v>62</v>
      </c>
      <c r="D25" s="1" t="s">
        <v>62</v>
      </c>
      <c r="G25" s="1">
        <v>10</v>
      </c>
      <c r="I25" s="1">
        <v>0.14899999999999999</v>
      </c>
      <c r="J25" s="5">
        <f t="shared" si="0"/>
        <v>1.49E-2</v>
      </c>
      <c r="M25" s="1" t="s">
        <v>24</v>
      </c>
    </row>
    <row r="26" spans="1:14" x14ac:dyDescent="0.2">
      <c r="A26" s="1" t="s">
        <v>12</v>
      </c>
      <c r="B26" s="1" t="s">
        <v>47</v>
      </c>
      <c r="C26" s="1" t="s">
        <v>62</v>
      </c>
      <c r="D26" s="1" t="s">
        <v>62</v>
      </c>
      <c r="G26" s="1">
        <v>10</v>
      </c>
      <c r="I26" s="1">
        <v>0.161</v>
      </c>
      <c r="J26" s="5">
        <f t="shared" si="0"/>
        <v>1.61E-2</v>
      </c>
      <c r="M26" s="1" t="s">
        <v>24</v>
      </c>
    </row>
    <row r="27" spans="1:14" x14ac:dyDescent="0.2">
      <c r="A27" s="1" t="s">
        <v>12</v>
      </c>
      <c r="B27" s="1" t="s">
        <v>47</v>
      </c>
      <c r="C27" s="1" t="s">
        <v>62</v>
      </c>
      <c r="D27" s="1" t="s">
        <v>62</v>
      </c>
      <c r="G27" s="1">
        <v>10</v>
      </c>
      <c r="I27" s="1">
        <v>0.14099999999999999</v>
      </c>
      <c r="J27" s="5">
        <f t="shared" si="0"/>
        <v>1.4099999999999998E-2</v>
      </c>
      <c r="M27" s="1" t="s">
        <v>24</v>
      </c>
    </row>
    <row r="28" spans="1:14" x14ac:dyDescent="0.2">
      <c r="A28" s="1" t="s">
        <v>12</v>
      </c>
      <c r="B28" s="1" t="s">
        <v>47</v>
      </c>
      <c r="C28" s="1" t="s">
        <v>63</v>
      </c>
      <c r="D28" s="1" t="s">
        <v>63</v>
      </c>
      <c r="G28" s="1">
        <v>1</v>
      </c>
      <c r="I28" s="1">
        <v>1.8819999999999999</v>
      </c>
      <c r="J28" s="5">
        <f t="shared" si="0"/>
        <v>1.8819999999999999</v>
      </c>
      <c r="M28" s="1" t="s">
        <v>24</v>
      </c>
    </row>
    <row r="29" spans="1:14" x14ac:dyDescent="0.2">
      <c r="A29" s="1" t="s">
        <v>12</v>
      </c>
      <c r="B29" s="1" t="s">
        <v>47</v>
      </c>
      <c r="C29" s="1" t="s">
        <v>63</v>
      </c>
      <c r="D29" s="1" t="s">
        <v>63</v>
      </c>
      <c r="G29" s="1">
        <v>1</v>
      </c>
      <c r="I29" s="1">
        <v>2.0859999999999999</v>
      </c>
      <c r="J29" s="5">
        <f t="shared" si="0"/>
        <v>2.0859999999999999</v>
      </c>
      <c r="M29" s="1" t="s">
        <v>24</v>
      </c>
    </row>
    <row r="30" spans="1:14" x14ac:dyDescent="0.2">
      <c r="A30" s="1" t="s">
        <v>12</v>
      </c>
      <c r="B30" s="1" t="s">
        <v>70</v>
      </c>
      <c r="C30" s="1" t="s">
        <v>51</v>
      </c>
      <c r="D30" s="1" t="s">
        <v>51</v>
      </c>
      <c r="F30" s="2">
        <v>42249</v>
      </c>
      <c r="G30" s="1">
        <v>3</v>
      </c>
      <c r="I30" s="1">
        <v>5.6000000000000001E-2</v>
      </c>
      <c r="J30" s="5">
        <f t="shared" si="0"/>
        <v>1.8666666666666668E-2</v>
      </c>
      <c r="M30" s="1" t="s">
        <v>24</v>
      </c>
    </row>
    <row r="31" spans="1:14" x14ac:dyDescent="0.2">
      <c r="A31" s="1" t="s">
        <v>12</v>
      </c>
      <c r="B31" s="1" t="s">
        <v>71</v>
      </c>
      <c r="C31" s="1" t="s">
        <v>64</v>
      </c>
      <c r="D31" s="1" t="s">
        <v>64</v>
      </c>
      <c r="F31" s="2">
        <v>42249</v>
      </c>
      <c r="G31" s="1">
        <v>2</v>
      </c>
      <c r="I31" s="1">
        <v>3.4000000000000002E-2</v>
      </c>
      <c r="J31" s="5">
        <f t="shared" ref="J31:J191" si="1">I31/G31</f>
        <v>1.7000000000000001E-2</v>
      </c>
      <c r="M31" s="1" t="s">
        <v>24</v>
      </c>
    </row>
    <row r="32" spans="1:14" x14ac:dyDescent="0.2">
      <c r="A32" s="1" t="s">
        <v>12</v>
      </c>
      <c r="B32" s="1" t="s">
        <v>70</v>
      </c>
      <c r="C32" s="1" t="s">
        <v>65</v>
      </c>
      <c r="D32" s="1" t="s">
        <v>65</v>
      </c>
      <c r="E32" s="2">
        <v>42233</v>
      </c>
      <c r="F32" s="2">
        <v>42249</v>
      </c>
      <c r="G32" s="1">
        <v>1</v>
      </c>
      <c r="I32" s="1">
        <v>5.0000000000000001E-3</v>
      </c>
      <c r="J32" s="5">
        <f t="shared" si="1"/>
        <v>5.0000000000000001E-3</v>
      </c>
      <c r="M32" s="1" t="s">
        <v>24</v>
      </c>
    </row>
    <row r="33" spans="1:14" x14ac:dyDescent="0.2">
      <c r="A33" s="1" t="s">
        <v>12</v>
      </c>
      <c r="B33" s="1" t="s">
        <v>70</v>
      </c>
      <c r="C33" s="1" t="s">
        <v>66</v>
      </c>
      <c r="D33" s="1" t="s">
        <v>76</v>
      </c>
      <c r="E33" s="2">
        <v>42233</v>
      </c>
      <c r="F33" s="2">
        <v>42249</v>
      </c>
      <c r="G33" s="1">
        <v>1</v>
      </c>
      <c r="I33" s="1">
        <v>0.124</v>
      </c>
      <c r="J33" s="5">
        <f t="shared" si="1"/>
        <v>0.124</v>
      </c>
      <c r="M33" s="1" t="s">
        <v>24</v>
      </c>
    </row>
    <row r="34" spans="1:14" x14ac:dyDescent="0.2">
      <c r="A34" s="1" t="s">
        <v>12</v>
      </c>
      <c r="B34" s="1" t="s">
        <v>72</v>
      </c>
      <c r="C34" s="1" t="s">
        <v>67</v>
      </c>
      <c r="D34" s="1" t="s">
        <v>67</v>
      </c>
      <c r="F34" s="2">
        <v>42249</v>
      </c>
      <c r="G34" s="1">
        <v>4</v>
      </c>
      <c r="I34" s="1">
        <v>7.5999999999999998E-2</v>
      </c>
      <c r="J34" s="5">
        <f t="shared" si="1"/>
        <v>1.9E-2</v>
      </c>
      <c r="M34" s="1" t="s">
        <v>24</v>
      </c>
    </row>
    <row r="35" spans="1:14" x14ac:dyDescent="0.2">
      <c r="A35" s="1" t="s">
        <v>12</v>
      </c>
      <c r="B35" s="1" t="s">
        <v>73</v>
      </c>
      <c r="C35" s="1" t="s">
        <v>68</v>
      </c>
      <c r="D35" s="1" t="s">
        <v>68</v>
      </c>
      <c r="E35" s="2">
        <v>42236</v>
      </c>
      <c r="F35" s="2">
        <v>42249</v>
      </c>
      <c r="G35" s="1">
        <v>10</v>
      </c>
      <c r="I35" s="1">
        <v>0.216</v>
      </c>
      <c r="J35" s="5">
        <f t="shared" si="1"/>
        <v>2.1600000000000001E-2</v>
      </c>
      <c r="M35" s="1" t="s">
        <v>24</v>
      </c>
    </row>
    <row r="36" spans="1:14" x14ac:dyDescent="0.2">
      <c r="A36" s="1" t="s">
        <v>12</v>
      </c>
      <c r="B36" s="1" t="s">
        <v>71</v>
      </c>
      <c r="C36" s="1" t="s">
        <v>69</v>
      </c>
      <c r="D36" s="1" t="s">
        <v>69</v>
      </c>
      <c r="F36" s="2">
        <v>42249</v>
      </c>
      <c r="G36" s="1">
        <v>9</v>
      </c>
      <c r="I36" s="1">
        <v>0.127</v>
      </c>
      <c r="J36" s="5">
        <f t="shared" si="1"/>
        <v>1.4111111111111111E-2</v>
      </c>
      <c r="M36" s="1" t="s">
        <v>24</v>
      </c>
    </row>
    <row r="37" spans="1:14" x14ac:dyDescent="0.2">
      <c r="A37" s="1" t="s">
        <v>12</v>
      </c>
      <c r="B37" s="1" t="s">
        <v>70</v>
      </c>
      <c r="C37" s="1" t="s">
        <v>77</v>
      </c>
      <c r="D37" s="1" t="s">
        <v>77</v>
      </c>
      <c r="E37" s="2">
        <v>42248</v>
      </c>
      <c r="F37" s="2">
        <v>42256</v>
      </c>
      <c r="G37" s="1">
        <v>10</v>
      </c>
      <c r="I37" s="1">
        <v>0.94799999999999995</v>
      </c>
      <c r="J37" s="5">
        <f t="shared" si="1"/>
        <v>9.4799999999999995E-2</v>
      </c>
      <c r="M37" s="1" t="s">
        <v>24</v>
      </c>
    </row>
    <row r="38" spans="1:14" x14ac:dyDescent="0.2">
      <c r="A38" s="1" t="s">
        <v>12</v>
      </c>
      <c r="B38" s="1" t="s">
        <v>79</v>
      </c>
      <c r="C38" s="1" t="s">
        <v>78</v>
      </c>
      <c r="D38" s="1" t="s">
        <v>78</v>
      </c>
      <c r="F38" s="2">
        <v>42291</v>
      </c>
      <c r="G38" s="1">
        <v>10</v>
      </c>
      <c r="I38" s="1">
        <v>3.7629999999999999</v>
      </c>
      <c r="J38" s="5">
        <f t="shared" si="1"/>
        <v>0.37629999999999997</v>
      </c>
      <c r="M38" s="1" t="s">
        <v>24</v>
      </c>
    </row>
    <row r="39" spans="1:14" x14ac:dyDescent="0.2">
      <c r="A39" s="1" t="s">
        <v>22</v>
      </c>
      <c r="B39" s="1" t="s">
        <v>79</v>
      </c>
      <c r="C39" s="1" t="s">
        <v>54</v>
      </c>
      <c r="D39" s="1" t="s">
        <v>54</v>
      </c>
      <c r="E39" s="2">
        <v>42292</v>
      </c>
      <c r="F39" s="2">
        <v>42300</v>
      </c>
      <c r="G39" s="1">
        <v>1</v>
      </c>
      <c r="I39" s="1">
        <v>0.42499999999999999</v>
      </c>
      <c r="J39" s="5">
        <f t="shared" si="1"/>
        <v>0.42499999999999999</v>
      </c>
      <c r="M39" s="1" t="s">
        <v>24</v>
      </c>
    </row>
    <row r="40" spans="1:14" x14ac:dyDescent="0.2">
      <c r="A40" s="1" t="s">
        <v>22</v>
      </c>
      <c r="B40" s="1" t="s">
        <v>79</v>
      </c>
      <c r="C40" s="6" t="s">
        <v>80</v>
      </c>
      <c r="D40" s="6" t="s">
        <v>80</v>
      </c>
      <c r="E40" s="2">
        <v>42292</v>
      </c>
      <c r="F40" s="2">
        <v>42300</v>
      </c>
      <c r="G40" s="1">
        <v>5</v>
      </c>
      <c r="I40" s="1">
        <v>0.186</v>
      </c>
      <c r="J40" s="5">
        <f t="shared" si="1"/>
        <v>3.7199999999999997E-2</v>
      </c>
      <c r="M40" s="1" t="s">
        <v>49</v>
      </c>
      <c r="N40" s="1" t="s">
        <v>82</v>
      </c>
    </row>
    <row r="41" spans="1:14" x14ac:dyDescent="0.2">
      <c r="A41" s="1" t="s">
        <v>22</v>
      </c>
      <c r="B41" s="1" t="s">
        <v>79</v>
      </c>
      <c r="C41" s="6" t="s">
        <v>81</v>
      </c>
      <c r="D41" s="6" t="s">
        <v>81</v>
      </c>
      <c r="E41" s="2">
        <v>42292</v>
      </c>
      <c r="F41" s="2">
        <v>42300</v>
      </c>
      <c r="G41" s="1">
        <v>1</v>
      </c>
      <c r="I41" s="1">
        <v>0.13800000000000001</v>
      </c>
      <c r="J41" s="5">
        <f t="shared" si="1"/>
        <v>0.13800000000000001</v>
      </c>
      <c r="M41" s="1" t="s">
        <v>24</v>
      </c>
    </row>
    <row r="42" spans="1:14" x14ac:dyDescent="0.2">
      <c r="A42" s="1" t="s">
        <v>12</v>
      </c>
      <c r="B42" s="7" t="s">
        <v>83</v>
      </c>
      <c r="C42" s="7" t="s">
        <v>84</v>
      </c>
      <c r="D42" s="7" t="s">
        <v>84</v>
      </c>
      <c r="E42" s="2">
        <v>42290</v>
      </c>
      <c r="F42" s="2">
        <v>42308</v>
      </c>
      <c r="G42" s="1">
        <v>10</v>
      </c>
      <c r="I42" s="1">
        <v>0.27</v>
      </c>
      <c r="J42" s="5">
        <f t="shared" si="1"/>
        <v>2.7000000000000003E-2</v>
      </c>
      <c r="M42" s="7" t="s">
        <v>49</v>
      </c>
      <c r="N42" s="7" t="s">
        <v>85</v>
      </c>
    </row>
    <row r="43" spans="1:14" x14ac:dyDescent="0.2">
      <c r="A43" s="1" t="s">
        <v>12</v>
      </c>
      <c r="B43" s="7" t="s">
        <v>14</v>
      </c>
      <c r="C43" s="7" t="s">
        <v>86</v>
      </c>
      <c r="D43" s="7" t="s">
        <v>86</v>
      </c>
      <c r="F43" s="2">
        <v>42308</v>
      </c>
      <c r="G43" s="1">
        <v>10</v>
      </c>
      <c r="I43" s="1">
        <v>0.1676</v>
      </c>
      <c r="J43" s="5">
        <f t="shared" si="1"/>
        <v>1.6760000000000001E-2</v>
      </c>
      <c r="M43" s="1" t="s">
        <v>24</v>
      </c>
      <c r="N43" s="7" t="s">
        <v>87</v>
      </c>
    </row>
    <row r="44" spans="1:14" x14ac:dyDescent="0.2">
      <c r="A44" s="8" t="s">
        <v>90</v>
      </c>
      <c r="B44" s="8" t="s">
        <v>88</v>
      </c>
      <c r="C44" s="8" t="s">
        <v>89</v>
      </c>
      <c r="D44" s="8" t="s">
        <v>89</v>
      </c>
      <c r="F44" s="2">
        <v>42326</v>
      </c>
      <c r="G44" s="1">
        <v>3</v>
      </c>
      <c r="I44" s="1">
        <f>SUM(12.438,12.701,9.882)</f>
        <v>35.021000000000001</v>
      </c>
      <c r="J44" s="5">
        <f t="shared" si="1"/>
        <v>11.673666666666668</v>
      </c>
      <c r="M44" s="1" t="s">
        <v>24</v>
      </c>
      <c r="N44" s="8" t="s">
        <v>98</v>
      </c>
    </row>
    <row r="45" spans="1:14" x14ac:dyDescent="0.2">
      <c r="A45" s="8" t="s">
        <v>90</v>
      </c>
      <c r="B45" s="8" t="s">
        <v>88</v>
      </c>
      <c r="C45" s="1">
        <v>2007019166</v>
      </c>
      <c r="D45" s="1" t="s">
        <v>91</v>
      </c>
      <c r="F45" s="2">
        <v>42326</v>
      </c>
      <c r="G45" s="1">
        <v>4</v>
      </c>
      <c r="I45" s="1">
        <f>SUM(0.159,0.114,0.125,0.097)</f>
        <v>0.495</v>
      </c>
      <c r="J45" s="5">
        <f t="shared" si="1"/>
        <v>0.12375</v>
      </c>
      <c r="M45" s="1" t="s">
        <v>24</v>
      </c>
      <c r="N45" s="8" t="s">
        <v>96</v>
      </c>
    </row>
    <row r="46" spans="1:14" x14ac:dyDescent="0.2">
      <c r="A46" s="8" t="s">
        <v>90</v>
      </c>
      <c r="B46" s="8" t="s">
        <v>88</v>
      </c>
      <c r="C46" s="1">
        <v>2007003022</v>
      </c>
      <c r="D46" s="1" t="s">
        <v>92</v>
      </c>
      <c r="E46" s="2">
        <v>21615</v>
      </c>
      <c r="F46" s="2">
        <v>42326</v>
      </c>
      <c r="G46" s="1">
        <v>1</v>
      </c>
      <c r="I46" s="1">
        <v>0.115</v>
      </c>
      <c r="J46" s="5">
        <f t="shared" si="1"/>
        <v>0.115</v>
      </c>
      <c r="M46" s="1" t="s">
        <v>24</v>
      </c>
      <c r="N46" s="8" t="s">
        <v>97</v>
      </c>
    </row>
    <row r="47" spans="1:14" x14ac:dyDescent="0.2">
      <c r="A47" s="8" t="s">
        <v>90</v>
      </c>
      <c r="B47" s="8" t="s">
        <v>88</v>
      </c>
      <c r="C47" s="1" t="s">
        <v>93</v>
      </c>
      <c r="D47" s="1" t="s">
        <v>93</v>
      </c>
      <c r="E47" s="2">
        <v>37449</v>
      </c>
      <c r="F47" s="2">
        <v>42326</v>
      </c>
      <c r="G47" s="1">
        <v>3</v>
      </c>
      <c r="I47" s="1">
        <f>SUM(0.404,0.382,0.313)</f>
        <v>1.099</v>
      </c>
      <c r="J47" s="5">
        <f t="shared" si="1"/>
        <v>0.36633333333333334</v>
      </c>
      <c r="M47" s="1" t="s">
        <v>24</v>
      </c>
      <c r="N47" s="8" t="s">
        <v>99</v>
      </c>
    </row>
    <row r="48" spans="1:14" x14ac:dyDescent="0.2">
      <c r="A48" s="8" t="s">
        <v>90</v>
      </c>
      <c r="B48" s="8" t="s">
        <v>88</v>
      </c>
      <c r="C48" s="1">
        <v>2007021708</v>
      </c>
      <c r="D48" s="1" t="s">
        <v>94</v>
      </c>
      <c r="F48" s="2">
        <v>42326</v>
      </c>
      <c r="G48" s="1">
        <v>10</v>
      </c>
      <c r="I48" s="1">
        <v>6.0000000000000001E-3</v>
      </c>
      <c r="J48" s="5">
        <f t="shared" si="1"/>
        <v>6.0000000000000006E-4</v>
      </c>
      <c r="M48" s="1" t="s">
        <v>24</v>
      </c>
      <c r="N48" s="8" t="s">
        <v>100</v>
      </c>
    </row>
    <row r="49" spans="1:14" x14ac:dyDescent="0.2">
      <c r="A49" s="8" t="s">
        <v>90</v>
      </c>
      <c r="B49" s="8" t="s">
        <v>88</v>
      </c>
      <c r="C49" s="1" t="s">
        <v>95</v>
      </c>
      <c r="D49" s="1" t="s">
        <v>95</v>
      </c>
      <c r="E49" s="2">
        <v>37447</v>
      </c>
      <c r="F49" s="2">
        <v>42326</v>
      </c>
      <c r="G49" s="1">
        <v>5</v>
      </c>
      <c r="I49" s="1">
        <f>SUM(0.46,0.561,0.499,0.628,0.629)</f>
        <v>2.7770000000000001</v>
      </c>
      <c r="J49" s="5">
        <f t="shared" si="1"/>
        <v>0.5554</v>
      </c>
      <c r="M49" s="1" t="s">
        <v>24</v>
      </c>
      <c r="N49" s="8" t="s">
        <v>101</v>
      </c>
    </row>
    <row r="50" spans="1:14" x14ac:dyDescent="0.2">
      <c r="A50" s="8" t="s">
        <v>90</v>
      </c>
      <c r="B50" s="8" t="s">
        <v>88</v>
      </c>
      <c r="C50" s="8" t="s">
        <v>102</v>
      </c>
      <c r="D50" s="8" t="s">
        <v>102</v>
      </c>
      <c r="E50" s="2">
        <v>42095</v>
      </c>
      <c r="F50" s="2">
        <v>42326</v>
      </c>
      <c r="G50" s="1">
        <v>2</v>
      </c>
      <c r="I50" s="1">
        <f>SUM(0.3,0.365)</f>
        <v>0.66500000000000004</v>
      </c>
      <c r="J50" s="5">
        <f t="shared" si="1"/>
        <v>0.33250000000000002</v>
      </c>
      <c r="M50" s="1" t="s">
        <v>24</v>
      </c>
      <c r="N50" s="9" t="s">
        <v>103</v>
      </c>
    </row>
    <row r="51" spans="1:14" x14ac:dyDescent="0.2">
      <c r="A51" s="1" t="s">
        <v>12</v>
      </c>
      <c r="B51" s="10" t="s">
        <v>71</v>
      </c>
      <c r="C51" s="10" t="s">
        <v>104</v>
      </c>
      <c r="D51" s="1" t="s">
        <v>110</v>
      </c>
      <c r="E51" s="2">
        <v>42328</v>
      </c>
      <c r="F51" s="2">
        <v>42350</v>
      </c>
      <c r="G51" s="1">
        <v>11</v>
      </c>
      <c r="I51" s="1">
        <v>0.17100000000000001</v>
      </c>
      <c r="J51" s="5">
        <f t="shared" si="1"/>
        <v>1.5545454545454546E-2</v>
      </c>
      <c r="M51" s="1" t="s">
        <v>24</v>
      </c>
    </row>
    <row r="52" spans="1:14" x14ac:dyDescent="0.2">
      <c r="A52" s="1" t="s">
        <v>22</v>
      </c>
      <c r="B52" s="1" t="s">
        <v>79</v>
      </c>
      <c r="C52" s="10" t="s">
        <v>54</v>
      </c>
      <c r="D52" s="10" t="s">
        <v>54</v>
      </c>
      <c r="E52" s="2">
        <v>42334</v>
      </c>
      <c r="F52" s="2">
        <v>42350</v>
      </c>
      <c r="G52" s="1">
        <v>1</v>
      </c>
      <c r="I52" s="1">
        <v>1.3660000000000001</v>
      </c>
      <c r="J52" s="5">
        <f t="shared" si="1"/>
        <v>1.3660000000000001</v>
      </c>
      <c r="M52" s="1" t="s">
        <v>24</v>
      </c>
    </row>
    <row r="53" spans="1:14" x14ac:dyDescent="0.2">
      <c r="A53" s="1" t="s">
        <v>22</v>
      </c>
      <c r="B53" s="1" t="s">
        <v>79</v>
      </c>
      <c r="C53" s="10" t="s">
        <v>105</v>
      </c>
      <c r="D53" s="10" t="s">
        <v>105</v>
      </c>
      <c r="E53" s="2">
        <v>42334</v>
      </c>
      <c r="F53" s="2">
        <v>42350</v>
      </c>
      <c r="G53" s="1">
        <v>30</v>
      </c>
      <c r="I53" s="1">
        <v>0.33900000000000002</v>
      </c>
      <c r="J53" s="5">
        <f t="shared" si="1"/>
        <v>1.1300000000000001E-2</v>
      </c>
      <c r="M53" s="1" t="s">
        <v>24</v>
      </c>
    </row>
    <row r="54" spans="1:14" x14ac:dyDescent="0.2">
      <c r="A54" s="1" t="s">
        <v>22</v>
      </c>
      <c r="B54" s="1" t="s">
        <v>79</v>
      </c>
      <c r="C54" s="10" t="s">
        <v>106</v>
      </c>
      <c r="D54" s="6" t="s">
        <v>81</v>
      </c>
      <c r="E54" s="2">
        <v>42334</v>
      </c>
      <c r="F54" s="2">
        <v>42350</v>
      </c>
      <c r="G54" s="1">
        <v>2</v>
      </c>
      <c r="I54" s="1">
        <v>0.27100000000000002</v>
      </c>
      <c r="J54" s="5">
        <f t="shared" si="1"/>
        <v>0.13550000000000001</v>
      </c>
      <c r="M54" s="1" t="s">
        <v>24</v>
      </c>
    </row>
    <row r="55" spans="1:14" x14ac:dyDescent="0.2">
      <c r="A55" s="1" t="s">
        <v>12</v>
      </c>
      <c r="B55" s="1" t="s">
        <v>79</v>
      </c>
      <c r="C55" s="10" t="s">
        <v>107</v>
      </c>
      <c r="E55" s="2">
        <v>42334</v>
      </c>
      <c r="F55" s="2">
        <v>42350</v>
      </c>
      <c r="G55" s="1">
        <v>5</v>
      </c>
      <c r="I55" s="1">
        <v>1.127</v>
      </c>
      <c r="J55" s="5">
        <f t="shared" si="1"/>
        <v>0.22539999999999999</v>
      </c>
      <c r="M55" s="1" t="s">
        <v>24</v>
      </c>
    </row>
    <row r="56" spans="1:14" x14ac:dyDescent="0.2">
      <c r="A56" s="1" t="s">
        <v>12</v>
      </c>
      <c r="B56" s="10" t="s">
        <v>71</v>
      </c>
      <c r="C56" s="10" t="s">
        <v>108</v>
      </c>
      <c r="D56" s="10" t="s">
        <v>111</v>
      </c>
      <c r="E56" s="2"/>
      <c r="F56" s="2">
        <v>42350</v>
      </c>
      <c r="G56" s="1">
        <v>58</v>
      </c>
      <c r="I56" s="1">
        <v>1.2649999999999999</v>
      </c>
      <c r="J56" s="5">
        <f t="shared" si="1"/>
        <v>2.1810344827586207E-2</v>
      </c>
      <c r="M56" s="1" t="s">
        <v>24</v>
      </c>
      <c r="N56" s="10" t="s">
        <v>113</v>
      </c>
    </row>
    <row r="57" spans="1:14" x14ac:dyDescent="0.2">
      <c r="A57" s="1" t="s">
        <v>22</v>
      </c>
      <c r="B57" s="1" t="s">
        <v>79</v>
      </c>
      <c r="C57" s="10" t="s">
        <v>109</v>
      </c>
      <c r="D57" s="1" t="s">
        <v>112</v>
      </c>
      <c r="E57" s="2">
        <v>42331</v>
      </c>
      <c r="F57" s="2">
        <v>42350</v>
      </c>
      <c r="G57" s="1">
        <v>34</v>
      </c>
      <c r="I57" s="1">
        <v>0.26500000000000001</v>
      </c>
      <c r="J57" s="5">
        <f t="shared" si="1"/>
        <v>7.7941176470588238E-3</v>
      </c>
      <c r="M57" s="10" t="s">
        <v>9</v>
      </c>
    </row>
    <row r="58" spans="1:14" x14ac:dyDescent="0.2">
      <c r="A58" s="1" t="s">
        <v>12</v>
      </c>
      <c r="B58" s="1" t="s">
        <v>79</v>
      </c>
      <c r="C58" s="11" t="s">
        <v>115</v>
      </c>
      <c r="E58" s="2">
        <v>42345</v>
      </c>
      <c r="F58" s="2">
        <v>42356</v>
      </c>
      <c r="G58" s="1">
        <v>1</v>
      </c>
      <c r="I58" s="1">
        <v>6.4660000000000002</v>
      </c>
      <c r="J58" s="5">
        <f t="shared" si="1"/>
        <v>6.4660000000000002</v>
      </c>
      <c r="M58" s="1" t="s">
        <v>24</v>
      </c>
      <c r="N58" s="11" t="s">
        <v>118</v>
      </c>
    </row>
    <row r="59" spans="1:14" x14ac:dyDescent="0.2">
      <c r="A59" s="1" t="s">
        <v>22</v>
      </c>
      <c r="B59" s="1" t="s">
        <v>79</v>
      </c>
      <c r="C59" s="11" t="s">
        <v>116</v>
      </c>
      <c r="D59" s="11" t="s">
        <v>116</v>
      </c>
      <c r="E59" s="2">
        <v>42337</v>
      </c>
      <c r="F59" s="2">
        <v>42356</v>
      </c>
      <c r="G59" s="1">
        <v>17</v>
      </c>
      <c r="I59" s="1">
        <v>1.256</v>
      </c>
      <c r="J59" s="5">
        <f t="shared" si="1"/>
        <v>7.3882352941176468E-2</v>
      </c>
      <c r="M59" s="1" t="s">
        <v>24</v>
      </c>
    </row>
    <row r="60" spans="1:14" x14ac:dyDescent="0.2">
      <c r="A60" s="1" t="s">
        <v>12</v>
      </c>
      <c r="B60" s="11" t="s">
        <v>114</v>
      </c>
      <c r="C60" s="11" t="s">
        <v>117</v>
      </c>
      <c r="D60" s="11" t="s">
        <v>117</v>
      </c>
      <c r="E60" s="2">
        <v>42345</v>
      </c>
      <c r="F60" s="2">
        <v>42356</v>
      </c>
      <c r="G60" s="1">
        <v>64</v>
      </c>
      <c r="I60" s="1">
        <v>0.752</v>
      </c>
      <c r="J60" s="5">
        <f t="shared" si="1"/>
        <v>1.175E-2</v>
      </c>
      <c r="M60" s="1" t="s">
        <v>24</v>
      </c>
    </row>
    <row r="61" spans="1:14" x14ac:dyDescent="0.2">
      <c r="A61" s="1" t="s">
        <v>12</v>
      </c>
      <c r="B61" s="12" t="s">
        <v>122</v>
      </c>
      <c r="C61" s="12" t="s">
        <v>119</v>
      </c>
      <c r="E61" s="2">
        <v>42349</v>
      </c>
      <c r="F61" s="2">
        <v>42376</v>
      </c>
      <c r="G61" s="1">
        <v>1</v>
      </c>
      <c r="I61" s="1">
        <v>9.8000000000000004E-2</v>
      </c>
      <c r="J61" s="5">
        <f t="shared" si="1"/>
        <v>9.8000000000000004E-2</v>
      </c>
      <c r="M61" s="1" t="s">
        <v>24</v>
      </c>
    </row>
    <row r="62" spans="1:14" x14ac:dyDescent="0.2">
      <c r="A62" s="1" t="s">
        <v>12</v>
      </c>
      <c r="B62" s="12" t="s">
        <v>123</v>
      </c>
      <c r="C62" s="12" t="s">
        <v>120</v>
      </c>
      <c r="D62" s="12" t="s">
        <v>126</v>
      </c>
      <c r="E62" s="2">
        <v>42348</v>
      </c>
      <c r="F62" s="2">
        <v>42376</v>
      </c>
      <c r="G62" s="1">
        <v>2</v>
      </c>
      <c r="I62" s="1">
        <v>1.603</v>
      </c>
      <c r="J62" s="5">
        <f t="shared" si="1"/>
        <v>0.80149999999999999</v>
      </c>
      <c r="M62" s="1" t="s">
        <v>24</v>
      </c>
    </row>
    <row r="63" spans="1:14" x14ac:dyDescent="0.2">
      <c r="A63" s="1" t="s">
        <v>12</v>
      </c>
      <c r="B63" s="12" t="s">
        <v>124</v>
      </c>
      <c r="C63" s="12" t="s">
        <v>92</v>
      </c>
      <c r="D63" s="1" t="s">
        <v>92</v>
      </c>
      <c r="E63" s="2">
        <v>42355</v>
      </c>
      <c r="F63" s="2">
        <v>42376</v>
      </c>
      <c r="G63" s="1">
        <v>5</v>
      </c>
      <c r="I63" s="1">
        <v>0.873</v>
      </c>
      <c r="J63" s="5">
        <f t="shared" si="1"/>
        <v>0.17460000000000001</v>
      </c>
      <c r="M63" s="1" t="s">
        <v>24</v>
      </c>
    </row>
    <row r="64" spans="1:14" x14ac:dyDescent="0.2">
      <c r="A64" s="1" t="s">
        <v>12</v>
      </c>
      <c r="B64" s="12" t="s">
        <v>125</v>
      </c>
      <c r="C64" s="12" t="s">
        <v>121</v>
      </c>
      <c r="D64" s="12" t="s">
        <v>131</v>
      </c>
      <c r="F64" s="2">
        <v>42376</v>
      </c>
      <c r="G64" s="1">
        <v>10</v>
      </c>
      <c r="I64" s="1">
        <v>2.948</v>
      </c>
      <c r="J64" s="5">
        <f t="shared" si="1"/>
        <v>0.29480000000000001</v>
      </c>
      <c r="M64" s="1" t="s">
        <v>24</v>
      </c>
    </row>
    <row r="65" spans="1:14" x14ac:dyDescent="0.2">
      <c r="A65" s="1" t="s">
        <v>12</v>
      </c>
      <c r="B65" s="12" t="s">
        <v>125</v>
      </c>
      <c r="C65" s="15" t="s">
        <v>133</v>
      </c>
      <c r="D65" s="15" t="s">
        <v>137</v>
      </c>
      <c r="F65" s="2">
        <v>42382</v>
      </c>
      <c r="G65" s="1">
        <v>30</v>
      </c>
      <c r="I65" s="1">
        <v>0.10390000000000001</v>
      </c>
      <c r="J65" s="5">
        <f t="shared" si="1"/>
        <v>3.4633333333333335E-3</v>
      </c>
      <c r="M65" s="1" t="s">
        <v>24</v>
      </c>
      <c r="N65" s="15" t="s">
        <v>135</v>
      </c>
    </row>
    <row r="66" spans="1:14" x14ac:dyDescent="0.2">
      <c r="A66" s="1" t="s">
        <v>12</v>
      </c>
      <c r="B66" s="15" t="s">
        <v>132</v>
      </c>
      <c r="C66" s="15" t="s">
        <v>134</v>
      </c>
      <c r="D66" s="15" t="s">
        <v>138</v>
      </c>
      <c r="F66" s="2">
        <v>42382</v>
      </c>
      <c r="G66" s="1">
        <v>20</v>
      </c>
      <c r="I66" s="1">
        <v>1.6500000000000001E-2</v>
      </c>
      <c r="J66" s="5">
        <f t="shared" si="1"/>
        <v>8.25E-4</v>
      </c>
      <c r="M66" s="1" t="s">
        <v>24</v>
      </c>
      <c r="N66" s="15" t="s">
        <v>136</v>
      </c>
    </row>
    <row r="67" spans="1:14" x14ac:dyDescent="0.2">
      <c r="A67" s="1" t="s">
        <v>12</v>
      </c>
      <c r="B67" s="16" t="s">
        <v>142</v>
      </c>
      <c r="C67" s="16" t="s">
        <v>140</v>
      </c>
      <c r="D67" s="16" t="s">
        <v>141</v>
      </c>
      <c r="F67" s="2">
        <v>42030</v>
      </c>
      <c r="G67" s="1">
        <v>12</v>
      </c>
      <c r="I67" s="1">
        <v>2.4750000000000001</v>
      </c>
      <c r="J67" s="5">
        <f t="shared" si="1"/>
        <v>0.20625000000000002</v>
      </c>
      <c r="M67" s="1" t="s">
        <v>24</v>
      </c>
      <c r="N67" s="16" t="s">
        <v>143</v>
      </c>
    </row>
    <row r="68" spans="1:14" x14ac:dyDescent="0.2">
      <c r="A68" s="1" t="s">
        <v>12</v>
      </c>
      <c r="B68" s="1" t="s">
        <v>22</v>
      </c>
      <c r="C68" s="16" t="s">
        <v>139</v>
      </c>
      <c r="D68" s="16" t="s">
        <v>139</v>
      </c>
      <c r="F68" s="2">
        <v>42030</v>
      </c>
      <c r="G68" s="1">
        <v>6</v>
      </c>
      <c r="I68" s="1">
        <v>2.8130000000000002</v>
      </c>
      <c r="J68" s="5">
        <f t="shared" si="1"/>
        <v>0.46883333333333338</v>
      </c>
      <c r="M68" s="1" t="s">
        <v>24</v>
      </c>
      <c r="N68" s="16" t="s">
        <v>144</v>
      </c>
    </row>
    <row r="69" spans="1:14" x14ac:dyDescent="0.2">
      <c r="A69" s="8" t="s">
        <v>90</v>
      </c>
      <c r="B69" s="17" t="s">
        <v>145</v>
      </c>
      <c r="C69" s="17" t="s">
        <v>148</v>
      </c>
      <c r="D69" s="17" t="s">
        <v>146</v>
      </c>
      <c r="F69" s="2">
        <v>42397</v>
      </c>
      <c r="G69" s="1">
        <v>1</v>
      </c>
      <c r="I69" s="1">
        <v>0.77200000000000002</v>
      </c>
      <c r="J69" s="1">
        <f t="shared" si="1"/>
        <v>0.77200000000000002</v>
      </c>
      <c r="M69" s="1" t="s">
        <v>24</v>
      </c>
    </row>
    <row r="70" spans="1:14" x14ac:dyDescent="0.2">
      <c r="A70" s="8" t="s">
        <v>90</v>
      </c>
      <c r="B70" s="17" t="s">
        <v>145</v>
      </c>
      <c r="C70" s="17" t="s">
        <v>149</v>
      </c>
      <c r="D70" s="17" t="s">
        <v>146</v>
      </c>
      <c r="F70" s="2">
        <v>42397</v>
      </c>
      <c r="G70" s="1">
        <v>1</v>
      </c>
      <c r="I70" s="1">
        <v>1.147</v>
      </c>
      <c r="J70" s="1">
        <f t="shared" si="1"/>
        <v>1.147</v>
      </c>
      <c r="M70" s="1" t="s">
        <v>24</v>
      </c>
    </row>
    <row r="71" spans="1:14" x14ac:dyDescent="0.2">
      <c r="A71" s="8" t="s">
        <v>90</v>
      </c>
      <c r="B71" s="17" t="s">
        <v>145</v>
      </c>
      <c r="C71" s="17" t="s">
        <v>152</v>
      </c>
      <c r="D71" s="18" t="s">
        <v>151</v>
      </c>
      <c r="F71" s="2">
        <v>42397</v>
      </c>
      <c r="G71" s="1">
        <v>1</v>
      </c>
      <c r="I71" s="1">
        <v>2.8450000000000002</v>
      </c>
      <c r="J71" s="1">
        <f t="shared" si="1"/>
        <v>2.8450000000000002</v>
      </c>
      <c r="M71" s="1" t="s">
        <v>24</v>
      </c>
      <c r="N71" s="17" t="s">
        <v>153</v>
      </c>
    </row>
    <row r="72" spans="1:14" x14ac:dyDescent="0.2">
      <c r="A72" s="8" t="s">
        <v>90</v>
      </c>
      <c r="B72" s="17" t="s">
        <v>145</v>
      </c>
      <c r="C72" s="17" t="s">
        <v>157</v>
      </c>
      <c r="D72" s="17" t="s">
        <v>154</v>
      </c>
      <c r="F72" s="2">
        <v>42397</v>
      </c>
      <c r="G72" s="1">
        <v>1</v>
      </c>
      <c r="I72" s="1">
        <v>1.2669999999999999</v>
      </c>
      <c r="J72" s="1">
        <f t="shared" si="1"/>
        <v>1.2669999999999999</v>
      </c>
      <c r="M72" s="1" t="s">
        <v>24</v>
      </c>
      <c r="N72" s="17" t="s">
        <v>158</v>
      </c>
    </row>
    <row r="73" spans="1:14" x14ac:dyDescent="0.2">
      <c r="A73" s="8" t="s">
        <v>90</v>
      </c>
      <c r="B73" s="17" t="s">
        <v>145</v>
      </c>
      <c r="C73" s="17" t="s">
        <v>171</v>
      </c>
      <c r="D73" s="17" t="s">
        <v>161</v>
      </c>
      <c r="F73" s="2">
        <v>42397</v>
      </c>
      <c r="G73" s="3">
        <v>1</v>
      </c>
      <c r="I73" s="1">
        <v>2.7850000000000001</v>
      </c>
      <c r="J73" s="1">
        <f t="shared" si="1"/>
        <v>2.7850000000000001</v>
      </c>
      <c r="M73" s="1" t="s">
        <v>24</v>
      </c>
    </row>
    <row r="74" spans="1:14" x14ac:dyDescent="0.2">
      <c r="A74" s="8" t="s">
        <v>90</v>
      </c>
      <c r="B74" s="17" t="s">
        <v>145</v>
      </c>
      <c r="C74" s="1">
        <v>227</v>
      </c>
      <c r="D74" s="17" t="s">
        <v>161</v>
      </c>
      <c r="F74" s="2">
        <v>42397</v>
      </c>
      <c r="G74" s="1">
        <v>1</v>
      </c>
      <c r="I74" s="1">
        <v>3.81</v>
      </c>
      <c r="J74" s="1">
        <f t="shared" si="1"/>
        <v>3.81</v>
      </c>
      <c r="M74" s="1" t="s">
        <v>24</v>
      </c>
      <c r="N74" s="17" t="s">
        <v>172</v>
      </c>
    </row>
    <row r="75" spans="1:14" x14ac:dyDescent="0.2">
      <c r="A75" s="8" t="s">
        <v>90</v>
      </c>
      <c r="B75" s="17" t="s">
        <v>145</v>
      </c>
      <c r="C75" s="17" t="s">
        <v>173</v>
      </c>
      <c r="D75" s="17" t="s">
        <v>154</v>
      </c>
      <c r="E75" s="2">
        <v>21907</v>
      </c>
      <c r="F75" s="2">
        <v>42397</v>
      </c>
      <c r="G75" s="1">
        <v>1</v>
      </c>
      <c r="I75" s="1">
        <v>0.91800000000000004</v>
      </c>
      <c r="J75" s="1">
        <f t="shared" si="1"/>
        <v>0.91800000000000004</v>
      </c>
      <c r="M75" s="1" t="s">
        <v>24</v>
      </c>
    </row>
    <row r="76" spans="1:14" x14ac:dyDescent="0.2">
      <c r="A76" s="8" t="s">
        <v>90</v>
      </c>
      <c r="B76" s="17" t="s">
        <v>145</v>
      </c>
      <c r="C76" s="17" t="s">
        <v>176</v>
      </c>
      <c r="D76" s="17" t="s">
        <v>174</v>
      </c>
      <c r="F76" s="2">
        <v>42397</v>
      </c>
      <c r="G76" s="1">
        <v>1</v>
      </c>
      <c r="I76" s="1">
        <v>3.6920000000000002</v>
      </c>
      <c r="J76" s="1">
        <f t="shared" si="1"/>
        <v>3.6920000000000002</v>
      </c>
      <c r="M76" s="1" t="s">
        <v>24</v>
      </c>
      <c r="N76" s="1">
        <v>1949</v>
      </c>
    </row>
    <row r="77" spans="1:14" x14ac:dyDescent="0.2">
      <c r="A77" s="8" t="s">
        <v>90</v>
      </c>
      <c r="B77" s="17" t="s">
        <v>145</v>
      </c>
      <c r="C77" s="17" t="s">
        <v>179</v>
      </c>
      <c r="D77" s="17" t="s">
        <v>177</v>
      </c>
      <c r="F77" s="2">
        <v>42397</v>
      </c>
      <c r="G77" s="1">
        <v>1</v>
      </c>
      <c r="I77" s="1">
        <v>0.27200000000000002</v>
      </c>
      <c r="J77" s="1">
        <f t="shared" si="1"/>
        <v>0.27200000000000002</v>
      </c>
      <c r="M77" s="1" t="s">
        <v>24</v>
      </c>
      <c r="N77" s="17" t="s">
        <v>180</v>
      </c>
    </row>
    <row r="78" spans="1:14" x14ac:dyDescent="0.2">
      <c r="A78" s="8" t="s">
        <v>90</v>
      </c>
      <c r="B78" s="17" t="s">
        <v>145</v>
      </c>
      <c r="C78" s="17" t="s">
        <v>182</v>
      </c>
      <c r="D78" s="17" t="s">
        <v>181</v>
      </c>
      <c r="F78" s="2">
        <v>42397</v>
      </c>
      <c r="G78" s="1">
        <v>1</v>
      </c>
      <c r="I78" s="1">
        <v>0.498</v>
      </c>
      <c r="J78" s="1">
        <f t="shared" si="1"/>
        <v>0.498</v>
      </c>
      <c r="M78" s="1" t="s">
        <v>24</v>
      </c>
      <c r="N78" s="17" t="s">
        <v>183</v>
      </c>
    </row>
    <row r="79" spans="1:14" x14ac:dyDescent="0.2">
      <c r="A79" s="8" t="s">
        <v>90</v>
      </c>
      <c r="B79" s="17" t="s">
        <v>145</v>
      </c>
      <c r="C79" s="17" t="s">
        <v>184</v>
      </c>
      <c r="D79" s="17" t="s">
        <v>181</v>
      </c>
      <c r="F79" s="2">
        <v>42397</v>
      </c>
      <c r="G79" s="1">
        <v>2</v>
      </c>
      <c r="I79" s="1">
        <v>0.38500000000000001</v>
      </c>
      <c r="J79" s="1">
        <f t="shared" si="1"/>
        <v>0.1925</v>
      </c>
      <c r="M79" s="1" t="s">
        <v>24</v>
      </c>
      <c r="N79" s="1">
        <v>1927</v>
      </c>
    </row>
    <row r="80" spans="1:14" x14ac:dyDescent="0.2">
      <c r="A80" s="8" t="s">
        <v>90</v>
      </c>
      <c r="B80" s="17" t="s">
        <v>145</v>
      </c>
      <c r="C80" s="17" t="s">
        <v>185</v>
      </c>
      <c r="D80" s="17" t="s">
        <v>181</v>
      </c>
      <c r="F80" s="2">
        <v>42397</v>
      </c>
      <c r="G80" s="1">
        <v>4</v>
      </c>
      <c r="I80" s="1">
        <v>1.8049999999999999</v>
      </c>
      <c r="J80" s="1">
        <f t="shared" si="1"/>
        <v>0.45124999999999998</v>
      </c>
      <c r="M80" s="1" t="s">
        <v>24</v>
      </c>
      <c r="N80" s="1">
        <v>1968</v>
      </c>
    </row>
    <row r="81" spans="1:14" x14ac:dyDescent="0.2">
      <c r="A81" s="8" t="s">
        <v>90</v>
      </c>
      <c r="B81" s="17" t="s">
        <v>145</v>
      </c>
      <c r="C81" s="17" t="s">
        <v>186</v>
      </c>
      <c r="D81" s="17" t="s">
        <v>181</v>
      </c>
      <c r="F81" s="2">
        <v>42397</v>
      </c>
      <c r="G81" s="1">
        <v>1</v>
      </c>
      <c r="I81" s="1">
        <v>0.503</v>
      </c>
      <c r="J81" s="1">
        <f t="shared" si="1"/>
        <v>0.503</v>
      </c>
      <c r="M81" s="1" t="s">
        <v>24</v>
      </c>
      <c r="N81" s="17" t="s">
        <v>187</v>
      </c>
    </row>
    <row r="82" spans="1:14" x14ac:dyDescent="0.2">
      <c r="A82" s="8" t="s">
        <v>90</v>
      </c>
      <c r="B82" s="17" t="s">
        <v>145</v>
      </c>
      <c r="C82" s="17" t="s">
        <v>188</v>
      </c>
      <c r="D82" s="17" t="s">
        <v>181</v>
      </c>
      <c r="F82" s="2">
        <v>42397</v>
      </c>
      <c r="G82" s="1">
        <v>1</v>
      </c>
      <c r="I82" s="1">
        <v>0.32800000000000001</v>
      </c>
      <c r="J82" s="1">
        <f t="shared" si="1"/>
        <v>0.32800000000000001</v>
      </c>
      <c r="M82" s="1" t="s">
        <v>24</v>
      </c>
    </row>
    <row r="83" spans="1:14" x14ac:dyDescent="0.2">
      <c r="A83" s="8" t="s">
        <v>90</v>
      </c>
      <c r="B83" s="17" t="s">
        <v>145</v>
      </c>
      <c r="C83" s="1">
        <v>21001</v>
      </c>
      <c r="D83" s="17" t="s">
        <v>189</v>
      </c>
      <c r="F83" s="2">
        <v>42397</v>
      </c>
      <c r="G83" s="1">
        <v>2</v>
      </c>
      <c r="I83" s="1">
        <v>0.32</v>
      </c>
      <c r="J83" s="1">
        <f t="shared" si="1"/>
        <v>0.16</v>
      </c>
      <c r="M83" s="1" t="s">
        <v>24</v>
      </c>
      <c r="N83" s="17" t="s">
        <v>190</v>
      </c>
    </row>
    <row r="84" spans="1:14" x14ac:dyDescent="0.2">
      <c r="A84" s="8" t="s">
        <v>90</v>
      </c>
      <c r="B84" s="17" t="s">
        <v>145</v>
      </c>
      <c r="C84" s="17" t="s">
        <v>191</v>
      </c>
      <c r="D84" s="17" t="s">
        <v>95</v>
      </c>
      <c r="F84" s="2">
        <v>42397</v>
      </c>
      <c r="G84" s="1">
        <v>2</v>
      </c>
      <c r="I84" s="1">
        <v>0.745</v>
      </c>
      <c r="J84" s="1">
        <f t="shared" si="1"/>
        <v>0.3725</v>
      </c>
      <c r="M84" s="1" t="s">
        <v>24</v>
      </c>
    </row>
    <row r="85" spans="1:14" x14ac:dyDescent="0.2">
      <c r="A85" s="8" t="s">
        <v>90</v>
      </c>
      <c r="B85" s="17" t="s">
        <v>145</v>
      </c>
      <c r="C85" s="17" t="s">
        <v>192</v>
      </c>
      <c r="D85" s="17" t="s">
        <v>95</v>
      </c>
      <c r="F85" s="2">
        <v>42397</v>
      </c>
      <c r="G85" s="1">
        <v>3</v>
      </c>
      <c r="I85" s="1">
        <v>1.0309999999999999</v>
      </c>
      <c r="J85" s="1">
        <f t="shared" si="1"/>
        <v>0.34366666666666662</v>
      </c>
      <c r="M85" s="1" t="s">
        <v>24</v>
      </c>
    </row>
    <row r="86" spans="1:14" x14ac:dyDescent="0.2">
      <c r="A86" s="1" t="s">
        <v>12</v>
      </c>
      <c r="B86" s="17" t="s">
        <v>193</v>
      </c>
      <c r="C86" s="17" t="s">
        <v>194</v>
      </c>
      <c r="D86" s="17" t="s">
        <v>195</v>
      </c>
      <c r="E86" s="2">
        <v>42378</v>
      </c>
      <c r="F86" s="2">
        <v>42399</v>
      </c>
      <c r="G86" s="1">
        <v>1</v>
      </c>
      <c r="I86" s="1">
        <v>6.1999999999999998E-3</v>
      </c>
      <c r="J86" s="1">
        <f t="shared" si="1"/>
        <v>6.1999999999999998E-3</v>
      </c>
      <c r="M86" s="1" t="s">
        <v>24</v>
      </c>
    </row>
    <row r="87" spans="1:14" x14ac:dyDescent="0.2">
      <c r="A87" s="1" t="s">
        <v>12</v>
      </c>
      <c r="B87" s="17" t="s">
        <v>196</v>
      </c>
      <c r="C87" s="17" t="s">
        <v>197</v>
      </c>
      <c r="E87" s="2">
        <v>42337</v>
      </c>
      <c r="F87" s="2">
        <v>42399</v>
      </c>
      <c r="G87" s="1">
        <v>103</v>
      </c>
      <c r="I87" s="1">
        <v>4.3E-3</v>
      </c>
      <c r="J87" s="1">
        <f t="shared" si="1"/>
        <v>4.1747572815533977E-5</v>
      </c>
      <c r="M87" s="1" t="s">
        <v>24</v>
      </c>
      <c r="N87" s="17" t="s">
        <v>198</v>
      </c>
    </row>
    <row r="88" spans="1:14" x14ac:dyDescent="0.2">
      <c r="A88" s="1" t="s">
        <v>12</v>
      </c>
      <c r="B88" s="20" t="s">
        <v>215</v>
      </c>
      <c r="C88" s="17" t="s">
        <v>199</v>
      </c>
      <c r="D88" s="17" t="s">
        <v>200</v>
      </c>
      <c r="F88" s="2">
        <v>42399</v>
      </c>
      <c r="G88" s="1">
        <v>21</v>
      </c>
      <c r="I88" s="1">
        <v>2.8999999999999998E-3</v>
      </c>
      <c r="J88" s="1">
        <f t="shared" si="1"/>
        <v>1.3809523809523808E-4</v>
      </c>
      <c r="M88" s="1" t="s">
        <v>24</v>
      </c>
    </row>
    <row r="89" spans="1:14" x14ac:dyDescent="0.2">
      <c r="A89" s="17" t="s">
        <v>22</v>
      </c>
      <c r="B89" s="17" t="s">
        <v>210</v>
      </c>
      <c r="C89" s="17" t="s">
        <v>201</v>
      </c>
      <c r="D89" s="17" t="s">
        <v>202</v>
      </c>
      <c r="E89" s="2">
        <v>42390</v>
      </c>
      <c r="F89" s="2">
        <v>42399</v>
      </c>
      <c r="G89" s="1">
        <v>30</v>
      </c>
      <c r="I89" s="1">
        <v>7.7999999999999996E-3</v>
      </c>
      <c r="J89" s="1">
        <f t="shared" si="1"/>
        <v>2.5999999999999998E-4</v>
      </c>
      <c r="M89" s="1" t="s">
        <v>24</v>
      </c>
      <c r="N89" s="17" t="s">
        <v>203</v>
      </c>
    </row>
    <row r="90" spans="1:14" x14ac:dyDescent="0.2">
      <c r="A90" s="1" t="s">
        <v>12</v>
      </c>
      <c r="B90" s="17" t="s">
        <v>196</v>
      </c>
      <c r="C90" s="17" t="s">
        <v>204</v>
      </c>
      <c r="D90" s="17" t="s">
        <v>205</v>
      </c>
      <c r="E90" s="2">
        <v>42355</v>
      </c>
      <c r="F90" s="2">
        <v>42399</v>
      </c>
      <c r="G90" s="1">
        <v>27</v>
      </c>
      <c r="I90" s="1">
        <v>3.61E-2</v>
      </c>
      <c r="J90" s="1">
        <f t="shared" si="1"/>
        <v>1.337037037037037E-3</v>
      </c>
      <c r="M90" s="1" t="s">
        <v>24</v>
      </c>
    </row>
    <row r="91" spans="1:14" x14ac:dyDescent="0.2">
      <c r="A91" s="1" t="s">
        <v>12</v>
      </c>
      <c r="B91" s="17" t="s">
        <v>206</v>
      </c>
      <c r="C91" s="17" t="s">
        <v>207</v>
      </c>
      <c r="D91" s="19" t="s">
        <v>211</v>
      </c>
      <c r="F91" s="2">
        <v>42399</v>
      </c>
      <c r="G91" s="1">
        <v>6</v>
      </c>
      <c r="I91" s="1">
        <v>4.4600000000000001E-2</v>
      </c>
      <c r="J91" s="1">
        <f t="shared" si="1"/>
        <v>7.4333333333333335E-3</v>
      </c>
      <c r="M91" s="1" t="s">
        <v>24</v>
      </c>
    </row>
    <row r="92" spans="1:14" x14ac:dyDescent="0.2">
      <c r="A92" s="1" t="s">
        <v>12</v>
      </c>
      <c r="B92" s="17" t="s">
        <v>196</v>
      </c>
      <c r="C92" s="17" t="s">
        <v>208</v>
      </c>
      <c r="D92" s="17" t="s">
        <v>209</v>
      </c>
      <c r="E92" s="2">
        <v>42331</v>
      </c>
      <c r="F92" s="2">
        <v>42399</v>
      </c>
      <c r="G92" s="1">
        <v>12</v>
      </c>
      <c r="I92" s="1">
        <v>7.3000000000000001E-3</v>
      </c>
      <c r="J92" s="1">
        <f t="shared" si="1"/>
        <v>6.0833333333333334E-4</v>
      </c>
      <c r="M92" s="1" t="s">
        <v>24</v>
      </c>
    </row>
    <row r="93" spans="1:14" x14ac:dyDescent="0.2">
      <c r="A93" s="1" t="s">
        <v>12</v>
      </c>
      <c r="B93" s="20" t="s">
        <v>212</v>
      </c>
      <c r="C93" s="20" t="s">
        <v>213</v>
      </c>
      <c r="D93" s="20" t="s">
        <v>213</v>
      </c>
      <c r="E93" s="2">
        <v>42397</v>
      </c>
      <c r="F93" s="2">
        <v>42404</v>
      </c>
      <c r="G93" s="1">
        <v>14</v>
      </c>
      <c r="I93" s="1">
        <v>40.402999999999999</v>
      </c>
      <c r="J93" s="1">
        <f t="shared" si="1"/>
        <v>2.8859285714285714</v>
      </c>
      <c r="M93" s="20" t="s">
        <v>24</v>
      </c>
      <c r="N93" s="20" t="s">
        <v>214</v>
      </c>
    </row>
    <row r="94" spans="1:14" x14ac:dyDescent="0.2">
      <c r="A94" s="8" t="s">
        <v>90</v>
      </c>
      <c r="B94" s="17" t="s">
        <v>145</v>
      </c>
      <c r="C94" s="21" t="s">
        <v>216</v>
      </c>
      <c r="D94" s="21" t="s">
        <v>218</v>
      </c>
      <c r="F94" s="2">
        <v>42418</v>
      </c>
      <c r="G94" s="1">
        <v>10</v>
      </c>
      <c r="I94" s="1">
        <v>1.0999999999999999E-2</v>
      </c>
      <c r="J94" s="1">
        <f t="shared" si="1"/>
        <v>1.0999999999999998E-3</v>
      </c>
      <c r="M94" s="20" t="s">
        <v>24</v>
      </c>
      <c r="N94" s="21" t="s">
        <v>217</v>
      </c>
    </row>
    <row r="95" spans="1:14" x14ac:dyDescent="0.2">
      <c r="A95" s="8" t="s">
        <v>90</v>
      </c>
      <c r="B95" s="17" t="s">
        <v>145</v>
      </c>
      <c r="C95" s="21" t="s">
        <v>219</v>
      </c>
      <c r="D95" s="21" t="s">
        <v>218</v>
      </c>
      <c r="F95" s="2">
        <v>42418</v>
      </c>
      <c r="G95" s="1">
        <v>32</v>
      </c>
      <c r="I95" s="1">
        <v>6.0999999999999999E-2</v>
      </c>
      <c r="J95" s="1">
        <f t="shared" si="1"/>
        <v>1.90625E-3</v>
      </c>
      <c r="M95" s="20" t="s">
        <v>24</v>
      </c>
      <c r="N95" s="21" t="s">
        <v>220</v>
      </c>
    </row>
    <row r="96" spans="1:14" x14ac:dyDescent="0.2">
      <c r="A96" s="8" t="s">
        <v>90</v>
      </c>
      <c r="B96" s="17" t="s">
        <v>145</v>
      </c>
      <c r="C96" s="21" t="s">
        <v>221</v>
      </c>
      <c r="D96" s="1" t="s">
        <v>223</v>
      </c>
      <c r="F96" s="2">
        <v>42418</v>
      </c>
      <c r="G96" s="1">
        <v>8</v>
      </c>
      <c r="I96" s="1">
        <v>0.88200000000000001</v>
      </c>
      <c r="J96" s="1">
        <f t="shared" si="1"/>
        <v>0.11025</v>
      </c>
      <c r="M96" s="20" t="s">
        <v>24</v>
      </c>
      <c r="N96" s="21" t="s">
        <v>222</v>
      </c>
    </row>
    <row r="97" spans="1:14" x14ac:dyDescent="0.2">
      <c r="A97" s="8" t="s">
        <v>90</v>
      </c>
      <c r="B97" s="17" t="s">
        <v>145</v>
      </c>
      <c r="C97" s="21" t="s">
        <v>224</v>
      </c>
      <c r="D97" s="1" t="s">
        <v>226</v>
      </c>
      <c r="F97" s="2">
        <v>42418</v>
      </c>
      <c r="G97" s="1">
        <v>7</v>
      </c>
      <c r="I97" s="1">
        <v>0.45900000000000002</v>
      </c>
      <c r="J97" s="1">
        <f t="shared" si="1"/>
        <v>6.5571428571428572E-2</v>
      </c>
      <c r="M97" s="20" t="s">
        <v>24</v>
      </c>
      <c r="N97" s="21" t="s">
        <v>225</v>
      </c>
    </row>
    <row r="98" spans="1:14" x14ac:dyDescent="0.2">
      <c r="A98" s="8" t="s">
        <v>90</v>
      </c>
      <c r="B98" s="17" t="s">
        <v>145</v>
      </c>
      <c r="C98" s="21" t="s">
        <v>227</v>
      </c>
      <c r="D98" s="1" t="s">
        <v>228</v>
      </c>
      <c r="F98" s="2">
        <v>42418</v>
      </c>
      <c r="G98" s="1">
        <v>2</v>
      </c>
      <c r="I98" s="1">
        <v>2.4E-2</v>
      </c>
      <c r="J98" s="1">
        <f t="shared" si="1"/>
        <v>1.2E-2</v>
      </c>
      <c r="M98" s="20" t="s">
        <v>24</v>
      </c>
      <c r="N98" s="21" t="s">
        <v>229</v>
      </c>
    </row>
    <row r="99" spans="1:14" x14ac:dyDescent="0.2">
      <c r="A99" s="8" t="s">
        <v>90</v>
      </c>
      <c r="B99" s="17" t="s">
        <v>145</v>
      </c>
      <c r="C99" s="21" t="s">
        <v>231</v>
      </c>
      <c r="D99" s="1" t="s">
        <v>228</v>
      </c>
      <c r="F99" s="2">
        <v>42418</v>
      </c>
      <c r="G99" s="1">
        <v>2</v>
      </c>
      <c r="I99" s="1">
        <v>2.8000000000000001E-2</v>
      </c>
      <c r="J99" s="1">
        <f t="shared" si="1"/>
        <v>1.4E-2</v>
      </c>
      <c r="M99" s="20" t="s">
        <v>24</v>
      </c>
      <c r="N99" s="21" t="s">
        <v>230</v>
      </c>
    </row>
    <row r="100" spans="1:14" x14ac:dyDescent="0.2">
      <c r="A100" s="8" t="s">
        <v>90</v>
      </c>
      <c r="B100" s="17" t="s">
        <v>145</v>
      </c>
      <c r="C100" s="21" t="s">
        <v>232</v>
      </c>
      <c r="D100" s="1" t="s">
        <v>233</v>
      </c>
      <c r="F100" s="2">
        <v>42418</v>
      </c>
      <c r="G100" s="1">
        <v>4</v>
      </c>
      <c r="I100" s="1">
        <v>0.38400000000000001</v>
      </c>
      <c r="J100" s="1">
        <f t="shared" si="1"/>
        <v>9.6000000000000002E-2</v>
      </c>
      <c r="M100" s="20" t="s">
        <v>24</v>
      </c>
      <c r="N100" s="21" t="s">
        <v>234</v>
      </c>
    </row>
    <row r="101" spans="1:14" x14ac:dyDescent="0.2">
      <c r="A101" s="8" t="s">
        <v>90</v>
      </c>
      <c r="B101" s="17" t="s">
        <v>145</v>
      </c>
      <c r="C101" s="21" t="s">
        <v>237</v>
      </c>
      <c r="D101" s="1" t="s">
        <v>233</v>
      </c>
      <c r="F101" s="2">
        <v>42418</v>
      </c>
      <c r="G101" s="1">
        <v>10</v>
      </c>
      <c r="I101" s="1">
        <v>0.59599999999999997</v>
      </c>
      <c r="J101" s="1">
        <f t="shared" si="1"/>
        <v>5.96E-2</v>
      </c>
      <c r="M101" s="20" t="s">
        <v>24</v>
      </c>
      <c r="N101" s="21" t="s">
        <v>235</v>
      </c>
    </row>
    <row r="102" spans="1:14" x14ac:dyDescent="0.2">
      <c r="A102" s="8" t="s">
        <v>90</v>
      </c>
      <c r="B102" s="17" t="s">
        <v>145</v>
      </c>
      <c r="C102" s="21" t="s">
        <v>238</v>
      </c>
      <c r="D102" s="1" t="s">
        <v>233</v>
      </c>
      <c r="F102" s="2">
        <v>42418</v>
      </c>
      <c r="G102" s="1">
        <v>3</v>
      </c>
      <c r="I102" s="1">
        <v>0.16900000000000001</v>
      </c>
      <c r="J102" s="1">
        <f t="shared" si="1"/>
        <v>5.6333333333333339E-2</v>
      </c>
      <c r="M102" s="20" t="s">
        <v>24</v>
      </c>
      <c r="N102" s="21" t="s">
        <v>236</v>
      </c>
    </row>
    <row r="103" spans="1:14" x14ac:dyDescent="0.2">
      <c r="A103" s="8" t="s">
        <v>90</v>
      </c>
      <c r="B103" s="17" t="s">
        <v>145</v>
      </c>
      <c r="C103" s="21" t="s">
        <v>243</v>
      </c>
      <c r="D103" s="1" t="s">
        <v>245</v>
      </c>
      <c r="F103" s="2">
        <v>42418</v>
      </c>
      <c r="G103" s="1">
        <v>2</v>
      </c>
      <c r="I103" s="1">
        <v>2.3E-2</v>
      </c>
      <c r="J103" s="1">
        <f t="shared" si="1"/>
        <v>1.15E-2</v>
      </c>
      <c r="M103" s="20" t="s">
        <v>24</v>
      </c>
      <c r="N103" s="21" t="s">
        <v>244</v>
      </c>
    </row>
    <row r="104" spans="1:14" x14ac:dyDescent="0.2">
      <c r="A104" s="8" t="s">
        <v>90</v>
      </c>
      <c r="B104" s="17" t="s">
        <v>145</v>
      </c>
      <c r="C104" s="21" t="s">
        <v>247</v>
      </c>
      <c r="D104" s="1" t="s">
        <v>245</v>
      </c>
      <c r="F104" s="2">
        <v>42418</v>
      </c>
      <c r="G104" s="1">
        <v>1</v>
      </c>
      <c r="I104" s="1">
        <v>5.0000000000000001E-3</v>
      </c>
      <c r="J104" s="1">
        <f t="shared" si="1"/>
        <v>5.0000000000000001E-3</v>
      </c>
      <c r="M104" s="20" t="s">
        <v>24</v>
      </c>
      <c r="N104" s="21" t="s">
        <v>246</v>
      </c>
    </row>
    <row r="105" spans="1:14" x14ac:dyDescent="0.2">
      <c r="A105" s="8" t="s">
        <v>90</v>
      </c>
      <c r="B105" s="17" t="s">
        <v>145</v>
      </c>
      <c r="C105" s="21" t="s">
        <v>248</v>
      </c>
      <c r="D105" s="1" t="s">
        <v>249</v>
      </c>
      <c r="F105" s="2">
        <v>42418</v>
      </c>
      <c r="G105" s="1">
        <v>10</v>
      </c>
      <c r="I105" s="1">
        <v>0.70299999999999996</v>
      </c>
      <c r="J105" s="1">
        <f t="shared" si="1"/>
        <v>7.0300000000000001E-2</v>
      </c>
      <c r="M105" s="20" t="s">
        <v>24</v>
      </c>
    </row>
    <row r="106" spans="1:14" x14ac:dyDescent="0.2">
      <c r="A106" s="8" t="s">
        <v>90</v>
      </c>
      <c r="B106" s="17" t="s">
        <v>145</v>
      </c>
      <c r="C106" s="21" t="s">
        <v>250</v>
      </c>
      <c r="D106" s="1" t="s">
        <v>249</v>
      </c>
      <c r="F106" s="2">
        <v>42418</v>
      </c>
      <c r="G106" s="1">
        <v>10</v>
      </c>
      <c r="I106" s="1">
        <v>0.36499999999999999</v>
      </c>
      <c r="J106" s="1">
        <f t="shared" si="1"/>
        <v>3.6499999999999998E-2</v>
      </c>
      <c r="M106" s="20" t="s">
        <v>24</v>
      </c>
    </row>
    <row r="107" spans="1:14" x14ac:dyDescent="0.2">
      <c r="A107" s="8" t="s">
        <v>90</v>
      </c>
      <c r="B107" s="17" t="s">
        <v>145</v>
      </c>
      <c r="C107" s="21" t="s">
        <v>251</v>
      </c>
      <c r="D107" s="1" t="s">
        <v>249</v>
      </c>
      <c r="F107" s="2">
        <v>42418</v>
      </c>
      <c r="G107" s="1">
        <v>2</v>
      </c>
      <c r="I107" s="1">
        <v>8.2000000000000003E-2</v>
      </c>
      <c r="J107" s="1">
        <f t="shared" si="1"/>
        <v>4.1000000000000002E-2</v>
      </c>
      <c r="M107" s="20" t="s">
        <v>24</v>
      </c>
    </row>
    <row r="108" spans="1:14" x14ac:dyDescent="0.2">
      <c r="A108" s="8" t="s">
        <v>90</v>
      </c>
      <c r="B108" s="17" t="s">
        <v>145</v>
      </c>
      <c r="C108" s="21" t="s">
        <v>252</v>
      </c>
      <c r="D108" s="1" t="s">
        <v>253</v>
      </c>
      <c r="F108" s="2">
        <v>42418</v>
      </c>
      <c r="G108" s="1">
        <v>5</v>
      </c>
      <c r="I108" s="1">
        <v>0.124</v>
      </c>
      <c r="J108" s="1">
        <f t="shared" si="1"/>
        <v>2.4799999999999999E-2</v>
      </c>
      <c r="M108" s="20" t="s">
        <v>24</v>
      </c>
    </row>
    <row r="109" spans="1:14" x14ac:dyDescent="0.2">
      <c r="A109" s="8" t="s">
        <v>90</v>
      </c>
      <c r="B109" s="17" t="s">
        <v>145</v>
      </c>
      <c r="C109" s="21" t="s">
        <v>254</v>
      </c>
      <c r="D109" s="1" t="s">
        <v>253</v>
      </c>
      <c r="F109" s="2">
        <v>42418</v>
      </c>
      <c r="G109" s="1">
        <v>3</v>
      </c>
      <c r="I109" s="1">
        <v>9.6000000000000002E-2</v>
      </c>
      <c r="J109" s="1">
        <f t="shared" si="1"/>
        <v>3.2000000000000001E-2</v>
      </c>
      <c r="M109" s="20" t="s">
        <v>24</v>
      </c>
    </row>
    <row r="110" spans="1:14" x14ac:dyDescent="0.2">
      <c r="A110" s="8" t="s">
        <v>90</v>
      </c>
      <c r="B110" s="17" t="s">
        <v>145</v>
      </c>
      <c r="C110" s="21" t="s">
        <v>255</v>
      </c>
      <c r="D110" s="1" t="s">
        <v>253</v>
      </c>
      <c r="F110" s="2">
        <v>42418</v>
      </c>
      <c r="G110" s="1">
        <v>10</v>
      </c>
      <c r="I110" s="1">
        <v>0.245</v>
      </c>
      <c r="J110" s="1">
        <f t="shared" si="1"/>
        <v>2.4500000000000001E-2</v>
      </c>
      <c r="M110" s="20" t="s">
        <v>24</v>
      </c>
    </row>
    <row r="111" spans="1:14" x14ac:dyDescent="0.2">
      <c r="A111" s="8" t="s">
        <v>90</v>
      </c>
      <c r="B111" s="17" t="s">
        <v>145</v>
      </c>
      <c r="C111" s="21" t="s">
        <v>256</v>
      </c>
      <c r="D111" s="1" t="s">
        <v>257</v>
      </c>
      <c r="F111" s="2">
        <v>42418</v>
      </c>
      <c r="G111" s="1">
        <v>1</v>
      </c>
      <c r="I111" s="1">
        <v>4.4999999999999998E-2</v>
      </c>
      <c r="J111" s="1">
        <f t="shared" si="1"/>
        <v>4.4999999999999998E-2</v>
      </c>
      <c r="M111" s="20" t="s">
        <v>24</v>
      </c>
    </row>
    <row r="112" spans="1:14" x14ac:dyDescent="0.2">
      <c r="A112" s="8" t="s">
        <v>90</v>
      </c>
      <c r="B112" s="17" t="s">
        <v>145</v>
      </c>
      <c r="C112" s="21" t="s">
        <v>258</v>
      </c>
      <c r="D112" s="21" t="s">
        <v>259</v>
      </c>
      <c r="F112" s="2">
        <v>42418</v>
      </c>
      <c r="G112" s="1">
        <v>1</v>
      </c>
      <c r="I112" s="1">
        <v>3.0000000000000001E-3</v>
      </c>
      <c r="J112" s="1">
        <f t="shared" si="1"/>
        <v>3.0000000000000001E-3</v>
      </c>
      <c r="M112" s="20" t="s">
        <v>24</v>
      </c>
    </row>
    <row r="113" spans="1:14" x14ac:dyDescent="0.2">
      <c r="A113" s="8" t="s">
        <v>90</v>
      </c>
      <c r="B113" s="17" t="s">
        <v>145</v>
      </c>
      <c r="C113" s="21" t="s">
        <v>260</v>
      </c>
      <c r="D113" s="21" t="s">
        <v>259</v>
      </c>
      <c r="F113" s="2">
        <v>42418</v>
      </c>
      <c r="G113" s="1">
        <v>1</v>
      </c>
      <c r="I113" s="1">
        <v>1.4E-2</v>
      </c>
      <c r="J113" s="1">
        <f t="shared" si="1"/>
        <v>1.4E-2</v>
      </c>
      <c r="M113" s="20" t="s">
        <v>24</v>
      </c>
    </row>
    <row r="114" spans="1:14" x14ac:dyDescent="0.2">
      <c r="A114" s="8" t="s">
        <v>90</v>
      </c>
      <c r="B114" s="17" t="s">
        <v>145</v>
      </c>
      <c r="C114" s="21" t="s">
        <v>261</v>
      </c>
      <c r="D114" s="21" t="s">
        <v>259</v>
      </c>
      <c r="F114" s="2">
        <v>42418</v>
      </c>
      <c r="G114" s="1">
        <v>3</v>
      </c>
      <c r="I114" s="1">
        <v>9.9000000000000005E-2</v>
      </c>
      <c r="J114" s="1">
        <f t="shared" si="1"/>
        <v>3.3000000000000002E-2</v>
      </c>
      <c r="M114" s="20" t="s">
        <v>24</v>
      </c>
    </row>
    <row r="115" spans="1:14" x14ac:dyDescent="0.2">
      <c r="A115" s="8" t="s">
        <v>90</v>
      </c>
      <c r="B115" s="17" t="s">
        <v>145</v>
      </c>
      <c r="C115" s="21" t="s">
        <v>262</v>
      </c>
      <c r="D115" s="21" t="s">
        <v>264</v>
      </c>
      <c r="F115" s="2">
        <v>42418</v>
      </c>
      <c r="G115" s="1">
        <v>5</v>
      </c>
      <c r="I115" s="1">
        <v>0.36699999999999999</v>
      </c>
      <c r="J115" s="1">
        <f t="shared" si="1"/>
        <v>7.3399999999999993E-2</v>
      </c>
      <c r="M115" s="20" t="s">
        <v>24</v>
      </c>
      <c r="N115" s="21" t="s">
        <v>263</v>
      </c>
    </row>
    <row r="116" spans="1:14" x14ac:dyDescent="0.2">
      <c r="A116" s="8" t="s">
        <v>90</v>
      </c>
      <c r="B116" s="17" t="s">
        <v>145</v>
      </c>
      <c r="C116" s="21" t="s">
        <v>265</v>
      </c>
      <c r="D116" s="1" t="s">
        <v>266</v>
      </c>
      <c r="F116" s="2">
        <v>42418</v>
      </c>
      <c r="G116" s="1">
        <v>2</v>
      </c>
      <c r="I116" s="1">
        <v>0.70799999999999996</v>
      </c>
      <c r="J116" s="1">
        <f t="shared" si="1"/>
        <v>0.35399999999999998</v>
      </c>
      <c r="M116" s="20" t="s">
        <v>24</v>
      </c>
    </row>
    <row r="117" spans="1:14" x14ac:dyDescent="0.2">
      <c r="A117" s="8" t="s">
        <v>90</v>
      </c>
      <c r="B117" s="17" t="s">
        <v>145</v>
      </c>
      <c r="C117" s="21" t="s">
        <v>267</v>
      </c>
      <c r="D117" s="1" t="s">
        <v>266</v>
      </c>
      <c r="F117" s="2">
        <v>42418</v>
      </c>
      <c r="G117" s="1">
        <v>1</v>
      </c>
      <c r="I117" s="1">
        <v>0.64700000000000002</v>
      </c>
      <c r="J117" s="1">
        <f t="shared" si="1"/>
        <v>0.64700000000000002</v>
      </c>
      <c r="M117" s="20" t="s">
        <v>24</v>
      </c>
    </row>
    <row r="118" spans="1:14" x14ac:dyDescent="0.2">
      <c r="A118" s="8" t="s">
        <v>90</v>
      </c>
      <c r="B118" s="17" t="s">
        <v>145</v>
      </c>
      <c r="C118" s="21" t="s">
        <v>268</v>
      </c>
      <c r="D118" s="1" t="s">
        <v>269</v>
      </c>
      <c r="F118" s="2">
        <v>42418</v>
      </c>
      <c r="G118" s="1">
        <v>1</v>
      </c>
      <c r="I118" s="1">
        <v>1.0960000000000001</v>
      </c>
      <c r="J118" s="1">
        <f t="shared" si="1"/>
        <v>1.0960000000000001</v>
      </c>
      <c r="M118" s="20" t="s">
        <v>24</v>
      </c>
    </row>
    <row r="119" spans="1:14" x14ac:dyDescent="0.2">
      <c r="A119" s="8" t="s">
        <v>90</v>
      </c>
      <c r="B119" s="17" t="s">
        <v>145</v>
      </c>
      <c r="C119" s="21" t="s">
        <v>270</v>
      </c>
      <c r="D119" s="1" t="s">
        <v>271</v>
      </c>
      <c r="F119" s="2">
        <v>42418</v>
      </c>
      <c r="G119" s="1">
        <v>108</v>
      </c>
      <c r="I119" s="1">
        <v>5.5E-2</v>
      </c>
      <c r="J119" s="1">
        <f t="shared" si="1"/>
        <v>5.0925925925925921E-4</v>
      </c>
      <c r="M119" s="20" t="s">
        <v>24</v>
      </c>
    </row>
    <row r="120" spans="1:14" x14ac:dyDescent="0.2">
      <c r="A120" s="1" t="s">
        <v>12</v>
      </c>
      <c r="B120" s="22" t="s">
        <v>272</v>
      </c>
      <c r="C120" s="22" t="s">
        <v>273</v>
      </c>
      <c r="D120" s="22" t="s">
        <v>273</v>
      </c>
      <c r="E120" s="2">
        <v>42403</v>
      </c>
      <c r="F120" s="2">
        <v>42420</v>
      </c>
      <c r="G120" s="1">
        <v>1</v>
      </c>
      <c r="I120" s="1">
        <v>0.15</v>
      </c>
      <c r="J120" s="1">
        <f t="shared" si="1"/>
        <v>0.15</v>
      </c>
      <c r="M120" s="20" t="s">
        <v>24</v>
      </c>
      <c r="N120" s="22" t="s">
        <v>274</v>
      </c>
    </row>
    <row r="121" spans="1:14" x14ac:dyDescent="0.2">
      <c r="A121" s="1" t="s">
        <v>12</v>
      </c>
      <c r="B121" s="22" t="s">
        <v>277</v>
      </c>
      <c r="C121" s="22" t="s">
        <v>275</v>
      </c>
      <c r="D121" s="22" t="s">
        <v>285</v>
      </c>
      <c r="E121" s="2">
        <v>42403</v>
      </c>
      <c r="F121" s="2">
        <v>42420</v>
      </c>
      <c r="G121" s="1">
        <v>1</v>
      </c>
      <c r="I121" s="1">
        <v>2.4329999999999998</v>
      </c>
      <c r="J121" s="1">
        <f t="shared" si="1"/>
        <v>2.4329999999999998</v>
      </c>
      <c r="M121" s="20" t="s">
        <v>24</v>
      </c>
      <c r="N121" s="1" t="s">
        <v>276</v>
      </c>
    </row>
    <row r="122" spans="1:14" x14ac:dyDescent="0.2">
      <c r="A122" s="1" t="s">
        <v>12</v>
      </c>
      <c r="B122" s="22" t="s">
        <v>278</v>
      </c>
      <c r="C122" s="22" t="s">
        <v>279</v>
      </c>
      <c r="E122" s="2">
        <v>42403</v>
      </c>
      <c r="F122" s="2">
        <v>42420</v>
      </c>
      <c r="G122" s="1">
        <v>1</v>
      </c>
      <c r="I122" s="1">
        <v>1.5920000000000001</v>
      </c>
      <c r="J122" s="1">
        <f t="shared" si="1"/>
        <v>1.5920000000000001</v>
      </c>
      <c r="M122" s="20" t="s">
        <v>24</v>
      </c>
      <c r="N122" s="1" t="s">
        <v>276</v>
      </c>
    </row>
    <row r="123" spans="1:14" x14ac:dyDescent="0.2">
      <c r="A123" s="1" t="s">
        <v>12</v>
      </c>
      <c r="B123" s="22" t="s">
        <v>272</v>
      </c>
      <c r="C123" s="22" t="s">
        <v>280</v>
      </c>
      <c r="D123" s="22" t="s">
        <v>280</v>
      </c>
      <c r="E123" s="2">
        <v>42403</v>
      </c>
      <c r="F123" s="2">
        <v>42420</v>
      </c>
      <c r="G123" s="1">
        <v>5</v>
      </c>
      <c r="I123" s="1">
        <v>6.4820000000000002</v>
      </c>
      <c r="J123" s="1">
        <f t="shared" si="1"/>
        <v>1.2964</v>
      </c>
      <c r="M123" s="20" t="s">
        <v>24</v>
      </c>
      <c r="N123" s="22" t="s">
        <v>281</v>
      </c>
    </row>
    <row r="124" spans="1:14" x14ac:dyDescent="0.2">
      <c r="A124" s="1" t="s">
        <v>12</v>
      </c>
      <c r="B124" s="22" t="s">
        <v>277</v>
      </c>
      <c r="C124" s="22" t="s">
        <v>282</v>
      </c>
      <c r="D124" s="22" t="s">
        <v>282</v>
      </c>
      <c r="E124" s="2">
        <v>42403</v>
      </c>
      <c r="F124" s="2">
        <v>42420</v>
      </c>
      <c r="G124" s="1">
        <v>3</v>
      </c>
      <c r="I124" s="1">
        <v>0.14199999999999999</v>
      </c>
      <c r="J124" s="1">
        <f t="shared" si="1"/>
        <v>4.7333333333333331E-2</v>
      </c>
      <c r="M124" s="20" t="s">
        <v>24</v>
      </c>
      <c r="N124" s="22" t="s">
        <v>274</v>
      </c>
    </row>
    <row r="125" spans="1:14" x14ac:dyDescent="0.2">
      <c r="A125" s="1" t="s">
        <v>12</v>
      </c>
      <c r="B125" s="22" t="s">
        <v>272</v>
      </c>
      <c r="C125" s="22" t="s">
        <v>283</v>
      </c>
      <c r="D125" s="22" t="s">
        <v>284</v>
      </c>
      <c r="E125" s="2">
        <v>42403</v>
      </c>
      <c r="F125" s="2">
        <v>42420</v>
      </c>
      <c r="G125" s="1">
        <v>1</v>
      </c>
      <c r="I125" s="1">
        <v>0.12</v>
      </c>
      <c r="J125" s="1">
        <f t="shared" si="1"/>
        <v>0.12</v>
      </c>
      <c r="M125" s="20" t="s">
        <v>24</v>
      </c>
      <c r="N125" s="22" t="s">
        <v>274</v>
      </c>
    </row>
    <row r="126" spans="1:14" x14ac:dyDescent="0.2">
      <c r="A126" s="8" t="s">
        <v>90</v>
      </c>
      <c r="B126" s="17" t="s">
        <v>145</v>
      </c>
      <c r="C126" s="23" t="s">
        <v>287</v>
      </c>
      <c r="D126" s="1" t="s">
        <v>286</v>
      </c>
      <c r="F126" s="2">
        <v>42425</v>
      </c>
      <c r="G126" s="1">
        <v>4</v>
      </c>
      <c r="I126" s="1">
        <v>1.609</v>
      </c>
      <c r="J126" s="1">
        <f t="shared" si="1"/>
        <v>0.40225</v>
      </c>
      <c r="M126" s="20" t="s">
        <v>24</v>
      </c>
      <c r="N126" s="23" t="s">
        <v>288</v>
      </c>
    </row>
    <row r="127" spans="1:14" x14ac:dyDescent="0.2">
      <c r="A127" s="8" t="s">
        <v>90</v>
      </c>
      <c r="B127" s="17" t="s">
        <v>145</v>
      </c>
      <c r="C127" s="23" t="s">
        <v>289</v>
      </c>
      <c r="D127" s="23" t="s">
        <v>291</v>
      </c>
      <c r="F127" s="2">
        <v>42425</v>
      </c>
      <c r="G127" s="1">
        <v>3</v>
      </c>
      <c r="I127" s="1">
        <v>3.0510000000000002</v>
      </c>
      <c r="J127" s="1">
        <f t="shared" si="1"/>
        <v>1.0170000000000001</v>
      </c>
      <c r="M127" s="20" t="s">
        <v>24</v>
      </c>
      <c r="N127" s="23" t="s">
        <v>290</v>
      </c>
    </row>
    <row r="128" spans="1:14" x14ac:dyDescent="0.2">
      <c r="A128" s="8" t="s">
        <v>90</v>
      </c>
      <c r="B128" s="17" t="s">
        <v>145</v>
      </c>
      <c r="C128" s="23" t="s">
        <v>292</v>
      </c>
      <c r="D128" s="1" t="s">
        <v>291</v>
      </c>
      <c r="F128" s="2">
        <v>42425</v>
      </c>
      <c r="G128" s="1">
        <v>4</v>
      </c>
      <c r="I128" s="1">
        <v>3.7370000000000001</v>
      </c>
      <c r="J128" s="1">
        <f t="shared" si="1"/>
        <v>0.93425000000000002</v>
      </c>
      <c r="M128" s="20" t="s">
        <v>24</v>
      </c>
      <c r="N128" s="23" t="s">
        <v>293</v>
      </c>
    </row>
    <row r="129" spans="1:14" x14ac:dyDescent="0.2">
      <c r="A129" s="8" t="s">
        <v>90</v>
      </c>
      <c r="B129" s="17" t="s">
        <v>145</v>
      </c>
      <c r="C129" s="23" t="s">
        <v>294</v>
      </c>
      <c r="D129" s="1" t="s">
        <v>300</v>
      </c>
      <c r="F129" s="2">
        <v>42425</v>
      </c>
      <c r="G129" s="1">
        <v>1</v>
      </c>
      <c r="I129" s="1">
        <v>2.1000000000000001E-2</v>
      </c>
      <c r="J129" s="1">
        <f t="shared" si="1"/>
        <v>2.1000000000000001E-2</v>
      </c>
      <c r="M129" s="20" t="s">
        <v>24</v>
      </c>
      <c r="N129" s="23" t="s">
        <v>296</v>
      </c>
    </row>
    <row r="130" spans="1:14" x14ac:dyDescent="0.2">
      <c r="A130" s="8" t="s">
        <v>90</v>
      </c>
      <c r="B130" s="17" t="s">
        <v>145</v>
      </c>
      <c r="C130" s="23" t="s">
        <v>295</v>
      </c>
      <c r="D130" s="1" t="s">
        <v>300</v>
      </c>
      <c r="F130" s="2">
        <v>42425</v>
      </c>
      <c r="G130" s="1">
        <v>1</v>
      </c>
      <c r="I130" s="1">
        <v>1.7999999999999999E-2</v>
      </c>
      <c r="J130" s="1">
        <f t="shared" si="1"/>
        <v>1.7999999999999999E-2</v>
      </c>
      <c r="M130" s="20" t="s">
        <v>24</v>
      </c>
      <c r="N130" s="23" t="s">
        <v>297</v>
      </c>
    </row>
    <row r="131" spans="1:14" x14ac:dyDescent="0.2">
      <c r="A131" s="8" t="s">
        <v>90</v>
      </c>
      <c r="B131" s="17" t="s">
        <v>145</v>
      </c>
      <c r="C131" s="23" t="s">
        <v>298</v>
      </c>
      <c r="D131" s="1" t="s">
        <v>300</v>
      </c>
      <c r="F131" s="2">
        <v>42425</v>
      </c>
      <c r="G131" s="1">
        <v>2</v>
      </c>
      <c r="I131" s="1">
        <v>8.7999999999999995E-2</v>
      </c>
      <c r="J131" s="1">
        <f t="shared" si="1"/>
        <v>4.3999999999999997E-2</v>
      </c>
      <c r="M131" s="20" t="s">
        <v>24</v>
      </c>
      <c r="N131" s="23" t="s">
        <v>299</v>
      </c>
    </row>
    <row r="132" spans="1:14" x14ac:dyDescent="0.2">
      <c r="A132" s="8" t="s">
        <v>90</v>
      </c>
      <c r="B132" s="17" t="s">
        <v>145</v>
      </c>
      <c r="C132" s="23" t="s">
        <v>302</v>
      </c>
      <c r="D132" s="1" t="s">
        <v>301</v>
      </c>
      <c r="F132" s="2">
        <v>42425</v>
      </c>
      <c r="G132" s="1">
        <v>8</v>
      </c>
      <c r="I132" s="1">
        <v>0.64</v>
      </c>
      <c r="J132" s="1">
        <f t="shared" si="1"/>
        <v>0.08</v>
      </c>
      <c r="M132" s="20" t="s">
        <v>24</v>
      </c>
      <c r="N132" s="23" t="s">
        <v>304</v>
      </c>
    </row>
    <row r="133" spans="1:14" x14ac:dyDescent="0.2">
      <c r="A133" s="8" t="s">
        <v>90</v>
      </c>
      <c r="B133" s="17" t="s">
        <v>145</v>
      </c>
      <c r="C133" s="23" t="s">
        <v>303</v>
      </c>
      <c r="D133" s="1" t="s">
        <v>301</v>
      </c>
      <c r="F133" s="2">
        <v>42425</v>
      </c>
      <c r="G133" s="1">
        <v>4</v>
      </c>
      <c r="I133" s="1">
        <v>0.13400000000000001</v>
      </c>
      <c r="J133" s="1">
        <f t="shared" si="1"/>
        <v>3.3500000000000002E-2</v>
      </c>
      <c r="M133" s="20" t="s">
        <v>24</v>
      </c>
    </row>
    <row r="134" spans="1:14" x14ac:dyDescent="0.2">
      <c r="A134" s="8" t="s">
        <v>90</v>
      </c>
      <c r="B134" s="17" t="s">
        <v>145</v>
      </c>
      <c r="C134" s="23" t="s">
        <v>306</v>
      </c>
      <c r="D134" s="1" t="s">
        <v>305</v>
      </c>
      <c r="F134" s="2">
        <v>42425</v>
      </c>
      <c r="G134" s="1">
        <v>3</v>
      </c>
      <c r="I134" s="1">
        <v>6.9000000000000006E-2</v>
      </c>
      <c r="J134" s="1">
        <f t="shared" si="1"/>
        <v>2.3000000000000003E-2</v>
      </c>
      <c r="M134" s="20" t="s">
        <v>24</v>
      </c>
      <c r="N134" s="23" t="s">
        <v>309</v>
      </c>
    </row>
    <row r="135" spans="1:14" x14ac:dyDescent="0.2">
      <c r="A135" s="8" t="s">
        <v>90</v>
      </c>
      <c r="B135" s="17" t="s">
        <v>145</v>
      </c>
      <c r="C135" s="23" t="s">
        <v>307</v>
      </c>
      <c r="D135" s="1" t="s">
        <v>305</v>
      </c>
      <c r="F135" s="2">
        <v>42425</v>
      </c>
      <c r="G135" s="1">
        <v>3</v>
      </c>
      <c r="I135" s="1">
        <v>7.3999999999999996E-2</v>
      </c>
      <c r="J135" s="1">
        <f t="shared" si="1"/>
        <v>2.4666666666666667E-2</v>
      </c>
      <c r="M135" s="20" t="s">
        <v>24</v>
      </c>
      <c r="N135" s="23" t="s">
        <v>310</v>
      </c>
    </row>
    <row r="136" spans="1:14" x14ac:dyDescent="0.2">
      <c r="A136" s="8" t="s">
        <v>90</v>
      </c>
      <c r="B136" s="17" t="s">
        <v>145</v>
      </c>
      <c r="C136" s="23" t="s">
        <v>308</v>
      </c>
      <c r="D136" s="1" t="s">
        <v>305</v>
      </c>
      <c r="F136" s="2">
        <v>42425</v>
      </c>
      <c r="G136" s="1">
        <v>2</v>
      </c>
      <c r="I136" s="1">
        <v>0.03</v>
      </c>
      <c r="J136" s="1">
        <f t="shared" si="1"/>
        <v>1.4999999999999999E-2</v>
      </c>
      <c r="M136" s="20" t="s">
        <v>24</v>
      </c>
      <c r="N136" s="23" t="s">
        <v>311</v>
      </c>
    </row>
    <row r="137" spans="1:14" x14ac:dyDescent="0.2">
      <c r="A137" s="8" t="s">
        <v>90</v>
      </c>
      <c r="B137" s="17" t="s">
        <v>145</v>
      </c>
      <c r="C137" s="23" t="s">
        <v>313</v>
      </c>
      <c r="D137" s="1" t="s">
        <v>312</v>
      </c>
      <c r="F137" s="2">
        <v>42425</v>
      </c>
      <c r="G137" s="1">
        <v>11</v>
      </c>
      <c r="I137" s="1">
        <v>2.4E-2</v>
      </c>
      <c r="J137" s="1">
        <f t="shared" si="1"/>
        <v>2.1818181818181819E-3</v>
      </c>
      <c r="M137" s="20" t="s">
        <v>24</v>
      </c>
    </row>
    <row r="138" spans="1:14" x14ac:dyDescent="0.2">
      <c r="A138" s="8" t="s">
        <v>90</v>
      </c>
      <c r="B138" s="17" t="s">
        <v>145</v>
      </c>
      <c r="C138" s="23" t="s">
        <v>315</v>
      </c>
      <c r="D138" s="1" t="s">
        <v>314</v>
      </c>
      <c r="F138" s="2">
        <v>42425</v>
      </c>
      <c r="G138" s="1">
        <v>1</v>
      </c>
      <c r="I138" s="1">
        <v>6.5000000000000002E-2</v>
      </c>
      <c r="J138" s="1">
        <f t="shared" si="1"/>
        <v>6.5000000000000002E-2</v>
      </c>
      <c r="M138" s="20" t="s">
        <v>24</v>
      </c>
      <c r="N138" s="23" t="s">
        <v>316</v>
      </c>
    </row>
    <row r="139" spans="1:14" x14ac:dyDescent="0.2">
      <c r="A139" s="8" t="s">
        <v>90</v>
      </c>
      <c r="B139" s="17" t="s">
        <v>145</v>
      </c>
      <c r="C139" s="23" t="s">
        <v>318</v>
      </c>
      <c r="D139" s="23" t="s">
        <v>317</v>
      </c>
      <c r="F139" s="2">
        <v>42425</v>
      </c>
      <c r="G139" s="1">
        <v>1</v>
      </c>
      <c r="I139" s="1">
        <v>0.159</v>
      </c>
      <c r="J139" s="1">
        <f t="shared" si="1"/>
        <v>0.159</v>
      </c>
      <c r="M139" s="20" t="s">
        <v>24</v>
      </c>
      <c r="N139" s="23" t="s">
        <v>319</v>
      </c>
    </row>
    <row r="140" spans="1:14" x14ac:dyDescent="0.2">
      <c r="A140" s="8" t="s">
        <v>90</v>
      </c>
      <c r="B140" s="17" t="s">
        <v>145</v>
      </c>
      <c r="C140" s="1">
        <v>21703</v>
      </c>
      <c r="D140" s="23" t="s">
        <v>317</v>
      </c>
      <c r="F140" s="2">
        <v>42425</v>
      </c>
      <c r="G140" s="1">
        <v>1</v>
      </c>
      <c r="I140" s="1">
        <v>0.46</v>
      </c>
      <c r="J140" s="1">
        <f t="shared" si="1"/>
        <v>0.46</v>
      </c>
      <c r="M140" s="20" t="s">
        <v>24</v>
      </c>
      <c r="N140" s="23" t="s">
        <v>320</v>
      </c>
    </row>
    <row r="141" spans="1:14" x14ac:dyDescent="0.2">
      <c r="A141" s="8" t="s">
        <v>90</v>
      </c>
      <c r="B141" s="17" t="s">
        <v>145</v>
      </c>
      <c r="C141" s="23" t="s">
        <v>322</v>
      </c>
      <c r="D141" s="1" t="s">
        <v>321</v>
      </c>
      <c r="F141" s="2">
        <v>42425</v>
      </c>
      <c r="G141" s="1">
        <v>1</v>
      </c>
      <c r="I141" s="1">
        <v>4.3999999999999997E-2</v>
      </c>
      <c r="J141" s="1">
        <f t="shared" si="1"/>
        <v>4.3999999999999997E-2</v>
      </c>
      <c r="M141" s="20" t="s">
        <v>24</v>
      </c>
      <c r="N141" s="23" t="s">
        <v>323</v>
      </c>
    </row>
    <row r="142" spans="1:14" x14ac:dyDescent="0.2">
      <c r="A142" s="8" t="s">
        <v>90</v>
      </c>
      <c r="B142" s="17" t="s">
        <v>145</v>
      </c>
      <c r="C142" s="23" t="s">
        <v>325</v>
      </c>
      <c r="D142" s="1" t="s">
        <v>321</v>
      </c>
      <c r="F142" s="2">
        <v>42425</v>
      </c>
      <c r="G142" s="1">
        <v>4</v>
      </c>
      <c r="I142" s="1">
        <v>0.156</v>
      </c>
      <c r="J142" s="1">
        <f t="shared" si="1"/>
        <v>3.9E-2</v>
      </c>
      <c r="M142" s="20" t="s">
        <v>24</v>
      </c>
      <c r="N142" s="23" t="s">
        <v>324</v>
      </c>
    </row>
    <row r="143" spans="1:14" x14ac:dyDescent="0.2">
      <c r="A143" s="8" t="s">
        <v>90</v>
      </c>
      <c r="B143" s="17" t="s">
        <v>145</v>
      </c>
      <c r="C143" s="23" t="s">
        <v>327</v>
      </c>
      <c r="D143" s="1" t="s">
        <v>326</v>
      </c>
      <c r="F143" s="2">
        <v>42425</v>
      </c>
      <c r="G143" s="1">
        <v>2</v>
      </c>
      <c r="I143" s="1">
        <v>2.8000000000000001E-2</v>
      </c>
      <c r="J143" s="1">
        <f t="shared" si="1"/>
        <v>1.4E-2</v>
      </c>
      <c r="M143" s="20" t="s">
        <v>24</v>
      </c>
      <c r="N143" s="23" t="s">
        <v>330</v>
      </c>
    </row>
    <row r="144" spans="1:14" x14ac:dyDescent="0.2">
      <c r="A144" s="8" t="s">
        <v>90</v>
      </c>
      <c r="B144" s="17" t="s">
        <v>145</v>
      </c>
      <c r="C144" s="23" t="s">
        <v>328</v>
      </c>
      <c r="D144" s="1" t="s">
        <v>326</v>
      </c>
      <c r="F144" s="2">
        <v>42425</v>
      </c>
      <c r="G144" s="1">
        <v>1</v>
      </c>
      <c r="I144" s="1">
        <v>2.1000000000000001E-2</v>
      </c>
      <c r="J144" s="1">
        <f t="shared" si="1"/>
        <v>2.1000000000000001E-2</v>
      </c>
      <c r="M144" s="20" t="s">
        <v>24</v>
      </c>
      <c r="N144" s="23" t="s">
        <v>331</v>
      </c>
    </row>
    <row r="145" spans="1:14" x14ac:dyDescent="0.2">
      <c r="A145" s="8" t="s">
        <v>90</v>
      </c>
      <c r="B145" s="17" t="s">
        <v>145</v>
      </c>
      <c r="C145" s="23" t="s">
        <v>329</v>
      </c>
      <c r="D145" s="1" t="s">
        <v>326</v>
      </c>
      <c r="F145" s="2">
        <v>42425</v>
      </c>
      <c r="G145" s="1">
        <v>5</v>
      </c>
      <c r="I145" s="1">
        <v>0.16300000000000001</v>
      </c>
      <c r="J145" s="1">
        <f t="shared" si="1"/>
        <v>3.2600000000000004E-2</v>
      </c>
      <c r="M145" s="20" t="s">
        <v>24</v>
      </c>
      <c r="N145" s="23" t="s">
        <v>332</v>
      </c>
    </row>
    <row r="146" spans="1:14" x14ac:dyDescent="0.2">
      <c r="A146" s="8" t="s">
        <v>90</v>
      </c>
      <c r="B146" s="17" t="s">
        <v>145</v>
      </c>
      <c r="C146" s="23" t="s">
        <v>334</v>
      </c>
      <c r="D146" s="1" t="s">
        <v>333</v>
      </c>
      <c r="F146" s="2">
        <v>42425</v>
      </c>
      <c r="G146" s="1">
        <v>1</v>
      </c>
      <c r="I146" s="1">
        <v>0.17499999999999999</v>
      </c>
      <c r="J146" s="1">
        <f t="shared" si="1"/>
        <v>0.17499999999999999</v>
      </c>
      <c r="M146" s="20" t="s">
        <v>24</v>
      </c>
      <c r="N146" s="23" t="s">
        <v>335</v>
      </c>
    </row>
    <row r="147" spans="1:14" x14ac:dyDescent="0.2">
      <c r="A147" s="8" t="s">
        <v>90</v>
      </c>
      <c r="B147" s="17" t="s">
        <v>145</v>
      </c>
      <c r="C147" s="23" t="s">
        <v>337</v>
      </c>
      <c r="D147" s="1" t="s">
        <v>333</v>
      </c>
      <c r="F147" s="2">
        <v>42425</v>
      </c>
      <c r="G147" s="1">
        <v>2</v>
      </c>
      <c r="I147" s="1">
        <v>0.17399999999999999</v>
      </c>
      <c r="J147" s="1">
        <f t="shared" si="1"/>
        <v>8.6999999999999994E-2</v>
      </c>
      <c r="M147" s="20" t="s">
        <v>24</v>
      </c>
      <c r="N147" s="23" t="s">
        <v>336</v>
      </c>
    </row>
    <row r="148" spans="1:14" x14ac:dyDescent="0.2">
      <c r="A148" s="8" t="s">
        <v>90</v>
      </c>
      <c r="B148" s="17" t="s">
        <v>145</v>
      </c>
      <c r="C148" s="1">
        <v>8942</v>
      </c>
      <c r="D148" s="1" t="s">
        <v>338</v>
      </c>
      <c r="F148" s="2">
        <v>42425</v>
      </c>
      <c r="G148" s="1">
        <v>1</v>
      </c>
      <c r="I148" s="1">
        <v>0.107</v>
      </c>
      <c r="J148" s="1">
        <f t="shared" si="1"/>
        <v>0.107</v>
      </c>
      <c r="M148" s="20" t="s">
        <v>24</v>
      </c>
      <c r="N148" s="23" t="s">
        <v>339</v>
      </c>
    </row>
    <row r="149" spans="1:14" x14ac:dyDescent="0.2">
      <c r="A149" s="8" t="s">
        <v>90</v>
      </c>
      <c r="B149" s="17" t="s">
        <v>145</v>
      </c>
      <c r="C149" s="23" t="s">
        <v>340</v>
      </c>
      <c r="D149" s="1" t="s">
        <v>338</v>
      </c>
      <c r="F149" s="2">
        <v>42425</v>
      </c>
      <c r="G149" s="1">
        <v>1</v>
      </c>
      <c r="I149" s="1">
        <v>0.22</v>
      </c>
      <c r="J149" s="1">
        <f t="shared" si="1"/>
        <v>0.22</v>
      </c>
      <c r="M149" s="20" t="s">
        <v>24</v>
      </c>
    </row>
    <row r="150" spans="1:14" x14ac:dyDescent="0.2">
      <c r="A150" s="1" t="s">
        <v>12</v>
      </c>
      <c r="B150" s="25" t="s">
        <v>342</v>
      </c>
      <c r="C150" s="25" t="s">
        <v>44</v>
      </c>
      <c r="D150" s="25" t="s">
        <v>44</v>
      </c>
      <c r="E150" s="2">
        <v>42424</v>
      </c>
      <c r="F150" s="2">
        <v>42437</v>
      </c>
      <c r="G150" s="1">
        <v>5</v>
      </c>
      <c r="I150" s="1">
        <v>0.32600000000000001</v>
      </c>
      <c r="J150" s="1">
        <f t="shared" si="1"/>
        <v>6.5200000000000008E-2</v>
      </c>
      <c r="M150" s="20" t="s">
        <v>24</v>
      </c>
    </row>
    <row r="151" spans="1:14" x14ac:dyDescent="0.2">
      <c r="A151" s="1" t="s">
        <v>12</v>
      </c>
      <c r="B151" s="25" t="s">
        <v>13</v>
      </c>
      <c r="C151" s="25" t="s">
        <v>343</v>
      </c>
      <c r="D151" s="25" t="s">
        <v>343</v>
      </c>
      <c r="E151" s="2">
        <v>42423</v>
      </c>
      <c r="F151" s="2">
        <v>42437</v>
      </c>
      <c r="G151" s="1">
        <v>1</v>
      </c>
      <c r="I151" s="1">
        <v>2.0670000000000002</v>
      </c>
      <c r="J151" s="1">
        <f t="shared" si="1"/>
        <v>2.0670000000000002</v>
      </c>
      <c r="M151" s="20" t="s">
        <v>24</v>
      </c>
    </row>
    <row r="152" spans="1:14" x14ac:dyDescent="0.2">
      <c r="A152" s="1" t="s">
        <v>12</v>
      </c>
      <c r="C152" s="25" t="s">
        <v>84</v>
      </c>
      <c r="D152" s="25" t="s">
        <v>84</v>
      </c>
      <c r="E152" s="2">
        <v>42404</v>
      </c>
      <c r="F152" s="2">
        <v>42437</v>
      </c>
      <c r="G152" s="1">
        <v>50</v>
      </c>
      <c r="I152" s="1">
        <v>1.135</v>
      </c>
      <c r="J152" s="1">
        <f t="shared" si="1"/>
        <v>2.2700000000000001E-2</v>
      </c>
      <c r="M152" s="20" t="s">
        <v>24</v>
      </c>
      <c r="N152" s="25" t="s">
        <v>144</v>
      </c>
    </row>
    <row r="153" spans="1:14" x14ac:dyDescent="0.2">
      <c r="A153" s="1" t="s">
        <v>12</v>
      </c>
      <c r="B153" s="25" t="s">
        <v>345</v>
      </c>
      <c r="C153" s="25" t="s">
        <v>346</v>
      </c>
      <c r="D153" s="25" t="s">
        <v>346</v>
      </c>
      <c r="E153" s="2">
        <v>42422</v>
      </c>
      <c r="F153" s="2">
        <v>42437</v>
      </c>
      <c r="G153" s="1">
        <v>2</v>
      </c>
      <c r="I153" s="1">
        <v>0.28799999999999998</v>
      </c>
      <c r="J153" s="1">
        <f t="shared" si="1"/>
        <v>0.14399999999999999</v>
      </c>
      <c r="M153" s="20" t="s">
        <v>24</v>
      </c>
      <c r="N153" s="25" t="s">
        <v>344</v>
      </c>
    </row>
    <row r="154" spans="1:14" x14ac:dyDescent="0.2">
      <c r="A154" s="1" t="s">
        <v>12</v>
      </c>
      <c r="B154" s="26" t="s">
        <v>132</v>
      </c>
      <c r="C154" s="26" t="s">
        <v>348</v>
      </c>
      <c r="D154" s="31" t="s">
        <v>392</v>
      </c>
      <c r="F154" s="2">
        <v>42450</v>
      </c>
      <c r="G154" s="1">
        <v>14</v>
      </c>
      <c r="I154" s="1">
        <v>0.1822</v>
      </c>
      <c r="J154" s="1">
        <f t="shared" si="1"/>
        <v>1.3014285714285714E-2</v>
      </c>
      <c r="M154" s="20" t="s">
        <v>24</v>
      </c>
      <c r="N154" s="26" t="s">
        <v>359</v>
      </c>
    </row>
    <row r="155" spans="1:14" x14ac:dyDescent="0.2">
      <c r="A155" s="1" t="s">
        <v>12</v>
      </c>
      <c r="B155" s="26" t="s">
        <v>354</v>
      </c>
      <c r="C155" s="26" t="s">
        <v>349</v>
      </c>
      <c r="E155" s="2">
        <v>42437</v>
      </c>
      <c r="F155" s="2">
        <v>42450</v>
      </c>
      <c r="G155" s="1">
        <v>13</v>
      </c>
      <c r="I155" s="1">
        <v>0.27289999999999998</v>
      </c>
      <c r="J155" s="1">
        <f t="shared" si="1"/>
        <v>2.0992307692307692E-2</v>
      </c>
      <c r="M155" s="20" t="s">
        <v>24</v>
      </c>
      <c r="N155" s="26" t="s">
        <v>358</v>
      </c>
    </row>
    <row r="156" spans="1:14" x14ac:dyDescent="0.2">
      <c r="A156" s="1" t="s">
        <v>12</v>
      </c>
      <c r="B156" s="26" t="s">
        <v>355</v>
      </c>
      <c r="C156" s="26" t="s">
        <v>350</v>
      </c>
      <c r="D156" s="26" t="s">
        <v>350</v>
      </c>
      <c r="E156" s="2">
        <v>42423</v>
      </c>
      <c r="F156" s="2">
        <v>42450</v>
      </c>
      <c r="G156" s="1">
        <v>6</v>
      </c>
      <c r="I156" s="1">
        <v>6.88E-2</v>
      </c>
      <c r="J156" s="1">
        <f t="shared" si="1"/>
        <v>1.1466666666666667E-2</v>
      </c>
      <c r="M156" s="20" t="s">
        <v>24</v>
      </c>
    </row>
    <row r="157" spans="1:14" x14ac:dyDescent="0.2">
      <c r="A157" s="1" t="s">
        <v>12</v>
      </c>
      <c r="C157" s="26" t="s">
        <v>351</v>
      </c>
      <c r="D157" s="26" t="s">
        <v>351</v>
      </c>
      <c r="E157" s="2">
        <v>42423</v>
      </c>
      <c r="F157" s="2">
        <v>42450</v>
      </c>
      <c r="G157" s="1">
        <v>13</v>
      </c>
      <c r="I157" s="1">
        <v>0.1094</v>
      </c>
      <c r="J157" s="1">
        <f t="shared" si="1"/>
        <v>8.4153846153846145E-3</v>
      </c>
      <c r="M157" s="20" t="s">
        <v>24</v>
      </c>
    </row>
    <row r="158" spans="1:14" x14ac:dyDescent="0.2">
      <c r="A158" s="1" t="s">
        <v>12</v>
      </c>
      <c r="B158" s="26" t="s">
        <v>356</v>
      </c>
      <c r="C158" s="26" t="s">
        <v>352</v>
      </c>
      <c r="D158" s="26" t="s">
        <v>352</v>
      </c>
      <c r="E158" s="27">
        <v>42397</v>
      </c>
      <c r="F158" s="2">
        <v>42450</v>
      </c>
      <c r="G158" s="1">
        <v>15</v>
      </c>
      <c r="I158" s="1">
        <v>6.1000000000000004E-3</v>
      </c>
      <c r="J158" s="1">
        <f t="shared" si="1"/>
        <v>4.0666666666666667E-4</v>
      </c>
      <c r="M158" s="20" t="s">
        <v>24</v>
      </c>
    </row>
    <row r="159" spans="1:14" x14ac:dyDescent="0.2">
      <c r="A159" s="1" t="s">
        <v>12</v>
      </c>
      <c r="B159" s="26" t="s">
        <v>357</v>
      </c>
      <c r="C159" s="26" t="s">
        <v>353</v>
      </c>
      <c r="D159" s="1" t="s">
        <v>249</v>
      </c>
      <c r="E159" s="2">
        <v>42392</v>
      </c>
      <c r="F159" s="2">
        <v>42450</v>
      </c>
      <c r="G159" s="1">
        <v>6</v>
      </c>
      <c r="I159" s="1">
        <v>5.5599999999999997E-2</v>
      </c>
      <c r="J159" s="1">
        <f t="shared" si="1"/>
        <v>9.2666666666666661E-3</v>
      </c>
      <c r="M159" s="26" t="s">
        <v>9</v>
      </c>
    </row>
    <row r="160" spans="1:14" x14ac:dyDescent="0.2">
      <c r="A160" s="1" t="s">
        <v>12</v>
      </c>
      <c r="B160" s="28" t="s">
        <v>368</v>
      </c>
      <c r="C160" s="28" t="s">
        <v>360</v>
      </c>
      <c r="D160" s="28" t="s">
        <v>360</v>
      </c>
      <c r="E160" s="2">
        <v>42462</v>
      </c>
      <c r="F160" s="2">
        <v>42469</v>
      </c>
      <c r="G160" s="1">
        <v>3</v>
      </c>
      <c r="I160" s="1">
        <v>5.5888999999999998</v>
      </c>
      <c r="J160" s="1">
        <f t="shared" si="1"/>
        <v>1.8629666666666667</v>
      </c>
      <c r="M160" s="20" t="s">
        <v>24</v>
      </c>
    </row>
    <row r="161" spans="1:14" x14ac:dyDescent="0.2">
      <c r="A161" s="1" t="s">
        <v>12</v>
      </c>
      <c r="B161" s="28" t="s">
        <v>342</v>
      </c>
      <c r="C161" s="28" t="s">
        <v>361</v>
      </c>
      <c r="D161" s="28" t="s">
        <v>361</v>
      </c>
      <c r="E161" s="2">
        <v>42445</v>
      </c>
      <c r="F161" s="2">
        <v>42469</v>
      </c>
      <c r="G161" s="1">
        <v>1</v>
      </c>
      <c r="I161" s="1">
        <v>16.334800000000001</v>
      </c>
      <c r="J161" s="1">
        <f t="shared" si="1"/>
        <v>16.334800000000001</v>
      </c>
      <c r="M161" s="20" t="s">
        <v>24</v>
      </c>
    </row>
    <row r="162" spans="1:14" x14ac:dyDescent="0.2">
      <c r="A162" s="1" t="s">
        <v>12</v>
      </c>
      <c r="B162" s="28" t="s">
        <v>132</v>
      </c>
      <c r="C162" s="28" t="s">
        <v>362</v>
      </c>
      <c r="D162" s="28" t="s">
        <v>362</v>
      </c>
      <c r="E162" s="2">
        <v>42451</v>
      </c>
      <c r="F162" s="2">
        <v>42469</v>
      </c>
      <c r="G162" s="1">
        <v>2</v>
      </c>
      <c r="I162" s="1">
        <v>0.93220000000000003</v>
      </c>
      <c r="J162" s="1">
        <f t="shared" si="1"/>
        <v>0.46610000000000001</v>
      </c>
      <c r="M162" s="20" t="s">
        <v>24</v>
      </c>
      <c r="N162" s="25" t="s">
        <v>144</v>
      </c>
    </row>
    <row r="163" spans="1:14" x14ac:dyDescent="0.2">
      <c r="A163" s="1" t="s">
        <v>12</v>
      </c>
      <c r="B163" s="28" t="s">
        <v>369</v>
      </c>
      <c r="C163" s="28" t="s">
        <v>363</v>
      </c>
      <c r="D163" s="28" t="s">
        <v>363</v>
      </c>
      <c r="F163" s="2">
        <v>42469</v>
      </c>
      <c r="G163" s="1">
        <v>1</v>
      </c>
      <c r="I163" s="1">
        <v>1.4779</v>
      </c>
      <c r="J163" s="1">
        <f t="shared" si="1"/>
        <v>1.4779</v>
      </c>
      <c r="M163" s="20" t="s">
        <v>24</v>
      </c>
    </row>
    <row r="164" spans="1:14" x14ac:dyDescent="0.2">
      <c r="A164" s="1" t="s">
        <v>12</v>
      </c>
      <c r="B164" s="28" t="s">
        <v>370</v>
      </c>
      <c r="C164" s="28" t="s">
        <v>364</v>
      </c>
      <c r="D164" s="28" t="s">
        <v>372</v>
      </c>
      <c r="F164" s="2">
        <v>42469</v>
      </c>
      <c r="G164" s="1">
        <v>2</v>
      </c>
      <c r="I164" s="1">
        <v>1.1986000000000001</v>
      </c>
      <c r="J164" s="1">
        <f t="shared" si="1"/>
        <v>0.59930000000000005</v>
      </c>
      <c r="M164" s="20" t="s">
        <v>24</v>
      </c>
    </row>
    <row r="165" spans="1:14" x14ac:dyDescent="0.2">
      <c r="A165" s="1" t="s">
        <v>12</v>
      </c>
      <c r="B165" s="28" t="s">
        <v>371</v>
      </c>
      <c r="C165" s="28" t="s">
        <v>365</v>
      </c>
      <c r="D165" s="28" t="s">
        <v>373</v>
      </c>
      <c r="E165" s="2">
        <v>42448</v>
      </c>
      <c r="F165" s="2">
        <v>42469</v>
      </c>
      <c r="G165" s="1">
        <v>3</v>
      </c>
      <c r="I165" s="1">
        <v>0.14760000000000001</v>
      </c>
      <c r="J165" s="1">
        <f t="shared" si="1"/>
        <v>4.9200000000000001E-2</v>
      </c>
      <c r="M165" s="26" t="s">
        <v>9</v>
      </c>
    </row>
    <row r="166" spans="1:14" x14ac:dyDescent="0.2">
      <c r="A166" s="1" t="s">
        <v>12</v>
      </c>
      <c r="B166" s="28" t="s">
        <v>196</v>
      </c>
      <c r="C166" s="28" t="s">
        <v>366</v>
      </c>
      <c r="D166" s="28" t="s">
        <v>366</v>
      </c>
      <c r="E166" s="2">
        <v>42452</v>
      </c>
      <c r="F166" s="2">
        <v>42469</v>
      </c>
      <c r="G166" s="1">
        <v>14</v>
      </c>
      <c r="I166" s="1">
        <v>0.1973</v>
      </c>
      <c r="J166" s="1">
        <f t="shared" si="1"/>
        <v>1.4092857142857143E-2</v>
      </c>
      <c r="M166" s="20" t="s">
        <v>24</v>
      </c>
      <c r="N166" s="25" t="s">
        <v>144</v>
      </c>
    </row>
    <row r="167" spans="1:14" x14ac:dyDescent="0.2">
      <c r="A167" s="1" t="s">
        <v>12</v>
      </c>
      <c r="C167" s="28" t="s">
        <v>367</v>
      </c>
      <c r="D167" s="28" t="s">
        <v>374</v>
      </c>
      <c r="E167" s="2">
        <v>42460</v>
      </c>
      <c r="F167" s="2">
        <v>42469</v>
      </c>
      <c r="G167" s="1">
        <v>15</v>
      </c>
      <c r="I167" s="1">
        <v>6.9999999999999999E-4</v>
      </c>
      <c r="J167" s="1">
        <f t="shared" si="1"/>
        <v>4.6666666666666665E-5</v>
      </c>
      <c r="M167" s="28" t="s">
        <v>9</v>
      </c>
      <c r="N167" s="25" t="s">
        <v>144</v>
      </c>
    </row>
    <row r="168" spans="1:14" x14ac:dyDescent="0.2">
      <c r="A168" s="1" t="s">
        <v>12</v>
      </c>
      <c r="B168" s="29" t="s">
        <v>379</v>
      </c>
      <c r="C168" s="29" t="s">
        <v>375</v>
      </c>
      <c r="D168" s="1" t="s">
        <v>380</v>
      </c>
      <c r="F168" s="2">
        <v>42482</v>
      </c>
      <c r="G168" s="1">
        <v>1</v>
      </c>
      <c r="I168" s="1">
        <v>11.879</v>
      </c>
      <c r="J168" s="1">
        <f t="shared" si="1"/>
        <v>11.879</v>
      </c>
      <c r="M168" s="20" t="s">
        <v>24</v>
      </c>
    </row>
    <row r="169" spans="1:14" x14ac:dyDescent="0.2">
      <c r="A169" s="1" t="s">
        <v>12</v>
      </c>
      <c r="B169" s="29" t="s">
        <v>132</v>
      </c>
      <c r="C169" s="29" t="s">
        <v>376</v>
      </c>
      <c r="D169" s="1" t="s">
        <v>376</v>
      </c>
      <c r="E169" s="2">
        <v>42472</v>
      </c>
      <c r="F169" s="2">
        <v>42482</v>
      </c>
      <c r="G169" s="1">
        <v>18</v>
      </c>
      <c r="I169" s="1">
        <v>0.34889999999999999</v>
      </c>
      <c r="J169" s="1">
        <f t="shared" si="1"/>
        <v>1.9383333333333332E-2</v>
      </c>
      <c r="M169" s="20" t="s">
        <v>24</v>
      </c>
      <c r="N169" s="25" t="s">
        <v>144</v>
      </c>
    </row>
    <row r="170" spans="1:14" x14ac:dyDescent="0.2">
      <c r="A170" s="1" t="s">
        <v>12</v>
      </c>
      <c r="B170" s="29" t="s">
        <v>342</v>
      </c>
      <c r="C170" s="29" t="s">
        <v>377</v>
      </c>
      <c r="D170" s="1" t="s">
        <v>377</v>
      </c>
      <c r="E170" s="2">
        <v>42460</v>
      </c>
      <c r="F170" s="2">
        <v>42482</v>
      </c>
      <c r="G170" s="1">
        <v>4</v>
      </c>
      <c r="I170" s="1">
        <v>7.2100999999999997</v>
      </c>
      <c r="J170" s="1">
        <f t="shared" si="1"/>
        <v>1.8025249999999999</v>
      </c>
      <c r="M170" s="20" t="s">
        <v>24</v>
      </c>
    </row>
    <row r="171" spans="1:14" x14ac:dyDescent="0.2">
      <c r="A171" s="1" t="s">
        <v>12</v>
      </c>
      <c r="B171" s="29" t="s">
        <v>132</v>
      </c>
      <c r="C171" s="29" t="s">
        <v>378</v>
      </c>
      <c r="D171" s="1" t="s">
        <v>378</v>
      </c>
      <c r="E171" s="2">
        <v>42460</v>
      </c>
      <c r="F171" s="2">
        <v>42482</v>
      </c>
      <c r="G171" s="1">
        <v>7</v>
      </c>
      <c r="I171" s="1">
        <v>0.74939999999999996</v>
      </c>
      <c r="J171" s="1">
        <f t="shared" si="1"/>
        <v>0.10705714285714285</v>
      </c>
      <c r="M171" s="20" t="s">
        <v>24</v>
      </c>
      <c r="N171" s="25" t="s">
        <v>144</v>
      </c>
    </row>
    <row r="172" spans="1:14" x14ac:dyDescent="0.2">
      <c r="A172" s="1" t="s">
        <v>12</v>
      </c>
      <c r="B172" s="30" t="s">
        <v>196</v>
      </c>
      <c r="C172" s="30" t="s">
        <v>381</v>
      </c>
      <c r="D172" s="30" t="s">
        <v>381</v>
      </c>
      <c r="E172" s="2">
        <v>42475</v>
      </c>
      <c r="F172" s="2">
        <v>42500</v>
      </c>
      <c r="G172" s="1">
        <v>24</v>
      </c>
      <c r="I172" s="1">
        <v>0.25440000000000002</v>
      </c>
      <c r="J172" s="1">
        <f t="shared" si="1"/>
        <v>1.06E-2</v>
      </c>
      <c r="M172" s="20" t="s">
        <v>24</v>
      </c>
      <c r="N172" s="30" t="s">
        <v>388</v>
      </c>
    </row>
    <row r="173" spans="1:14" x14ac:dyDescent="0.2">
      <c r="A173" s="1" t="s">
        <v>12</v>
      </c>
      <c r="B173" s="30" t="s">
        <v>383</v>
      </c>
      <c r="C173" s="30" t="s">
        <v>382</v>
      </c>
      <c r="D173" s="30" t="s">
        <v>382</v>
      </c>
      <c r="F173" s="2">
        <v>42500</v>
      </c>
      <c r="G173" s="1">
        <v>5</v>
      </c>
      <c r="I173" s="1">
        <v>9.6241000000000003</v>
      </c>
      <c r="J173" s="1">
        <f t="shared" si="1"/>
        <v>1.92482</v>
      </c>
      <c r="M173" s="20" t="s">
        <v>24</v>
      </c>
      <c r="N173" s="30" t="s">
        <v>387</v>
      </c>
    </row>
    <row r="174" spans="1:14" x14ac:dyDescent="0.2">
      <c r="A174" s="1" t="s">
        <v>12</v>
      </c>
      <c r="B174" s="30" t="s">
        <v>132</v>
      </c>
      <c r="C174" s="30" t="s">
        <v>384</v>
      </c>
      <c r="F174" s="2">
        <v>42500</v>
      </c>
      <c r="G174" s="1">
        <v>32</v>
      </c>
      <c r="I174" s="1">
        <v>0.86319999999999997</v>
      </c>
      <c r="J174" s="1">
        <f t="shared" si="1"/>
        <v>2.6974999999999999E-2</v>
      </c>
      <c r="M174" s="20" t="s">
        <v>24</v>
      </c>
    </row>
    <row r="175" spans="1:14" x14ac:dyDescent="0.2">
      <c r="A175" s="1" t="s">
        <v>12</v>
      </c>
      <c r="B175" s="30" t="s">
        <v>386</v>
      </c>
      <c r="C175" s="30" t="s">
        <v>385</v>
      </c>
      <c r="D175" s="30" t="s">
        <v>385</v>
      </c>
      <c r="E175" s="2">
        <v>42481</v>
      </c>
      <c r="F175" s="2">
        <v>42500</v>
      </c>
      <c r="G175" s="1">
        <v>19</v>
      </c>
      <c r="I175" s="1">
        <v>2.5089999999999999</v>
      </c>
      <c r="J175" s="1">
        <f t="shared" si="1"/>
        <v>0.13205263157894737</v>
      </c>
      <c r="M175" s="20" t="s">
        <v>24</v>
      </c>
      <c r="N175" s="30" t="s">
        <v>389</v>
      </c>
    </row>
    <row r="176" spans="1:14" x14ac:dyDescent="0.2">
      <c r="A176" s="1" t="s">
        <v>12</v>
      </c>
      <c r="C176" s="31" t="s">
        <v>48</v>
      </c>
      <c r="D176" s="31" t="s">
        <v>48</v>
      </c>
      <c r="E176" s="2">
        <v>42541</v>
      </c>
      <c r="F176" s="2">
        <v>42560</v>
      </c>
      <c r="G176" s="1">
        <v>2</v>
      </c>
      <c r="I176" s="1">
        <v>0.60019999999999996</v>
      </c>
      <c r="J176" s="1">
        <f t="shared" si="1"/>
        <v>0.30009999999999998</v>
      </c>
      <c r="M176" s="20" t="s">
        <v>24</v>
      </c>
    </row>
    <row r="177" spans="1:14" x14ac:dyDescent="0.2">
      <c r="A177" s="1" t="s">
        <v>12</v>
      </c>
      <c r="B177" s="31" t="s">
        <v>70</v>
      </c>
      <c r="C177" s="31" t="s">
        <v>390</v>
      </c>
      <c r="D177" s="31" t="s">
        <v>390</v>
      </c>
      <c r="E177" s="2">
        <v>42553</v>
      </c>
      <c r="F177" s="2">
        <v>42560</v>
      </c>
      <c r="G177" s="1">
        <v>15</v>
      </c>
      <c r="I177" s="1">
        <v>2.2317999999999998</v>
      </c>
      <c r="J177" s="1">
        <f t="shared" si="1"/>
        <v>0.14878666666666665</v>
      </c>
      <c r="M177" s="20" t="s">
        <v>24</v>
      </c>
    </row>
    <row r="178" spans="1:14" x14ac:dyDescent="0.2">
      <c r="A178" s="1" t="s">
        <v>12</v>
      </c>
      <c r="B178" s="31" t="s">
        <v>368</v>
      </c>
      <c r="C178" s="31" t="s">
        <v>391</v>
      </c>
      <c r="D178" s="31" t="s">
        <v>391</v>
      </c>
      <c r="E178" s="2">
        <v>42510</v>
      </c>
      <c r="F178" s="2">
        <v>42560</v>
      </c>
      <c r="G178" s="1">
        <v>7</v>
      </c>
      <c r="I178" s="1">
        <v>8.0799999999999997E-2</v>
      </c>
      <c r="J178" s="1">
        <f t="shared" si="1"/>
        <v>1.1542857142857143E-2</v>
      </c>
      <c r="M178" s="31" t="s">
        <v>9</v>
      </c>
      <c r="N178" s="25" t="s">
        <v>144</v>
      </c>
    </row>
    <row r="179" spans="1:14" x14ac:dyDescent="0.2">
      <c r="A179" s="1" t="s">
        <v>12</v>
      </c>
      <c r="B179" s="31" t="s">
        <v>394</v>
      </c>
      <c r="C179" s="31" t="s">
        <v>393</v>
      </c>
      <c r="E179" s="2">
        <v>42568</v>
      </c>
      <c r="F179" s="2">
        <v>42641</v>
      </c>
      <c r="G179" s="1">
        <v>7</v>
      </c>
      <c r="I179" s="1">
        <v>7.5437000000000003</v>
      </c>
      <c r="J179" s="1">
        <f t="shared" si="1"/>
        <v>1.0776714285714286</v>
      </c>
      <c r="M179" s="20" t="s">
        <v>24</v>
      </c>
      <c r="N179" s="26" t="s">
        <v>359</v>
      </c>
    </row>
    <row r="180" spans="1:14" x14ac:dyDescent="0.2">
      <c r="A180" s="1" t="s">
        <v>12</v>
      </c>
      <c r="B180" s="31" t="s">
        <v>73</v>
      </c>
      <c r="C180" s="31" t="s">
        <v>395</v>
      </c>
      <c r="D180" s="31" t="s">
        <v>397</v>
      </c>
      <c r="E180" s="2">
        <v>42602</v>
      </c>
      <c r="F180" s="2">
        <v>42641</v>
      </c>
      <c r="G180" s="1">
        <v>30</v>
      </c>
      <c r="I180" s="1">
        <v>0.12280000000000001</v>
      </c>
      <c r="J180" s="1">
        <f t="shared" si="1"/>
        <v>4.0933333333333334E-3</v>
      </c>
      <c r="M180" s="20" t="s">
        <v>24</v>
      </c>
      <c r="N180" s="31" t="s">
        <v>396</v>
      </c>
    </row>
    <row r="181" spans="1:14" x14ac:dyDescent="0.2">
      <c r="A181" s="1" t="s">
        <v>12</v>
      </c>
      <c r="B181" s="31" t="s">
        <v>342</v>
      </c>
      <c r="C181" s="31" t="s">
        <v>44</v>
      </c>
      <c r="D181" s="31" t="s">
        <v>44</v>
      </c>
      <c r="F181" s="2">
        <v>42691</v>
      </c>
      <c r="G181" s="1">
        <v>18</v>
      </c>
      <c r="I181" s="1">
        <v>1.5615000000000001</v>
      </c>
      <c r="J181" s="1">
        <f t="shared" si="1"/>
        <v>8.6750000000000008E-2</v>
      </c>
      <c r="M181" s="20" t="s">
        <v>24</v>
      </c>
    </row>
    <row r="182" spans="1:14" x14ac:dyDescent="0.2">
      <c r="A182" s="1" t="s">
        <v>12</v>
      </c>
      <c r="B182" s="31" t="s">
        <v>400</v>
      </c>
      <c r="C182" s="31" t="s">
        <v>367</v>
      </c>
      <c r="D182" s="31" t="s">
        <v>367</v>
      </c>
      <c r="F182" s="2">
        <v>42774</v>
      </c>
      <c r="G182" s="1">
        <v>21</v>
      </c>
      <c r="I182" s="1">
        <v>6.9999999999999999E-4</v>
      </c>
      <c r="J182" s="1">
        <f t="shared" si="1"/>
        <v>3.3333333333333335E-5</v>
      </c>
      <c r="M182" s="20" t="s">
        <v>24</v>
      </c>
    </row>
    <row r="183" spans="1:14" x14ac:dyDescent="0.2">
      <c r="A183" s="1" t="s">
        <v>12</v>
      </c>
      <c r="B183" s="31" t="s">
        <v>73</v>
      </c>
      <c r="C183" s="31" t="s">
        <v>398</v>
      </c>
      <c r="D183" s="1" t="s">
        <v>401</v>
      </c>
      <c r="E183" s="2">
        <v>42610</v>
      </c>
      <c r="F183" s="2">
        <v>42774</v>
      </c>
      <c r="G183" s="1">
        <v>2</v>
      </c>
      <c r="I183" s="1">
        <v>0.5948</v>
      </c>
      <c r="J183" s="1">
        <f t="shared" si="1"/>
        <v>0.2974</v>
      </c>
      <c r="M183" s="20" t="s">
        <v>24</v>
      </c>
    </row>
    <row r="184" spans="1:14" x14ac:dyDescent="0.2">
      <c r="A184" s="1" t="s">
        <v>12</v>
      </c>
      <c r="B184" s="31" t="s">
        <v>14</v>
      </c>
      <c r="C184" s="31" t="s">
        <v>352</v>
      </c>
      <c r="D184" s="31" t="s">
        <v>352</v>
      </c>
      <c r="F184" s="2">
        <v>42774</v>
      </c>
      <c r="G184" s="1">
        <v>10</v>
      </c>
      <c r="I184" s="1">
        <v>3.7000000000000002E-3</v>
      </c>
      <c r="J184" s="1">
        <f t="shared" si="1"/>
        <v>3.6999999999999999E-4</v>
      </c>
      <c r="M184" s="20" t="s">
        <v>24</v>
      </c>
      <c r="N184" s="31" t="s">
        <v>399</v>
      </c>
    </row>
    <row r="185" spans="1:14" x14ac:dyDescent="0.2">
      <c r="A185" s="1" t="s">
        <v>12</v>
      </c>
      <c r="B185" s="31" t="s">
        <v>402</v>
      </c>
      <c r="C185" s="31" t="s">
        <v>93</v>
      </c>
      <c r="D185" s="31" t="s">
        <v>93</v>
      </c>
      <c r="E185" s="2">
        <v>42752</v>
      </c>
      <c r="F185" s="2">
        <v>42774</v>
      </c>
      <c r="G185" s="1">
        <v>4</v>
      </c>
      <c r="I185" s="1">
        <v>2.0495999999999999</v>
      </c>
      <c r="J185" s="1">
        <f t="shared" si="1"/>
        <v>0.51239999999999997</v>
      </c>
      <c r="M185" s="20" t="s">
        <v>24</v>
      </c>
      <c r="N185" s="31" t="s">
        <v>404</v>
      </c>
    </row>
    <row r="186" spans="1:14" x14ac:dyDescent="0.2">
      <c r="A186" s="1" t="s">
        <v>12</v>
      </c>
      <c r="B186" s="31" t="s">
        <v>403</v>
      </c>
      <c r="C186" s="31" t="s">
        <v>405</v>
      </c>
      <c r="D186" s="31" t="s">
        <v>405</v>
      </c>
      <c r="E186" s="2">
        <v>42747</v>
      </c>
      <c r="F186" s="2">
        <v>42774</v>
      </c>
      <c r="G186" s="1">
        <v>2</v>
      </c>
      <c r="I186" s="1">
        <v>0.36059999999999998</v>
      </c>
      <c r="J186" s="1">
        <f t="shared" si="1"/>
        <v>0.18029999999999999</v>
      </c>
      <c r="M186" s="20" t="s">
        <v>24</v>
      </c>
      <c r="N186" s="31" t="s">
        <v>406</v>
      </c>
    </row>
    <row r="187" spans="1:14" x14ac:dyDescent="0.2">
      <c r="A187" s="31" t="s">
        <v>22</v>
      </c>
      <c r="B187" s="31" t="s">
        <v>22</v>
      </c>
      <c r="C187" s="31" t="s">
        <v>44</v>
      </c>
      <c r="D187" s="31" t="s">
        <v>44</v>
      </c>
      <c r="E187" s="2">
        <v>42775</v>
      </c>
      <c r="F187" s="2">
        <v>42796</v>
      </c>
      <c r="G187" s="1">
        <v>4</v>
      </c>
      <c r="I187" s="1">
        <v>0.5121</v>
      </c>
      <c r="J187" s="1">
        <f t="shared" si="1"/>
        <v>0.128025</v>
      </c>
      <c r="M187" s="20" t="s">
        <v>24</v>
      </c>
    </row>
    <row r="188" spans="1:14" x14ac:dyDescent="0.2">
      <c r="A188" s="31" t="s">
        <v>22</v>
      </c>
      <c r="B188" s="31" t="s">
        <v>407</v>
      </c>
      <c r="C188" s="31" t="s">
        <v>91</v>
      </c>
      <c r="D188" s="31" t="s">
        <v>91</v>
      </c>
      <c r="E188" s="2">
        <v>42774</v>
      </c>
      <c r="F188" s="2">
        <v>42796</v>
      </c>
      <c r="G188" s="1">
        <v>2</v>
      </c>
      <c r="I188" s="1">
        <v>8.9700000000000002E-2</v>
      </c>
      <c r="J188" s="1">
        <f t="shared" si="1"/>
        <v>4.4850000000000001E-2</v>
      </c>
      <c r="M188" s="20" t="s">
        <v>24</v>
      </c>
    </row>
    <row r="189" spans="1:14" x14ac:dyDescent="0.2">
      <c r="A189" s="31" t="s">
        <v>90</v>
      </c>
      <c r="B189" s="31" t="s">
        <v>88</v>
      </c>
      <c r="C189" s="31" t="s">
        <v>333</v>
      </c>
      <c r="D189" s="31" t="s">
        <v>333</v>
      </c>
      <c r="E189" s="2">
        <v>40945</v>
      </c>
      <c r="F189" s="2">
        <v>42795</v>
      </c>
      <c r="G189" s="1">
        <v>1</v>
      </c>
      <c r="I189" s="1">
        <v>0.157</v>
      </c>
      <c r="J189" s="1">
        <f t="shared" si="1"/>
        <v>0.157</v>
      </c>
      <c r="M189" s="20" t="s">
        <v>24</v>
      </c>
      <c r="N189" s="31" t="s">
        <v>408</v>
      </c>
    </row>
    <row r="190" spans="1:14" x14ac:dyDescent="0.2">
      <c r="A190" s="31" t="s">
        <v>22</v>
      </c>
      <c r="C190" s="31" t="s">
        <v>146</v>
      </c>
      <c r="D190" s="31" t="s">
        <v>146</v>
      </c>
      <c r="E190" s="2">
        <v>42773</v>
      </c>
      <c r="F190" s="2">
        <v>43004</v>
      </c>
      <c r="G190" s="1">
        <v>5</v>
      </c>
      <c r="I190" s="1">
        <v>11.515000000000001</v>
      </c>
      <c r="J190" s="1">
        <f t="shared" si="1"/>
        <v>2.3029999999999999</v>
      </c>
      <c r="M190" s="31" t="s">
        <v>24</v>
      </c>
      <c r="N190" s="31" t="s">
        <v>409</v>
      </c>
    </row>
    <row r="191" spans="1:14" x14ac:dyDescent="0.2">
      <c r="A191" s="1" t="s">
        <v>12</v>
      </c>
      <c r="B191" s="31" t="s">
        <v>410</v>
      </c>
      <c r="C191" s="31" t="s">
        <v>365</v>
      </c>
      <c r="D191" s="31" t="s">
        <v>373</v>
      </c>
      <c r="E191" s="2">
        <v>43003</v>
      </c>
      <c r="F191" s="2">
        <v>43054</v>
      </c>
      <c r="G191" s="1">
        <v>3</v>
      </c>
      <c r="I191" s="1">
        <v>1.2627999999999999</v>
      </c>
      <c r="J191" s="1">
        <f t="shared" si="1"/>
        <v>0.42093333333333333</v>
      </c>
      <c r="M191" s="31" t="s">
        <v>24</v>
      </c>
    </row>
  </sheetData>
  <pageMargins left="0.7" right="0.7" top="0.75" bottom="0.75" header="0.3" footer="0.3"/>
  <pageSetup orientation="portrait" horizontalDpi="1200" verticalDpi="1200" r:id="rId1"/>
  <headerFooter>
    <oddFooter>&amp;C_x000D_&amp;1#&amp;"Calibri"&amp;7&amp;K000000 Classification: In-Confidence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13"/>
  <sheetViews>
    <sheetView topLeftCell="A70" zoomScale="80" zoomScaleNormal="80" workbookViewId="0">
      <selection activeCell="A55" sqref="A2:A112"/>
      <pivotSelection pane="bottomRight" showHeader="1" axis="axisRow" activeRow="54" previousRow="54" click="1" r:id="rId1">
        <pivotArea dataOnly="0" labelOnly="1" fieldPosition="0">
          <references count="1">
            <reference field="0" count="0"/>
          </references>
        </pivotArea>
      </pivotSelection>
    </sheetView>
  </sheetViews>
  <sheetFormatPr defaultRowHeight="15" x14ac:dyDescent="0.25"/>
  <cols>
    <col min="1" max="1" width="38.42578125" bestFit="1" customWidth="1"/>
    <col min="2" max="2" width="15.85546875" customWidth="1"/>
  </cols>
  <sheetData>
    <row r="1" spans="1:2" x14ac:dyDescent="0.25">
      <c r="A1" s="13" t="s">
        <v>127</v>
      </c>
      <c r="B1" t="s">
        <v>130</v>
      </c>
    </row>
    <row r="2" spans="1:2" x14ac:dyDescent="0.25">
      <c r="A2" s="14" t="s">
        <v>64</v>
      </c>
      <c r="B2">
        <v>1</v>
      </c>
    </row>
    <row r="3" spans="1:2" x14ac:dyDescent="0.25">
      <c r="A3" s="14" t="s">
        <v>249</v>
      </c>
      <c r="B3">
        <v>4</v>
      </c>
    </row>
    <row r="4" spans="1:2" x14ac:dyDescent="0.25">
      <c r="A4" s="14" t="s">
        <v>209</v>
      </c>
      <c r="B4">
        <v>1</v>
      </c>
    </row>
    <row r="5" spans="1:2" x14ac:dyDescent="0.25">
      <c r="A5" s="14" t="s">
        <v>141</v>
      </c>
      <c r="B5">
        <v>1</v>
      </c>
    </row>
    <row r="6" spans="1:2" x14ac:dyDescent="0.25">
      <c r="A6" s="14" t="s">
        <v>218</v>
      </c>
      <c r="B6">
        <v>2</v>
      </c>
    </row>
    <row r="7" spans="1:2" x14ac:dyDescent="0.25">
      <c r="A7" s="14" t="s">
        <v>137</v>
      </c>
      <c r="B7">
        <v>1</v>
      </c>
    </row>
    <row r="8" spans="1:2" x14ac:dyDescent="0.25">
      <c r="A8" s="14" t="s">
        <v>361</v>
      </c>
      <c r="B8">
        <v>1</v>
      </c>
    </row>
    <row r="9" spans="1:2" x14ac:dyDescent="0.25">
      <c r="A9" s="14" t="s">
        <v>36</v>
      </c>
      <c r="B9">
        <v>5</v>
      </c>
    </row>
    <row r="10" spans="1:2" x14ac:dyDescent="0.25">
      <c r="A10" s="14" t="s">
        <v>68</v>
      </c>
      <c r="B10">
        <v>1</v>
      </c>
    </row>
    <row r="11" spans="1:2" x14ac:dyDescent="0.25">
      <c r="A11" s="14" t="s">
        <v>373</v>
      </c>
      <c r="B11">
        <v>1</v>
      </c>
    </row>
    <row r="12" spans="1:2" x14ac:dyDescent="0.25">
      <c r="A12" s="14" t="s">
        <v>300</v>
      </c>
      <c r="B12">
        <v>3</v>
      </c>
    </row>
    <row r="13" spans="1:2" x14ac:dyDescent="0.25">
      <c r="A13" s="14" t="s">
        <v>301</v>
      </c>
      <c r="B13">
        <v>2</v>
      </c>
    </row>
    <row r="14" spans="1:2" x14ac:dyDescent="0.25">
      <c r="A14" s="14" t="s">
        <v>326</v>
      </c>
      <c r="B14">
        <v>3</v>
      </c>
    </row>
    <row r="15" spans="1:2" x14ac:dyDescent="0.25">
      <c r="A15" s="14" t="s">
        <v>89</v>
      </c>
      <c r="B15">
        <v>1</v>
      </c>
    </row>
    <row r="16" spans="1:2" x14ac:dyDescent="0.25">
      <c r="A16" s="14" t="s">
        <v>189</v>
      </c>
      <c r="B16">
        <v>1</v>
      </c>
    </row>
    <row r="17" spans="1:2" x14ac:dyDescent="0.25">
      <c r="A17" s="14" t="s">
        <v>65</v>
      </c>
      <c r="B17">
        <v>1</v>
      </c>
    </row>
    <row r="18" spans="1:2" x14ac:dyDescent="0.25">
      <c r="A18" s="14" t="s">
        <v>110</v>
      </c>
      <c r="B18">
        <v>1</v>
      </c>
    </row>
    <row r="19" spans="1:2" x14ac:dyDescent="0.25">
      <c r="A19" s="14" t="s">
        <v>381</v>
      </c>
      <c r="B19">
        <v>1</v>
      </c>
    </row>
    <row r="20" spans="1:2" x14ac:dyDescent="0.25">
      <c r="A20" s="14" t="s">
        <v>305</v>
      </c>
      <c r="B20">
        <v>3</v>
      </c>
    </row>
    <row r="21" spans="1:2" x14ac:dyDescent="0.25">
      <c r="A21" s="14" t="s">
        <v>116</v>
      </c>
      <c r="B21">
        <v>1</v>
      </c>
    </row>
    <row r="22" spans="1:2" x14ac:dyDescent="0.25">
      <c r="A22" s="14" t="s">
        <v>382</v>
      </c>
      <c r="B22">
        <v>1</v>
      </c>
    </row>
    <row r="23" spans="1:2" x14ac:dyDescent="0.25">
      <c r="A23" s="14" t="s">
        <v>40</v>
      </c>
      <c r="B23">
        <v>3</v>
      </c>
    </row>
    <row r="24" spans="1:2" x14ac:dyDescent="0.25">
      <c r="A24" s="14" t="s">
        <v>213</v>
      </c>
      <c r="B24">
        <v>1</v>
      </c>
    </row>
    <row r="25" spans="1:2" x14ac:dyDescent="0.25">
      <c r="A25" s="14" t="s">
        <v>338</v>
      </c>
      <c r="B25">
        <v>2</v>
      </c>
    </row>
    <row r="26" spans="1:2" x14ac:dyDescent="0.25">
      <c r="A26" s="14" t="s">
        <v>77</v>
      </c>
      <c r="B26">
        <v>1</v>
      </c>
    </row>
    <row r="27" spans="1:2" x14ac:dyDescent="0.25">
      <c r="A27" s="14" t="s">
        <v>80</v>
      </c>
      <c r="B27">
        <v>1</v>
      </c>
    </row>
    <row r="28" spans="1:2" x14ac:dyDescent="0.25">
      <c r="A28" s="14" t="s">
        <v>81</v>
      </c>
      <c r="B28">
        <v>2</v>
      </c>
    </row>
    <row r="29" spans="1:2" x14ac:dyDescent="0.25">
      <c r="A29" s="14" t="s">
        <v>62</v>
      </c>
      <c r="B29">
        <v>3</v>
      </c>
    </row>
    <row r="30" spans="1:2" x14ac:dyDescent="0.25">
      <c r="A30" s="14" t="s">
        <v>53</v>
      </c>
      <c r="B30">
        <v>1</v>
      </c>
    </row>
    <row r="31" spans="1:2" x14ac:dyDescent="0.25">
      <c r="A31" s="14" t="s">
        <v>139</v>
      </c>
      <c r="B31">
        <v>1</v>
      </c>
    </row>
    <row r="32" spans="1:2" x14ac:dyDescent="0.25">
      <c r="A32" s="14" t="s">
        <v>376</v>
      </c>
      <c r="B32">
        <v>1</v>
      </c>
    </row>
    <row r="33" spans="1:2" x14ac:dyDescent="0.25">
      <c r="A33" s="14" t="s">
        <v>205</v>
      </c>
      <c r="B33">
        <v>1</v>
      </c>
    </row>
    <row r="34" spans="1:2" x14ac:dyDescent="0.25">
      <c r="A34" s="14" t="s">
        <v>126</v>
      </c>
      <c r="B34">
        <v>1</v>
      </c>
    </row>
    <row r="35" spans="1:2" x14ac:dyDescent="0.25">
      <c r="A35" s="14" t="s">
        <v>271</v>
      </c>
      <c r="B35">
        <v>1</v>
      </c>
    </row>
    <row r="36" spans="1:2" x14ac:dyDescent="0.25">
      <c r="A36" s="14" t="s">
        <v>352</v>
      </c>
      <c r="B36">
        <v>1</v>
      </c>
    </row>
    <row r="37" spans="1:2" x14ac:dyDescent="0.25">
      <c r="A37" s="14" t="s">
        <v>253</v>
      </c>
      <c r="B37">
        <v>3</v>
      </c>
    </row>
    <row r="38" spans="1:2" x14ac:dyDescent="0.25">
      <c r="A38" s="14" t="s">
        <v>181</v>
      </c>
      <c r="B38">
        <v>5</v>
      </c>
    </row>
    <row r="39" spans="1:2" x14ac:dyDescent="0.25">
      <c r="A39" s="14" t="s">
        <v>102</v>
      </c>
      <c r="B39">
        <v>1</v>
      </c>
    </row>
    <row r="40" spans="1:2" x14ac:dyDescent="0.25">
      <c r="A40" s="14" t="s">
        <v>228</v>
      </c>
      <c r="B40">
        <v>2</v>
      </c>
    </row>
    <row r="41" spans="1:2" x14ac:dyDescent="0.25">
      <c r="A41" s="14" t="s">
        <v>48</v>
      </c>
      <c r="B41">
        <v>1</v>
      </c>
    </row>
    <row r="42" spans="1:2" x14ac:dyDescent="0.25">
      <c r="A42" s="14" t="s">
        <v>284</v>
      </c>
      <c r="B42">
        <v>1</v>
      </c>
    </row>
    <row r="43" spans="1:2" x14ac:dyDescent="0.25">
      <c r="A43" s="14" t="s">
        <v>111</v>
      </c>
      <c r="B43">
        <v>1</v>
      </c>
    </row>
    <row r="44" spans="1:2" x14ac:dyDescent="0.25">
      <c r="A44" s="14" t="s">
        <v>226</v>
      </c>
      <c r="B44">
        <v>1</v>
      </c>
    </row>
    <row r="45" spans="1:2" x14ac:dyDescent="0.25">
      <c r="A45" s="14" t="s">
        <v>91</v>
      </c>
      <c r="B45">
        <v>1</v>
      </c>
    </row>
    <row r="46" spans="1:2" x14ac:dyDescent="0.25">
      <c r="A46" s="14" t="s">
        <v>92</v>
      </c>
      <c r="B46">
        <v>2</v>
      </c>
    </row>
    <row r="47" spans="1:2" x14ac:dyDescent="0.25">
      <c r="A47" s="14" t="s">
        <v>372</v>
      </c>
      <c r="B47">
        <v>1</v>
      </c>
    </row>
    <row r="48" spans="1:2" x14ac:dyDescent="0.25">
      <c r="A48" s="14" t="s">
        <v>195</v>
      </c>
      <c r="B48">
        <v>1</v>
      </c>
    </row>
    <row r="49" spans="1:2" x14ac:dyDescent="0.25">
      <c r="A49" s="14" t="s">
        <v>200</v>
      </c>
      <c r="B49">
        <v>1</v>
      </c>
    </row>
    <row r="50" spans="1:2" x14ac:dyDescent="0.25">
      <c r="A50" s="14" t="s">
        <v>312</v>
      </c>
      <c r="B50">
        <v>1</v>
      </c>
    </row>
    <row r="51" spans="1:2" x14ac:dyDescent="0.25">
      <c r="A51" s="14" t="s">
        <v>363</v>
      </c>
      <c r="B51">
        <v>1</v>
      </c>
    </row>
    <row r="52" spans="1:2" x14ac:dyDescent="0.25">
      <c r="A52" s="14" t="s">
        <v>321</v>
      </c>
      <c r="B52">
        <v>2</v>
      </c>
    </row>
    <row r="53" spans="1:2" x14ac:dyDescent="0.25">
      <c r="A53" s="14" t="s">
        <v>93</v>
      </c>
      <c r="B53">
        <v>1</v>
      </c>
    </row>
    <row r="54" spans="1:2" x14ac:dyDescent="0.25">
      <c r="A54" s="14" t="s">
        <v>177</v>
      </c>
      <c r="B54">
        <v>1</v>
      </c>
    </row>
    <row r="55" spans="1:2" x14ac:dyDescent="0.25">
      <c r="A55" s="14" t="s">
        <v>211</v>
      </c>
      <c r="B55">
        <v>1</v>
      </c>
    </row>
    <row r="56" spans="1:2" x14ac:dyDescent="0.25">
      <c r="A56" s="14" t="s">
        <v>202</v>
      </c>
      <c r="B56">
        <v>1</v>
      </c>
    </row>
    <row r="57" spans="1:2" x14ac:dyDescent="0.25">
      <c r="A57" s="14" t="s">
        <v>233</v>
      </c>
      <c r="B57">
        <v>3</v>
      </c>
    </row>
    <row r="58" spans="1:2" x14ac:dyDescent="0.25">
      <c r="A58" s="14" t="s">
        <v>146</v>
      </c>
      <c r="B58">
        <v>2</v>
      </c>
    </row>
    <row r="59" spans="1:2" x14ac:dyDescent="0.25">
      <c r="A59" s="14" t="s">
        <v>151</v>
      </c>
      <c r="B59">
        <v>1</v>
      </c>
    </row>
    <row r="60" spans="1:2" x14ac:dyDescent="0.25">
      <c r="A60" s="14" t="s">
        <v>174</v>
      </c>
      <c r="B60">
        <v>1</v>
      </c>
    </row>
    <row r="61" spans="1:2" x14ac:dyDescent="0.25">
      <c r="A61" s="14" t="s">
        <v>138</v>
      </c>
      <c r="B61">
        <v>1</v>
      </c>
    </row>
    <row r="62" spans="1:2" x14ac:dyDescent="0.25">
      <c r="A62" s="14" t="s">
        <v>94</v>
      </c>
      <c r="B62">
        <v>1</v>
      </c>
    </row>
    <row r="63" spans="1:2" x14ac:dyDescent="0.25">
      <c r="A63" s="14" t="s">
        <v>161</v>
      </c>
      <c r="B63">
        <v>2</v>
      </c>
    </row>
    <row r="64" spans="1:2" x14ac:dyDescent="0.25">
      <c r="A64" s="14" t="s">
        <v>362</v>
      </c>
      <c r="B64">
        <v>1</v>
      </c>
    </row>
    <row r="65" spans="1:2" x14ac:dyDescent="0.25">
      <c r="A65" s="14" t="s">
        <v>154</v>
      </c>
      <c r="B65">
        <v>2</v>
      </c>
    </row>
    <row r="66" spans="1:2" x14ac:dyDescent="0.25">
      <c r="A66" s="14" t="s">
        <v>257</v>
      </c>
      <c r="B66">
        <v>1</v>
      </c>
    </row>
    <row r="67" spans="1:2" x14ac:dyDescent="0.25">
      <c r="A67" s="14" t="s">
        <v>95</v>
      </c>
      <c r="B67">
        <v>3</v>
      </c>
    </row>
    <row r="68" spans="1:2" x14ac:dyDescent="0.25">
      <c r="A68" s="14" t="s">
        <v>67</v>
      </c>
      <c r="B68">
        <v>1</v>
      </c>
    </row>
    <row r="69" spans="1:2" x14ac:dyDescent="0.25">
      <c r="A69" s="14" t="s">
        <v>55</v>
      </c>
      <c r="B69">
        <v>3</v>
      </c>
    </row>
    <row r="70" spans="1:2" x14ac:dyDescent="0.25">
      <c r="A70" s="14" t="s">
        <v>105</v>
      </c>
      <c r="B70">
        <v>1</v>
      </c>
    </row>
    <row r="71" spans="1:2" x14ac:dyDescent="0.25">
      <c r="A71" s="14" t="s">
        <v>245</v>
      </c>
      <c r="B71">
        <v>2</v>
      </c>
    </row>
    <row r="72" spans="1:2" x14ac:dyDescent="0.25">
      <c r="A72" s="14" t="s">
        <v>341</v>
      </c>
      <c r="B72">
        <v>1</v>
      </c>
    </row>
    <row r="73" spans="1:2" x14ac:dyDescent="0.25">
      <c r="A73" s="14" t="s">
        <v>57</v>
      </c>
      <c r="B73">
        <v>1</v>
      </c>
    </row>
    <row r="74" spans="1:2" x14ac:dyDescent="0.25">
      <c r="A74" s="14" t="s">
        <v>76</v>
      </c>
      <c r="B74">
        <v>1</v>
      </c>
    </row>
    <row r="75" spans="1:2" x14ac:dyDescent="0.25">
      <c r="A75" s="14" t="s">
        <v>117</v>
      </c>
      <c r="B75">
        <v>1</v>
      </c>
    </row>
    <row r="76" spans="1:2" x14ac:dyDescent="0.25">
      <c r="A76" s="14" t="s">
        <v>350</v>
      </c>
      <c r="B76">
        <v>1</v>
      </c>
    </row>
    <row r="77" spans="1:2" x14ac:dyDescent="0.25">
      <c r="A77" s="14" t="s">
        <v>266</v>
      </c>
      <c r="B77">
        <v>2</v>
      </c>
    </row>
    <row r="78" spans="1:2" x14ac:dyDescent="0.25">
      <c r="A78" s="14" t="s">
        <v>63</v>
      </c>
      <c r="B78">
        <v>2</v>
      </c>
    </row>
    <row r="79" spans="1:2" x14ac:dyDescent="0.25">
      <c r="A79" s="14" t="s">
        <v>317</v>
      </c>
      <c r="B79">
        <v>2</v>
      </c>
    </row>
    <row r="80" spans="1:2" x14ac:dyDescent="0.25">
      <c r="A80" s="14" t="s">
        <v>285</v>
      </c>
      <c r="B80">
        <v>1</v>
      </c>
    </row>
    <row r="81" spans="1:2" x14ac:dyDescent="0.25">
      <c r="A81" s="14" t="s">
        <v>377</v>
      </c>
      <c r="B81">
        <v>1</v>
      </c>
    </row>
    <row r="82" spans="1:2" x14ac:dyDescent="0.25">
      <c r="A82" s="14" t="s">
        <v>380</v>
      </c>
      <c r="B82">
        <v>1</v>
      </c>
    </row>
    <row r="83" spans="1:2" x14ac:dyDescent="0.25">
      <c r="A83" s="14" t="s">
        <v>264</v>
      </c>
      <c r="B83">
        <v>1</v>
      </c>
    </row>
    <row r="84" spans="1:2" x14ac:dyDescent="0.25">
      <c r="A84" s="14" t="s">
        <v>374</v>
      </c>
      <c r="B84">
        <v>1</v>
      </c>
    </row>
    <row r="85" spans="1:2" x14ac:dyDescent="0.25">
      <c r="A85" s="14" t="s">
        <v>112</v>
      </c>
      <c r="B85">
        <v>1</v>
      </c>
    </row>
    <row r="86" spans="1:2" x14ac:dyDescent="0.25">
      <c r="A86" s="14" t="s">
        <v>378</v>
      </c>
      <c r="B86">
        <v>1</v>
      </c>
    </row>
    <row r="87" spans="1:2" x14ac:dyDescent="0.25">
      <c r="A87" s="14" t="s">
        <v>54</v>
      </c>
      <c r="B87">
        <v>4</v>
      </c>
    </row>
    <row r="88" spans="1:2" x14ac:dyDescent="0.25">
      <c r="A88" s="14" t="s">
        <v>269</v>
      </c>
      <c r="B88">
        <v>1</v>
      </c>
    </row>
    <row r="89" spans="1:2" x14ac:dyDescent="0.25">
      <c r="A89" s="14" t="s">
        <v>351</v>
      </c>
      <c r="B89">
        <v>1</v>
      </c>
    </row>
    <row r="90" spans="1:2" x14ac:dyDescent="0.25">
      <c r="A90" s="14" t="s">
        <v>84</v>
      </c>
      <c r="B90">
        <v>2</v>
      </c>
    </row>
    <row r="91" spans="1:2" x14ac:dyDescent="0.25">
      <c r="A91" s="14" t="s">
        <v>282</v>
      </c>
      <c r="B91">
        <v>1</v>
      </c>
    </row>
    <row r="92" spans="1:2" x14ac:dyDescent="0.25">
      <c r="A92" s="14" t="s">
        <v>366</v>
      </c>
      <c r="B92">
        <v>1</v>
      </c>
    </row>
    <row r="93" spans="1:2" x14ac:dyDescent="0.25">
      <c r="A93" s="14" t="s">
        <v>286</v>
      </c>
      <c r="B93">
        <v>1</v>
      </c>
    </row>
    <row r="94" spans="1:2" x14ac:dyDescent="0.25">
      <c r="A94" s="14" t="s">
        <v>291</v>
      </c>
      <c r="B94">
        <v>2</v>
      </c>
    </row>
    <row r="95" spans="1:2" x14ac:dyDescent="0.25">
      <c r="A95" s="14" t="s">
        <v>280</v>
      </c>
      <c r="B95">
        <v>1</v>
      </c>
    </row>
    <row r="96" spans="1:2" x14ac:dyDescent="0.25">
      <c r="A96" s="14" t="s">
        <v>360</v>
      </c>
      <c r="B96">
        <v>1</v>
      </c>
    </row>
    <row r="97" spans="1:2" x14ac:dyDescent="0.25">
      <c r="A97" s="14" t="s">
        <v>51</v>
      </c>
      <c r="B97">
        <v>2</v>
      </c>
    </row>
    <row r="98" spans="1:2" x14ac:dyDescent="0.25">
      <c r="A98" s="14" t="s">
        <v>346</v>
      </c>
      <c r="B98">
        <v>1</v>
      </c>
    </row>
    <row r="99" spans="1:2" x14ac:dyDescent="0.25">
      <c r="A99" s="14" t="s">
        <v>333</v>
      </c>
      <c r="B99">
        <v>2</v>
      </c>
    </row>
    <row r="100" spans="1:2" x14ac:dyDescent="0.25">
      <c r="A100" s="14" t="s">
        <v>343</v>
      </c>
      <c r="B100">
        <v>1</v>
      </c>
    </row>
    <row r="101" spans="1:2" x14ac:dyDescent="0.25">
      <c r="A101" s="14" t="s">
        <v>44</v>
      </c>
      <c r="B101">
        <v>5</v>
      </c>
    </row>
    <row r="102" spans="1:2" x14ac:dyDescent="0.25">
      <c r="A102" s="14" t="s">
        <v>131</v>
      </c>
      <c r="B102">
        <v>1</v>
      </c>
    </row>
    <row r="103" spans="1:2" x14ac:dyDescent="0.25">
      <c r="A103" s="14" t="s">
        <v>86</v>
      </c>
      <c r="B103">
        <v>1</v>
      </c>
    </row>
    <row r="104" spans="1:2" x14ac:dyDescent="0.25">
      <c r="A104" s="14" t="s">
        <v>223</v>
      </c>
      <c r="B104">
        <v>1</v>
      </c>
    </row>
    <row r="105" spans="1:2" x14ac:dyDescent="0.25">
      <c r="A105" s="14" t="s">
        <v>385</v>
      </c>
      <c r="B105">
        <v>1</v>
      </c>
    </row>
    <row r="106" spans="1:2" x14ac:dyDescent="0.25">
      <c r="A106" s="14" t="s">
        <v>46</v>
      </c>
      <c r="B106">
        <v>1</v>
      </c>
    </row>
    <row r="107" spans="1:2" x14ac:dyDescent="0.25">
      <c r="A107" s="14" t="s">
        <v>69</v>
      </c>
      <c r="B107">
        <v>1</v>
      </c>
    </row>
    <row r="108" spans="1:2" x14ac:dyDescent="0.25">
      <c r="A108" s="14" t="s">
        <v>78</v>
      </c>
      <c r="B108">
        <v>1</v>
      </c>
    </row>
    <row r="109" spans="1:2" x14ac:dyDescent="0.25">
      <c r="A109" s="14" t="s">
        <v>259</v>
      </c>
      <c r="B109">
        <v>3</v>
      </c>
    </row>
    <row r="110" spans="1:2" x14ac:dyDescent="0.25">
      <c r="A110" s="14" t="s">
        <v>273</v>
      </c>
      <c r="B110">
        <v>1</v>
      </c>
    </row>
    <row r="111" spans="1:2" x14ac:dyDescent="0.25">
      <c r="A111" s="14" t="s">
        <v>314</v>
      </c>
      <c r="B111">
        <v>1</v>
      </c>
    </row>
    <row r="112" spans="1:2" x14ac:dyDescent="0.25">
      <c r="A112" s="14" t="s">
        <v>128</v>
      </c>
    </row>
    <row r="113" spans="1:2" x14ac:dyDescent="0.25">
      <c r="A113" s="14" t="s">
        <v>129</v>
      </c>
      <c r="B113">
        <v>166</v>
      </c>
    </row>
  </sheetData>
  <pageMargins left="0.7" right="0.7" top="0.75" bottom="0.75" header="0.3" footer="0.3"/>
  <headerFooter>
    <oddFooter>&amp;C_x000D_&amp;1#&amp;"Calibri"&amp;7&amp;K000000 Classification: In-Confidence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meta</vt:lpstr>
      <vt:lpstr>fruit</vt:lpstr>
      <vt:lpstr>seed</vt:lpstr>
      <vt:lpstr>seed 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Hao Ran Lai</dc:creator>
  <cp:lastModifiedBy>Hao Ran Lai</cp:lastModifiedBy>
  <dcterms:created xsi:type="dcterms:W3CDTF">2015-05-28T13:51:27Z</dcterms:created>
  <dcterms:modified xsi:type="dcterms:W3CDTF">2024-12-17T19:55:51Z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2b2326c-f811-4ccc-abcb-1b955c303c2e_Enabled">
    <vt:lpwstr>true</vt:lpwstr>
  </property>
  <property fmtid="{D5CDD505-2E9C-101B-9397-08002B2CF9AE}" pid="3" name="MSIP_Label_d2b2326c-f811-4ccc-abcb-1b955c303c2e_SetDate">
    <vt:lpwstr>2024-12-17T19:52:13Z</vt:lpwstr>
  </property>
  <property fmtid="{D5CDD505-2E9C-101B-9397-08002B2CF9AE}" pid="4" name="MSIP_Label_d2b2326c-f811-4ccc-abcb-1b955c303c2e_Method">
    <vt:lpwstr>Standard</vt:lpwstr>
  </property>
  <property fmtid="{D5CDD505-2E9C-101B-9397-08002B2CF9AE}" pid="5" name="MSIP_Label_d2b2326c-f811-4ccc-abcb-1b955c303c2e_Name">
    <vt:lpwstr>In-Confidence</vt:lpwstr>
  </property>
  <property fmtid="{D5CDD505-2E9C-101B-9397-08002B2CF9AE}" pid="6" name="MSIP_Label_d2b2326c-f811-4ccc-abcb-1b955c303c2e_SiteId">
    <vt:lpwstr>dc781727-710e-4855-bc4c-690266a1b551</vt:lpwstr>
  </property>
  <property fmtid="{D5CDD505-2E9C-101B-9397-08002B2CF9AE}" pid="7" name="MSIP_Label_d2b2326c-f811-4ccc-abcb-1b955c303c2e_ActionId">
    <vt:lpwstr>f0668436-b209-4569-87ba-96c9a12eb540</vt:lpwstr>
  </property>
  <property fmtid="{D5CDD505-2E9C-101B-9397-08002B2CF9AE}" pid="8" name="MSIP_Label_d2b2326c-f811-4ccc-abcb-1b955c303c2e_ContentBits">
    <vt:lpwstr>2</vt:lpwstr>
  </property>
</Properties>
</file>