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<sst xmlns="http://schemas.openxmlformats.org/spreadsheetml/2006/main" count="1841" uniqueCount="758">
  <si>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</si>
  <si>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</si>
  <si>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</si>
  <si>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</si>
  <si>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</si>
  <si>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</si>
  <si>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</si>
  <si>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</si>
  <si>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</si>
  <si>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</si>
  <si>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</si>
  <si>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</si>
  <si>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</si>
  <si>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</si>
  <si>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</si>
  <si>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</si>
  <si>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</si>
  <si>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</si>
  <si>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</si>
  <si>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</si>
  <si>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</si>
  <si>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</si>
  <si>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</si>
  <si>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</si>
  <si>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</si>
  <si>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</si>
  <si>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</si>
  <si>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</si>
  <si>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</si>
  <si>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</si>
  <si>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</si>
  <si>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</si>
  <si>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</si>
  <si>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</si>
  <si>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</si>
  <si>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</si>
  <si>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</si>
  <si>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</si>
  <si>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</si>
  <si>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</si>
  <si>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</si>
  <si>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</si>
  <si>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</si>
  <si>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</si>
  <si>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</si>
  <si>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</si>
  <si>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</si>
  <si>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</si>
  <si>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</si>
  <si>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</si>
  <si>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</si>
  <si>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</si>
  <si>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</si>
  <si>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</si>
  <si>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</si>
  <si>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</si>
  <si>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</si>
  <si>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</si>
  <si>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</si>
  <si>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</si>
  <si>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</si>
  <si>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</si>
  <si>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</si>
  <si>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</si>
  <si>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</si>
  <si>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</si>
  <si>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</si>
  <si>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</si>
  <si>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</si>
  <si>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</si>
  <si>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</si>
  <si>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</si>
  <si>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</si>
  <si>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</si>
  <si>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</si>
  <si>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</si>
  <si>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</si>
  <si>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</si>
  <si>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</si>
  <si>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</si>
  <si>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</si>
  <si>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</si>
  <si>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</si>
  <si>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</si>
  <si>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</si>
  <si>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</si>
  <si>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</si>
  <si>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</si>
  <si>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</si>
  <si>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</si>
  <si>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</si>
  <si>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</si>
  <si>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</si>
  <si>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</si>
  <si>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</si>
  <si>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</si>
  <si>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</si>
  <si>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</si>
  <si>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</si>
  <si>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</si>
  <si>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</si>
  <si>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</si>
  <si>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</si>
  <si>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</si>
  <si>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</si>
  <si>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</si>
  <si>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</si>
  <si>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</si>
  <si>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</si>
  <si>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</si>
  <si>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</si>
  <si>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</si>
  <si>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</si>
  <si>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</si>
  <si>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</si>
  <si>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</si>
  <si>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</si>
  <si>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</si>
  <si>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</si>
  <si>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</si>
  <si>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</si>
  <si>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</si>
  <si>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</si>
  <si>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</si>
  <si>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</si>
  <si>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</si>
  <si>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</si>
  <si>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</si>
  <si>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</si>
  <si>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</si>
  <si>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</si>
  <si>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</si>
  <si>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</si>
  <si>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</si>
  <si>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</si>
  <si>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</si>
  <si>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</si>
  <si>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</si>
  <si>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</si>
  <si>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</si>
  <si>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</si>
  <si>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</si>
  <si>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</si>
  <si>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</si>
  <si>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</si>
  <si>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</si>
  <si>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</si>
  <si>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</si>
  <si>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</si>
  <si>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</si>
  <si>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</si>
  <si>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</si>
  <si>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</si>
  <si>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</si>
  <si>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</si>
  <si>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</si>
  <si>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</si>
  <si>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</si>
  <si>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</si>
  <si>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</si>
  <si>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</si>
  <si>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</si>
  <si>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</si>
  <si>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</si>
  <si>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</si>
  <si>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</si>
  <si>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</si>
  <si>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</si>
  <si>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</si>
  <si>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</si>
  <si>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</si>
  <si>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</si>
  <si>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</si>
  <si>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</si>
  <si>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</si>
  <si>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</si>
  <si>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</si>
  <si>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</si>
  <si>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</si>
  <si>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</si>
  <si>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</si>
  <si>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</si>
  <si>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</si>
  <si>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</si>
  <si>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</si>
  <si>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</si>
  <si>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</si>
  <si>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</si>
  <si>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</si>
  <si>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</si>
  <si>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</si>
  <si>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</si>
  <si>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</si>
  <si>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</si>
  <si>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</si>
  <si>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</si>
  <si>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</si>
  <si>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</si>
  <si>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</si>
  <si>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</si>
  <si>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</si>
  <si>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</si>
  <si>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</si>
  <si>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</si>
  <si>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</si>
  <si>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</si>
  <si>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</si>
  <si>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</si>
  <si>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</si>
  <si>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</si>
  <si>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</si>
  <si>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</si>
  <si>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</si>
  <si>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</si>
  <si>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</si>
  <si>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</si>
  <si>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</si>
  <si>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</si>
  <si>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</si>
  <si>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</si>
  <si>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</si>
  <si>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</si>
  <si>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</si>
  <si>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</si>
  <si>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</si>
  <si>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</si>
  <si>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</si>
  <si>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</si>
  <si>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</si>
  <si>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</si>
  <si>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</si>
  <si>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</si>
  <si>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</si>
  <si>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</si>
  <si>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</si>
  <si>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</si>
  <si>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</si>
  <si>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</si>
  <si>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</si>
  <si>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</si>
  <si>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</si>
  <si>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</si>
  <si>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</si>
  <si>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</si>
  <si>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</si>
  <si>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</si>
  <si>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</si>
  <si>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</si>
  <si>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</si>
  <si>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</si>
  <si>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</si>
  <si>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</si>
  <si>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</si>
  <si>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</si>
  <si>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</si>
  <si>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</si>
  <si>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</si>
  <si>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</si>
  <si>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</si>
  <si>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</si>
  <si>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</si>
  <si>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</si>
  <si>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</si>
  <si>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</si>
  <si>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</si>
  <si>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</si>
  <si>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</si>
  <si>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</si>
  <si>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</si>
  <si>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</si>
  <si>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</si>
  <si>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</si>
  <si>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</si>
  <si>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</si>
  <si>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</si>
  <si>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</si>
  <si>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</si>
  <si>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</si>
  <si>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</si>
  <si>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</si>
  <si>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</si>
  <si>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</si>
  <si>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</si>
  <si>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</si>
  <si>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</si>
  <si>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</si>
  <si>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</si>
  <si>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</si>
  <si>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</si>
  <si>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</si>
  <si>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</si>
  <si>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</si>
  <si>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</si>
  <si>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</si>
  <si>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</si>
  <si>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</si>
  <si>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</si>
  <si>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</si>
  <si>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</si>
  <si>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</si>
  <si>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</si>
  <si>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</si>
  <si>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</si>
  <si>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</si>
  <si>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</si>
  <si>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</si>
  <si>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</si>
  <si>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</si>
  <si>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</si>
  <si>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</si>
  <si>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</si>
  <si>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</si>
  <si>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</si>
  <si>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</si>
  <si>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</si>
  <si>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</si>
  <si>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</si>
  <si>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</si>
  <si>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</si>
  <si>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</si>
  <si>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</si>
  <si>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</si>
  <si>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</si>
  <si>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</si>
  <si>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</si>
  <si>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</si>
  <si>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</si>
  <si>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</si>
  <si>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</si>
  <si>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</si>
  <si>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</si>
  <si>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</si>
  <si>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</si>
  <si>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</si>
  <si>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</si>
  <si>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</si>
  <si>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</si>
  <si>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</si>
  <si>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</si>
  <si>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</si>
  <si>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</si>
  <si>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</si>
  <si>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</si>
  <si>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</si>
  <si>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</si>
  <si>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</si>
  <si>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</si>
  <si>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</si>
  <si>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</si>
  <si>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</si>
  <si>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</si>
  <si>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</si>
  <si>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</si>
  <si>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</si>
  <si>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</si>
  <si>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</si>
  <si>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</si>
  <si>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</si>
  <si>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</si>
  <si>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</si>
  <si>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</si>
  <si>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</si>
  <si>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</si>
  <si>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</si>
  <si>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</si>
  <si>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</si>
  <si>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</si>
  <si>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</si>
  <si>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</si>
  <si>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</si>
  <si>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</si>
  <si>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</si>
  <si>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</si>
  <si>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</si>
  <si>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</si>
  <si>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</si>
  <si>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</si>
  <si>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</si>
  <si>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</si>
  <si>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</si>
  <si>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</si>
  <si>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</si>
  <si>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</si>
  <si>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</si>
  <si>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</si>
  <si>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</si>
  <si>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</si>
  <si>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</si>
  <si>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</si>
  <si>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</si>
  <si>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</si>
  <si>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</si>
  <si>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</si>
  <si>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</si>
  <si>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</si>
  <si>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</si>
  <si>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15-OCT-15</t>
  </si>
  <si>
    <t>Abiye.Abate</t>
  </si>
  <si>
    <t>RenewalForm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</si>
  <si>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</si>
  <si>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</si>
  <si>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</si>
  <si>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</si>
  <si>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</si>
  <si>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</si>
  <si>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</si>
  <si>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</si>
  <si>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</si>
  <si>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</si>
  <si>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</si>
  <si>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</si>
  <si>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</si>
  <si>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</si>
  <si>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</si>
  <si>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</si>
  <si>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</si>
  <si>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</si>
  <si>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</si>
  <si>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</si>
  <si>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</si>
  <si>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</si>
  <si>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</si>
  <si>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</si>
  <si>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</si>
  <si>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</si>
  <si>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</si>
  <si>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</si>
  <si>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</si>
  <si>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</si>
  <si>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</si>
  <si>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</si>
  <si>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</si>
  <si>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</si>
  <si>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</si>
  <si>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</si>
  <si>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</si>
  <si>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</si>
  <si>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</si>
  <si>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</si>
  <si>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</si>
  <si>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</si>
  <si>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TAMPAT01_CSR</t>
  </si>
  <si>
    <t>sherry_buck1</t>
  </si>
  <si>
    <t>195798</t>
  </si>
  <si>
    <t>5363571806538039296</t>
  </si>
  <si>
    <t>27-OCT-15</t>
  </si>
  <si>
    <t>198929</t>
  </si>
  <si>
    <t>-6971650133876277248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</si>
  <si>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</si>
  <si>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</si>
  <si>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</si>
  <si>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</si>
  <si>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</si>
  <si>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</si>
  <si>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</si>
  <si>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timi.smith</t>
  </si>
  <si>
    <t>DAISIM01_CSR</t>
  </si>
  <si>
    <t>ChantalMujinga1</t>
  </si>
  <si>
    <t>NAQTIT01_CSR</t>
  </si>
  <si>
    <t>ataklti.gebremedhin</t>
  </si>
  <si>
    <t>SIAYOU01_CSR</t>
  </si>
  <si>
    <t>23-NOV-15</t>
  </si>
  <si>
    <t>-5173938451979960320</t>
  </si>
  <si>
    <t>205488</t>
  </si>
  <si>
    <t>23-NOV-2015:14:23:47</t>
  </si>
  <si>
    <t>Michael53</t>
  </si>
  <si>
    <t>205222</t>
  </si>
  <si>
    <t>QuickShopping</t>
  </si>
  <si>
    <t>michelleorel</t>
  </si>
  <si>
    <t>205430</t>
  </si>
  <si>
    <t>205254</t>
  </si>
  <si>
    <t>jrmarcus</t>
  </si>
  <si>
    <t>205480</t>
  </si>
  <si>
    <t>lori_nguyen@schumer.senate.gov</t>
  </si>
  <si>
    <t>205484</t>
  </si>
  <si>
    <t>getahunbela</t>
  </si>
  <si>
    <t>205271</t>
  </si>
  <si>
    <t>dalethebarber@live.com</t>
  </si>
  <si>
    <t>205279</t>
  </si>
  <si>
    <t>jjj3jermaine@gmail.com</t>
  </si>
  <si>
    <t>205283</t>
  </si>
  <si>
    <t>Queenleo0820</t>
  </si>
  <si>
    <t>205302</t>
  </si>
  <si>
    <t>205552</t>
  </si>
  <si>
    <t>rosehall23@yahoo.com</t>
  </si>
  <si>
    <t>205557</t>
  </si>
  <si>
    <t>205416</t>
  </si>
  <si>
    <t>dave_in_spokane@hotmail.com</t>
  </si>
  <si>
    <t>205210</t>
  </si>
  <si>
    <t>205211</t>
  </si>
  <si>
    <t>205417</t>
  </si>
  <si>
    <t>ivan.fitzgerald53@gmail.com</t>
  </si>
  <si>
    <t>205213</t>
  </si>
  <si>
    <t>205214</t>
  </si>
  <si>
    <t>205215</t>
  </si>
  <si>
    <t>205216</t>
  </si>
  <si>
    <t>205218</t>
  </si>
  <si>
    <t>205221</t>
  </si>
  <si>
    <t>nikkidc84</t>
  </si>
  <si>
    <t>205418</t>
  </si>
  <si>
    <t>dominique.hill</t>
  </si>
  <si>
    <t>205419</t>
  </si>
  <si>
    <t>rachel.gibbons@gmail.com</t>
  </si>
  <si>
    <t>205220</t>
  </si>
  <si>
    <t>205224</t>
  </si>
  <si>
    <t>allisonmarialee75@gmail.com</t>
  </si>
  <si>
    <t>205420</t>
  </si>
  <si>
    <t>205421</t>
  </si>
  <si>
    <t>205223</t>
  </si>
  <si>
    <t>205225</t>
  </si>
  <si>
    <t>205226</t>
  </si>
  <si>
    <t>mr.asalter@yahoo.com</t>
  </si>
  <si>
    <t>205227</t>
  </si>
  <si>
    <t>205422</t>
  </si>
  <si>
    <t>205228</t>
  </si>
  <si>
    <t>205428</t>
  </si>
  <si>
    <t>DANOLI01_CSR</t>
  </si>
  <si>
    <t>205429</t>
  </si>
  <si>
    <t>carlissawimbush@gmail.com</t>
  </si>
  <si>
    <t>205426</t>
  </si>
  <si>
    <t>205432</t>
  </si>
  <si>
    <t>205234</t>
  </si>
  <si>
    <t>205232</t>
  </si>
  <si>
    <t>205438</t>
  </si>
  <si>
    <t>carvalhoroberto66@gmail.com</t>
  </si>
  <si>
    <t>205440</t>
  </si>
  <si>
    <t>205433</t>
  </si>
  <si>
    <t>205439</t>
  </si>
  <si>
    <t>205231</t>
  </si>
  <si>
    <t>205437</t>
  </si>
  <si>
    <t>205233</t>
  </si>
  <si>
    <t>205443</t>
  </si>
  <si>
    <t>sshorter_2007@yahoo.com</t>
  </si>
  <si>
    <t>205236</t>
  </si>
  <si>
    <t>205444</t>
  </si>
  <si>
    <t>205445</t>
  </si>
  <si>
    <t>205447</t>
  </si>
  <si>
    <t>205441</t>
  </si>
  <si>
    <t>nydia.lucumi</t>
  </si>
  <si>
    <t>205239</t>
  </si>
  <si>
    <t>205449</t>
  </si>
  <si>
    <t>205237</t>
  </si>
  <si>
    <t>205446</t>
  </si>
  <si>
    <t>205452</t>
  </si>
  <si>
    <t>205448</t>
  </si>
  <si>
    <t>205240</t>
  </si>
  <si>
    <t>205453</t>
  </si>
  <si>
    <t>205455</t>
  </si>
  <si>
    <t>tamaya_hicks93@yahoo.com</t>
  </si>
  <si>
    <t>205454</t>
  </si>
  <si>
    <t>205241</t>
  </si>
  <si>
    <t>205457</t>
  </si>
  <si>
    <t>205459</t>
  </si>
  <si>
    <t>ladybanggoy@hotmail.com</t>
  </si>
  <si>
    <t>205451</t>
  </si>
  <si>
    <t>205242</t>
  </si>
  <si>
    <t>205456</t>
  </si>
  <si>
    <t>205243</t>
  </si>
  <si>
    <t>205458</t>
  </si>
  <si>
    <t>205238</t>
  </si>
  <si>
    <t>205461</t>
  </si>
  <si>
    <t>205246</t>
  </si>
  <si>
    <t>205245</t>
  </si>
  <si>
    <t>205462</t>
  </si>
  <si>
    <t>205247</t>
  </si>
  <si>
    <t>205464</t>
  </si>
  <si>
    <t>jaydon.reed@outlook.com</t>
  </si>
  <si>
    <t>205250</t>
  </si>
  <si>
    <t>205463</t>
  </si>
  <si>
    <t>205251</t>
  </si>
  <si>
    <t>205249</t>
  </si>
  <si>
    <t>205460</t>
  </si>
  <si>
    <t>205253</t>
  </si>
  <si>
    <t>luisaliaga1283@gmail.com</t>
  </si>
  <si>
    <t>205252</t>
  </si>
  <si>
    <t>205466</t>
  </si>
  <si>
    <t>205465</t>
  </si>
  <si>
    <t>205467</t>
  </si>
  <si>
    <t>205468</t>
  </si>
  <si>
    <t>205470</t>
  </si>
  <si>
    <t>205469</t>
  </si>
  <si>
    <t>205471</t>
  </si>
  <si>
    <t>205257</t>
  </si>
  <si>
    <t>205255</t>
  </si>
  <si>
    <t>205472</t>
  </si>
  <si>
    <t>205474</t>
  </si>
  <si>
    <t>205261</t>
  </si>
  <si>
    <t>reginald.harrison</t>
  </si>
  <si>
    <t>205476</t>
  </si>
  <si>
    <t>205477</t>
  </si>
  <si>
    <t>chloe.sommers@gmail.com</t>
  </si>
  <si>
    <t>205478</t>
  </si>
  <si>
    <t>mtyler979@gmail.com</t>
  </si>
  <si>
    <t>205260</t>
  </si>
  <si>
    <t>lisa.weathersby-bell</t>
  </si>
  <si>
    <t>205475</t>
  </si>
  <si>
    <t>205263</t>
  </si>
  <si>
    <t>markjenssen@gmail.com</t>
  </si>
  <si>
    <t>205479</t>
  </si>
  <si>
    <t>LaJon1991</t>
  </si>
  <si>
    <t>205264</t>
  </si>
  <si>
    <t>MARLAW01_CSR</t>
  </si>
  <si>
    <t>205450</t>
  </si>
  <si>
    <t>kammy.brown</t>
  </si>
  <si>
    <t>205265</t>
  </si>
  <si>
    <t>marvewright@gmail.com</t>
  </si>
  <si>
    <t>205482</t>
  </si>
  <si>
    <t>205483</t>
  </si>
  <si>
    <t>205485</t>
  </si>
  <si>
    <t>silvitasoyyo@hotmail.com</t>
  </si>
  <si>
    <t>205266</t>
  </si>
  <si>
    <t>205272</t>
  </si>
  <si>
    <t>lgleich@umd.edu</t>
  </si>
  <si>
    <t>205269</t>
  </si>
  <si>
    <t>205273</t>
  </si>
  <si>
    <t>michael.phillips130@gmail.com</t>
  </si>
  <si>
    <t>205486</t>
  </si>
  <si>
    <t>205487</t>
  </si>
  <si>
    <t>205274</t>
  </si>
  <si>
    <t>205489</t>
  </si>
  <si>
    <t>205270</t>
  </si>
  <si>
    <t>205275</t>
  </si>
  <si>
    <t>205491</t>
  </si>
  <si>
    <t>sheilacn1205@gmail.com</t>
  </si>
  <si>
    <t>205493</t>
  </si>
  <si>
    <t>205492</t>
  </si>
  <si>
    <t>205498</t>
  </si>
  <si>
    <t>rietchie.earle@gmail.com</t>
  </si>
  <si>
    <t>205494</t>
  </si>
  <si>
    <t>205499</t>
  </si>
  <si>
    <t>205276</t>
  </si>
  <si>
    <t>rs2720@yahoo.com</t>
  </si>
  <si>
    <t>205497</t>
  </si>
  <si>
    <t>205503</t>
  </si>
  <si>
    <t>205495</t>
  </si>
  <si>
    <t>205501</t>
  </si>
  <si>
    <t>205502</t>
  </si>
  <si>
    <t>205504</t>
  </si>
  <si>
    <t>205507</t>
  </si>
  <si>
    <t>205277</t>
  </si>
  <si>
    <t>205278</t>
  </si>
  <si>
    <t>205506</t>
  </si>
  <si>
    <t>205508</t>
  </si>
  <si>
    <t>205509</t>
  </si>
  <si>
    <t>205280</t>
  </si>
  <si>
    <t>205511</t>
  </si>
  <si>
    <t>HealthyLife</t>
  </si>
  <si>
    <t>205510</t>
  </si>
  <si>
    <t>205282</t>
  </si>
  <si>
    <t>205513</t>
  </si>
  <si>
    <t>gregoryh.robinson</t>
  </si>
  <si>
    <t>205284</t>
  </si>
  <si>
    <t>205285</t>
  </si>
  <si>
    <t>205287</t>
  </si>
  <si>
    <t>205515</t>
  </si>
  <si>
    <t>205288</t>
  </si>
  <si>
    <t>205517</t>
  </si>
  <si>
    <t>205289</t>
  </si>
  <si>
    <t>205518</t>
  </si>
  <si>
    <t>briennelogan63@gmail.com</t>
  </si>
  <si>
    <t>205519</t>
  </si>
  <si>
    <t>mhejtmanek@gmail.com</t>
  </si>
  <si>
    <t>205520</t>
  </si>
  <si>
    <t>stsmith7815@gmail.com</t>
  </si>
  <si>
    <t>205290</t>
  </si>
  <si>
    <t>softbabykitty@gmail.com</t>
  </si>
  <si>
    <t>205521</t>
  </si>
  <si>
    <t>205291</t>
  </si>
  <si>
    <t>205292</t>
  </si>
  <si>
    <t>205524</t>
  </si>
  <si>
    <t>205294</t>
  </si>
  <si>
    <t>IMAWIL01_CSR</t>
  </si>
  <si>
    <t>205293</t>
  </si>
  <si>
    <t>205295</t>
  </si>
  <si>
    <t>ladypmj73@yahoo.com</t>
  </si>
  <si>
    <t>205297</t>
  </si>
  <si>
    <t>205527</t>
  </si>
  <si>
    <t>kanophase@gmail.com</t>
  </si>
  <si>
    <t>205296</t>
  </si>
  <si>
    <t>205298</t>
  </si>
  <si>
    <t>staciedsims@yahoo.com</t>
  </si>
  <si>
    <t>205529</t>
  </si>
  <si>
    <t>olivia.davis73@gmail.com</t>
  </si>
  <si>
    <t>205528</t>
  </si>
  <si>
    <t>205530</t>
  </si>
  <si>
    <t>205531</t>
  </si>
  <si>
    <t>205532</t>
  </si>
  <si>
    <t>205304</t>
  </si>
  <si>
    <t>nicholsonarnold@yahoo.com</t>
  </si>
  <si>
    <t>205533</t>
  </si>
  <si>
    <t>205534</t>
  </si>
  <si>
    <t>205538</t>
  </si>
  <si>
    <t>lekisha@aol.com</t>
  </si>
  <si>
    <t>205301</t>
  </si>
  <si>
    <t>205305</t>
  </si>
  <si>
    <t>205535</t>
  </si>
  <si>
    <t>205536</t>
  </si>
  <si>
    <t>205539</t>
  </si>
  <si>
    <t>205542</t>
  </si>
  <si>
    <t>margrant2</t>
  </si>
  <si>
    <t>205541</t>
  </si>
  <si>
    <t>205306</t>
  </si>
  <si>
    <t>205540</t>
  </si>
  <si>
    <t>205543</t>
  </si>
  <si>
    <t>205307</t>
  </si>
  <si>
    <t>205308</t>
  </si>
  <si>
    <t>205546</t>
  </si>
  <si>
    <t>205309</t>
  </si>
  <si>
    <t>205310</t>
  </si>
  <si>
    <t>205547</t>
  </si>
  <si>
    <t>205548</t>
  </si>
  <si>
    <t>205311</t>
  </si>
  <si>
    <t>205544</t>
  </si>
  <si>
    <t>205568</t>
  </si>
  <si>
    <t>205549</t>
  </si>
  <si>
    <t>205569</t>
  </si>
  <si>
    <t>205570</t>
  </si>
  <si>
    <t>205571</t>
  </si>
  <si>
    <t>m.orvillepalmer@gmail.com</t>
  </si>
  <si>
    <t>205575</t>
  </si>
  <si>
    <t>emm.johnson91@live.com</t>
  </si>
  <si>
    <t>205574</t>
  </si>
  <si>
    <t>205572</t>
  </si>
  <si>
    <t>205553</t>
  </si>
  <si>
    <t>sethdhalpern@gmail.com</t>
  </si>
  <si>
    <t>205551</t>
  </si>
  <si>
    <t>205554</t>
  </si>
  <si>
    <t>205576</t>
  </si>
  <si>
    <t>amir.etemadi@gmail.com</t>
  </si>
  <si>
    <t>205558</t>
  </si>
  <si>
    <t>greenseed@mac.com</t>
  </si>
  <si>
    <t>205559</t>
  </si>
  <si>
    <t>cummings.johnryan@gmail.com</t>
  </si>
  <si>
    <t>205578</t>
  </si>
  <si>
    <t>margotmanburg@sbcglobal.net</t>
  </si>
  <si>
    <t>205560</t>
  </si>
  <si>
    <t>fremstad</t>
  </si>
  <si>
    <t>205581</t>
  </si>
  <si>
    <t>yuxuan.c.zhang@gmail.com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</si>
  <si>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</si>
  <si>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</si>
  <si>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</si>
  <si>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</si>
  <si>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</si>
  <si>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</si>
  <si>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</si>
  <si>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</si>
  <si>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</si>
  <si>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</si>
  <si>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</si>
  <si>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</si>
  <si>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202095</t>
  </si>
  <si>
    <t>09-NOV-15</t>
  </si>
  <si>
    <t>mary.witherspoon</t>
  </si>
  <si>
    <t>3437532549151195136</t>
  </si>
  <si>
    <t>205391</t>
  </si>
  <si>
    <t>20-NOV-15</t>
  </si>
  <si>
    <t>-2009429638031343616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</si>
</sst>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4" sqref="B24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461</v>
      </c>
      <c r="B2" s="28" t="s">
        <v>250</v>
      </c>
      <c r="C2" s="28" t="s">
        <v>462</v>
      </c>
      <c r="D2" s="28" t="s">
        <v>463</v>
      </c>
      <c r="E2" s="28" t="s">
        <v>77</v>
      </c>
      <c r="F2" s="28" t="s">
        <v>13</v>
      </c>
      <c r="G2" s="28" t="s">
        <v>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9" sqref="A19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465</v>
      </c>
      <c r="B2" s="28" t="s">
        <v>466</v>
      </c>
      <c r="C2" s="28" t="s">
        <v>467</v>
      </c>
      <c r="D2" s="28" t="s">
        <v>461</v>
      </c>
    </row>
    <row r="3" spans="1:4" x14ac:dyDescent="0.25">
      <c r="A3" s="28" t="s">
        <v>468</v>
      </c>
      <c r="B3" s="28" t="s">
        <v>469</v>
      </c>
      <c r="C3" s="28" t="s">
        <v>77</v>
      </c>
      <c r="D3" s="28" t="s">
        <v>461</v>
      </c>
    </row>
    <row r="4" spans="1:4" x14ac:dyDescent="0.25">
      <c r="A4" s="28" t="s">
        <v>234</v>
      </c>
      <c r="B4" s="28" t="s">
        <v>470</v>
      </c>
      <c r="C4" s="28" t="s">
        <v>77</v>
      </c>
      <c r="D4" s="28" t="s">
        <v>461</v>
      </c>
    </row>
    <row r="5" spans="1:4" x14ac:dyDescent="0.25">
      <c r="A5" s="28" t="s">
        <v>471</v>
      </c>
      <c r="B5" s="28" t="s">
        <v>472</v>
      </c>
      <c r="C5" s="28" t="s">
        <v>467</v>
      </c>
      <c r="D5" s="28" t="s">
        <v>461</v>
      </c>
    </row>
    <row r="6" spans="1:4" x14ac:dyDescent="0.25">
      <c r="A6" s="28" t="s">
        <v>473</v>
      </c>
      <c r="B6" s="28" t="s">
        <v>474</v>
      </c>
      <c r="C6" s="28" t="s">
        <v>77</v>
      </c>
      <c r="D6" s="28" t="s">
        <v>461</v>
      </c>
    </row>
    <row r="7" spans="1:4" x14ac:dyDescent="0.25">
      <c r="A7" s="28" t="s">
        <v>475</v>
      </c>
      <c r="B7" s="28" t="s">
        <v>476</v>
      </c>
      <c r="C7" s="28" t="s">
        <v>77</v>
      </c>
      <c r="D7" s="28" t="s">
        <v>461</v>
      </c>
    </row>
    <row r="8" spans="1:4" x14ac:dyDescent="0.25">
      <c r="A8" s="28" t="s">
        <v>477</v>
      </c>
      <c r="B8" s="28" t="s">
        <v>478</v>
      </c>
      <c r="C8" s="28" t="s">
        <v>77</v>
      </c>
      <c r="D8" s="28" t="s">
        <v>461</v>
      </c>
    </row>
    <row r="9" spans="1:4" x14ac:dyDescent="0.25">
      <c r="A9" s="28" t="s">
        <v>479</v>
      </c>
      <c r="B9" s="28" t="s">
        <v>480</v>
      </c>
      <c r="C9" s="28" t="s">
        <v>77</v>
      </c>
      <c r="D9" s="28" t="s">
        <v>461</v>
      </c>
    </row>
    <row r="10" spans="1:4" x14ac:dyDescent="0.25">
      <c r="A10" s="28" t="s">
        <v>481</v>
      </c>
      <c r="B10" s="28" t="s">
        <v>482</v>
      </c>
      <c r="C10" s="28" t="s">
        <v>77</v>
      </c>
      <c r="D10" s="28" t="s">
        <v>461</v>
      </c>
    </row>
    <row r="11" spans="1:4" x14ac:dyDescent="0.25">
      <c r="A11" s="28" t="s">
        <v>250</v>
      </c>
      <c r="B11" s="28" t="s">
        <v>483</v>
      </c>
      <c r="C11" s="28" t="s">
        <v>77</v>
      </c>
      <c r="D11" s="28" t="s">
        <v>461</v>
      </c>
    </row>
    <row r="12" spans="1:4" x14ac:dyDescent="0.25">
      <c r="A12" s="28" t="s">
        <v>484</v>
      </c>
      <c r="B12" s="28" t="s">
        <v>485</v>
      </c>
      <c r="C12" s="28" t="s">
        <v>398</v>
      </c>
      <c r="D12" s="28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E12" sqref="E12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486</v>
      </c>
      <c r="B2" s="29" t="s">
        <v>461</v>
      </c>
      <c r="C2" s="29" t="s">
        <v>461</v>
      </c>
      <c r="D2" s="29" t="s">
        <v>77</v>
      </c>
      <c r="E2" s="29" t="s">
        <v>487</v>
      </c>
    </row>
    <row r="3" spans="1:5" x14ac:dyDescent="0.25">
      <c r="A3" s="29" t="s">
        <v>488</v>
      </c>
      <c r="B3" s="29" t="s">
        <v>461</v>
      </c>
      <c r="C3" s="29" t="s">
        <v>461</v>
      </c>
      <c r="D3" s="29" t="s">
        <v>77</v>
      </c>
      <c r="E3" s="29" t="s">
        <v>371</v>
      </c>
    </row>
    <row r="4" spans="1:5" x14ac:dyDescent="0.25">
      <c r="A4" s="29" t="s">
        <v>489</v>
      </c>
      <c r="B4" s="29" t="s">
        <v>461</v>
      </c>
      <c r="C4" s="29" t="s">
        <v>461</v>
      </c>
      <c r="D4" s="29" t="s">
        <v>77</v>
      </c>
      <c r="E4" s="29" t="s">
        <v>337</v>
      </c>
    </row>
    <row r="5" spans="1:5" x14ac:dyDescent="0.25">
      <c r="A5" s="29" t="s">
        <v>490</v>
      </c>
      <c r="B5" s="29" t="s">
        <v>461</v>
      </c>
      <c r="C5" s="29" t="s">
        <v>461</v>
      </c>
      <c r="D5" s="29" t="s">
        <v>77</v>
      </c>
      <c r="E5" s="29" t="s">
        <v>491</v>
      </c>
    </row>
    <row r="6" spans="1:5" x14ac:dyDescent="0.25">
      <c r="A6" s="29" t="s">
        <v>492</v>
      </c>
      <c r="B6" s="29" t="s">
        <v>461</v>
      </c>
      <c r="C6" s="29" t="s">
        <v>461</v>
      </c>
      <c r="D6" s="29" t="s">
        <v>77</v>
      </c>
      <c r="E6" s="29" t="s">
        <v>337</v>
      </c>
    </row>
    <row r="7" spans="1:5" x14ac:dyDescent="0.25">
      <c r="A7" s="29" t="s">
        <v>493</v>
      </c>
      <c r="B7" s="29" t="s">
        <v>461</v>
      </c>
      <c r="C7" s="29" t="s">
        <v>461</v>
      </c>
      <c r="D7" s="29" t="s">
        <v>77</v>
      </c>
      <c r="E7" s="29" t="s">
        <v>371</v>
      </c>
    </row>
    <row r="8" spans="1:5" x14ac:dyDescent="0.25">
      <c r="A8" s="29" t="s">
        <v>494</v>
      </c>
      <c r="B8" s="29" t="s">
        <v>461</v>
      </c>
      <c r="C8" s="29" t="s">
        <v>461</v>
      </c>
      <c r="D8" s="29" t="s">
        <v>77</v>
      </c>
      <c r="E8" s="29" t="s">
        <v>337</v>
      </c>
    </row>
    <row r="9" spans="1:5" x14ac:dyDescent="0.25">
      <c r="A9" s="29" t="s">
        <v>495</v>
      </c>
      <c r="B9" s="29" t="s">
        <v>461</v>
      </c>
      <c r="C9" s="29" t="s">
        <v>461</v>
      </c>
      <c r="D9" s="29" t="s">
        <v>77</v>
      </c>
      <c r="E9" s="29" t="s">
        <v>337</v>
      </c>
    </row>
    <row r="10" spans="1:5" x14ac:dyDescent="0.25">
      <c r="A10" s="29" t="s">
        <v>496</v>
      </c>
      <c r="B10" s="29" t="s">
        <v>461</v>
      </c>
      <c r="C10" s="29" t="s">
        <v>461</v>
      </c>
      <c r="D10" s="29" t="s">
        <v>77</v>
      </c>
      <c r="E10" s="29" t="s">
        <v>356</v>
      </c>
    </row>
    <row r="11" spans="1:5" x14ac:dyDescent="0.25">
      <c r="A11" s="29" t="s">
        <v>497</v>
      </c>
      <c r="B11" s="29" t="s">
        <v>461</v>
      </c>
      <c r="C11" s="29" t="s">
        <v>461</v>
      </c>
      <c r="D11" s="29" t="s">
        <v>77</v>
      </c>
      <c r="E11" s="29" t="s">
        <v>498</v>
      </c>
    </row>
    <row r="12" spans="1:5" x14ac:dyDescent="0.25">
      <c r="A12" s="29" t="s">
        <v>499</v>
      </c>
      <c r="B12" s="29" t="s">
        <v>461</v>
      </c>
      <c r="C12" s="29" t="s">
        <v>461</v>
      </c>
      <c r="D12" s="29" t="s">
        <v>77</v>
      </c>
      <c r="E12" s="29" t="s">
        <v>500</v>
      </c>
    </row>
    <row r="13" spans="1:5" x14ac:dyDescent="0.25">
      <c r="A13" s="29" t="s">
        <v>501</v>
      </c>
      <c r="B13" s="29" t="s">
        <v>461</v>
      </c>
      <c r="C13" s="29" t="s">
        <v>461</v>
      </c>
      <c r="D13" s="29" t="s">
        <v>77</v>
      </c>
      <c r="E13" s="29" t="s">
        <v>502</v>
      </c>
    </row>
    <row r="14" spans="1:5" x14ac:dyDescent="0.25">
      <c r="A14" s="29" t="s">
        <v>503</v>
      </c>
      <c r="B14" s="29" t="s">
        <v>461</v>
      </c>
      <c r="C14" s="29" t="s">
        <v>461</v>
      </c>
      <c r="D14" s="29" t="s">
        <v>77</v>
      </c>
      <c r="E14" s="29" t="s">
        <v>337</v>
      </c>
    </row>
    <row r="15" spans="1:5" x14ac:dyDescent="0.25">
      <c r="A15" s="29" t="s">
        <v>504</v>
      </c>
      <c r="B15" s="29" t="s">
        <v>461</v>
      </c>
      <c r="C15" s="29" t="s">
        <v>461</v>
      </c>
      <c r="D15" s="29" t="s">
        <v>77</v>
      </c>
      <c r="E15" s="29" t="s">
        <v>505</v>
      </c>
    </row>
    <row r="16" spans="1:5" x14ac:dyDescent="0.25">
      <c r="A16" s="29" t="s">
        <v>506</v>
      </c>
      <c r="B16" s="29" t="s">
        <v>461</v>
      </c>
      <c r="C16" s="29" t="s">
        <v>461</v>
      </c>
      <c r="D16" s="29" t="s">
        <v>77</v>
      </c>
      <c r="E16" s="29" t="s">
        <v>384</v>
      </c>
    </row>
    <row r="17" spans="1:5" x14ac:dyDescent="0.25">
      <c r="A17" s="29" t="s">
        <v>507</v>
      </c>
      <c r="B17" s="29" t="s">
        <v>461</v>
      </c>
      <c r="C17" s="29" t="s">
        <v>461</v>
      </c>
      <c r="D17" s="29" t="s">
        <v>77</v>
      </c>
      <c r="E17" s="29" t="s">
        <v>384</v>
      </c>
    </row>
    <row r="18" spans="1:5" x14ac:dyDescent="0.25">
      <c r="A18" s="29" t="s">
        <v>508</v>
      </c>
      <c r="B18" s="29" t="s">
        <v>461</v>
      </c>
      <c r="C18" s="29" t="s">
        <v>461</v>
      </c>
      <c r="D18" s="29" t="s">
        <v>77</v>
      </c>
      <c r="E18" s="29" t="s">
        <v>356</v>
      </c>
    </row>
    <row r="19" spans="1:5" x14ac:dyDescent="0.25">
      <c r="A19" s="29" t="s">
        <v>509</v>
      </c>
      <c r="B19" s="29" t="s">
        <v>461</v>
      </c>
      <c r="C19" s="29" t="s">
        <v>461</v>
      </c>
      <c r="D19" s="29" t="s">
        <v>77</v>
      </c>
      <c r="E19" s="29" t="s">
        <v>337</v>
      </c>
    </row>
    <row r="20" spans="1:5" x14ac:dyDescent="0.25">
      <c r="A20" s="29" t="s">
        <v>510</v>
      </c>
      <c r="B20" s="29" t="s">
        <v>461</v>
      </c>
      <c r="C20" s="29" t="s">
        <v>461</v>
      </c>
      <c r="D20" s="29" t="s">
        <v>77</v>
      </c>
      <c r="E20" s="29" t="s">
        <v>511</v>
      </c>
    </row>
    <row r="21" spans="1:5" x14ac:dyDescent="0.25">
      <c r="A21" s="29" t="s">
        <v>512</v>
      </c>
      <c r="B21" s="29" t="s">
        <v>461</v>
      </c>
      <c r="C21" s="29" t="s">
        <v>461</v>
      </c>
      <c r="D21" s="29" t="s">
        <v>77</v>
      </c>
      <c r="E21" s="29" t="s">
        <v>337</v>
      </c>
    </row>
    <row r="22" spans="1:5" x14ac:dyDescent="0.25">
      <c r="A22" s="29" t="s">
        <v>513</v>
      </c>
      <c r="B22" s="29" t="s">
        <v>461</v>
      </c>
      <c r="C22" s="29" t="s">
        <v>461</v>
      </c>
      <c r="D22" s="29" t="s">
        <v>77</v>
      </c>
      <c r="E22" s="29" t="s">
        <v>384</v>
      </c>
    </row>
    <row r="23" spans="1:5" x14ac:dyDescent="0.25">
      <c r="A23" s="29" t="s">
        <v>514</v>
      </c>
      <c r="B23" s="29" t="s">
        <v>461</v>
      </c>
      <c r="C23" s="29" t="s">
        <v>461</v>
      </c>
      <c r="D23" s="29" t="s">
        <v>77</v>
      </c>
      <c r="E23" s="29" t="s">
        <v>337</v>
      </c>
    </row>
    <row r="24" spans="1:5" x14ac:dyDescent="0.25">
      <c r="A24" s="29" t="s">
        <v>515</v>
      </c>
      <c r="B24" s="29" t="s">
        <v>461</v>
      </c>
      <c r="C24" s="29" t="s">
        <v>461</v>
      </c>
      <c r="D24" s="29" t="s">
        <v>77</v>
      </c>
      <c r="E24" s="29" t="s">
        <v>516</v>
      </c>
    </row>
    <row r="25" spans="1:5" x14ac:dyDescent="0.25">
      <c r="A25" s="29" t="s">
        <v>517</v>
      </c>
      <c r="B25" s="29" t="s">
        <v>461</v>
      </c>
      <c r="C25" s="29" t="s">
        <v>461</v>
      </c>
      <c r="D25" s="29" t="s">
        <v>398</v>
      </c>
      <c r="E25" s="29" t="s">
        <v>518</v>
      </c>
    </row>
    <row r="26" spans="1:5" x14ac:dyDescent="0.25">
      <c r="A26" s="29" t="s">
        <v>519</v>
      </c>
      <c r="B26" s="29" t="s">
        <v>461</v>
      </c>
      <c r="C26" s="29" t="s">
        <v>461</v>
      </c>
      <c r="D26" s="29" t="s">
        <v>77</v>
      </c>
      <c r="E26" s="29" t="s">
        <v>384</v>
      </c>
    </row>
    <row r="27" spans="1:5" x14ac:dyDescent="0.25">
      <c r="A27" s="29" t="s">
        <v>520</v>
      </c>
      <c r="B27" s="29" t="s">
        <v>461</v>
      </c>
      <c r="C27" s="29" t="s">
        <v>461</v>
      </c>
      <c r="D27" s="29" t="s">
        <v>77</v>
      </c>
      <c r="E27" s="29" t="s">
        <v>500</v>
      </c>
    </row>
    <row r="28" spans="1:5" x14ac:dyDescent="0.25">
      <c r="A28" s="29" t="s">
        <v>521</v>
      </c>
      <c r="B28" s="29" t="s">
        <v>461</v>
      </c>
      <c r="C28" s="29" t="s">
        <v>461</v>
      </c>
      <c r="D28" s="29" t="s">
        <v>77</v>
      </c>
      <c r="E28" s="29" t="s">
        <v>371</v>
      </c>
    </row>
    <row r="29" spans="1:5" x14ac:dyDescent="0.25">
      <c r="A29" s="29" t="s">
        <v>522</v>
      </c>
      <c r="B29" s="29" t="s">
        <v>461</v>
      </c>
      <c r="C29" s="29" t="s">
        <v>461</v>
      </c>
      <c r="D29" s="29" t="s">
        <v>77</v>
      </c>
      <c r="E29" s="29" t="s">
        <v>397</v>
      </c>
    </row>
    <row r="30" spans="1:5" x14ac:dyDescent="0.25">
      <c r="A30" s="29" t="s">
        <v>523</v>
      </c>
      <c r="B30" s="29" t="s">
        <v>461</v>
      </c>
      <c r="C30" s="29" t="s">
        <v>461</v>
      </c>
      <c r="D30" s="29" t="s">
        <v>77</v>
      </c>
      <c r="E30" s="29" t="s">
        <v>524</v>
      </c>
    </row>
    <row r="31" spans="1:5" x14ac:dyDescent="0.25">
      <c r="A31" s="29" t="s">
        <v>525</v>
      </c>
      <c r="B31" s="29" t="s">
        <v>461</v>
      </c>
      <c r="C31" s="29" t="s">
        <v>461</v>
      </c>
      <c r="D31" s="29" t="s">
        <v>77</v>
      </c>
      <c r="E31" s="29" t="s">
        <v>441</v>
      </c>
    </row>
    <row r="32" spans="1:5" x14ac:dyDescent="0.25">
      <c r="A32" s="29" t="s">
        <v>526</v>
      </c>
      <c r="B32" s="29" t="s">
        <v>461</v>
      </c>
      <c r="C32" s="29" t="s">
        <v>461</v>
      </c>
      <c r="D32" s="29" t="s">
        <v>77</v>
      </c>
      <c r="E32" s="29" t="s">
        <v>384</v>
      </c>
    </row>
    <row r="33" spans="1:5" x14ac:dyDescent="0.25">
      <c r="A33" s="29" t="s">
        <v>527</v>
      </c>
      <c r="B33" s="29" t="s">
        <v>461</v>
      </c>
      <c r="C33" s="29" t="s">
        <v>461</v>
      </c>
      <c r="D33" s="29" t="s">
        <v>77</v>
      </c>
      <c r="E33" s="29" t="s">
        <v>79</v>
      </c>
    </row>
    <row r="34" spans="1:5" x14ac:dyDescent="0.25">
      <c r="A34" s="29" t="s">
        <v>528</v>
      </c>
      <c r="B34" s="29" t="s">
        <v>461</v>
      </c>
      <c r="C34" s="29" t="s">
        <v>461</v>
      </c>
      <c r="D34" s="29" t="s">
        <v>77</v>
      </c>
      <c r="E34" s="29" t="s">
        <v>337</v>
      </c>
    </row>
    <row r="35" spans="1:5" x14ac:dyDescent="0.25">
      <c r="A35" s="29" t="s">
        <v>529</v>
      </c>
      <c r="B35" s="29" t="s">
        <v>461</v>
      </c>
      <c r="C35" s="29" t="s">
        <v>461</v>
      </c>
      <c r="D35" s="29" t="s">
        <v>77</v>
      </c>
      <c r="E35" s="29" t="s">
        <v>288</v>
      </c>
    </row>
    <row r="36" spans="1:5" x14ac:dyDescent="0.25">
      <c r="A36" s="29" t="s">
        <v>530</v>
      </c>
      <c r="B36" s="29" t="s">
        <v>461</v>
      </c>
      <c r="C36" s="29" t="s">
        <v>461</v>
      </c>
      <c r="D36" s="29" t="s">
        <v>77</v>
      </c>
      <c r="E36" s="29" t="s">
        <v>391</v>
      </c>
    </row>
    <row r="37" spans="1:5" x14ac:dyDescent="0.25">
      <c r="A37" s="29" t="s">
        <v>531</v>
      </c>
      <c r="B37" s="29" t="s">
        <v>461</v>
      </c>
      <c r="C37" s="29" t="s">
        <v>461</v>
      </c>
      <c r="D37" s="29" t="s">
        <v>398</v>
      </c>
      <c r="E37" s="29" t="s">
        <v>532</v>
      </c>
    </row>
    <row r="38" spans="1:5" x14ac:dyDescent="0.25">
      <c r="A38" s="29" t="s">
        <v>533</v>
      </c>
      <c r="B38" s="29" t="s">
        <v>461</v>
      </c>
      <c r="C38" s="29" t="s">
        <v>461</v>
      </c>
      <c r="D38" s="29" t="s">
        <v>77</v>
      </c>
      <c r="E38" s="29" t="s">
        <v>337</v>
      </c>
    </row>
    <row r="39" spans="1:5" x14ac:dyDescent="0.25">
      <c r="A39" s="29" t="s">
        <v>534</v>
      </c>
      <c r="B39" s="29" t="s">
        <v>461</v>
      </c>
      <c r="C39" s="29" t="s">
        <v>461</v>
      </c>
      <c r="D39" s="29" t="s">
        <v>77</v>
      </c>
      <c r="E39" s="29" t="s">
        <v>79</v>
      </c>
    </row>
    <row r="40" spans="1:5" x14ac:dyDescent="0.25">
      <c r="A40" s="29" t="s">
        <v>535</v>
      </c>
      <c r="B40" s="29" t="s">
        <v>461</v>
      </c>
      <c r="C40" s="29" t="s">
        <v>461</v>
      </c>
      <c r="D40" s="29" t="s">
        <v>77</v>
      </c>
      <c r="E40" s="29" t="s">
        <v>384</v>
      </c>
    </row>
    <row r="41" spans="1:5" x14ac:dyDescent="0.25">
      <c r="A41" s="29" t="s">
        <v>536</v>
      </c>
      <c r="B41" s="29" t="s">
        <v>461</v>
      </c>
      <c r="C41" s="29" t="s">
        <v>461</v>
      </c>
      <c r="D41" s="29" t="s">
        <v>77</v>
      </c>
      <c r="E41" s="29" t="s">
        <v>288</v>
      </c>
    </row>
    <row r="42" spans="1:5" x14ac:dyDescent="0.25">
      <c r="A42" s="29" t="s">
        <v>537</v>
      </c>
      <c r="B42" s="29" t="s">
        <v>461</v>
      </c>
      <c r="C42" s="29" t="s">
        <v>461</v>
      </c>
      <c r="D42" s="29" t="s">
        <v>77</v>
      </c>
      <c r="E42" s="29" t="s">
        <v>538</v>
      </c>
    </row>
    <row r="43" spans="1:5" x14ac:dyDescent="0.25">
      <c r="A43" s="29" t="s">
        <v>539</v>
      </c>
      <c r="B43" s="29" t="s">
        <v>461</v>
      </c>
      <c r="C43" s="29" t="s">
        <v>461</v>
      </c>
      <c r="D43" s="29" t="s">
        <v>77</v>
      </c>
      <c r="E43" s="29" t="s">
        <v>458</v>
      </c>
    </row>
    <row r="44" spans="1:5" x14ac:dyDescent="0.25">
      <c r="A44" s="29" t="s">
        <v>540</v>
      </c>
      <c r="B44" s="29" t="s">
        <v>461</v>
      </c>
      <c r="C44" s="29" t="s">
        <v>461</v>
      </c>
      <c r="D44" s="29" t="s">
        <v>77</v>
      </c>
      <c r="E44" s="29" t="s">
        <v>538</v>
      </c>
    </row>
    <row r="45" spans="1:5" x14ac:dyDescent="0.25">
      <c r="A45" s="29" t="s">
        <v>541</v>
      </c>
      <c r="B45" s="29" t="s">
        <v>461</v>
      </c>
      <c r="C45" s="29" t="s">
        <v>461</v>
      </c>
      <c r="D45" s="29" t="s">
        <v>77</v>
      </c>
      <c r="E45" s="29" t="s">
        <v>234</v>
      </c>
    </row>
    <row r="46" spans="1:5" x14ac:dyDescent="0.25">
      <c r="A46" s="29" t="s">
        <v>542</v>
      </c>
      <c r="B46" s="29" t="s">
        <v>461</v>
      </c>
      <c r="C46" s="29" t="s">
        <v>461</v>
      </c>
      <c r="D46" s="29" t="s">
        <v>77</v>
      </c>
      <c r="E46" s="29" t="s">
        <v>79</v>
      </c>
    </row>
    <row r="47" spans="1:5" x14ac:dyDescent="0.25">
      <c r="A47" s="29" t="s">
        <v>543</v>
      </c>
      <c r="B47" s="29" t="s">
        <v>461</v>
      </c>
      <c r="C47" s="29" t="s">
        <v>461</v>
      </c>
      <c r="D47" s="29" t="s">
        <v>77</v>
      </c>
      <c r="E47" s="29" t="s">
        <v>288</v>
      </c>
    </row>
    <row r="48" spans="1:5" x14ac:dyDescent="0.25">
      <c r="A48" s="29" t="s">
        <v>544</v>
      </c>
      <c r="B48" s="29" t="s">
        <v>461</v>
      </c>
      <c r="C48" s="29" t="s">
        <v>461</v>
      </c>
      <c r="D48" s="29" t="s">
        <v>77</v>
      </c>
      <c r="E48" s="29" t="s">
        <v>500</v>
      </c>
    </row>
    <row r="49" spans="1:5" x14ac:dyDescent="0.25">
      <c r="A49" s="29" t="s">
        <v>545</v>
      </c>
      <c r="B49" s="29" t="s">
        <v>461</v>
      </c>
      <c r="C49" s="29" t="s">
        <v>461</v>
      </c>
      <c r="D49" s="29" t="s">
        <v>77</v>
      </c>
      <c r="E49" s="29" t="s">
        <v>356</v>
      </c>
    </row>
    <row r="50" spans="1:5" x14ac:dyDescent="0.25">
      <c r="A50" s="29" t="s">
        <v>546</v>
      </c>
      <c r="B50" s="29" t="s">
        <v>461</v>
      </c>
      <c r="C50" s="29" t="s">
        <v>461</v>
      </c>
      <c r="D50" s="29" t="s">
        <v>77</v>
      </c>
      <c r="E50" s="29" t="s">
        <v>79</v>
      </c>
    </row>
    <row r="51" spans="1:5" x14ac:dyDescent="0.25">
      <c r="A51" s="29" t="s">
        <v>547</v>
      </c>
      <c r="B51" s="29" t="s">
        <v>461</v>
      </c>
      <c r="C51" s="29" t="s">
        <v>461</v>
      </c>
      <c r="D51" s="29" t="s">
        <v>398</v>
      </c>
      <c r="E51" s="29" t="s">
        <v>548</v>
      </c>
    </row>
    <row r="52" spans="1:5" x14ac:dyDescent="0.25">
      <c r="A52" s="29" t="s">
        <v>549</v>
      </c>
      <c r="B52" s="29" t="s">
        <v>461</v>
      </c>
      <c r="C52" s="29" t="s">
        <v>461</v>
      </c>
      <c r="D52" s="29" t="s">
        <v>77</v>
      </c>
      <c r="E52" s="29" t="s">
        <v>288</v>
      </c>
    </row>
    <row r="53" spans="1:5" x14ac:dyDescent="0.25">
      <c r="A53" s="29" t="s">
        <v>550</v>
      </c>
      <c r="B53" s="29" t="s">
        <v>461</v>
      </c>
      <c r="C53" s="29" t="s">
        <v>461</v>
      </c>
      <c r="D53" s="29" t="s">
        <v>77</v>
      </c>
      <c r="E53" s="29" t="s">
        <v>234</v>
      </c>
    </row>
    <row r="54" spans="1:5" x14ac:dyDescent="0.25">
      <c r="A54" s="29" t="s">
        <v>551</v>
      </c>
      <c r="B54" s="29" t="s">
        <v>461</v>
      </c>
      <c r="C54" s="29" t="s">
        <v>461</v>
      </c>
      <c r="D54" s="29" t="s">
        <v>77</v>
      </c>
      <c r="E54" s="29" t="s">
        <v>384</v>
      </c>
    </row>
    <row r="55" spans="1:5" x14ac:dyDescent="0.25">
      <c r="A55" s="29" t="s">
        <v>552</v>
      </c>
      <c r="B55" s="29" t="s">
        <v>461</v>
      </c>
      <c r="C55" s="29" t="s">
        <v>461</v>
      </c>
      <c r="D55" s="29" t="s">
        <v>77</v>
      </c>
      <c r="E55" s="29" t="s">
        <v>553</v>
      </c>
    </row>
    <row r="56" spans="1:5" x14ac:dyDescent="0.25">
      <c r="A56" s="29" t="s">
        <v>554</v>
      </c>
      <c r="B56" s="29" t="s">
        <v>461</v>
      </c>
      <c r="C56" s="29" t="s">
        <v>461</v>
      </c>
      <c r="D56" s="29" t="s">
        <v>77</v>
      </c>
      <c r="E56" s="29" t="s">
        <v>538</v>
      </c>
    </row>
    <row r="57" spans="1:5" x14ac:dyDescent="0.25">
      <c r="A57" s="29" t="s">
        <v>555</v>
      </c>
      <c r="B57" s="29" t="s">
        <v>461</v>
      </c>
      <c r="C57" s="29" t="s">
        <v>461</v>
      </c>
      <c r="D57" s="29" t="s">
        <v>77</v>
      </c>
      <c r="E57" s="29" t="s">
        <v>262</v>
      </c>
    </row>
    <row r="58" spans="1:5" x14ac:dyDescent="0.25">
      <c r="A58" s="29" t="s">
        <v>556</v>
      </c>
      <c r="B58" s="29" t="s">
        <v>461</v>
      </c>
      <c r="C58" s="29" t="s">
        <v>461</v>
      </c>
      <c r="D58" s="29" t="s">
        <v>77</v>
      </c>
      <c r="E58" s="29" t="s">
        <v>79</v>
      </c>
    </row>
    <row r="59" spans="1:5" x14ac:dyDescent="0.25">
      <c r="A59" s="29" t="s">
        <v>557</v>
      </c>
      <c r="B59" s="29" t="s">
        <v>461</v>
      </c>
      <c r="C59" s="29" t="s">
        <v>461</v>
      </c>
      <c r="D59" s="29" t="s">
        <v>77</v>
      </c>
      <c r="E59" s="29" t="s">
        <v>397</v>
      </c>
    </row>
    <row r="60" spans="1:5" x14ac:dyDescent="0.25">
      <c r="A60" s="29" t="s">
        <v>558</v>
      </c>
      <c r="B60" s="29" t="s">
        <v>461</v>
      </c>
      <c r="C60" s="29" t="s">
        <v>461</v>
      </c>
      <c r="D60" s="29" t="s">
        <v>77</v>
      </c>
      <c r="E60" s="29" t="s">
        <v>288</v>
      </c>
    </row>
    <row r="61" spans="1:5" x14ac:dyDescent="0.25">
      <c r="A61" s="29" t="s">
        <v>559</v>
      </c>
      <c r="B61" s="29" t="s">
        <v>461</v>
      </c>
      <c r="C61" s="29" t="s">
        <v>461</v>
      </c>
      <c r="D61" s="29" t="s">
        <v>77</v>
      </c>
      <c r="E61" s="29" t="s">
        <v>455</v>
      </c>
    </row>
    <row r="62" spans="1:5" x14ac:dyDescent="0.25">
      <c r="A62" s="29" t="s">
        <v>560</v>
      </c>
      <c r="B62" s="29" t="s">
        <v>461</v>
      </c>
      <c r="C62" s="29" t="s">
        <v>461</v>
      </c>
      <c r="D62" s="29" t="s">
        <v>77</v>
      </c>
      <c r="E62" s="29" t="s">
        <v>538</v>
      </c>
    </row>
    <row r="63" spans="1:5" x14ac:dyDescent="0.25">
      <c r="A63" s="29" t="s">
        <v>561</v>
      </c>
      <c r="B63" s="29" t="s">
        <v>461</v>
      </c>
      <c r="C63" s="29" t="s">
        <v>461</v>
      </c>
      <c r="D63" s="29" t="s">
        <v>77</v>
      </c>
      <c r="E63" s="29" t="s">
        <v>234</v>
      </c>
    </row>
    <row r="64" spans="1:5" x14ac:dyDescent="0.25">
      <c r="A64" s="29" t="s">
        <v>562</v>
      </c>
      <c r="B64" s="29" t="s">
        <v>461</v>
      </c>
      <c r="C64" s="29" t="s">
        <v>461</v>
      </c>
      <c r="D64" s="29" t="s">
        <v>77</v>
      </c>
      <c r="E64" s="29" t="s">
        <v>262</v>
      </c>
    </row>
    <row r="65" spans="1:5" x14ac:dyDescent="0.25">
      <c r="A65" s="29" t="s">
        <v>563</v>
      </c>
      <c r="B65" s="29" t="s">
        <v>461</v>
      </c>
      <c r="C65" s="29" t="s">
        <v>461</v>
      </c>
      <c r="D65" s="29" t="s">
        <v>77</v>
      </c>
      <c r="E65" s="29" t="s">
        <v>79</v>
      </c>
    </row>
    <row r="66" spans="1:5" x14ac:dyDescent="0.25">
      <c r="A66" s="29" t="s">
        <v>564</v>
      </c>
      <c r="B66" s="29" t="s">
        <v>461</v>
      </c>
      <c r="C66" s="29" t="s">
        <v>461</v>
      </c>
      <c r="D66" s="29" t="s">
        <v>77</v>
      </c>
      <c r="E66" s="29" t="s">
        <v>397</v>
      </c>
    </row>
    <row r="67" spans="1:5" x14ac:dyDescent="0.25">
      <c r="A67" s="29" t="s">
        <v>565</v>
      </c>
      <c r="B67" s="29" t="s">
        <v>461</v>
      </c>
      <c r="C67" s="29" t="s">
        <v>461</v>
      </c>
      <c r="D67" s="29" t="s">
        <v>77</v>
      </c>
      <c r="E67" s="29" t="s">
        <v>566</v>
      </c>
    </row>
    <row r="68" spans="1:5" x14ac:dyDescent="0.25">
      <c r="A68" s="29" t="s">
        <v>567</v>
      </c>
      <c r="B68" s="29" t="s">
        <v>461</v>
      </c>
      <c r="C68" s="29" t="s">
        <v>461</v>
      </c>
      <c r="D68" s="29" t="s">
        <v>77</v>
      </c>
      <c r="E68" s="29" t="s">
        <v>234</v>
      </c>
    </row>
    <row r="69" spans="1:5" x14ac:dyDescent="0.25">
      <c r="A69" s="29" t="s">
        <v>568</v>
      </c>
      <c r="B69" s="29" t="s">
        <v>461</v>
      </c>
      <c r="C69" s="29" t="s">
        <v>461</v>
      </c>
      <c r="D69" s="29" t="s">
        <v>77</v>
      </c>
      <c r="E69" s="29" t="s">
        <v>79</v>
      </c>
    </row>
    <row r="70" spans="1:5" x14ac:dyDescent="0.25">
      <c r="A70" s="29" t="s">
        <v>569</v>
      </c>
      <c r="B70" s="29" t="s">
        <v>461</v>
      </c>
      <c r="C70" s="29" t="s">
        <v>461</v>
      </c>
      <c r="D70" s="29" t="s">
        <v>77</v>
      </c>
      <c r="E70" s="29" t="s">
        <v>397</v>
      </c>
    </row>
    <row r="71" spans="1:5" x14ac:dyDescent="0.25">
      <c r="A71" s="29" t="s">
        <v>570</v>
      </c>
      <c r="B71" s="29" t="s">
        <v>461</v>
      </c>
      <c r="C71" s="29" t="s">
        <v>461</v>
      </c>
      <c r="D71" s="29" t="s">
        <v>77</v>
      </c>
      <c r="E71" s="29" t="s">
        <v>262</v>
      </c>
    </row>
    <row r="72" spans="1:5" x14ac:dyDescent="0.25">
      <c r="A72" s="29" t="s">
        <v>571</v>
      </c>
      <c r="B72" s="29" t="s">
        <v>461</v>
      </c>
      <c r="C72" s="29" t="s">
        <v>461</v>
      </c>
      <c r="D72" s="29" t="s">
        <v>77</v>
      </c>
      <c r="E72" s="29" t="s">
        <v>384</v>
      </c>
    </row>
    <row r="73" spans="1:5" x14ac:dyDescent="0.25">
      <c r="A73" s="29" t="s">
        <v>572</v>
      </c>
      <c r="B73" s="29" t="s">
        <v>461</v>
      </c>
      <c r="C73" s="29" t="s">
        <v>461</v>
      </c>
      <c r="D73" s="29" t="s">
        <v>77</v>
      </c>
      <c r="E73" s="29" t="s">
        <v>573</v>
      </c>
    </row>
    <row r="74" spans="1:5" x14ac:dyDescent="0.25">
      <c r="A74" s="29" t="s">
        <v>574</v>
      </c>
      <c r="B74" s="29" t="s">
        <v>461</v>
      </c>
      <c r="C74" s="29" t="s">
        <v>461</v>
      </c>
      <c r="D74" s="29" t="s">
        <v>77</v>
      </c>
      <c r="E74" s="29" t="s">
        <v>397</v>
      </c>
    </row>
    <row r="75" spans="1:5" x14ac:dyDescent="0.25">
      <c r="A75" s="29" t="s">
        <v>575</v>
      </c>
      <c r="B75" s="29" t="s">
        <v>461</v>
      </c>
      <c r="C75" s="29" t="s">
        <v>461</v>
      </c>
      <c r="D75" s="29" t="s">
        <v>77</v>
      </c>
      <c r="E75" s="29" t="s">
        <v>250</v>
      </c>
    </row>
    <row r="76" spans="1:5" x14ac:dyDescent="0.25">
      <c r="A76" s="29" t="s">
        <v>576</v>
      </c>
      <c r="B76" s="29" t="s">
        <v>461</v>
      </c>
      <c r="C76" s="29" t="s">
        <v>461</v>
      </c>
      <c r="D76" s="29" t="s">
        <v>77</v>
      </c>
      <c r="E76" s="29" t="s">
        <v>79</v>
      </c>
    </row>
    <row r="77" spans="1:5" x14ac:dyDescent="0.25">
      <c r="A77" s="29" t="s">
        <v>577</v>
      </c>
      <c r="B77" s="29" t="s">
        <v>461</v>
      </c>
      <c r="C77" s="29" t="s">
        <v>461</v>
      </c>
      <c r="D77" s="29" t="s">
        <v>77</v>
      </c>
      <c r="E77" s="29" t="s">
        <v>262</v>
      </c>
    </row>
    <row r="78" spans="1:5" x14ac:dyDescent="0.25">
      <c r="A78" s="29" t="s">
        <v>578</v>
      </c>
      <c r="B78" s="29" t="s">
        <v>461</v>
      </c>
      <c r="C78" s="29" t="s">
        <v>461</v>
      </c>
      <c r="D78" s="29" t="s">
        <v>77</v>
      </c>
      <c r="E78" s="29" t="s">
        <v>79</v>
      </c>
    </row>
    <row r="79" spans="1:5" x14ac:dyDescent="0.25">
      <c r="A79" s="29" t="s">
        <v>579</v>
      </c>
      <c r="B79" s="29" t="s">
        <v>461</v>
      </c>
      <c r="C79" s="29" t="s">
        <v>461</v>
      </c>
      <c r="D79" s="29" t="s">
        <v>77</v>
      </c>
      <c r="E79" s="29" t="s">
        <v>262</v>
      </c>
    </row>
    <row r="80" spans="1:5" x14ac:dyDescent="0.25">
      <c r="A80" s="29" t="s">
        <v>580</v>
      </c>
      <c r="B80" s="29" t="s">
        <v>461</v>
      </c>
      <c r="C80" s="29" t="s">
        <v>461</v>
      </c>
      <c r="D80" s="29" t="s">
        <v>77</v>
      </c>
      <c r="E80" s="29" t="s">
        <v>250</v>
      </c>
    </row>
    <row r="81" spans="1:5" x14ac:dyDescent="0.25">
      <c r="A81" s="29" t="s">
        <v>581</v>
      </c>
      <c r="B81" s="29" t="s">
        <v>461</v>
      </c>
      <c r="C81" s="29" t="s">
        <v>461</v>
      </c>
      <c r="D81" s="29" t="s">
        <v>77</v>
      </c>
      <c r="E81" s="29" t="s">
        <v>262</v>
      </c>
    </row>
    <row r="82" spans="1:5" x14ac:dyDescent="0.25">
      <c r="A82" s="29" t="s">
        <v>582</v>
      </c>
      <c r="B82" s="29" t="s">
        <v>461</v>
      </c>
      <c r="C82" s="29" t="s">
        <v>461</v>
      </c>
      <c r="D82" s="29" t="s">
        <v>77</v>
      </c>
      <c r="E82" s="29" t="s">
        <v>442</v>
      </c>
    </row>
    <row r="83" spans="1:5" x14ac:dyDescent="0.25">
      <c r="A83" s="29" t="s">
        <v>583</v>
      </c>
      <c r="B83" s="29" t="s">
        <v>461</v>
      </c>
      <c r="C83" s="29" t="s">
        <v>461</v>
      </c>
      <c r="D83" s="29" t="s">
        <v>77</v>
      </c>
      <c r="E83" s="29" t="s">
        <v>234</v>
      </c>
    </row>
    <row r="84" spans="1:5" x14ac:dyDescent="0.25">
      <c r="A84" s="29" t="s">
        <v>584</v>
      </c>
      <c r="B84" s="29" t="s">
        <v>461</v>
      </c>
      <c r="C84" s="29" t="s">
        <v>461</v>
      </c>
      <c r="D84" s="29" t="s">
        <v>77</v>
      </c>
      <c r="E84" s="29" t="s">
        <v>262</v>
      </c>
    </row>
    <row r="85" spans="1:5" x14ac:dyDescent="0.25">
      <c r="A85" s="29" t="s">
        <v>585</v>
      </c>
      <c r="B85" s="29" t="s">
        <v>461</v>
      </c>
      <c r="C85" s="29" t="s">
        <v>461</v>
      </c>
      <c r="D85" s="29" t="s">
        <v>77</v>
      </c>
      <c r="E85" s="29" t="s">
        <v>262</v>
      </c>
    </row>
    <row r="86" spans="1:5" x14ac:dyDescent="0.25">
      <c r="A86" s="29" t="s">
        <v>586</v>
      </c>
      <c r="B86" s="29" t="s">
        <v>461</v>
      </c>
      <c r="C86" s="29" t="s">
        <v>461</v>
      </c>
      <c r="D86" s="29" t="s">
        <v>77</v>
      </c>
      <c r="E86" s="29" t="s">
        <v>587</v>
      </c>
    </row>
    <row r="87" spans="1:5" x14ac:dyDescent="0.25">
      <c r="A87" s="29" t="s">
        <v>588</v>
      </c>
      <c r="B87" s="29" t="s">
        <v>461</v>
      </c>
      <c r="C87" s="29" t="s">
        <v>461</v>
      </c>
      <c r="D87" s="29" t="s">
        <v>77</v>
      </c>
      <c r="E87" s="29" t="s">
        <v>456</v>
      </c>
    </row>
    <row r="88" spans="1:5" x14ac:dyDescent="0.25">
      <c r="A88" s="29" t="s">
        <v>589</v>
      </c>
      <c r="B88" s="29" t="s">
        <v>461</v>
      </c>
      <c r="C88" s="29" t="s">
        <v>461</v>
      </c>
      <c r="D88" s="29" t="s">
        <v>77</v>
      </c>
      <c r="E88" s="29" t="s">
        <v>590</v>
      </c>
    </row>
    <row r="89" spans="1:5" x14ac:dyDescent="0.25">
      <c r="A89" s="29" t="s">
        <v>591</v>
      </c>
      <c r="B89" s="29" t="s">
        <v>461</v>
      </c>
      <c r="C89" s="29" t="s">
        <v>461</v>
      </c>
      <c r="D89" s="29" t="s">
        <v>77</v>
      </c>
      <c r="E89" s="29" t="s">
        <v>592</v>
      </c>
    </row>
    <row r="90" spans="1:5" x14ac:dyDescent="0.25">
      <c r="A90" s="29" t="s">
        <v>593</v>
      </c>
      <c r="B90" s="29" t="s">
        <v>461</v>
      </c>
      <c r="C90" s="29" t="s">
        <v>461</v>
      </c>
      <c r="D90" s="29" t="s">
        <v>77</v>
      </c>
      <c r="E90" s="29" t="s">
        <v>594</v>
      </c>
    </row>
    <row r="91" spans="1:5" x14ac:dyDescent="0.25">
      <c r="A91" s="29" t="s">
        <v>595</v>
      </c>
      <c r="B91" s="29" t="s">
        <v>461</v>
      </c>
      <c r="C91" s="29" t="s">
        <v>461</v>
      </c>
      <c r="D91" s="29" t="s">
        <v>77</v>
      </c>
      <c r="E91" s="29" t="s">
        <v>250</v>
      </c>
    </row>
    <row r="92" spans="1:5" x14ac:dyDescent="0.25">
      <c r="A92" s="29" t="s">
        <v>596</v>
      </c>
      <c r="B92" s="29" t="s">
        <v>461</v>
      </c>
      <c r="C92" s="29" t="s">
        <v>461</v>
      </c>
      <c r="D92" s="29" t="s">
        <v>77</v>
      </c>
      <c r="E92" s="29" t="s">
        <v>597</v>
      </c>
    </row>
    <row r="93" spans="1:5" x14ac:dyDescent="0.25">
      <c r="A93" s="29" t="s">
        <v>598</v>
      </c>
      <c r="B93" s="29" t="s">
        <v>461</v>
      </c>
      <c r="C93" s="29" t="s">
        <v>461</v>
      </c>
      <c r="D93" s="29" t="s">
        <v>398</v>
      </c>
      <c r="E93" s="29" t="s">
        <v>599</v>
      </c>
    </row>
    <row r="94" spans="1:5" x14ac:dyDescent="0.25">
      <c r="A94" s="29" t="s">
        <v>600</v>
      </c>
      <c r="B94" s="29" t="s">
        <v>461</v>
      </c>
      <c r="C94" s="29" t="s">
        <v>461</v>
      </c>
      <c r="D94" s="29" t="s">
        <v>77</v>
      </c>
      <c r="E94" s="29" t="s">
        <v>601</v>
      </c>
    </row>
    <row r="95" spans="1:5" x14ac:dyDescent="0.25">
      <c r="A95" s="29" t="s">
        <v>602</v>
      </c>
      <c r="B95" s="29" t="s">
        <v>461</v>
      </c>
      <c r="C95" s="29" t="s">
        <v>461</v>
      </c>
      <c r="D95" s="29" t="s">
        <v>77</v>
      </c>
      <c r="E95" s="29" t="s">
        <v>603</v>
      </c>
    </row>
    <row r="96" spans="1:5" x14ac:dyDescent="0.25">
      <c r="A96" s="29" t="s">
        <v>604</v>
      </c>
      <c r="B96" s="29" t="s">
        <v>461</v>
      </c>
      <c r="C96" s="29" t="s">
        <v>461</v>
      </c>
      <c r="D96" s="29" t="s">
        <v>77</v>
      </c>
      <c r="E96" s="29" t="s">
        <v>605</v>
      </c>
    </row>
    <row r="97" spans="1:5" x14ac:dyDescent="0.25">
      <c r="A97" s="29" t="s">
        <v>606</v>
      </c>
      <c r="B97" s="29" t="s">
        <v>461</v>
      </c>
      <c r="C97" s="29" t="s">
        <v>461</v>
      </c>
      <c r="D97" s="29" t="s">
        <v>77</v>
      </c>
      <c r="E97" s="29" t="s">
        <v>457</v>
      </c>
    </row>
    <row r="98" spans="1:5" x14ac:dyDescent="0.25">
      <c r="A98" s="29" t="s">
        <v>607</v>
      </c>
      <c r="B98" s="29" t="s">
        <v>461</v>
      </c>
      <c r="C98" s="29" t="s">
        <v>461</v>
      </c>
      <c r="D98" s="29" t="s">
        <v>77</v>
      </c>
      <c r="E98" s="29" t="s">
        <v>538</v>
      </c>
    </row>
    <row r="99" spans="1:5" x14ac:dyDescent="0.25">
      <c r="A99" s="29" t="s">
        <v>608</v>
      </c>
      <c r="B99" s="29" t="s">
        <v>461</v>
      </c>
      <c r="C99" s="29" t="s">
        <v>461</v>
      </c>
      <c r="D99" s="29" t="s">
        <v>77</v>
      </c>
      <c r="E99" s="29" t="s">
        <v>609</v>
      </c>
    </row>
    <row r="100" spans="1:5" x14ac:dyDescent="0.25">
      <c r="A100" s="29" t="s">
        <v>610</v>
      </c>
      <c r="B100" s="29" t="s">
        <v>461</v>
      </c>
      <c r="C100" s="29" t="s">
        <v>461</v>
      </c>
      <c r="D100" s="29" t="s">
        <v>77</v>
      </c>
      <c r="E100" s="29" t="s">
        <v>397</v>
      </c>
    </row>
    <row r="101" spans="1:5" x14ac:dyDescent="0.25">
      <c r="A101" s="29" t="s">
        <v>611</v>
      </c>
      <c r="B101" s="29" t="s">
        <v>461</v>
      </c>
      <c r="C101" s="29" t="s">
        <v>461</v>
      </c>
      <c r="D101" s="29" t="s">
        <v>77</v>
      </c>
      <c r="E101" s="29" t="s">
        <v>612</v>
      </c>
    </row>
    <row r="102" spans="1:5" x14ac:dyDescent="0.25">
      <c r="A102" s="29" t="s">
        <v>613</v>
      </c>
      <c r="B102" s="29" t="s">
        <v>461</v>
      </c>
      <c r="C102" s="29" t="s">
        <v>461</v>
      </c>
      <c r="D102" s="29" t="s">
        <v>77</v>
      </c>
      <c r="E102" s="29" t="s">
        <v>371</v>
      </c>
    </row>
    <row r="103" spans="1:5" x14ac:dyDescent="0.25">
      <c r="A103" s="29" t="s">
        <v>614</v>
      </c>
      <c r="B103" s="29" t="s">
        <v>461</v>
      </c>
      <c r="C103" s="29" t="s">
        <v>461</v>
      </c>
      <c r="D103" s="29" t="s">
        <v>77</v>
      </c>
      <c r="E103" s="29" t="s">
        <v>615</v>
      </c>
    </row>
    <row r="104" spans="1:5" x14ac:dyDescent="0.25">
      <c r="A104" s="29" t="s">
        <v>616</v>
      </c>
      <c r="B104" s="29" t="s">
        <v>461</v>
      </c>
      <c r="C104" s="29" t="s">
        <v>461</v>
      </c>
      <c r="D104" s="29" t="s">
        <v>77</v>
      </c>
      <c r="E104" s="29" t="s">
        <v>538</v>
      </c>
    </row>
    <row r="105" spans="1:5" x14ac:dyDescent="0.25">
      <c r="A105" s="29" t="s">
        <v>617</v>
      </c>
      <c r="B105" s="29" t="s">
        <v>461</v>
      </c>
      <c r="C105" s="29" t="s">
        <v>461</v>
      </c>
      <c r="D105" s="29" t="s">
        <v>77</v>
      </c>
      <c r="E105" s="29" t="s">
        <v>262</v>
      </c>
    </row>
    <row r="106" spans="1:5" x14ac:dyDescent="0.25">
      <c r="A106" s="29" t="s">
        <v>618</v>
      </c>
      <c r="B106" s="29" t="s">
        <v>461</v>
      </c>
      <c r="C106" s="29" t="s">
        <v>461</v>
      </c>
      <c r="D106" s="29" t="s">
        <v>77</v>
      </c>
      <c r="E106" s="29" t="s">
        <v>397</v>
      </c>
    </row>
    <row r="107" spans="1:5" x14ac:dyDescent="0.25">
      <c r="A107" s="29" t="s">
        <v>619</v>
      </c>
      <c r="B107" s="29" t="s">
        <v>461</v>
      </c>
      <c r="C107" s="29" t="s">
        <v>461</v>
      </c>
      <c r="D107" s="29" t="s">
        <v>77</v>
      </c>
      <c r="E107" s="29" t="s">
        <v>288</v>
      </c>
    </row>
    <row r="108" spans="1:5" x14ac:dyDescent="0.25">
      <c r="A108" s="29" t="s">
        <v>620</v>
      </c>
      <c r="B108" s="29" t="s">
        <v>461</v>
      </c>
      <c r="C108" s="29" t="s">
        <v>461</v>
      </c>
      <c r="D108" s="29" t="s">
        <v>77</v>
      </c>
      <c r="E108" s="29" t="s">
        <v>234</v>
      </c>
    </row>
    <row r="109" spans="1:5" x14ac:dyDescent="0.25">
      <c r="A109" s="29" t="s">
        <v>621</v>
      </c>
      <c r="B109" s="29" t="s">
        <v>461</v>
      </c>
      <c r="C109" s="29" t="s">
        <v>461</v>
      </c>
      <c r="D109" s="29" t="s">
        <v>77</v>
      </c>
      <c r="E109" s="29" t="s">
        <v>421</v>
      </c>
    </row>
    <row r="110" spans="1:5" x14ac:dyDescent="0.25">
      <c r="A110" s="29" t="s">
        <v>622</v>
      </c>
      <c r="B110" s="29" t="s">
        <v>461</v>
      </c>
      <c r="C110" s="29" t="s">
        <v>461</v>
      </c>
      <c r="D110" s="29" t="s">
        <v>77</v>
      </c>
      <c r="E110" s="29" t="s">
        <v>623</v>
      </c>
    </row>
    <row r="111" spans="1:5" x14ac:dyDescent="0.25">
      <c r="A111" s="29" t="s">
        <v>624</v>
      </c>
      <c r="B111" s="29" t="s">
        <v>461</v>
      </c>
      <c r="C111" s="29" t="s">
        <v>461</v>
      </c>
      <c r="D111" s="29" t="s">
        <v>77</v>
      </c>
      <c r="E111" s="29" t="s">
        <v>79</v>
      </c>
    </row>
    <row r="112" spans="1:5" x14ac:dyDescent="0.25">
      <c r="A112" s="29" t="s">
        <v>625</v>
      </c>
      <c r="B112" s="29" t="s">
        <v>461</v>
      </c>
      <c r="C112" s="29" t="s">
        <v>461</v>
      </c>
      <c r="D112" s="29" t="s">
        <v>77</v>
      </c>
      <c r="E112" s="29" t="s">
        <v>262</v>
      </c>
    </row>
    <row r="113" spans="1:5" x14ac:dyDescent="0.25">
      <c r="A113" s="29" t="s">
        <v>626</v>
      </c>
      <c r="B113" s="29" t="s">
        <v>461</v>
      </c>
      <c r="C113" s="29" t="s">
        <v>461</v>
      </c>
      <c r="D113" s="29" t="s">
        <v>77</v>
      </c>
      <c r="E113" s="29" t="s">
        <v>627</v>
      </c>
    </row>
    <row r="114" spans="1:5" x14ac:dyDescent="0.25">
      <c r="A114" s="29" t="s">
        <v>628</v>
      </c>
      <c r="B114" s="29" t="s">
        <v>461</v>
      </c>
      <c r="C114" s="29" t="s">
        <v>461</v>
      </c>
      <c r="D114" s="29" t="s">
        <v>77</v>
      </c>
      <c r="E114" s="29" t="s">
        <v>79</v>
      </c>
    </row>
    <row r="115" spans="1:5" x14ac:dyDescent="0.25">
      <c r="A115" s="29" t="s">
        <v>629</v>
      </c>
      <c r="B115" s="29" t="s">
        <v>461</v>
      </c>
      <c r="C115" s="29" t="s">
        <v>461</v>
      </c>
      <c r="D115" s="29" t="s">
        <v>77</v>
      </c>
      <c r="E115" s="29" t="s">
        <v>79</v>
      </c>
    </row>
    <row r="116" spans="1:5" x14ac:dyDescent="0.25">
      <c r="A116" s="29" t="s">
        <v>630</v>
      </c>
      <c r="B116" s="29" t="s">
        <v>461</v>
      </c>
      <c r="C116" s="29" t="s">
        <v>461</v>
      </c>
      <c r="D116" s="29" t="s">
        <v>398</v>
      </c>
      <c r="E116" s="29" t="s">
        <v>631</v>
      </c>
    </row>
    <row r="117" spans="1:5" x14ac:dyDescent="0.25">
      <c r="A117" s="29" t="s">
        <v>632</v>
      </c>
      <c r="B117" s="29" t="s">
        <v>461</v>
      </c>
      <c r="C117" s="29" t="s">
        <v>461</v>
      </c>
      <c r="D117" s="29" t="s">
        <v>77</v>
      </c>
      <c r="E117" s="29" t="s">
        <v>262</v>
      </c>
    </row>
    <row r="118" spans="1:5" x14ac:dyDescent="0.25">
      <c r="A118" s="29" t="s">
        <v>633</v>
      </c>
      <c r="B118" s="29" t="s">
        <v>461</v>
      </c>
      <c r="C118" s="29" t="s">
        <v>461</v>
      </c>
      <c r="D118" s="29" t="s">
        <v>77</v>
      </c>
      <c r="E118" s="29" t="s">
        <v>460</v>
      </c>
    </row>
    <row r="119" spans="1:5" x14ac:dyDescent="0.25">
      <c r="A119" s="29" t="s">
        <v>634</v>
      </c>
      <c r="B119" s="29" t="s">
        <v>461</v>
      </c>
      <c r="C119" s="29" t="s">
        <v>461</v>
      </c>
      <c r="D119" s="29" t="s">
        <v>77</v>
      </c>
      <c r="E119" s="29" t="s">
        <v>288</v>
      </c>
    </row>
    <row r="120" spans="1:5" x14ac:dyDescent="0.25">
      <c r="A120" s="29" t="s">
        <v>635</v>
      </c>
      <c r="B120" s="29" t="s">
        <v>461</v>
      </c>
      <c r="C120" s="29" t="s">
        <v>461</v>
      </c>
      <c r="D120" s="29" t="s">
        <v>77</v>
      </c>
      <c r="E120" s="29" t="s">
        <v>384</v>
      </c>
    </row>
    <row r="121" spans="1:5" x14ac:dyDescent="0.25">
      <c r="A121" s="29" t="s">
        <v>636</v>
      </c>
      <c r="B121" s="29" t="s">
        <v>461</v>
      </c>
      <c r="C121" s="29" t="s">
        <v>461</v>
      </c>
      <c r="D121" s="29" t="s">
        <v>77</v>
      </c>
      <c r="E121" s="29" t="s">
        <v>79</v>
      </c>
    </row>
    <row r="122" spans="1:5" x14ac:dyDescent="0.25">
      <c r="A122" s="29" t="s">
        <v>637</v>
      </c>
      <c r="B122" s="29" t="s">
        <v>461</v>
      </c>
      <c r="C122" s="29" t="s">
        <v>461</v>
      </c>
      <c r="D122" s="29" t="s">
        <v>77</v>
      </c>
      <c r="E122" s="29" t="s">
        <v>262</v>
      </c>
    </row>
    <row r="123" spans="1:5" x14ac:dyDescent="0.25">
      <c r="A123" s="29" t="s">
        <v>638</v>
      </c>
      <c r="B123" s="29" t="s">
        <v>461</v>
      </c>
      <c r="C123" s="29" t="s">
        <v>461</v>
      </c>
      <c r="D123" s="29" t="s">
        <v>77</v>
      </c>
      <c r="E123" s="29" t="s">
        <v>288</v>
      </c>
    </row>
    <row r="124" spans="1:5" x14ac:dyDescent="0.25">
      <c r="A124" s="29" t="s">
        <v>639</v>
      </c>
      <c r="B124" s="29" t="s">
        <v>461</v>
      </c>
      <c r="C124" s="29" t="s">
        <v>461</v>
      </c>
      <c r="D124" s="29" t="s">
        <v>77</v>
      </c>
      <c r="E124" s="29" t="s">
        <v>587</v>
      </c>
    </row>
    <row r="125" spans="1:5" x14ac:dyDescent="0.25">
      <c r="A125" s="29" t="s">
        <v>640</v>
      </c>
      <c r="B125" s="29" t="s">
        <v>461</v>
      </c>
      <c r="C125" s="29" t="s">
        <v>461</v>
      </c>
      <c r="D125" s="29" t="s">
        <v>77</v>
      </c>
      <c r="E125" s="29" t="s">
        <v>397</v>
      </c>
    </row>
    <row r="126" spans="1:5" x14ac:dyDescent="0.25">
      <c r="A126" s="29" t="s">
        <v>641</v>
      </c>
      <c r="B126" s="29" t="s">
        <v>461</v>
      </c>
      <c r="C126" s="29" t="s">
        <v>461</v>
      </c>
      <c r="D126" s="29" t="s">
        <v>77</v>
      </c>
      <c r="E126" s="29" t="s">
        <v>79</v>
      </c>
    </row>
    <row r="127" spans="1:5" x14ac:dyDescent="0.25">
      <c r="A127" s="29" t="s">
        <v>642</v>
      </c>
      <c r="B127" s="29" t="s">
        <v>461</v>
      </c>
      <c r="C127" s="29" t="s">
        <v>461</v>
      </c>
      <c r="D127" s="29" t="s">
        <v>77</v>
      </c>
      <c r="E127" s="29" t="s">
        <v>262</v>
      </c>
    </row>
    <row r="128" spans="1:5" x14ac:dyDescent="0.25">
      <c r="A128" s="29" t="s">
        <v>643</v>
      </c>
      <c r="B128" s="29" t="s">
        <v>461</v>
      </c>
      <c r="C128" s="29" t="s">
        <v>461</v>
      </c>
      <c r="D128" s="29" t="s">
        <v>77</v>
      </c>
      <c r="E128" s="29" t="s">
        <v>538</v>
      </c>
    </row>
    <row r="129" spans="1:5" x14ac:dyDescent="0.25">
      <c r="A129" s="29" t="s">
        <v>644</v>
      </c>
      <c r="B129" s="29" t="s">
        <v>461</v>
      </c>
      <c r="C129" s="29" t="s">
        <v>461</v>
      </c>
      <c r="D129" s="29" t="s">
        <v>77</v>
      </c>
      <c r="E129" s="29" t="s">
        <v>397</v>
      </c>
    </row>
    <row r="130" spans="1:5" x14ac:dyDescent="0.25">
      <c r="A130" s="29" t="s">
        <v>645</v>
      </c>
      <c r="B130" s="29" t="s">
        <v>461</v>
      </c>
      <c r="C130" s="29" t="s">
        <v>461</v>
      </c>
      <c r="D130" s="29" t="s">
        <v>77</v>
      </c>
      <c r="E130" s="29" t="s">
        <v>646</v>
      </c>
    </row>
    <row r="131" spans="1:5" x14ac:dyDescent="0.25">
      <c r="A131" s="29" t="s">
        <v>647</v>
      </c>
      <c r="B131" s="29" t="s">
        <v>461</v>
      </c>
      <c r="C131" s="29" t="s">
        <v>461</v>
      </c>
      <c r="D131" s="29" t="s">
        <v>77</v>
      </c>
      <c r="E131" s="29" t="s">
        <v>538</v>
      </c>
    </row>
    <row r="132" spans="1:5" x14ac:dyDescent="0.25">
      <c r="A132" s="29" t="s">
        <v>648</v>
      </c>
      <c r="B132" s="29" t="s">
        <v>461</v>
      </c>
      <c r="C132" s="29" t="s">
        <v>461</v>
      </c>
      <c r="D132" s="29" t="s">
        <v>77</v>
      </c>
      <c r="E132" s="29" t="s">
        <v>397</v>
      </c>
    </row>
    <row r="133" spans="1:5" x14ac:dyDescent="0.25">
      <c r="A133" s="29" t="s">
        <v>649</v>
      </c>
      <c r="B133" s="29" t="s">
        <v>461</v>
      </c>
      <c r="C133" s="29" t="s">
        <v>461</v>
      </c>
      <c r="D133" s="29" t="s">
        <v>77</v>
      </c>
      <c r="E133" s="29" t="s">
        <v>650</v>
      </c>
    </row>
    <row r="134" spans="1:5" x14ac:dyDescent="0.25">
      <c r="A134" s="29" t="s">
        <v>651</v>
      </c>
      <c r="B134" s="29" t="s">
        <v>461</v>
      </c>
      <c r="C134" s="29" t="s">
        <v>461</v>
      </c>
      <c r="D134" s="29" t="s">
        <v>77</v>
      </c>
      <c r="E134" s="29" t="s">
        <v>397</v>
      </c>
    </row>
    <row r="135" spans="1:5" x14ac:dyDescent="0.25">
      <c r="A135" s="29" t="s">
        <v>652</v>
      </c>
      <c r="B135" s="29" t="s">
        <v>461</v>
      </c>
      <c r="C135" s="29" t="s">
        <v>461</v>
      </c>
      <c r="D135" s="29" t="s">
        <v>77</v>
      </c>
      <c r="E135" s="29" t="s">
        <v>234</v>
      </c>
    </row>
    <row r="136" spans="1:5" x14ac:dyDescent="0.25">
      <c r="A136" s="29" t="s">
        <v>653</v>
      </c>
      <c r="B136" s="29" t="s">
        <v>461</v>
      </c>
      <c r="C136" s="29" t="s">
        <v>461</v>
      </c>
      <c r="D136" s="29" t="s">
        <v>77</v>
      </c>
      <c r="E136" s="29" t="s">
        <v>397</v>
      </c>
    </row>
    <row r="137" spans="1:5" x14ac:dyDescent="0.25">
      <c r="A137" s="29" t="s">
        <v>654</v>
      </c>
      <c r="B137" s="29" t="s">
        <v>461</v>
      </c>
      <c r="C137" s="29" t="s">
        <v>461</v>
      </c>
      <c r="D137" s="29" t="s">
        <v>77</v>
      </c>
      <c r="E137" s="29" t="s">
        <v>356</v>
      </c>
    </row>
    <row r="138" spans="1:5" x14ac:dyDescent="0.25">
      <c r="A138" s="29" t="s">
        <v>655</v>
      </c>
      <c r="B138" s="29" t="s">
        <v>461</v>
      </c>
      <c r="C138" s="29" t="s">
        <v>461</v>
      </c>
      <c r="D138" s="29" t="s">
        <v>77</v>
      </c>
      <c r="E138" s="29" t="s">
        <v>421</v>
      </c>
    </row>
    <row r="139" spans="1:5" x14ac:dyDescent="0.25">
      <c r="A139" s="29" t="s">
        <v>656</v>
      </c>
      <c r="B139" s="29" t="s">
        <v>461</v>
      </c>
      <c r="C139" s="29" t="s">
        <v>461</v>
      </c>
      <c r="D139" s="29" t="s">
        <v>77</v>
      </c>
      <c r="E139" s="29" t="s">
        <v>587</v>
      </c>
    </row>
    <row r="140" spans="1:5" x14ac:dyDescent="0.25">
      <c r="A140" s="29" t="s">
        <v>657</v>
      </c>
      <c r="B140" s="29" t="s">
        <v>461</v>
      </c>
      <c r="C140" s="29" t="s">
        <v>461</v>
      </c>
      <c r="D140" s="29" t="s">
        <v>77</v>
      </c>
      <c r="E140" s="29" t="s">
        <v>234</v>
      </c>
    </row>
    <row r="141" spans="1:5" x14ac:dyDescent="0.25">
      <c r="A141" s="29" t="s">
        <v>658</v>
      </c>
      <c r="B141" s="29" t="s">
        <v>461</v>
      </c>
      <c r="C141" s="29" t="s">
        <v>461</v>
      </c>
      <c r="D141" s="29" t="s">
        <v>77</v>
      </c>
      <c r="E141" s="29" t="s">
        <v>659</v>
      </c>
    </row>
    <row r="142" spans="1:5" x14ac:dyDescent="0.25">
      <c r="A142" s="29" t="s">
        <v>660</v>
      </c>
      <c r="B142" s="29" t="s">
        <v>461</v>
      </c>
      <c r="C142" s="29" t="s">
        <v>461</v>
      </c>
      <c r="D142" s="29" t="s">
        <v>77</v>
      </c>
      <c r="E142" s="29" t="s">
        <v>661</v>
      </c>
    </row>
    <row r="143" spans="1:5" x14ac:dyDescent="0.25">
      <c r="A143" s="29" t="s">
        <v>662</v>
      </c>
      <c r="B143" s="29" t="s">
        <v>461</v>
      </c>
      <c r="C143" s="29" t="s">
        <v>461</v>
      </c>
      <c r="D143" s="29" t="s">
        <v>398</v>
      </c>
      <c r="E143" s="29" t="s">
        <v>663</v>
      </c>
    </row>
    <row r="144" spans="1:5" x14ac:dyDescent="0.25">
      <c r="A144" s="29" t="s">
        <v>664</v>
      </c>
      <c r="B144" s="29" t="s">
        <v>461</v>
      </c>
      <c r="C144" s="29" t="s">
        <v>461</v>
      </c>
      <c r="D144" s="29" t="s">
        <v>77</v>
      </c>
      <c r="E144" s="29" t="s">
        <v>665</v>
      </c>
    </row>
    <row r="145" spans="1:5" x14ac:dyDescent="0.25">
      <c r="A145" s="29" t="s">
        <v>666</v>
      </c>
      <c r="B145" s="29" t="s">
        <v>461</v>
      </c>
      <c r="C145" s="29" t="s">
        <v>461</v>
      </c>
      <c r="D145" s="29" t="s">
        <v>77</v>
      </c>
      <c r="E145" s="29" t="s">
        <v>436</v>
      </c>
    </row>
    <row r="146" spans="1:5" x14ac:dyDescent="0.25">
      <c r="A146" s="29" t="s">
        <v>667</v>
      </c>
      <c r="B146" s="29" t="s">
        <v>461</v>
      </c>
      <c r="C146" s="29" t="s">
        <v>461</v>
      </c>
      <c r="D146" s="29" t="s">
        <v>77</v>
      </c>
      <c r="E146" s="29" t="s">
        <v>378</v>
      </c>
    </row>
    <row r="147" spans="1:5" x14ac:dyDescent="0.25">
      <c r="A147" s="29" t="s">
        <v>668</v>
      </c>
      <c r="B147" s="29" t="s">
        <v>461</v>
      </c>
      <c r="C147" s="29" t="s">
        <v>461</v>
      </c>
      <c r="D147" s="29" t="s">
        <v>77</v>
      </c>
      <c r="E147" s="29" t="s">
        <v>458</v>
      </c>
    </row>
    <row r="148" spans="1:5" x14ac:dyDescent="0.25">
      <c r="A148" s="29" t="s">
        <v>669</v>
      </c>
      <c r="B148" s="29" t="s">
        <v>461</v>
      </c>
      <c r="C148" s="29" t="s">
        <v>461</v>
      </c>
      <c r="D148" s="29" t="s">
        <v>77</v>
      </c>
      <c r="E148" s="29" t="s">
        <v>457</v>
      </c>
    </row>
    <row r="149" spans="1:5" x14ac:dyDescent="0.25">
      <c r="A149" s="29" t="s">
        <v>670</v>
      </c>
      <c r="B149" s="29" t="s">
        <v>461</v>
      </c>
      <c r="C149" s="29" t="s">
        <v>461</v>
      </c>
      <c r="D149" s="29" t="s">
        <v>77</v>
      </c>
      <c r="E149" s="29" t="s">
        <v>671</v>
      </c>
    </row>
    <row r="150" spans="1:5" x14ac:dyDescent="0.25">
      <c r="A150" s="29" t="s">
        <v>672</v>
      </c>
      <c r="B150" s="29" t="s">
        <v>461</v>
      </c>
      <c r="C150" s="29" t="s">
        <v>461</v>
      </c>
      <c r="D150" s="29" t="s">
        <v>77</v>
      </c>
      <c r="E150" s="29" t="s">
        <v>384</v>
      </c>
    </row>
    <row r="151" spans="1:5" x14ac:dyDescent="0.25">
      <c r="A151" s="29" t="s">
        <v>673</v>
      </c>
      <c r="B151" s="29" t="s">
        <v>461</v>
      </c>
      <c r="C151" s="29" t="s">
        <v>461</v>
      </c>
      <c r="D151" s="29" t="s">
        <v>398</v>
      </c>
      <c r="E151" s="29" t="s">
        <v>674</v>
      </c>
    </row>
    <row r="152" spans="1:5" x14ac:dyDescent="0.25">
      <c r="A152" s="29" t="s">
        <v>675</v>
      </c>
      <c r="B152" s="29" t="s">
        <v>461</v>
      </c>
      <c r="C152" s="29" t="s">
        <v>461</v>
      </c>
      <c r="D152" s="29" t="s">
        <v>77</v>
      </c>
      <c r="E152" s="29" t="s">
        <v>384</v>
      </c>
    </row>
    <row r="153" spans="1:5" x14ac:dyDescent="0.25">
      <c r="A153" s="29" t="s">
        <v>676</v>
      </c>
      <c r="B153" s="29" t="s">
        <v>461</v>
      </c>
      <c r="C153" s="29" t="s">
        <v>461</v>
      </c>
      <c r="D153" s="29" t="s">
        <v>77</v>
      </c>
      <c r="E153" s="29" t="s">
        <v>677</v>
      </c>
    </row>
    <row r="154" spans="1:5" x14ac:dyDescent="0.25">
      <c r="A154" s="29" t="s">
        <v>678</v>
      </c>
      <c r="B154" s="29" t="s">
        <v>461</v>
      </c>
      <c r="C154" s="29" t="s">
        <v>461</v>
      </c>
      <c r="D154" s="29" t="s">
        <v>77</v>
      </c>
      <c r="E154" s="29" t="s">
        <v>378</v>
      </c>
    </row>
    <row r="155" spans="1:5" x14ac:dyDescent="0.25">
      <c r="A155" s="29" t="s">
        <v>679</v>
      </c>
      <c r="B155" s="29" t="s">
        <v>461</v>
      </c>
      <c r="C155" s="29" t="s">
        <v>461</v>
      </c>
      <c r="D155" s="29" t="s">
        <v>77</v>
      </c>
      <c r="E155" s="29" t="s">
        <v>680</v>
      </c>
    </row>
    <row r="156" spans="1:5" x14ac:dyDescent="0.25">
      <c r="A156" s="29" t="s">
        <v>681</v>
      </c>
      <c r="B156" s="29" t="s">
        <v>461</v>
      </c>
      <c r="C156" s="29" t="s">
        <v>461</v>
      </c>
      <c r="D156" s="29" t="s">
        <v>77</v>
      </c>
      <c r="E156" s="29" t="s">
        <v>682</v>
      </c>
    </row>
    <row r="157" spans="1:5" x14ac:dyDescent="0.25">
      <c r="A157" s="29" t="s">
        <v>683</v>
      </c>
      <c r="B157" s="29" t="s">
        <v>461</v>
      </c>
      <c r="C157" s="29" t="s">
        <v>461</v>
      </c>
      <c r="D157" s="29" t="s">
        <v>77</v>
      </c>
      <c r="E157" s="29" t="s">
        <v>250</v>
      </c>
    </row>
    <row r="158" spans="1:5" x14ac:dyDescent="0.25">
      <c r="A158" s="29" t="s">
        <v>684</v>
      </c>
      <c r="B158" s="29" t="s">
        <v>461</v>
      </c>
      <c r="C158" s="29" t="s">
        <v>461</v>
      </c>
      <c r="D158" s="29" t="s">
        <v>77</v>
      </c>
      <c r="E158" s="29" t="s">
        <v>384</v>
      </c>
    </row>
    <row r="159" spans="1:5" x14ac:dyDescent="0.25">
      <c r="A159" s="29" t="s">
        <v>685</v>
      </c>
      <c r="B159" s="29" t="s">
        <v>461</v>
      </c>
      <c r="C159" s="29" t="s">
        <v>461</v>
      </c>
      <c r="D159" s="29" t="s">
        <v>77</v>
      </c>
      <c r="E159" s="29" t="s">
        <v>384</v>
      </c>
    </row>
    <row r="160" spans="1:5" x14ac:dyDescent="0.25">
      <c r="A160" s="29" t="s">
        <v>686</v>
      </c>
      <c r="B160" s="29" t="s">
        <v>461</v>
      </c>
      <c r="C160" s="29" t="s">
        <v>461</v>
      </c>
      <c r="D160" s="29" t="s">
        <v>77</v>
      </c>
      <c r="E160" s="29" t="s">
        <v>538</v>
      </c>
    </row>
    <row r="161" spans="1:5" x14ac:dyDescent="0.25">
      <c r="A161" s="29" t="s">
        <v>687</v>
      </c>
      <c r="B161" s="29" t="s">
        <v>461</v>
      </c>
      <c r="C161" s="29" t="s">
        <v>461</v>
      </c>
      <c r="D161" s="29" t="s">
        <v>77</v>
      </c>
      <c r="E161" s="29" t="s">
        <v>688</v>
      </c>
    </row>
    <row r="162" spans="1:5" x14ac:dyDescent="0.25">
      <c r="A162" s="29" t="s">
        <v>689</v>
      </c>
      <c r="B162" s="29" t="s">
        <v>461</v>
      </c>
      <c r="C162" s="29" t="s">
        <v>461</v>
      </c>
      <c r="D162" s="29" t="s">
        <v>77</v>
      </c>
      <c r="E162" s="29" t="s">
        <v>384</v>
      </c>
    </row>
    <row r="163" spans="1:5" x14ac:dyDescent="0.25">
      <c r="A163" s="29" t="s">
        <v>690</v>
      </c>
      <c r="B163" s="29" t="s">
        <v>461</v>
      </c>
      <c r="C163" s="29" t="s">
        <v>461</v>
      </c>
      <c r="D163" s="29" t="s">
        <v>77</v>
      </c>
      <c r="E163" s="29" t="s">
        <v>538</v>
      </c>
    </row>
    <row r="164" spans="1:5" x14ac:dyDescent="0.25">
      <c r="A164" s="29" t="s">
        <v>691</v>
      </c>
      <c r="B164" s="29" t="s">
        <v>461</v>
      </c>
      <c r="C164" s="29" t="s">
        <v>461</v>
      </c>
      <c r="D164" s="29" t="s">
        <v>77</v>
      </c>
      <c r="E164" s="29" t="s">
        <v>692</v>
      </c>
    </row>
    <row r="165" spans="1:5" x14ac:dyDescent="0.25">
      <c r="A165" s="29" t="s">
        <v>693</v>
      </c>
      <c r="B165" s="29" t="s">
        <v>461</v>
      </c>
      <c r="C165" s="29" t="s">
        <v>461</v>
      </c>
      <c r="D165" s="29" t="s">
        <v>77</v>
      </c>
      <c r="E165" s="29" t="s">
        <v>378</v>
      </c>
    </row>
    <row r="166" spans="1:5" x14ac:dyDescent="0.25">
      <c r="A166" s="29" t="s">
        <v>694</v>
      </c>
      <c r="B166" s="29" t="s">
        <v>461</v>
      </c>
      <c r="C166" s="29" t="s">
        <v>461</v>
      </c>
      <c r="D166" s="29" t="s">
        <v>77</v>
      </c>
      <c r="E166" s="29" t="s">
        <v>436</v>
      </c>
    </row>
    <row r="167" spans="1:5" x14ac:dyDescent="0.25">
      <c r="A167" s="29" t="s">
        <v>695</v>
      </c>
      <c r="B167" s="29" t="s">
        <v>461</v>
      </c>
      <c r="C167" s="29" t="s">
        <v>461</v>
      </c>
      <c r="D167" s="29" t="s">
        <v>77</v>
      </c>
      <c r="E167" s="29" t="s">
        <v>384</v>
      </c>
    </row>
    <row r="168" spans="1:5" x14ac:dyDescent="0.25">
      <c r="A168" s="29" t="s">
        <v>696</v>
      </c>
      <c r="B168" s="29" t="s">
        <v>461</v>
      </c>
      <c r="C168" s="29" t="s">
        <v>461</v>
      </c>
      <c r="D168" s="29" t="s">
        <v>77</v>
      </c>
      <c r="E168" s="29" t="s">
        <v>538</v>
      </c>
    </row>
    <row r="169" spans="1:5" x14ac:dyDescent="0.25">
      <c r="A169" s="29" t="s">
        <v>697</v>
      </c>
      <c r="B169" s="29" t="s">
        <v>461</v>
      </c>
      <c r="C169" s="29" t="s">
        <v>461</v>
      </c>
      <c r="D169" s="29" t="s">
        <v>77</v>
      </c>
      <c r="E169" s="29" t="s">
        <v>384</v>
      </c>
    </row>
    <row r="170" spans="1:5" x14ac:dyDescent="0.25">
      <c r="A170" s="29" t="s">
        <v>698</v>
      </c>
      <c r="B170" s="29" t="s">
        <v>461</v>
      </c>
      <c r="C170" s="29" t="s">
        <v>461</v>
      </c>
      <c r="D170" s="29" t="s">
        <v>77</v>
      </c>
      <c r="E170" s="29" t="s">
        <v>699</v>
      </c>
    </row>
    <row r="171" spans="1:5" x14ac:dyDescent="0.25">
      <c r="A171" s="29" t="s">
        <v>700</v>
      </c>
      <c r="B171" s="29" t="s">
        <v>461</v>
      </c>
      <c r="C171" s="29" t="s">
        <v>461</v>
      </c>
      <c r="D171" s="29" t="s">
        <v>77</v>
      </c>
      <c r="E171" s="29" t="s">
        <v>384</v>
      </c>
    </row>
    <row r="172" spans="1:5" x14ac:dyDescent="0.25">
      <c r="A172" s="29" t="s">
        <v>701</v>
      </c>
      <c r="B172" s="29" t="s">
        <v>461</v>
      </c>
      <c r="C172" s="29" t="s">
        <v>461</v>
      </c>
      <c r="D172" s="29" t="s">
        <v>77</v>
      </c>
      <c r="E172" s="29" t="s">
        <v>436</v>
      </c>
    </row>
    <row r="173" spans="1:5" x14ac:dyDescent="0.25">
      <c r="A173" s="29" t="s">
        <v>702</v>
      </c>
      <c r="B173" s="29" t="s">
        <v>461</v>
      </c>
      <c r="C173" s="29" t="s">
        <v>461</v>
      </c>
      <c r="D173" s="29" t="s">
        <v>77</v>
      </c>
      <c r="E173" s="29" t="s">
        <v>538</v>
      </c>
    </row>
    <row r="174" spans="1:5" x14ac:dyDescent="0.25">
      <c r="A174" s="29" t="s">
        <v>703</v>
      </c>
      <c r="B174" s="29" t="s">
        <v>461</v>
      </c>
      <c r="C174" s="29" t="s">
        <v>461</v>
      </c>
      <c r="D174" s="29" t="s">
        <v>77</v>
      </c>
      <c r="E174" s="29" t="s">
        <v>384</v>
      </c>
    </row>
    <row r="175" spans="1:5" x14ac:dyDescent="0.25">
      <c r="A175" s="29" t="s">
        <v>704</v>
      </c>
      <c r="B175" s="29" t="s">
        <v>461</v>
      </c>
      <c r="C175" s="29" t="s">
        <v>461</v>
      </c>
      <c r="D175" s="29" t="s">
        <v>77</v>
      </c>
      <c r="E175" s="29" t="s">
        <v>262</v>
      </c>
    </row>
    <row r="176" spans="1:5" x14ac:dyDescent="0.25">
      <c r="A176" s="29" t="s">
        <v>705</v>
      </c>
      <c r="B176" s="29" t="s">
        <v>461</v>
      </c>
      <c r="C176" s="29" t="s">
        <v>461</v>
      </c>
      <c r="D176" s="29" t="s">
        <v>77</v>
      </c>
      <c r="E176" s="29" t="s">
        <v>378</v>
      </c>
    </row>
    <row r="177" spans="1:5" x14ac:dyDescent="0.25">
      <c r="A177" s="29" t="s">
        <v>706</v>
      </c>
      <c r="B177" s="29" t="s">
        <v>461</v>
      </c>
      <c r="C177" s="29" t="s">
        <v>461</v>
      </c>
      <c r="D177" s="29" t="s">
        <v>77</v>
      </c>
      <c r="E177" s="29" t="s">
        <v>384</v>
      </c>
    </row>
    <row r="178" spans="1:5" x14ac:dyDescent="0.25">
      <c r="A178" s="29" t="s">
        <v>707</v>
      </c>
      <c r="B178" s="29" t="s">
        <v>461</v>
      </c>
      <c r="C178" s="29" t="s">
        <v>461</v>
      </c>
      <c r="D178" s="29" t="s">
        <v>77</v>
      </c>
      <c r="E178" s="29" t="s">
        <v>262</v>
      </c>
    </row>
    <row r="179" spans="1:5" x14ac:dyDescent="0.25">
      <c r="A179" s="29" t="s">
        <v>708</v>
      </c>
      <c r="B179" s="29" t="s">
        <v>461</v>
      </c>
      <c r="C179" s="29" t="s">
        <v>461</v>
      </c>
      <c r="D179" s="29" t="s">
        <v>77</v>
      </c>
      <c r="E179" s="29" t="s">
        <v>378</v>
      </c>
    </row>
    <row r="180" spans="1:5" x14ac:dyDescent="0.25">
      <c r="A180" s="29" t="s">
        <v>709</v>
      </c>
      <c r="B180" s="29" t="s">
        <v>461</v>
      </c>
      <c r="C180" s="29" t="s">
        <v>461</v>
      </c>
      <c r="D180" s="29" t="s">
        <v>77</v>
      </c>
      <c r="E180" s="29" t="s">
        <v>384</v>
      </c>
    </row>
    <row r="181" spans="1:5" x14ac:dyDescent="0.25">
      <c r="A181" s="29" t="s">
        <v>710</v>
      </c>
      <c r="B181" s="29" t="s">
        <v>461</v>
      </c>
      <c r="C181" s="29" t="s">
        <v>461</v>
      </c>
      <c r="D181" s="29" t="s">
        <v>77</v>
      </c>
      <c r="E181" s="29" t="s">
        <v>384</v>
      </c>
    </row>
    <row r="182" spans="1:5" x14ac:dyDescent="0.25">
      <c r="A182" s="29" t="s">
        <v>711</v>
      </c>
      <c r="B182" s="29" t="s">
        <v>461</v>
      </c>
      <c r="C182" s="29" t="s">
        <v>461</v>
      </c>
      <c r="D182" s="29" t="s">
        <v>77</v>
      </c>
      <c r="E182" s="29" t="s">
        <v>262</v>
      </c>
    </row>
    <row r="183" spans="1:5" x14ac:dyDescent="0.25">
      <c r="A183" s="29" t="s">
        <v>712</v>
      </c>
      <c r="B183" s="29" t="s">
        <v>461</v>
      </c>
      <c r="C183" s="29" t="s">
        <v>461</v>
      </c>
      <c r="D183" s="29" t="s">
        <v>77</v>
      </c>
      <c r="E183" s="29" t="s">
        <v>538</v>
      </c>
    </row>
    <row r="184" spans="1:5" x14ac:dyDescent="0.25">
      <c r="A184" s="29" t="s">
        <v>713</v>
      </c>
      <c r="B184" s="29" t="s">
        <v>461</v>
      </c>
      <c r="C184" s="29" t="s">
        <v>461</v>
      </c>
      <c r="D184" s="29" t="s">
        <v>77</v>
      </c>
      <c r="E184" s="29" t="s">
        <v>378</v>
      </c>
    </row>
    <row r="185" spans="1:5" x14ac:dyDescent="0.25">
      <c r="A185" s="29" t="s">
        <v>714</v>
      </c>
      <c r="B185" s="29" t="s">
        <v>461</v>
      </c>
      <c r="C185" s="29" t="s">
        <v>461</v>
      </c>
      <c r="D185" s="29" t="s">
        <v>77</v>
      </c>
      <c r="E185" s="29" t="s">
        <v>538</v>
      </c>
    </row>
    <row r="186" spans="1:5" x14ac:dyDescent="0.25">
      <c r="A186" s="29" t="s">
        <v>715</v>
      </c>
      <c r="B186" s="29" t="s">
        <v>461</v>
      </c>
      <c r="C186" s="29" t="s">
        <v>461</v>
      </c>
      <c r="D186" s="29" t="s">
        <v>77</v>
      </c>
      <c r="E186" s="29" t="s">
        <v>262</v>
      </c>
    </row>
    <row r="187" spans="1:5" x14ac:dyDescent="0.25">
      <c r="A187" s="29" t="s">
        <v>716</v>
      </c>
      <c r="B187" s="29" t="s">
        <v>461</v>
      </c>
      <c r="C187" s="29" t="s">
        <v>461</v>
      </c>
      <c r="D187" s="29" t="s">
        <v>77</v>
      </c>
      <c r="E187" s="29" t="s">
        <v>262</v>
      </c>
    </row>
    <row r="188" spans="1:5" x14ac:dyDescent="0.25">
      <c r="A188" s="29" t="s">
        <v>717</v>
      </c>
      <c r="B188" s="29" t="s">
        <v>461</v>
      </c>
      <c r="C188" s="29" t="s">
        <v>461</v>
      </c>
      <c r="D188" s="29" t="s">
        <v>77</v>
      </c>
      <c r="E188" s="29" t="s">
        <v>718</v>
      </c>
    </row>
    <row r="189" spans="1:5" x14ac:dyDescent="0.25">
      <c r="A189" s="29" t="s">
        <v>719</v>
      </c>
      <c r="B189" s="29" t="s">
        <v>461</v>
      </c>
      <c r="C189" s="29" t="s">
        <v>461</v>
      </c>
      <c r="D189" s="29" t="s">
        <v>77</v>
      </c>
      <c r="E189" s="29" t="s">
        <v>720</v>
      </c>
    </row>
    <row r="190" spans="1:5" x14ac:dyDescent="0.25">
      <c r="A190" s="29" t="s">
        <v>721</v>
      </c>
      <c r="B190" s="29" t="s">
        <v>461</v>
      </c>
      <c r="C190" s="29" t="s">
        <v>461</v>
      </c>
      <c r="D190" s="29" t="s">
        <v>77</v>
      </c>
      <c r="E190" s="29" t="s">
        <v>378</v>
      </c>
    </row>
    <row r="191" spans="1:5" x14ac:dyDescent="0.25">
      <c r="A191" s="29" t="s">
        <v>722</v>
      </c>
      <c r="B191" s="29" t="s">
        <v>461</v>
      </c>
      <c r="C191" s="29" t="s">
        <v>461</v>
      </c>
      <c r="D191" s="29" t="s">
        <v>77</v>
      </c>
      <c r="E191" s="29" t="s">
        <v>262</v>
      </c>
    </row>
    <row r="192" spans="1:5" x14ac:dyDescent="0.25">
      <c r="A192" s="29" t="s">
        <v>723</v>
      </c>
      <c r="B192" s="29" t="s">
        <v>461</v>
      </c>
      <c r="C192" s="29" t="s">
        <v>461</v>
      </c>
      <c r="D192" s="29" t="s">
        <v>77</v>
      </c>
      <c r="E192" s="29" t="s">
        <v>724</v>
      </c>
    </row>
    <row r="193" spans="1:5" x14ac:dyDescent="0.25">
      <c r="A193" s="29" t="s">
        <v>725</v>
      </c>
      <c r="B193" s="29" t="s">
        <v>461</v>
      </c>
      <c r="C193" s="29" t="s">
        <v>461</v>
      </c>
      <c r="D193" s="29" t="s">
        <v>77</v>
      </c>
      <c r="E193" s="29" t="s">
        <v>538</v>
      </c>
    </row>
    <row r="194" spans="1:5" x14ac:dyDescent="0.25">
      <c r="A194" s="29" t="s">
        <v>726</v>
      </c>
      <c r="B194" s="29" t="s">
        <v>461</v>
      </c>
      <c r="C194" s="29" t="s">
        <v>461</v>
      </c>
      <c r="D194" s="29" t="s">
        <v>77</v>
      </c>
      <c r="E194" s="29" t="s">
        <v>538</v>
      </c>
    </row>
    <row r="195" spans="1:5" x14ac:dyDescent="0.25">
      <c r="A195" s="29" t="s">
        <v>727</v>
      </c>
      <c r="B195" s="29" t="s">
        <v>461</v>
      </c>
      <c r="C195" s="29" t="s">
        <v>461</v>
      </c>
      <c r="D195" s="29" t="s">
        <v>77</v>
      </c>
      <c r="E195" s="29" t="s">
        <v>728</v>
      </c>
    </row>
    <row r="196" spans="1:5" x14ac:dyDescent="0.25">
      <c r="A196" s="29" t="s">
        <v>729</v>
      </c>
      <c r="B196" s="29" t="s">
        <v>461</v>
      </c>
      <c r="C196" s="29" t="s">
        <v>461</v>
      </c>
      <c r="D196" s="29" t="s">
        <v>77</v>
      </c>
      <c r="E196" s="29" t="s">
        <v>730</v>
      </c>
    </row>
    <row r="197" spans="1:5" x14ac:dyDescent="0.25">
      <c r="A197" s="29" t="s">
        <v>731</v>
      </c>
      <c r="B197" s="29" t="s">
        <v>461</v>
      </c>
      <c r="C197" s="29" t="s">
        <v>461</v>
      </c>
      <c r="D197" s="29" t="s">
        <v>77</v>
      </c>
      <c r="E197" s="29" t="s">
        <v>732</v>
      </c>
    </row>
    <row r="198" spans="1:5" x14ac:dyDescent="0.25">
      <c r="A198" s="29" t="s">
        <v>733</v>
      </c>
      <c r="B198" s="29" t="s">
        <v>461</v>
      </c>
      <c r="C198" s="29" t="s">
        <v>461</v>
      </c>
      <c r="D198" s="29" t="s">
        <v>77</v>
      </c>
      <c r="E198" s="29" t="s">
        <v>734</v>
      </c>
    </row>
    <row r="199" spans="1:5" x14ac:dyDescent="0.25">
      <c r="A199" s="29" t="s">
        <v>735</v>
      </c>
      <c r="B199" s="29" t="s">
        <v>461</v>
      </c>
      <c r="C199" s="29" t="s">
        <v>461</v>
      </c>
      <c r="D199" s="29" t="s">
        <v>77</v>
      </c>
      <c r="E199" s="29" t="s">
        <v>736</v>
      </c>
    </row>
    <row r="200" spans="1:5" x14ac:dyDescent="0.25">
      <c r="A200" s="29" t="s">
        <v>737</v>
      </c>
      <c r="B200" s="29" t="s">
        <v>461</v>
      </c>
      <c r="C200" s="29" t="s">
        <v>461</v>
      </c>
      <c r="D200" s="29" t="s">
        <v>77</v>
      </c>
      <c r="E200" s="29" t="s">
        <v>738</v>
      </c>
    </row>
    <row r="201" spans="1:5" x14ac:dyDescent="0.25">
      <c r="A201" s="29"/>
      <c r="B201" s="29"/>
      <c r="C201" s="29"/>
      <c r="D201" s="29"/>
      <c r="E201" s="29"/>
    </row>
    <row r="202" spans="1:5" x14ac:dyDescent="0.25">
      <c r="A202" s="29"/>
      <c r="B202" s="29"/>
      <c r="C202" s="29"/>
      <c r="D202" s="29"/>
      <c r="E202" s="29"/>
    </row>
    <row r="203" spans="1:5" x14ac:dyDescent="0.25">
      <c r="A203" s="29"/>
      <c r="B203" s="29"/>
      <c r="C203" s="29"/>
      <c r="D203" s="29"/>
      <c r="E203" s="29"/>
    </row>
    <row r="204" spans="1:5" x14ac:dyDescent="0.25">
      <c r="A204" s="29"/>
      <c r="B204" s="29"/>
      <c r="C204" s="29"/>
      <c r="D204" s="29"/>
      <c r="E204" s="29"/>
    </row>
    <row r="205" spans="1:5" x14ac:dyDescent="0.25">
      <c r="A205" s="29"/>
      <c r="B205" s="29"/>
      <c r="C205" s="29"/>
      <c r="D205" s="29"/>
      <c r="E205" s="29"/>
    </row>
    <row r="206" spans="1:5" x14ac:dyDescent="0.25">
      <c r="A206" s="29"/>
      <c r="B206" s="29"/>
      <c r="C206" s="29"/>
      <c r="D206" s="29"/>
      <c r="E206" s="29"/>
    </row>
    <row r="207" spans="1:5" x14ac:dyDescent="0.25">
      <c r="A207" s="29"/>
      <c r="B207" s="29"/>
      <c r="C207" s="29"/>
      <c r="D207" s="29"/>
      <c r="E207" s="29"/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8" sqref="C118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429</v>
      </c>
      <c r="B5" s="28" t="s">
        <v>430</v>
      </c>
      <c r="C5" s="28" t="s">
        <v>421</v>
      </c>
      <c r="D5" s="28" t="s">
        <v>77</v>
      </c>
      <c r="E5" s="37" t="s">
        <v>13</v>
      </c>
      <c r="F5" s="28" t="s">
        <v>431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392</v>
      </c>
      <c r="B23" s="28" t="s">
        <v>393</v>
      </c>
      <c r="C23" s="28" t="s">
        <v>394</v>
      </c>
      <c r="D23" s="28" t="s">
        <v>77</v>
      </c>
      <c r="E23" s="37" t="s">
        <v>14</v>
      </c>
      <c r="F23" s="28" t="s">
        <v>395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415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416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399</v>
      </c>
      <c r="B89" s="28" t="s">
        <v>400</v>
      </c>
      <c r="C89" s="28" t="s">
        <v>78</v>
      </c>
      <c r="D89" s="28" t="s">
        <v>77</v>
      </c>
      <c r="E89" s="37" t="s">
        <v>13</v>
      </c>
      <c r="F89" s="28" t="s">
        <v>401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432</v>
      </c>
      <c r="B93" s="28" t="s">
        <v>433</v>
      </c>
      <c r="C93" s="28" t="s">
        <v>434</v>
      </c>
      <c r="D93" s="28" t="s">
        <v>77</v>
      </c>
      <c r="E93" s="37" t="s">
        <v>14</v>
      </c>
      <c r="F93" s="28" t="s">
        <v>435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Overdue</v>
      </c>
      <c r="P93" s="36" t="str">
        <f t="shared" ca="1" si="5"/>
        <v>FindAssistanceNoNewOverdue</v>
      </c>
    </row>
    <row r="94" spans="1:16" x14ac:dyDescent="0.25">
      <c r="A94" s="28" t="s">
        <v>402</v>
      </c>
      <c r="B94" s="28" t="s">
        <v>403</v>
      </c>
      <c r="C94" s="28" t="s">
        <v>404</v>
      </c>
      <c r="D94" s="28" t="s">
        <v>77</v>
      </c>
      <c r="E94" s="37" t="s">
        <v>14</v>
      </c>
      <c r="F94" s="28" t="s">
        <v>405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Overdue</v>
      </c>
      <c r="P94" s="36" t="str">
        <f t="shared" ca="1" si="5"/>
        <v>FindAssistanceNoNewOverdue</v>
      </c>
    </row>
    <row r="95" spans="1:16" x14ac:dyDescent="0.25">
      <c r="A95" s="28" t="s">
        <v>417</v>
      </c>
      <c r="B95" s="28" t="s">
        <v>418</v>
      </c>
      <c r="C95" s="28" t="s">
        <v>419</v>
      </c>
      <c r="D95" s="28" t="s">
        <v>77</v>
      </c>
      <c r="E95" s="37" t="s">
        <v>14</v>
      </c>
      <c r="F95" s="28" t="s">
        <v>420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Overdue</v>
      </c>
      <c r="P95" s="36" t="str">
        <f t="shared" ca="1" si="5"/>
        <v>FindAssistanceNoNewOverdue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Overdue</v>
      </c>
      <c r="P96" s="36" t="str">
        <f t="shared" ca="1" si="5"/>
        <v>FindAssistanceYesOldOverdue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Overdue</v>
      </c>
      <c r="P97" s="36" t="str">
        <f t="shared" ca="1" si="5"/>
        <v>FindAssistanceYesNewOverdue</v>
      </c>
    </row>
    <row r="98" spans="1:16" x14ac:dyDescent="0.25">
      <c r="A98" s="28" t="s">
        <v>406</v>
      </c>
      <c r="B98" s="28" t="s">
        <v>396</v>
      </c>
      <c r="C98" s="28" t="s">
        <v>407</v>
      </c>
      <c r="D98" s="28" t="s">
        <v>398</v>
      </c>
      <c r="E98" s="37" t="s">
        <v>14</v>
      </c>
      <c r="F98" s="28" t="s">
        <v>408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Overdue</v>
      </c>
      <c r="P98" s="36" t="str">
        <f t="shared" ca="1" si="5"/>
        <v>RenewalFormNoOldOverdue</v>
      </c>
    </row>
    <row r="99" spans="1:16" x14ac:dyDescent="0.25">
      <c r="A99" s="28" t="s">
        <v>739</v>
      </c>
      <c r="B99" s="28" t="s">
        <v>396</v>
      </c>
      <c r="C99" s="28" t="s">
        <v>740</v>
      </c>
      <c r="D99" s="28" t="s">
        <v>77</v>
      </c>
      <c r="E99" s="37" t="s">
        <v>13</v>
      </c>
      <c r="F99" s="28" t="s">
        <v>741</v>
      </c>
      <c r="G99" s="37">
        <v>807158873</v>
      </c>
      <c r="H99" s="38">
        <v>42312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Overdue</v>
      </c>
      <c r="P99" s="36" t="str">
        <f t="shared" ca="1" si="5"/>
        <v>FindAssistanceYesNewOverdue</v>
      </c>
    </row>
    <row r="100" spans="1:16" x14ac:dyDescent="0.25">
      <c r="A100" s="28" t="s">
        <v>411</v>
      </c>
      <c r="B100" s="28" t="s">
        <v>409</v>
      </c>
      <c r="C100" s="28" t="s">
        <v>337</v>
      </c>
      <c r="D100" s="28" t="s">
        <v>77</v>
      </c>
      <c r="E100" s="37" t="s">
        <v>13</v>
      </c>
      <c r="F100" s="28" t="s">
        <v>410</v>
      </c>
      <c r="G100" s="37">
        <v>776998977</v>
      </c>
      <c r="H100" s="38">
        <v>42300</v>
      </c>
      <c r="I100" s="37">
        <v>2</v>
      </c>
      <c r="J100" s="39">
        <f t="shared" si="6"/>
        <v>2</v>
      </c>
      <c r="K100" s="39" t="str">
        <f t="shared" si="7"/>
        <v>Old</v>
      </c>
      <c r="L100" s="40">
        <f>DATE("20"&amp;MID(B100,8,2),VLOOKUP(MID(B100,4,3),Months!A:B,2,FALSE),LEFT(I100,2))</f>
        <v>42279</v>
      </c>
      <c r="M100" s="40">
        <f t="shared" si="8"/>
        <v>42324</v>
      </c>
      <c r="N100" s="41" t="str">
        <f t="shared" ca="1" si="9"/>
        <v>Overdue</v>
      </c>
      <c r="P100" s="36" t="str">
        <f t="shared" ca="1" si="5"/>
        <v>FindAssistanceYesOldOverdue</v>
      </c>
    </row>
    <row r="101" spans="1:16" x14ac:dyDescent="0.25">
      <c r="A101" s="28" t="s">
        <v>414</v>
      </c>
      <c r="B101" s="28" t="s">
        <v>409</v>
      </c>
      <c r="C101" s="28" t="s">
        <v>412</v>
      </c>
      <c r="D101" s="28" t="s">
        <v>398</v>
      </c>
      <c r="E101" s="37" t="s">
        <v>14</v>
      </c>
      <c r="F101" s="28" t="s">
        <v>413</v>
      </c>
      <c r="G101" s="37">
        <v>777667038</v>
      </c>
      <c r="H101" s="38">
        <v>42300</v>
      </c>
      <c r="I101" s="37">
        <v>2</v>
      </c>
      <c r="J101" s="39">
        <f t="shared" si="6"/>
        <v>2</v>
      </c>
      <c r="K101" s="39" t="str">
        <f t="shared" si="7"/>
        <v>Old</v>
      </c>
      <c r="L101" s="40">
        <f>DATE("20"&amp;MID(B101,8,2),VLOOKUP(MID(B101,4,3),Months!A:B,2,FALSE),LEFT(I101,2))</f>
        <v>42279</v>
      </c>
      <c r="M101" s="40">
        <f t="shared" si="8"/>
        <v>42324</v>
      </c>
      <c r="N101" s="41" t="str">
        <f t="shared" ca="1" si="9"/>
        <v>Overdue</v>
      </c>
      <c r="P101" s="36" t="str">
        <f t="shared" ca="1" si="5"/>
        <v>RenewalFormNoOldOverdue</v>
      </c>
    </row>
    <row r="102" spans="1:16" x14ac:dyDescent="0.25">
      <c r="A102" s="28" t="s">
        <v>422</v>
      </c>
      <c r="B102" s="28" t="s">
        <v>423</v>
      </c>
      <c r="C102" s="28" t="s">
        <v>397</v>
      </c>
      <c r="D102" s="28" t="s">
        <v>77</v>
      </c>
      <c r="E102" s="37" t="s">
        <v>13</v>
      </c>
      <c r="F102" s="28" t="s">
        <v>424</v>
      </c>
      <c r="G102" s="37">
        <v>777993323</v>
      </c>
      <c r="H102" s="38">
        <v>42300</v>
      </c>
      <c r="I102" s="37">
        <v>1</v>
      </c>
      <c r="J102" s="39">
        <f t="shared" si="6"/>
        <v>1</v>
      </c>
      <c r="K102" s="39" t="str">
        <f t="shared" si="7"/>
        <v>Old</v>
      </c>
      <c r="L102" s="40">
        <f>DATE("20"&amp;MID(B102,8,2),VLOOKUP(MID(B102,4,3),Months!A:B,2,FALSE),LEFT(I102,2))</f>
        <v>42278</v>
      </c>
      <c r="M102" s="40">
        <f t="shared" si="8"/>
        <v>42323</v>
      </c>
      <c r="N102" s="41" t="str">
        <f t="shared" ca="1" si="9"/>
        <v>Overdue</v>
      </c>
      <c r="P102" s="36" t="str">
        <f t="shared" ca="1" si="5"/>
        <v>FindAssistanceYesOldOverdue</v>
      </c>
    </row>
    <row r="103" spans="1:16" x14ac:dyDescent="0.25">
      <c r="A103" s="28" t="s">
        <v>443</v>
      </c>
      <c r="B103" s="28" t="s">
        <v>423</v>
      </c>
      <c r="C103" s="28" t="s">
        <v>397</v>
      </c>
      <c r="D103" s="28" t="s">
        <v>77</v>
      </c>
      <c r="E103" s="37" t="s">
        <v>13</v>
      </c>
      <c r="F103" s="28" t="s">
        <v>444</v>
      </c>
      <c r="G103" s="37">
        <v>796462021</v>
      </c>
      <c r="H103" s="38">
        <v>42305</v>
      </c>
      <c r="I103" s="37">
        <v>0</v>
      </c>
      <c r="J103" s="39">
        <f t="shared" si="6"/>
        <v>0</v>
      </c>
      <c r="K103" s="39" t="str">
        <f t="shared" si="7"/>
        <v>New</v>
      </c>
      <c r="L103" s="40">
        <f>DATE("20"&amp;MID(B103,8,2),VLOOKUP(MID(B103,4,3),Months!A:B,2,FALSE),LEFT(I103,2))</f>
        <v>42277</v>
      </c>
      <c r="M103" s="40">
        <f t="shared" si="8"/>
        <v>42322</v>
      </c>
      <c r="N103" s="41" t="str">
        <f t="shared" ca="1" si="9"/>
        <v>Overdue</v>
      </c>
      <c r="P103" s="36" t="str">
        <f t="shared" ca="1" si="5"/>
        <v>FindAssistanceYesNewOverdue</v>
      </c>
    </row>
    <row r="104" spans="1:16" x14ac:dyDescent="0.25">
      <c r="A104" s="28" t="s">
        <v>425</v>
      </c>
      <c r="B104" s="28" t="s">
        <v>426</v>
      </c>
      <c r="C104" s="28" t="s">
        <v>427</v>
      </c>
      <c r="D104" s="28" t="s">
        <v>77</v>
      </c>
      <c r="E104" s="37" t="s">
        <v>14</v>
      </c>
      <c r="F104" s="28" t="s">
        <v>428</v>
      </c>
      <c r="G104" s="37">
        <v>780832187</v>
      </c>
      <c r="H104" s="38">
        <v>42298</v>
      </c>
      <c r="I104" s="37">
        <v>0</v>
      </c>
      <c r="J104" s="39">
        <f t="shared" si="6"/>
        <v>0</v>
      </c>
      <c r="K104" s="39" t="str">
        <f t="shared" si="7"/>
        <v>New</v>
      </c>
      <c r="L104" s="40">
        <f>DATE("20"&amp;MID(B104,8,2),VLOOKUP(MID(B104,4,3),Months!A:B,2,FALSE),LEFT(I104,2))</f>
        <v>42277</v>
      </c>
      <c r="M104" s="40">
        <f t="shared" si="8"/>
        <v>42322</v>
      </c>
      <c r="N104" s="41" t="str">
        <f t="shared" ca="1" si="9"/>
        <v>Overdue</v>
      </c>
      <c r="P104" s="36" t="str">
        <f t="shared" ca="1" si="5"/>
        <v>FindAssistanceNoNewOverdue</v>
      </c>
    </row>
    <row r="105" spans="1:16" x14ac:dyDescent="0.25">
      <c r="A105" s="28" t="s">
        <v>446</v>
      </c>
      <c r="B105" s="28" t="s">
        <v>445</v>
      </c>
      <c r="C105" s="28" t="s">
        <v>337</v>
      </c>
      <c r="D105" s="28" t="s">
        <v>77</v>
      </c>
      <c r="E105" s="37" t="s">
        <v>13</v>
      </c>
      <c r="F105" s="28" t="s">
        <v>447</v>
      </c>
      <c r="G105" s="37">
        <v>791972927</v>
      </c>
      <c r="H105" s="38">
        <v>42306</v>
      </c>
      <c r="I105" s="37">
        <v>1</v>
      </c>
      <c r="J105" s="39">
        <f t="shared" si="6"/>
        <v>1</v>
      </c>
      <c r="K105" s="39" t="str">
        <f t="shared" si="7"/>
        <v>Old</v>
      </c>
      <c r="L105" s="40">
        <f>DATE("20"&amp;MID(B105,8,2),VLOOKUP(MID(B105,4,3),Months!A:B,2,FALSE),LEFT(I105,2))</f>
        <v>42278</v>
      </c>
      <c r="M105" s="40">
        <f t="shared" si="8"/>
        <v>42323</v>
      </c>
      <c r="N105" s="41" t="str">
        <f t="shared" ca="1" si="9"/>
        <v>Overdue</v>
      </c>
      <c r="P105" s="36" t="str">
        <f t="shared" ca="1" si="5"/>
        <v>FindAssistanceYesOldOverdue</v>
      </c>
    </row>
    <row r="106" spans="1:16" x14ac:dyDescent="0.25">
      <c r="A106" s="28" t="s">
        <v>448</v>
      </c>
      <c r="B106" s="28" t="s">
        <v>449</v>
      </c>
      <c r="C106" s="28" t="s">
        <v>337</v>
      </c>
      <c r="D106" s="28" t="s">
        <v>77</v>
      </c>
      <c r="E106" s="37" t="s">
        <v>13</v>
      </c>
      <c r="F106" s="28" t="s">
        <v>450</v>
      </c>
      <c r="G106" s="37">
        <v>797684404</v>
      </c>
      <c r="H106" s="38">
        <v>42306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Overdue</v>
      </c>
      <c r="P106" s="36" t="str">
        <f t="shared" ca="1" si="5"/>
        <v>FindAssistanceYesNewOverdue</v>
      </c>
    </row>
    <row r="107" spans="1:16" x14ac:dyDescent="0.25">
      <c r="A107" s="28" t="s">
        <v>440</v>
      </c>
      <c r="B107" s="28" t="s">
        <v>437</v>
      </c>
      <c r="C107" s="28" t="s">
        <v>438</v>
      </c>
      <c r="D107" s="28" t="s">
        <v>77</v>
      </c>
      <c r="E107" s="37" t="s">
        <v>14</v>
      </c>
      <c r="F107" s="28" t="s">
        <v>439</v>
      </c>
      <c r="G107" s="37">
        <v>800694911</v>
      </c>
      <c r="H107" s="38">
        <v>42307</v>
      </c>
      <c r="I107" s="37">
        <v>0</v>
      </c>
      <c r="J107" s="39">
        <f t="shared" si="6"/>
        <v>0</v>
      </c>
      <c r="K107" s="39" t="str">
        <f t="shared" si="7"/>
        <v>New</v>
      </c>
      <c r="L107" s="40">
        <f>DATE("20"&amp;MID(B107,8,2),VLOOKUP(MID(B107,4,3),Months!A:B,2,FALSE),LEFT(I107,2))</f>
        <v>42277</v>
      </c>
      <c r="M107" s="40">
        <f t="shared" si="8"/>
        <v>42322</v>
      </c>
      <c r="N107" s="41" t="str">
        <f t="shared" ca="1" si="9"/>
        <v>Overdue</v>
      </c>
      <c r="P107" s="36" t="str">
        <f t="shared" ca="1" si="5"/>
        <v>FindAssistanceNoNewOverdue</v>
      </c>
    </row>
    <row r="108" spans="1:16" x14ac:dyDescent="0.25">
      <c r="A108" s="28" t="s">
        <v>454</v>
      </c>
      <c r="B108" s="28" t="s">
        <v>451</v>
      </c>
      <c r="C108" s="28" t="s">
        <v>452</v>
      </c>
      <c r="D108" s="28" t="s">
        <v>398</v>
      </c>
      <c r="E108" s="37" t="s">
        <v>14</v>
      </c>
      <c r="F108" s="28" t="s">
        <v>453</v>
      </c>
      <c r="G108" s="37">
        <v>802735470</v>
      </c>
      <c r="H108" s="38">
        <v>42310</v>
      </c>
      <c r="I108" s="37">
        <v>0</v>
      </c>
      <c r="J108" s="39">
        <f t="shared" si="6"/>
        <v>0</v>
      </c>
      <c r="K108" s="39" t="str">
        <f t="shared" si="7"/>
        <v>New</v>
      </c>
      <c r="L108" s="40">
        <f>DATE("20"&amp;MID(B108,8,2),VLOOKUP(MID(B108,4,3),Months!A:B,2,FALSE),LEFT(I108,2))</f>
        <v>42308</v>
      </c>
      <c r="M108" s="40">
        <f t="shared" si="8"/>
        <v>42353</v>
      </c>
      <c r="N108" s="41" t="str">
        <f t="shared" ca="1" si="9"/>
        <v>Future</v>
      </c>
      <c r="P108" s="36" t="str">
        <f t="shared" ca="1" si="5"/>
        <v>RenewalFormNoNewFuture</v>
      </c>
    </row>
    <row r="109" spans="1:16" x14ac:dyDescent="0.25">
      <c r="A109" s="28" t="s">
        <v>742</v>
      </c>
      <c r="B109" s="28" t="s">
        <v>743</v>
      </c>
      <c r="C109" s="28" t="s">
        <v>538</v>
      </c>
      <c r="D109" s="28" t="s">
        <v>77</v>
      </c>
      <c r="E109" s="37" t="s">
        <v>13</v>
      </c>
      <c r="F109" s="28" t="s">
        <v>744</v>
      </c>
      <c r="G109" s="37">
        <v>807394661</v>
      </c>
      <c r="H109" s="38">
        <v>42312</v>
      </c>
      <c r="I109" s="37">
        <v>0</v>
      </c>
      <c r="J109" s="39">
        <f t="shared" si="6"/>
        <v>0</v>
      </c>
      <c r="K109" s="39" t="str">
        <f t="shared" si="7"/>
        <v>New</v>
      </c>
      <c r="L109" s="40">
        <f>DATE("20"&amp;MID(B109,8,2),VLOOKUP(MID(B109,4,3),Months!A:B,2,FALSE),LEFT(I109,2))</f>
        <v>42308</v>
      </c>
      <c r="M109" s="40">
        <f t="shared" si="8"/>
        <v>42353</v>
      </c>
      <c r="N109" s="41" t="str">
        <f t="shared" ca="1" si="9"/>
        <v>Future</v>
      </c>
      <c r="P109" s="36" t="str">
        <f t="shared" ca="1" si="5"/>
        <v>FindAssistanceYesNewFuture</v>
      </c>
    </row>
    <row r="110" spans="1:16" x14ac:dyDescent="0.25">
      <c r="A110" s="28" t="s">
        <v>745</v>
      </c>
      <c r="B110" s="28" t="s">
        <v>743</v>
      </c>
      <c r="C110" s="28" t="s">
        <v>746</v>
      </c>
      <c r="D110" s="28" t="s">
        <v>398</v>
      </c>
      <c r="E110" s="37" t="s">
        <v>14</v>
      </c>
      <c r="F110" s="28" t="s">
        <v>747</v>
      </c>
      <c r="G110" s="37">
        <v>807961704</v>
      </c>
      <c r="H110" s="38">
        <v>42312</v>
      </c>
      <c r="I110" s="37">
        <v>0</v>
      </c>
      <c r="J110" s="39">
        <f t="shared" si="6"/>
        <v>0</v>
      </c>
      <c r="K110" s="39" t="str">
        <f t="shared" si="7"/>
        <v>New</v>
      </c>
      <c r="L110" s="40">
        <f>DATE("20"&amp;MID(B110,8,2),VLOOKUP(MID(B110,4,3),Months!A:B,2,FALSE),LEFT(I110,2))</f>
        <v>42308</v>
      </c>
      <c r="M110" s="40">
        <f t="shared" si="8"/>
        <v>42353</v>
      </c>
      <c r="N110" s="41" t="str">
        <f t="shared" ca="1" si="9"/>
        <v>Future</v>
      </c>
      <c r="P110" s="36" t="str">
        <f t="shared" ca="1" si="5"/>
        <v>RenewalFormNoNewFuture</v>
      </c>
    </row>
    <row r="111" spans="1:16" x14ac:dyDescent="0.25">
      <c r="A111" s="28" t="s">
        <v>748</v>
      </c>
      <c r="B111" s="28" t="s">
        <v>749</v>
      </c>
      <c r="C111" s="28" t="s">
        <v>459</v>
      </c>
      <c r="D111" s="28" t="s">
        <v>77</v>
      </c>
      <c r="E111" s="37" t="s">
        <v>13</v>
      </c>
      <c r="F111" s="28" t="s">
        <v>750</v>
      </c>
      <c r="G111" s="37">
        <v>834038708</v>
      </c>
      <c r="H111" s="38">
        <v>42324</v>
      </c>
      <c r="I111" s="37">
        <v>0</v>
      </c>
      <c r="J111" s="39">
        <f t="shared" si="6"/>
        <v>0</v>
      </c>
      <c r="K111" s="39" t="str">
        <f t="shared" si="7"/>
        <v>New</v>
      </c>
      <c r="L111" s="40">
        <f>DATE("20"&amp;MID(B111,8,2),VLOOKUP(MID(B111,4,3),Months!A:B,2,FALSE),LEFT(I111,2))</f>
        <v>42308</v>
      </c>
      <c r="M111" s="40">
        <f t="shared" si="8"/>
        <v>42353</v>
      </c>
      <c r="N111" s="41" t="str">
        <f t="shared" ca="1" si="9"/>
        <v>Future</v>
      </c>
      <c r="P111" s="36" t="str">
        <f t="shared" ca="1" si="5"/>
        <v>FindAssistanceYesNewFuture</v>
      </c>
    </row>
    <row r="112" spans="1:16" x14ac:dyDescent="0.25">
      <c r="A112" s="28" t="s">
        <v>751</v>
      </c>
      <c r="B112" s="28" t="s">
        <v>752</v>
      </c>
      <c r="C112" s="28" t="s">
        <v>753</v>
      </c>
      <c r="D112" s="28" t="s">
        <v>77</v>
      </c>
      <c r="E112" s="37" t="s">
        <v>13</v>
      </c>
      <c r="F112" s="28" t="s">
        <v>754</v>
      </c>
      <c r="G112" s="37">
        <v>822360338</v>
      </c>
      <c r="H112" s="38">
        <v>42317</v>
      </c>
      <c r="I112" s="37">
        <v>0</v>
      </c>
      <c r="J112" s="39">
        <f t="shared" si="6"/>
        <v>0</v>
      </c>
      <c r="K112" s="39" t="str">
        <f t="shared" si="7"/>
        <v>New</v>
      </c>
      <c r="L112" s="40">
        <f>DATE("20"&amp;MID(B112,8,2),VLOOKUP(MID(B112,4,3),Months!A:B,2,FALSE),LEFT(I112,2))</f>
        <v>42308</v>
      </c>
      <c r="M112" s="40">
        <f t="shared" si="8"/>
        <v>42353</v>
      </c>
      <c r="N112" s="41" t="str">
        <f t="shared" ca="1" si="9"/>
        <v>Future</v>
      </c>
      <c r="P112" s="36" t="str">
        <f t="shared" ca="1" si="5"/>
        <v>FindAssistanceYesNewFuture</v>
      </c>
    </row>
    <row r="113" spans="1:16" x14ac:dyDescent="0.25">
      <c r="A113" s="28" t="s">
        <v>755</v>
      </c>
      <c r="B113" s="28" t="s">
        <v>756</v>
      </c>
      <c r="C113" s="28" t="s">
        <v>255</v>
      </c>
      <c r="D113" s="28" t="s">
        <v>77</v>
      </c>
      <c r="E113" s="37" t="s">
        <v>13</v>
      </c>
      <c r="F113" s="28" t="s">
        <v>757</v>
      </c>
      <c r="G113" s="37">
        <v>841536014</v>
      </c>
      <c r="H113" s="38">
        <v>42328</v>
      </c>
      <c r="I113" s="37">
        <v>0</v>
      </c>
      <c r="J113" s="39">
        <f t="shared" si="6"/>
        <v>0</v>
      </c>
      <c r="K113" s="39" t="str">
        <f t="shared" si="7"/>
        <v>New</v>
      </c>
      <c r="L113" s="40">
        <f>DATE("20"&amp;MID(B113,8,2),VLOOKUP(MID(B113,4,3),Months!A:B,2,FALSE),LEFT(I113,2))</f>
        <v>42308</v>
      </c>
      <c r="M113" s="40">
        <f t="shared" si="8"/>
        <v>42353</v>
      </c>
      <c r="N113" s="41" t="str">
        <f t="shared" ca="1" si="9"/>
        <v>Future</v>
      </c>
      <c r="P113" s="36" t="str">
        <f t="shared" ca="1" si="5"/>
        <v>FindAssistanceYesNewFuture</v>
      </c>
    </row>
    <row r="114" spans="1:16" x14ac:dyDescent="0.25">
      <c r="A114" s="28" t="s">
        <v>463</v>
      </c>
      <c r="B114" s="28" t="s">
        <v>461</v>
      </c>
      <c r="C114" s="28" t="s">
        <v>250</v>
      </c>
      <c r="D114" s="28" t="s">
        <v>77</v>
      </c>
      <c r="E114" s="37" t="s">
        <v>13</v>
      </c>
      <c r="F114" s="28" t="s">
        <v>462</v>
      </c>
      <c r="G114" s="37">
        <v>844245653</v>
      </c>
      <c r="H114" s="38">
        <v>42331</v>
      </c>
      <c r="I114" s="37">
        <v>0</v>
      </c>
      <c r="J114" s="39">
        <f t="shared" si="6"/>
        <v>0</v>
      </c>
      <c r="K114" s="39" t="str">
        <f t="shared" si="7"/>
        <v>New</v>
      </c>
      <c r="L114" s="40">
        <f>DATE("20"&amp;MID(B114,8,2),VLOOKUP(MID(B114,4,3),Months!A:B,2,FALSE),LEFT(I114,2))</f>
        <v>42308</v>
      </c>
      <c r="M114" s="40">
        <f t="shared" si="8"/>
        <v>42353</v>
      </c>
      <c r="N114" s="41" t="str">
        <f t="shared" ca="1" si="9"/>
        <v>Future</v>
      </c>
      <c r="P114" s="36" t="str">
        <f t="shared" ca="1" si="5"/>
        <v>FindAssistanceYesNewFuture</v>
      </c>
    </row>
    <row r="115" spans="1:16" x14ac:dyDescent="0.25">
      <c r="E115" s="37"/>
      <c r="G115" s="37"/>
      <c r="H115" s="38"/>
      <c r="I115" s="37"/>
      <c r="J115" s="39">
        <f t="shared" si="6"/>
        <v>0</v>
      </c>
      <c r="K115" s="39" t="str">
        <f t="shared" si="7"/>
        <v>New</v>
      </c>
      <c r="L115" s="40" t="e">
        <f>DATE("20"&amp;MID(B115,8,2),VLOOKUP(MID(B115,4,3),Months!A:B,2,FALSE),LEFT(I115,2))</f>
        <v>#N/A</v>
      </c>
      <c r="M115" s="40" t="e">
        <f t="shared" si="8"/>
        <v>#N/A</v>
      </c>
      <c r="N115" s="41" t="e">
        <f t="shared" ca="1" si="9"/>
        <v>#N/A</v>
      </c>
      <c r="P115" s="36" t="e">
        <f t="shared" ca="1" si="5"/>
        <v>#N/A</v>
      </c>
    </row>
    <row r="116" spans="1:16" x14ac:dyDescent="0.25">
      <c r="E116" s="37"/>
      <c r="G116" s="37"/>
      <c r="H116" s="38"/>
      <c r="I116" s="37"/>
      <c r="J116" s="39">
        <f t="shared" si="6"/>
        <v>0</v>
      </c>
      <c r="K116" s="39" t="str">
        <f t="shared" si="7"/>
        <v>New</v>
      </c>
      <c r="L116" s="40" t="e">
        <f>DATE("20"&amp;MID(B116,8,2),VLOOKUP(MID(B116,4,3),Months!A:B,2,FALSE),LEFT(I116,2))</f>
        <v>#N/A</v>
      </c>
      <c r="M116" s="40" t="e">
        <f t="shared" si="8"/>
        <v>#N/A</v>
      </c>
      <c r="N116" s="41" t="e">
        <f t="shared" ca="1" si="9"/>
        <v>#N/A</v>
      </c>
      <c r="P116" s="36" t="e">
        <f t="shared" ca="1" si="5"/>
        <v>#N/A</v>
      </c>
    </row>
    <row r="117" spans="1:16" x14ac:dyDescent="0.25">
      <c r="E117" s="37"/>
      <c r="G117" s="37"/>
      <c r="H117" s="38"/>
      <c r="I117" s="37"/>
      <c r="J117" s="39">
        <f t="shared" si="6"/>
        <v>0</v>
      </c>
      <c r="K117" s="39" t="str">
        <f t="shared" si="7"/>
        <v>New</v>
      </c>
      <c r="L117" s="40" t="e">
        <f>DATE("20"&amp;MID(B117,8,2),VLOOKUP(MID(B117,4,3),Months!A:B,2,FALSE),LEFT(I117,2))</f>
        <v>#N/A</v>
      </c>
      <c r="M117" s="40" t="e">
        <f t="shared" si="8"/>
        <v>#N/A</v>
      </c>
      <c r="N117" s="41" t="e">
        <f t="shared" ca="1" si="9"/>
        <v>#N/A</v>
      </c>
      <c r="P117" s="36" t="e">
        <f t="shared" ca="1" si="5"/>
        <v>#N/A</v>
      </c>
    </row>
    <row r="118" spans="1:16" x14ac:dyDescent="0.25">
      <c r="E118" s="37"/>
      <c r="G118" s="37"/>
      <c r="H118" s="38"/>
      <c r="I118" s="37"/>
      <c r="J118" s="39">
        <f t="shared" si="6"/>
        <v>0</v>
      </c>
      <c r="K118" s="39" t="str">
        <f t="shared" si="7"/>
        <v>New</v>
      </c>
      <c r="L118" s="40" t="e">
        <f>DATE("20"&amp;MID(B118,8,2),VLOOKUP(MID(B118,4,3),Months!A:B,2,FALSE),LEFT(I118,2))</f>
        <v>#N/A</v>
      </c>
      <c r="M118" s="40" t="e">
        <f t="shared" si="8"/>
        <v>#N/A</v>
      </c>
      <c r="N118" s="41" t="e">
        <f t="shared" ca="1" si="9"/>
        <v>#N/A</v>
      </c>
      <c r="P118" s="36" t="e">
        <f t="shared" ca="1" si="5"/>
        <v>#N/A</v>
      </c>
    </row>
    <row r="119" spans="1:16" x14ac:dyDescent="0.25">
      <c r="E119" s="37"/>
      <c r="G119" s="37"/>
      <c r="H119" s="38"/>
      <c r="I119" s="37"/>
      <c r="J119" s="39">
        <f t="shared" si="6"/>
        <v>0</v>
      </c>
      <c r="K119" s="39" t="str">
        <f t="shared" si="7"/>
        <v>New</v>
      </c>
      <c r="L119" s="40" t="e">
        <f>DATE("20"&amp;MID(B119,8,2),VLOOKUP(MID(B119,4,3),Months!A:B,2,FALSE),LEFT(I119,2))</f>
        <v>#N/A</v>
      </c>
      <c r="M119" s="40" t="e">
        <f t="shared" si="8"/>
        <v>#N/A</v>
      </c>
      <c r="N119" s="41" t="e">
        <f t="shared" ca="1" si="9"/>
        <v>#N/A</v>
      </c>
      <c r="P119" s="36" t="e">
        <f t="shared" ca="1" si="5"/>
        <v>#N/A</v>
      </c>
    </row>
    <row r="120" spans="1:16" x14ac:dyDescent="0.25">
      <c r="E120" s="37"/>
      <c r="G120" s="37"/>
      <c r="H120" s="38"/>
      <c r="I120" s="37"/>
      <c r="J120" s="39">
        <f t="shared" si="6"/>
        <v>0</v>
      </c>
      <c r="K120" s="39" t="str">
        <f t="shared" si="7"/>
        <v>New</v>
      </c>
      <c r="L120" s="40" t="e">
        <f>DATE("20"&amp;MID(B120,8,2),VLOOKUP(MID(B120,4,3),Months!A:B,2,FALSE),LEFT(I120,2))</f>
        <v>#N/A</v>
      </c>
      <c r="M120" s="40" t="e">
        <f t="shared" si="8"/>
        <v>#N/A</v>
      </c>
      <c r="N120" s="41" t="e">
        <f t="shared" ca="1" si="9"/>
        <v>#N/A</v>
      </c>
      <c r="P120" s="36" t="e">
        <f t="shared" ca="1" si="5"/>
        <v>#N/A</v>
      </c>
    </row>
    <row r="121" spans="1:16" x14ac:dyDescent="0.25">
      <c r="E121" s="37"/>
      <c r="G121" s="37"/>
      <c r="H121" s="38"/>
      <c r="I121" s="37"/>
      <c r="J121" s="39">
        <f t="shared" si="6"/>
        <v>0</v>
      </c>
      <c r="K121" s="39" t="str">
        <f t="shared" si="7"/>
        <v>New</v>
      </c>
      <c r="L121" s="40" t="e">
        <f>DATE("20"&amp;MID(B121,8,2),VLOOKUP(MID(B121,4,3),Months!A:B,2,FALSE),LEFT(I121,2))</f>
        <v>#N/A</v>
      </c>
      <c r="M121" s="40" t="e">
        <f t="shared" si="8"/>
        <v>#N/A</v>
      </c>
      <c r="N121" s="41" t="e">
        <f t="shared" ca="1" si="9"/>
        <v>#N/A</v>
      </c>
      <c r="P121" s="36" t="e">
        <f t="shared" ca="1" si="5"/>
        <v>#N/A</v>
      </c>
    </row>
    <row r="122" spans="1:16" x14ac:dyDescent="0.25">
      <c r="E122" s="37"/>
      <c r="G122" s="37"/>
      <c r="H122" s="38"/>
      <c r="I122" s="37"/>
      <c r="J122" s="39">
        <f t="shared" si="6"/>
        <v>0</v>
      </c>
      <c r="K122" s="39" t="str">
        <f t="shared" si="7"/>
        <v>New</v>
      </c>
      <c r="L122" s="40" t="e">
        <f>DATE("20"&amp;MID(B122,8,2),VLOOKUP(MID(B122,4,3),Months!A:B,2,FALSE),LEFT(I122,2))</f>
        <v>#N/A</v>
      </c>
      <c r="M122" s="40" t="e">
        <f t="shared" si="8"/>
        <v>#N/A</v>
      </c>
      <c r="N122" s="41" t="e">
        <f t="shared" ca="1" si="9"/>
        <v>#N/A</v>
      </c>
      <c r="P122" s="36" t="e">
        <f t="shared" ca="1" si="5"/>
        <v>#N/A</v>
      </c>
    </row>
    <row r="123" spans="1:16" x14ac:dyDescent="0.25">
      <c r="E123" s="37"/>
      <c r="G123" s="37"/>
      <c r="H123" s="38"/>
      <c r="I123" s="37"/>
      <c r="J123" s="39">
        <f t="shared" si="6"/>
        <v>0</v>
      </c>
      <c r="K123" s="39" t="str">
        <f t="shared" si="7"/>
        <v>New</v>
      </c>
      <c r="L123" s="40" t="e">
        <f>DATE("20"&amp;MID(B123,8,2),VLOOKUP(MID(B123,4,3),Months!A:B,2,FALSE),LEFT(I123,2))</f>
        <v>#N/A</v>
      </c>
      <c r="M123" s="40" t="e">
        <f t="shared" si="8"/>
        <v>#N/A</v>
      </c>
      <c r="N123" s="41" t="e">
        <f t="shared" ca="1" si="9"/>
        <v>#N/A</v>
      </c>
      <c r="P123" s="36" t="e">
        <f t="shared" ca="1" si="5"/>
        <v>#N/A</v>
      </c>
    </row>
    <row r="124" spans="1:16" x14ac:dyDescent="0.25">
      <c r="E124" s="37"/>
      <c r="G124" s="37"/>
      <c r="H124" s="38"/>
      <c r="I124" s="37"/>
      <c r="J124" s="39">
        <f t="shared" si="6"/>
        <v>0</v>
      </c>
      <c r="K124" s="39" t="str">
        <f t="shared" si="7"/>
        <v>New</v>
      </c>
      <c r="L124" s="40" t="e">
        <f>DATE("20"&amp;MID(B124,8,2),VLOOKUP(MID(B124,4,3),Months!A:B,2,FALSE),LEFT(I124,2))</f>
        <v>#N/A</v>
      </c>
      <c r="M124" s="40" t="e">
        <f t="shared" si="8"/>
        <v>#N/A</v>
      </c>
      <c r="N124" s="41" t="e">
        <f t="shared" ca="1" si="9"/>
        <v>#N/A</v>
      </c>
      <c r="P124" s="36" t="e">
        <f t="shared" ca="1" si="5"/>
        <v>#N/A</v>
      </c>
    </row>
    <row r="125" spans="1:16" x14ac:dyDescent="0.25">
      <c r="E125" s="37"/>
      <c r="G125" s="37"/>
      <c r="H125" s="38"/>
      <c r="I125" s="37"/>
      <c r="J125" s="39">
        <f t="shared" si="6"/>
        <v>0</v>
      </c>
      <c r="K125" s="39" t="str">
        <f t="shared" si="7"/>
        <v>New</v>
      </c>
      <c r="L125" s="40" t="e">
        <f>DATE("20"&amp;MID(B125,8,2),VLOOKUP(MID(B125,4,3),Months!A:B,2,FALSE),LEFT(I125,2))</f>
        <v>#N/A</v>
      </c>
      <c r="M125" s="40" t="e">
        <f t="shared" si="8"/>
        <v>#N/A</v>
      </c>
      <c r="N125" s="41" t="e">
        <f t="shared" ca="1" si="9"/>
        <v>#N/A</v>
      </c>
      <c r="P125" s="36" t="e">
        <f t="shared" ca="1" si="5"/>
        <v>#N/A</v>
      </c>
    </row>
    <row r="126" spans="1:16" x14ac:dyDescent="0.25">
      <c r="E126" s="37"/>
      <c r="G126" s="37"/>
      <c r="H126" s="38"/>
      <c r="I126" s="37"/>
      <c r="J126" s="39">
        <f t="shared" si="6"/>
        <v>0</v>
      </c>
      <c r="K126" s="39" t="str">
        <f t="shared" si="7"/>
        <v>New</v>
      </c>
      <c r="L126" s="40" t="e">
        <f>DATE("20"&amp;MID(B126,8,2),VLOOKUP(MID(B126,4,3),Months!A:B,2,FALSE),LEFT(I126,2))</f>
        <v>#N/A</v>
      </c>
      <c r="M126" s="40" t="e">
        <f t="shared" si="8"/>
        <v>#N/A</v>
      </c>
      <c r="N126" s="41" t="e">
        <f t="shared" ca="1" si="9"/>
        <v>#N/A</v>
      </c>
      <c r="P126" s="36" t="e">
        <f t="shared" ca="1" si="5"/>
        <v>#N/A</v>
      </c>
    </row>
    <row r="127" spans="1:16" x14ac:dyDescent="0.25">
      <c r="E127" s="37"/>
      <c r="G127" s="37"/>
      <c r="H127" s="38"/>
      <c r="I127" s="37"/>
      <c r="J127" s="39">
        <f t="shared" si="6"/>
        <v>0</v>
      </c>
      <c r="K127" s="39" t="str">
        <f t="shared" si="7"/>
        <v>New</v>
      </c>
      <c r="L127" s="40" t="e">
        <f>DATE("20"&amp;MID(B127,8,2),VLOOKUP(MID(B127,4,3),Months!A:B,2,FALSE),LEFT(I127,2))</f>
        <v>#N/A</v>
      </c>
      <c r="M127" s="40" t="e">
        <f t="shared" si="8"/>
        <v>#N/A</v>
      </c>
      <c r="N127" s="41" t="e">
        <f t="shared" ca="1" si="9"/>
        <v>#N/A</v>
      </c>
      <c r="P127" s="36" t="e">
        <f t="shared" ca="1" si="5"/>
        <v>#N/A</v>
      </c>
    </row>
    <row r="128" spans="1:16" x14ac:dyDescent="0.25">
      <c r="E128" s="37"/>
      <c r="G128" s="37"/>
      <c r="H128" s="38"/>
      <c r="I128" s="37"/>
      <c r="J128" s="39">
        <f t="shared" si="6"/>
        <v>0</v>
      </c>
      <c r="K128" s="39" t="str">
        <f t="shared" si="7"/>
        <v>New</v>
      </c>
      <c r="L128" s="40" t="e">
        <f>DATE("20"&amp;MID(B128,8,2),VLOOKUP(MID(B128,4,3),Months!A:B,2,FALSE),LEFT(I128,2))</f>
        <v>#N/A</v>
      </c>
      <c r="M128" s="40" t="e">
        <f t="shared" si="8"/>
        <v>#N/A</v>
      </c>
      <c r="N128" s="41" t="e">
        <f t="shared" ca="1" si="9"/>
        <v>#N/A</v>
      </c>
      <c r="P128" s="36" t="e">
        <f t="shared" ca="1" si="5"/>
        <v>#N/A</v>
      </c>
    </row>
    <row r="129" spans="5:16" x14ac:dyDescent="0.25">
      <c r="E129" s="37"/>
      <c r="G129" s="37"/>
      <c r="H129" s="38"/>
      <c r="I129" s="37"/>
      <c r="J129" s="39">
        <f t="shared" si="6"/>
        <v>0</v>
      </c>
      <c r="K129" s="39" t="str">
        <f t="shared" si="7"/>
        <v>New</v>
      </c>
      <c r="L129" s="40" t="e">
        <f>DATE("20"&amp;MID(B129,8,2),VLOOKUP(MID(B129,4,3),Months!A:B,2,FALSE),LEFT(I129,2))</f>
        <v>#N/A</v>
      </c>
      <c r="M129" s="40" t="e">
        <f t="shared" si="8"/>
        <v>#N/A</v>
      </c>
      <c r="N129" s="41" t="e">
        <f t="shared" ca="1" si="9"/>
        <v>#N/A</v>
      </c>
      <c r="P129" s="36" t="e">
        <f t="shared" ref="P129:P192" ca="1" si="10">D129&amp;E129&amp;K129&amp;N129</f>
        <v>#N/A</v>
      </c>
    </row>
    <row r="130" spans="5:16" x14ac:dyDescent="0.25">
      <c r="E130" s="37"/>
      <c r="G130" s="37"/>
      <c r="H130" s="38"/>
      <c r="I130" s="37"/>
      <c r="J130" s="39">
        <f t="shared" ref="J130:J193" si="11">VALUE(I130)</f>
        <v>0</v>
      </c>
      <c r="K130" s="39" t="str">
        <f t="shared" ref="K130:K193" si="12">IF(J130=0,"New","Old")</f>
        <v>New</v>
      </c>
      <c r="L130" s="40" t="e">
        <f>DATE("20"&amp;MID(B130,8,2),VLOOKUP(MID(B130,4,3),Months!A:B,2,FALSE),LEFT(I130,2))</f>
        <v>#N/A</v>
      </c>
      <c r="M130" s="40" t="e">
        <f t="shared" ref="M130:M193" si="13">L130+45</f>
        <v>#N/A</v>
      </c>
      <c r="N130" s="41" t="e">
        <f t="shared" ref="N130:N193" ca="1" si="14">IF(NOW()&gt;M130,"Overdue",IF(M130-NOW()&lt;$O$1,"Approaching","Future"))</f>
        <v>#N/A</v>
      </c>
      <c r="P130" s="36" t="e">
        <f t="shared" ca="1" si="10"/>
        <v>#N/A</v>
      </c>
    </row>
    <row r="131" spans="5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5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5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5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5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5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5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5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5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5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5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5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5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5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8.8495575221238937E-3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2.6548672566371681E-2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1.7699115044247787E-2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5.3097345132743362E-2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6.1946902654867256E-2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5.3097345132743362E-2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3.5398230088495575E-2</v>
      </c>
    </row>
    <row r="9" spans="1:5" x14ac:dyDescent="0.25">
      <c r="A9" s="8">
        <v>3</v>
      </c>
      <c r="B9" s="8">
        <f>COUNTIF('Stuck App in Admin Queue'!I:I,'Times Pushed'!A9)</f>
        <v>6</v>
      </c>
      <c r="C9" s="8">
        <f t="array" ref="C9">SUM(IF('Stuck App in Admin Queue'!$E:$E='Times Pushed'!C$1,IF('Stuck App in Admin Queue'!$I:$I='Times Pushed'!$A9,1,0)))</f>
        <v>0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5.3097345132743362E-2</v>
      </c>
    </row>
    <row r="10" spans="1:5" x14ac:dyDescent="0.25">
      <c r="A10" s="8">
        <v>2</v>
      </c>
      <c r="B10" s="8">
        <f>COUNTIF('Stuck App in Admin Queue'!I:I,'Times Pushed'!A10)</f>
        <v>13</v>
      </c>
      <c r="C10" s="8">
        <f t="array" ref="C10">SUM(IF('Stuck App in Admin Queue'!$E:$E='Times Pushed'!C$1,IF('Stuck App in Admin Queue'!$I:$I='Times Pushed'!$A10,1,0)))</f>
        <v>5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0.11504424778761062</v>
      </c>
    </row>
    <row r="11" spans="1:5" x14ac:dyDescent="0.25">
      <c r="A11" s="8">
        <v>1</v>
      </c>
      <c r="B11" s="8">
        <f>COUNTIF('Stuck App in Admin Queue'!I:I,'Times Pushed'!A11)</f>
        <v>23</v>
      </c>
      <c r="C11" s="8">
        <f t="array" ref="C11">SUM(IF('Stuck App in Admin Queue'!$E:$E='Times Pushed'!C$1,IF('Stuck App in Admin Queue'!$I:$I='Times Pushed'!$A11,1,0)))</f>
        <v>20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0.20353982300884957</v>
      </c>
    </row>
    <row r="12" spans="1:5" x14ac:dyDescent="0.25">
      <c r="A12" s="8">
        <v>0</v>
      </c>
      <c r="B12" s="8">
        <f>COUNTIF('Stuck App in Admin Queue'!I:I,'Times Pushed'!A12)</f>
        <v>42</v>
      </c>
      <c r="C12" s="8">
        <f t="array" ref="C12">SUM(IF('Stuck App in Admin Queue'!$E:$E='Times Pushed'!C$1,IF('Stuck App in Admin Queue'!$I:$I='Times Pushed'!$A12,1,0)))</f>
        <v>24</v>
      </c>
      <c r="D12" s="8">
        <f t="array" ref="D12">SUM(IF('Stuck App in Admin Queue'!$E:$E='Times Pushed'!D$1,IF('Stuck App in Admin Queue'!$I:$I='Times Pushed'!$A12,1,0)))</f>
        <v>18</v>
      </c>
      <c r="E12" s="9">
        <f t="shared" si="0"/>
        <v>0.37168141592920356</v>
      </c>
    </row>
    <row r="13" spans="1:5" x14ac:dyDescent="0.25">
      <c r="A13"/>
      <c r="B13" s="6">
        <f>SUM(B2:B12)</f>
        <v>113</v>
      </c>
      <c r="C13" s="6">
        <f>SUM(C2:C12)</f>
        <v>51</v>
      </c>
      <c r="D13" s="6">
        <f>SUM(D2:D12)</f>
        <v>62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109</v>
      </c>
      <c r="F1" s="13"/>
      <c r="I1" s="13">
        <v>488</v>
      </c>
      <c r="N1" s="13">
        <f>C1-I1</f>
        <v>-379</v>
      </c>
      <c r="O1" s="23">
        <f>N1/I1</f>
        <v>-0.77663934426229508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27</v>
      </c>
      <c r="D4" s="15">
        <f ca="1">COUNTIF('Stuck App in Admin Queue'!$P:$P,"FindAssistance"&amp;$B4&amp;$B$3&amp;'Medicaid Summary'!D$3)</f>
        <v>0</v>
      </c>
      <c r="E4" s="15">
        <f ca="1">COUNTIF('Stuck App in Admin Queue'!$P:$P,"FindAssistance"&amp;$B4&amp;$B$3&amp;'Medicaid Summary'!E$3)</f>
        <v>0</v>
      </c>
      <c r="F4" s="19">
        <f ca="1">SUM(C4:E4)</f>
        <v>27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-13</v>
      </c>
      <c r="O4" s="15">
        <f t="shared" ca="1" si="0"/>
        <v>-27</v>
      </c>
      <c r="P4" s="15">
        <f t="shared" ca="1" si="0"/>
        <v>-7</v>
      </c>
      <c r="Q4" s="19">
        <f ca="1">SUM(N4:P4)</f>
        <v>-47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69</v>
      </c>
      <c r="D6" s="13">
        <f ca="1">SUM(D4:D5)</f>
        <v>0</v>
      </c>
      <c r="E6" s="13">
        <f ca="1">SUM(E4:E5)</f>
        <v>0</v>
      </c>
      <c r="F6" s="13">
        <f ca="1">SUM(F4:F5)</f>
        <v>69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-94</v>
      </c>
      <c r="O6" s="13">
        <f ca="1">SUM(O4:O5)</f>
        <v>-63</v>
      </c>
      <c r="P6" s="13">
        <f ca="1">SUM(P4:P5)</f>
        <v>-10</v>
      </c>
      <c r="Q6" s="13">
        <f ca="1">SUM(Q4:Q5)</f>
        <v>-167</v>
      </c>
    </row>
    <row r="7" spans="1:17" x14ac:dyDescent="0.25">
      <c r="N7" s="23">
        <f ca="1">N6/I6</f>
        <v>-0.57668711656441718</v>
      </c>
      <c r="O7" s="23">
        <f ca="1">O6/J6</f>
        <v>-1</v>
      </c>
      <c r="P7" s="23">
        <f ca="1">P6/K6</f>
        <v>-1</v>
      </c>
      <c r="Q7" s="23">
        <f ca="1">Q6/L6</f>
        <v>-0.7076271186440678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19</v>
      </c>
      <c r="D11" s="15">
        <f ca="1">COUNTIF('Stuck App in Admin Queue'!$P:$P,"FindAssistance"&amp;$B11&amp;$B$10&amp;'Medicaid Summary'!D$3)</f>
        <v>0</v>
      </c>
      <c r="E11" s="15">
        <f ca="1">COUNTIF('Stuck App in Admin Queue'!$P:$P,"FindAssistance"&amp;$B11&amp;$B$10&amp;'Medicaid Summary'!E$3)</f>
        <v>5</v>
      </c>
      <c r="F11" s="19">
        <f ca="1">SUM(C11:E11)</f>
        <v>24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-2</v>
      </c>
      <c r="O11" s="15">
        <f t="shared" ca="1" si="1"/>
        <v>-109</v>
      </c>
      <c r="P11" s="15">
        <f t="shared" ca="1" si="1"/>
        <v>3</v>
      </c>
      <c r="Q11" s="19">
        <f ca="1">SUM(N11:P11)</f>
        <v>-108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16</v>
      </c>
      <c r="D12" s="15">
        <f ca="1">COUNTIF('Stuck App in Admin Queue'!$P:$P,"FindAssistance"&amp;$B12&amp;$B$10&amp;'Medicaid Summary'!D$3)</f>
        <v>0</v>
      </c>
      <c r="E12" s="15">
        <f ca="1">COUNTIF('Stuck App in Admin Queue'!$P:$P,"FindAssistance"&amp;$B12&amp;$B$10&amp;'Medicaid Summary'!E$3)</f>
        <v>0</v>
      </c>
      <c r="F12" s="19">
        <f ca="1">SUM(C12:E12)</f>
        <v>16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-12</v>
      </c>
      <c r="O12" s="15">
        <f t="shared" ca="1" si="1"/>
        <v>-92</v>
      </c>
      <c r="P12" s="15">
        <f t="shared" ca="1" si="1"/>
        <v>0</v>
      </c>
      <c r="Q12" s="19">
        <f ca="1">SUM(N12:P12)</f>
        <v>-104</v>
      </c>
    </row>
    <row r="13" spans="1:17" x14ac:dyDescent="0.25">
      <c r="B13" s="20"/>
      <c r="C13" s="21">
        <f ca="1">SUM(C11:C12)</f>
        <v>35</v>
      </c>
      <c r="D13" s="21">
        <f ca="1">SUM(D11:D12)</f>
        <v>0</v>
      </c>
      <c r="E13" s="13">
        <f ca="1">SUM(E11:E12)</f>
        <v>5</v>
      </c>
      <c r="F13" s="13">
        <f ca="1">SUM(F11:F12)</f>
        <v>40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-14</v>
      </c>
      <c r="O13" s="13">
        <f ca="1">SUM(O11:O12)</f>
        <v>-201</v>
      </c>
      <c r="P13" s="13">
        <f ca="1">SUM(P11:P12)</f>
        <v>3</v>
      </c>
      <c r="Q13" s="13">
        <f ca="1">SUM(Q11:Q12)</f>
        <v>-212</v>
      </c>
    </row>
    <row r="14" spans="1:17" x14ac:dyDescent="0.25">
      <c r="N14" s="23">
        <f ca="1">N13/I13</f>
        <v>-0.2857142857142857</v>
      </c>
      <c r="O14" s="23">
        <f ca="1">O13/J13</f>
        <v>-1</v>
      </c>
      <c r="P14" s="23">
        <f ca="1">P13/K13</f>
        <v>1.5</v>
      </c>
      <c r="Q14" s="23">
        <f ca="1">Q13/L13</f>
        <v>-0.84126984126984128</v>
      </c>
    </row>
    <row r="15" spans="1:17" x14ac:dyDescent="0.25">
      <c r="A15" s="22" t="s">
        <v>62</v>
      </c>
      <c r="C15" s="13">
        <f ca="1">C6+C13</f>
        <v>104</v>
      </c>
      <c r="D15" s="13">
        <f ca="1">D6+D13</f>
        <v>0</v>
      </c>
      <c r="E15" s="13">
        <f ca="1">E6+E13</f>
        <v>5</v>
      </c>
      <c r="F15" s="13">
        <f ca="1">F6+F13</f>
        <v>109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-108</v>
      </c>
      <c r="O15" s="13">
        <f ca="1">O6+O13</f>
        <v>-264</v>
      </c>
      <c r="P15" s="13">
        <f ca="1">P6+P13</f>
        <v>-7</v>
      </c>
      <c r="Q15" s="13">
        <f ca="1">Q6+Q13</f>
        <v>-379</v>
      </c>
    </row>
    <row r="16" spans="1:17" x14ac:dyDescent="0.25">
      <c r="N16" s="23">
        <f ca="1">N15/I15</f>
        <v>-0.50943396226415094</v>
      </c>
      <c r="O16" s="23">
        <f ca="1">O15/J15</f>
        <v>-1</v>
      </c>
      <c r="P16" s="23">
        <f ca="1">P15/K15</f>
        <v>-0.58333333333333337</v>
      </c>
      <c r="Q16" s="23">
        <f ca="1">Q15/L15</f>
        <v>-0.77663934426229508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1</v>
      </c>
    </row>
    <row r="4" spans="3:4" x14ac:dyDescent="0.25">
      <c r="C4" s="24" t="s">
        <v>383</v>
      </c>
      <c r="D4" s="24">
        <f>COUNTA('In Edit IC'!A2:A997)</f>
        <v>11</v>
      </c>
    </row>
    <row r="5" spans="3:4" x14ac:dyDescent="0.25">
      <c r="C5" s="24" t="s">
        <v>73</v>
      </c>
      <c r="D5" s="24">
        <f>COUNTA('Successful PDC 1stAttempt'!A2:A5000)</f>
        <v>199</v>
      </c>
    </row>
    <row r="6" spans="3:4" x14ac:dyDescent="0.25">
      <c r="C6" s="24" t="s">
        <v>74</v>
      </c>
      <c r="D6" s="24">
        <f>COUNTA('Stuck App in Admin Queue'!A2:A1002)</f>
        <v>113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2015-11-24T15:57:47Z</dcterms:modified>
</cp:coreProperties>
</file>