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<sst xmlns="http://schemas.openxmlformats.org/spreadsheetml/2006/main" count="1791" uniqueCount="760">
  <si>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</si>
  <si>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</si>
  <si>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</si>
  <si>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</si>
  <si>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</si>
  <si>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</si>
  <si>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</si>
  <si>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</si>
  <si>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</si>
  <si>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</si>
  <si>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</si>
  <si>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</si>
  <si>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</si>
  <si>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</si>
  <si>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</si>
  <si>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</si>
  <si>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</si>
  <si>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</si>
  <si>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</si>
  <si>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</si>
  <si>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</si>
  <si>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</si>
  <si>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</si>
  <si>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</si>
  <si>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</si>
  <si>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</si>
  <si>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</si>
  <si>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</si>
  <si>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</si>
  <si>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</si>
  <si>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</si>
  <si>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</si>
  <si>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</si>
  <si>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</si>
  <si>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</si>
  <si>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</si>
  <si>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</si>
  <si>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</si>
  <si>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</si>
  <si>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</si>
  <si>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</si>
  <si>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</si>
  <si>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</si>
  <si>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</si>
  <si>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</si>
  <si>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</si>
  <si>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</si>
  <si>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</si>
  <si>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</si>
  <si>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</si>
  <si>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</si>
  <si>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</si>
  <si>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</si>
  <si>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</si>
  <si>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</si>
  <si>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</si>
  <si>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</si>
  <si>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</si>
  <si>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</si>
  <si>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</si>
  <si>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</si>
  <si>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</si>
  <si>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</si>
  <si>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</si>
  <si>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</si>
  <si>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</si>
  <si>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</si>
  <si>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</si>
  <si>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</si>
  <si>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</si>
  <si>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</si>
  <si>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</si>
  <si>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</si>
  <si>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</si>
  <si>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</si>
  <si>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</si>
  <si>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</si>
  <si>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</si>
  <si>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</si>
  <si>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</si>
  <si>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</si>
  <si>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</si>
  <si>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</si>
  <si>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</si>
  <si>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</si>
  <si>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</si>
  <si>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</si>
  <si>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</si>
  <si>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</si>
  <si>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</si>
  <si>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</si>
  <si>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</si>
  <si>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</si>
  <si>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</si>
  <si>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</si>
  <si>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</si>
  <si>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</si>
  <si>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</si>
  <si>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</si>
  <si>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</si>
  <si>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</si>
  <si>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</si>
  <si>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</si>
  <si>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</si>
  <si>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</si>
  <si>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</si>
  <si>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</si>
  <si>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</si>
  <si>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</si>
  <si>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</si>
  <si>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</si>
  <si>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</si>
  <si>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</si>
  <si>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</si>
  <si>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</si>
  <si>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</si>
  <si>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</si>
  <si>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</si>
  <si>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</si>
  <si>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</si>
  <si>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</si>
  <si>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</si>
  <si>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</si>
  <si>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</si>
  <si>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</si>
  <si>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</si>
  <si>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</si>
  <si>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</si>
  <si>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</si>
  <si>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</si>
  <si>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</si>
  <si>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</si>
  <si>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</si>
  <si>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</si>
  <si>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</si>
  <si>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</si>
  <si>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</si>
  <si>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</si>
  <si>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</si>
  <si>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</si>
  <si>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</si>
  <si>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</si>
  <si>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</si>
  <si>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</si>
  <si>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</si>
  <si>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</si>
  <si>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</si>
  <si>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</si>
  <si>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</si>
  <si>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</si>
  <si>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</si>
  <si>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</si>
  <si>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</si>
  <si>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</si>
  <si>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</si>
  <si>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</si>
  <si>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</si>
  <si>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</si>
  <si>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</si>
  <si>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</si>
  <si>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</si>
  <si>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</si>
  <si>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</si>
  <si>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</si>
  <si>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</si>
  <si>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</si>
  <si>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</si>
  <si>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</si>
  <si>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</si>
  <si>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</si>
  <si>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</si>
  <si>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</si>
  <si>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</si>
  <si>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</si>
  <si>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</si>
  <si>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</si>
  <si>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</si>
  <si>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</si>
  <si>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</si>
  <si>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</si>
  <si>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</si>
  <si>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</si>
  <si>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</si>
  <si>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</si>
  <si>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</si>
  <si>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</si>
  <si>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</si>
  <si>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</si>
  <si>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</si>
  <si>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</si>
  <si>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</si>
  <si>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</si>
  <si>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</si>
  <si>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</si>
  <si>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</si>
  <si>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</si>
  <si>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</si>
  <si>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</si>
  <si>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</si>
  <si>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</si>
  <si>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</si>
  <si>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</si>
  <si>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</si>
  <si>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</si>
  <si>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</si>
  <si>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</si>
  <si>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</si>
  <si>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</si>
  <si>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</si>
  <si>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</si>
  <si>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</si>
  <si>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</si>
  <si>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</si>
  <si>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</si>
  <si>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</si>
  <si>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</si>
  <si>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</si>
  <si>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</si>
  <si>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</si>
  <si>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</si>
  <si>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</si>
  <si>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</si>
  <si>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</si>
  <si>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</si>
  <si>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</si>
  <si>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</si>
  <si>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</si>
  <si>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</si>
  <si>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</si>
  <si>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</si>
  <si>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</si>
  <si>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</si>
  <si>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</si>
  <si>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</si>
  <si>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</si>
  <si>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</si>
  <si>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</si>
  <si>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</si>
  <si>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</si>
  <si>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</si>
  <si>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</si>
  <si>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</si>
  <si>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</si>
  <si>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</si>
  <si>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</si>
  <si>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</si>
  <si>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</si>
  <si>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</si>
  <si>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</si>
  <si>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</si>
  <si>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</si>
  <si>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</si>
  <si>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</si>
  <si>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</si>
  <si>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</si>
  <si>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</si>
  <si>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</si>
  <si>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</si>
  <si>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</si>
  <si>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</si>
  <si>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</si>
  <si>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</si>
  <si>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</si>
  <si>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</si>
  <si>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</si>
  <si>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</si>
  <si>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</si>
  <si>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</si>
  <si>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</si>
  <si>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</si>
  <si>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</si>
  <si>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</si>
  <si>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</si>
  <si>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</si>
  <si>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</si>
  <si>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</si>
  <si>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</si>
  <si>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</si>
  <si>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</si>
  <si>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</si>
  <si>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</si>
  <si>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</si>
  <si>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</si>
  <si>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</si>
  <si>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</si>
  <si>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</si>
  <si>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</si>
  <si>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</si>
  <si>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</si>
  <si>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</si>
  <si>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</si>
  <si>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</si>
  <si>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</si>
  <si>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</si>
  <si>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</si>
  <si>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</si>
  <si>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</si>
  <si>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</si>
  <si>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</si>
  <si>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</si>
  <si>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</si>
  <si>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</si>
  <si>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</si>
  <si>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</si>
  <si>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</si>
  <si>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</si>
  <si>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</si>
  <si>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</si>
  <si>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</si>
  <si>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</si>
  <si>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</si>
  <si>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</si>
  <si>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</si>
  <si>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</si>
  <si>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</si>
  <si>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</si>
  <si>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</si>
  <si>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</si>
  <si>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</si>
  <si>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</si>
  <si>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</si>
  <si>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</si>
  <si>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</si>
  <si>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</si>
  <si>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</si>
  <si>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</si>
  <si>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</si>
  <si>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</si>
  <si>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</si>
  <si>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</si>
  <si>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</si>
  <si>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</si>
  <si>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</si>
  <si>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</si>
  <si>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</si>
  <si>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</si>
  <si>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</si>
  <si>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</si>
  <si>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</si>
  <si>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</si>
  <si>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</si>
  <si>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</si>
  <si>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</si>
  <si>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</si>
  <si>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</si>
  <si>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</si>
  <si>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</si>
  <si>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</si>
  <si>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</si>
  <si>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</si>
  <si>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</si>
  <si>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</si>
  <si>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</si>
  <si>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</si>
  <si>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</si>
  <si>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</si>
  <si>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</si>
  <si>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</si>
  <si>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</si>
  <si>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</si>
  <si>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</si>
  <si>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</si>
  <si>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</si>
  <si>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</si>
  <si>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</si>
  <si>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</si>
  <si>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</si>
  <si>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</si>
  <si>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</si>
  <si>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</si>
  <si>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</si>
  <si>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</si>
  <si>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</si>
  <si>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</si>
  <si>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</si>
  <si>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</si>
  <si>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</si>
  <si>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</si>
  <si>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</si>
  <si>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</si>
  <si>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</si>
  <si>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</si>
  <si>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</si>
  <si>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</si>
  <si>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</si>
  <si>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</si>
  <si>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</si>
  <si>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</si>
  <si>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</si>
  <si>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</si>
  <si>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</si>
  <si>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nicole.davis</t>
  </si>
  <si>
    <t>194372</t>
  </si>
  <si>
    <t>08-JAN-15</t>
  </si>
  <si>
    <t>NCORTIZ09</t>
  </si>
  <si>
    <t>153579526469713920</t>
  </si>
  <si>
    <t>15-OCT-15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</si>
  <si>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</si>
  <si>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</si>
  <si>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</si>
  <si>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</si>
  <si>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</si>
  <si>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</si>
  <si>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</si>
  <si>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</si>
  <si>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</si>
  <si>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</si>
  <si>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</si>
  <si>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</si>
  <si>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</si>
  <si>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</si>
  <si>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</si>
  <si>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</si>
  <si>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</si>
  <si>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</si>
  <si>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</si>
  <si>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</si>
  <si>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</si>
  <si>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</si>
  <si>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</si>
  <si>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</si>
  <si>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</si>
  <si>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198692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</si>
  <si>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</si>
  <si>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</si>
  <si>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</si>
  <si>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</si>
  <si>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</si>
  <si>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</si>
  <si>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</si>
  <si>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</si>
  <si>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</si>
  <si>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</si>
  <si>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</si>
  <si>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</si>
  <si>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</si>
  <si>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</si>
  <si>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</si>
  <si>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</si>
  <si>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</si>
  <si>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</si>
  <si>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</si>
  <si>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</si>
  <si>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kthorn0208</t>
  </si>
  <si>
    <t>201219</t>
  </si>
  <si>
    <t>ULASNO01_CSR</t>
  </si>
  <si>
    <t>TAMPAT01_CSR</t>
  </si>
  <si>
    <t>sherry_buck1</t>
  </si>
  <si>
    <t>195798</t>
  </si>
  <si>
    <t>5363571806538039296</t>
  </si>
  <si>
    <t>27-OCT-15</t>
  </si>
  <si>
    <t>198929</t>
  </si>
  <si>
    <t>-6971650133876277248</t>
  </si>
  <si>
    <t>199761</t>
  </si>
  <si>
    <t>199944</t>
  </si>
  <si>
    <t>29-OCT-15</t>
  </si>
  <si>
    <t>-9032880393212133376</t>
  </si>
  <si>
    <t>02-NOV-15</t>
  </si>
  <si>
    <t>skyy@fightlady.org</t>
  </si>
  <si>
    <t>-5714972115002720256</t>
  </si>
  <si>
    <t>201266</t>
  </si>
  <si>
    <t>deboraha.white</t>
  </si>
  <si>
    <t>DESGAB_CSR</t>
  </si>
  <si>
    <t>ataklti.gebremedhin</t>
  </si>
  <si>
    <t>SIAYOU01_CSR</t>
  </si>
  <si>
    <t>20-NOV-15</t>
  </si>
  <si>
    <t>-2009429638031343616</t>
  </si>
  <si>
    <t>205391</t>
  </si>
  <si>
    <t>20-NOV-2015:18:42:10</t>
  </si>
  <si>
    <t>reginald.harrison</t>
  </si>
  <si>
    <t>205091</t>
  </si>
  <si>
    <t>ana.alvarez8@gmail.com</t>
  </si>
  <si>
    <t>205348</t>
  </si>
  <si>
    <t>205100</t>
  </si>
  <si>
    <t>205357</t>
  </si>
  <si>
    <t>oosborne08</t>
  </si>
  <si>
    <t>204327</t>
  </si>
  <si>
    <t>204630</t>
  </si>
  <si>
    <t>205146</t>
  </si>
  <si>
    <t>joseph.andargie</t>
  </si>
  <si>
    <t>205145</t>
  </si>
  <si>
    <t>e-huiwoo</t>
  </si>
  <si>
    <t>205181</t>
  </si>
  <si>
    <t>21-NOV-15</t>
  </si>
  <si>
    <t>dmtovar1</t>
  </si>
  <si>
    <t>205393</t>
  </si>
  <si>
    <t>efarnell</t>
  </si>
  <si>
    <t>205188</t>
  </si>
  <si>
    <t>tylerflorenart@gmail.com</t>
  </si>
  <si>
    <t>205415</t>
  </si>
  <si>
    <t>22-NOV-15</t>
  </si>
  <si>
    <t>205313</t>
  </si>
  <si>
    <t>205060</t>
  </si>
  <si>
    <t>keiomi.berry</t>
  </si>
  <si>
    <t>205314</t>
  </si>
  <si>
    <t>diane.morris</t>
  </si>
  <si>
    <t>205061</t>
  </si>
  <si>
    <t>205315</t>
  </si>
  <si>
    <t>brandi.hill</t>
  </si>
  <si>
    <t>205062</t>
  </si>
  <si>
    <t>Charles.Smith4</t>
  </si>
  <si>
    <t>205319</t>
  </si>
  <si>
    <t>timabrom</t>
  </si>
  <si>
    <t>205317</t>
  </si>
  <si>
    <t>205063</t>
  </si>
  <si>
    <t>awinger11</t>
  </si>
  <si>
    <t>205065</t>
  </si>
  <si>
    <t>205066</t>
  </si>
  <si>
    <t>205068</t>
  </si>
  <si>
    <t>205321</t>
  </si>
  <si>
    <t>205322</t>
  </si>
  <si>
    <t>205320</t>
  </si>
  <si>
    <t>205067</t>
  </si>
  <si>
    <t>kim.alexander</t>
  </si>
  <si>
    <t>205069</t>
  </si>
  <si>
    <t>205070</t>
  </si>
  <si>
    <t>205324</t>
  </si>
  <si>
    <t>205326</t>
  </si>
  <si>
    <t>gregoryh.robinson</t>
  </si>
  <si>
    <t>205328</t>
  </si>
  <si>
    <t>kl4hunter</t>
  </si>
  <si>
    <t>205072</t>
  </si>
  <si>
    <t>205329</t>
  </si>
  <si>
    <t>205071</t>
  </si>
  <si>
    <t>205323</t>
  </si>
  <si>
    <t>205327</t>
  </si>
  <si>
    <t>205075</t>
  </si>
  <si>
    <t>205332</t>
  </si>
  <si>
    <t>shadaybest@gmail.com</t>
  </si>
  <si>
    <t>205330</t>
  </si>
  <si>
    <t>205331</t>
  </si>
  <si>
    <t>205078</t>
  </si>
  <si>
    <t>205336</t>
  </si>
  <si>
    <t>sweethoneyberries@gmail.com</t>
  </si>
  <si>
    <t>205339</t>
  </si>
  <si>
    <t>chiffon.curtis@gmail.com</t>
  </si>
  <si>
    <t>205085</t>
  </si>
  <si>
    <t>RACMCG01_CSR</t>
  </si>
  <si>
    <t>205080</t>
  </si>
  <si>
    <t>205340</t>
  </si>
  <si>
    <t>lisa.weathersby-bell</t>
  </si>
  <si>
    <t>205083</t>
  </si>
  <si>
    <t>205337</t>
  </si>
  <si>
    <t>205087</t>
  </si>
  <si>
    <t>205341</t>
  </si>
  <si>
    <t>205082</t>
  </si>
  <si>
    <t>205088</t>
  </si>
  <si>
    <t>205086</t>
  </si>
  <si>
    <t>205084</t>
  </si>
  <si>
    <t>205089</t>
  </si>
  <si>
    <t>205334</t>
  </si>
  <si>
    <t>nydia.lucumi</t>
  </si>
  <si>
    <t>205345</t>
  </si>
  <si>
    <t>205090</t>
  </si>
  <si>
    <t>205346</t>
  </si>
  <si>
    <t>tink.msbell@gmail.com</t>
  </si>
  <si>
    <t>205333</t>
  </si>
  <si>
    <t>205343</t>
  </si>
  <si>
    <t>205344</t>
  </si>
  <si>
    <t>205092</t>
  </si>
  <si>
    <t>205096</t>
  </si>
  <si>
    <t>MARLAW01_CSR</t>
  </si>
  <si>
    <t>205347</t>
  </si>
  <si>
    <t>205093</t>
  </si>
  <si>
    <t>205097</t>
  </si>
  <si>
    <t>205094</t>
  </si>
  <si>
    <t>205351</t>
  </si>
  <si>
    <t>jwigz89@gmail.com</t>
  </si>
  <si>
    <t>205098</t>
  </si>
  <si>
    <t>205349</t>
  </si>
  <si>
    <t>205350</t>
  </si>
  <si>
    <t>205352</t>
  </si>
  <si>
    <t>205356</t>
  </si>
  <si>
    <t>rruffin383@gmail.com</t>
  </si>
  <si>
    <t>205101</t>
  </si>
  <si>
    <t>Haider.hakky</t>
  </si>
  <si>
    <t>205355</t>
  </si>
  <si>
    <t>205360</t>
  </si>
  <si>
    <t>dsumney23@yahoo.com</t>
  </si>
  <si>
    <t>205104</t>
  </si>
  <si>
    <t>jamie.turley@yahoo.com</t>
  </si>
  <si>
    <t>205359</t>
  </si>
  <si>
    <t>205362</t>
  </si>
  <si>
    <t>snsntn11@gmail.com</t>
  </si>
  <si>
    <t>205106</t>
  </si>
  <si>
    <t>lawyou01_CSR</t>
  </si>
  <si>
    <t>205361</t>
  </si>
  <si>
    <t>dominique.hill</t>
  </si>
  <si>
    <t>205105</t>
  </si>
  <si>
    <t>205107</t>
  </si>
  <si>
    <t>205108</t>
  </si>
  <si>
    <t>dana.wilds0919@gmail.com</t>
  </si>
  <si>
    <t>205363</t>
  </si>
  <si>
    <t>205366</t>
  </si>
  <si>
    <t>205364</t>
  </si>
  <si>
    <t>205367</t>
  </si>
  <si>
    <t>205110</t>
  </si>
  <si>
    <t>205112</t>
  </si>
  <si>
    <t>205115</t>
  </si>
  <si>
    <t>205118</t>
  </si>
  <si>
    <t>205114</t>
  </si>
  <si>
    <t>205369</t>
  </si>
  <si>
    <t>205123</t>
  </si>
  <si>
    <t>205121</t>
  </si>
  <si>
    <t>205120</t>
  </si>
  <si>
    <t>205127</t>
  </si>
  <si>
    <t>205131</t>
  </si>
  <si>
    <t>ROLCOL01_CSR</t>
  </si>
  <si>
    <t>205129</t>
  </si>
  <si>
    <t>205133</t>
  </si>
  <si>
    <t>205371</t>
  </si>
  <si>
    <t>mulunesh.woldemariam</t>
  </si>
  <si>
    <t>205130</t>
  </si>
  <si>
    <t>205136</t>
  </si>
  <si>
    <t>hieutran_vpa@yahoo.com</t>
  </si>
  <si>
    <t>205135</t>
  </si>
  <si>
    <t>205373</t>
  </si>
  <si>
    <t>tevellavery@gmail.com</t>
  </si>
  <si>
    <t>205132</t>
  </si>
  <si>
    <t>205138</t>
  </si>
  <si>
    <t>mtrejure@gmail.com</t>
  </si>
  <si>
    <t>205139</t>
  </si>
  <si>
    <t>205134</t>
  </si>
  <si>
    <t>205143</t>
  </si>
  <si>
    <t>b.niccole@yahoo.com</t>
  </si>
  <si>
    <t>205374</t>
  </si>
  <si>
    <t>205142</t>
  </si>
  <si>
    <t>205144</t>
  </si>
  <si>
    <t>205140</t>
  </si>
  <si>
    <t>205141</t>
  </si>
  <si>
    <t>205147</t>
  </si>
  <si>
    <t>205151</t>
  </si>
  <si>
    <t>Hillcurtis1</t>
  </si>
  <si>
    <t>205148</t>
  </si>
  <si>
    <t>205370</t>
  </si>
  <si>
    <t>205375</t>
  </si>
  <si>
    <t>205152</t>
  </si>
  <si>
    <t>205150</t>
  </si>
  <si>
    <t>205149</t>
  </si>
  <si>
    <t>205377</t>
  </si>
  <si>
    <t>205155</t>
  </si>
  <si>
    <t>205153</t>
  </si>
  <si>
    <t>205154</t>
  </si>
  <si>
    <t>causandra.fludd</t>
  </si>
  <si>
    <t>205156</t>
  </si>
  <si>
    <t>205380</t>
  </si>
  <si>
    <t>jorgeeldanielsg@hotmail.com</t>
  </si>
  <si>
    <t>205157</t>
  </si>
  <si>
    <t>205379</t>
  </si>
  <si>
    <t>205161</t>
  </si>
  <si>
    <t>roelruiz1986@gmail.com</t>
  </si>
  <si>
    <t>205158</t>
  </si>
  <si>
    <t>205381</t>
  </si>
  <si>
    <t>205159</t>
  </si>
  <si>
    <t>205382</t>
  </si>
  <si>
    <t>205163</t>
  </si>
  <si>
    <t>205383</t>
  </si>
  <si>
    <t>205164</t>
  </si>
  <si>
    <t>205384</t>
  </si>
  <si>
    <t>205165</t>
  </si>
  <si>
    <t>205386</t>
  </si>
  <si>
    <t>205387</t>
  </si>
  <si>
    <t>205388</t>
  </si>
  <si>
    <t>barksdalesr@gmail.com</t>
  </si>
  <si>
    <t>205166</t>
  </si>
  <si>
    <t>205389</t>
  </si>
  <si>
    <t>jehrica@gmail.com</t>
  </si>
  <si>
    <t>205168</t>
  </si>
  <si>
    <t>205390</t>
  </si>
  <si>
    <t>205170</t>
  </si>
  <si>
    <t>205171</t>
  </si>
  <si>
    <t>205173</t>
  </si>
  <si>
    <t>205174</t>
  </si>
  <si>
    <t>205175</t>
  </si>
  <si>
    <t>205178</t>
  </si>
  <si>
    <t>205392</t>
  </si>
  <si>
    <t>205179</t>
  </si>
  <si>
    <t>glegesse</t>
  </si>
  <si>
    <t>205180</t>
  </si>
  <si>
    <t>hoxseyfitness22@gmail.com</t>
  </si>
  <si>
    <t>205182</t>
  </si>
  <si>
    <t>205183</t>
  </si>
  <si>
    <t>alliekdane@gmail.com</t>
  </si>
  <si>
    <t>205394</t>
  </si>
  <si>
    <t>205185</t>
  </si>
  <si>
    <t>ashleytyler195blvd@yahoo.com</t>
  </si>
  <si>
    <t>205395</t>
  </si>
  <si>
    <t>205187</t>
  </si>
  <si>
    <t>DANJAC01_CSR</t>
  </si>
  <si>
    <t>205186</t>
  </si>
  <si>
    <t>jajuan.nelson</t>
  </si>
  <si>
    <t>205396</t>
  </si>
  <si>
    <t>205189</t>
  </si>
  <si>
    <t>205190</t>
  </si>
  <si>
    <t>205398</t>
  </si>
  <si>
    <t>tonia.johnson</t>
  </si>
  <si>
    <t>205399</t>
  </si>
  <si>
    <t>tiarawash714@gmail.com</t>
  </si>
  <si>
    <t>205192</t>
  </si>
  <si>
    <t>dmickens</t>
  </si>
  <si>
    <t>205191</t>
  </si>
  <si>
    <t>205194</t>
  </si>
  <si>
    <t>205400</t>
  </si>
  <si>
    <t>205401</t>
  </si>
  <si>
    <t>sasha.olivias@gmail.com</t>
  </si>
  <si>
    <t>205195</t>
  </si>
  <si>
    <t>irenescavone@gmail.com</t>
  </si>
  <si>
    <t>205196</t>
  </si>
  <si>
    <t>iris.cruz1979@gmail.com</t>
  </si>
  <si>
    <t>205197</t>
  </si>
  <si>
    <t>205198</t>
  </si>
  <si>
    <t>lbailey5833@gmail.com</t>
  </si>
  <si>
    <t>205199</t>
  </si>
  <si>
    <t>orlando_rickman90@yahoo.com</t>
  </si>
  <si>
    <t>205403</t>
  </si>
  <si>
    <t>205405</t>
  </si>
  <si>
    <t>205406</t>
  </si>
  <si>
    <t>jwilson87321@gmail.com</t>
  </si>
  <si>
    <t>205407</t>
  </si>
  <si>
    <t>zoerbright@gmail.com</t>
  </si>
  <si>
    <t>205408</t>
  </si>
  <si>
    <t>davidaward4@gmail.com</t>
  </si>
  <si>
    <t>205200</t>
  </si>
  <si>
    <t>jwcraven2@gmail.com</t>
  </si>
  <si>
    <t>205201</t>
  </si>
  <si>
    <t>darnieshab@gmail.com</t>
  </si>
  <si>
    <t>205411</t>
  </si>
  <si>
    <t>Kyreenapper1</t>
  </si>
  <si>
    <t>205202</t>
  </si>
  <si>
    <t>latashaa.robinson@yahoo.com</t>
  </si>
  <si>
    <t>205412</t>
  </si>
  <si>
    <t>crawjames1@gmail.com</t>
  </si>
  <si>
    <t>205204</t>
  </si>
  <si>
    <t>wealthrobinson@yahoo.com</t>
  </si>
  <si>
    <t>205413</t>
  </si>
  <si>
    <t>kradiio58@gmail.com</t>
  </si>
  <si>
    <t>205205</t>
  </si>
  <si>
    <t>kdy272k@gmail.com</t>
  </si>
  <si>
    <t>205206</t>
  </si>
  <si>
    <t>cwatkins616</t>
  </si>
  <si>
    <t>205207</t>
  </si>
  <si>
    <t>andira22@gmail.com</t>
  </si>
  <si>
    <t>205208</t>
  </si>
  <si>
    <t>jstenhouse919@gmail.com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</si>
  <si>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</si>
  <si>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</si>
  <si>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</si>
  <si>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</si>
  <si>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</si>
  <si>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</si>
  <si>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</si>
  <si>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</si>
  <si>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</si>
  <si>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202046</t>
  </si>
  <si>
    <t>06-NOV-15</t>
  </si>
  <si>
    <t>-20938395064729600</t>
  </si>
  <si>
    <t>202095</t>
  </si>
  <si>
    <t>09-NOV-15</t>
  </si>
  <si>
    <t>mary.witherspoon</t>
  </si>
  <si>
    <t>3437532549151195136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</si>
</sst>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  <row r="2" spans="1:7" x14ac:dyDescent="0.25">
      <c r="A2" s="28" t="s">
        <v>465</v>
      </c>
      <c r="B2" s="28" t="s">
        <v>255</v>
      </c>
      <c r="C2" s="28" t="s">
        <v>466</v>
      </c>
      <c r="D2" s="28" t="s">
        <v>467</v>
      </c>
      <c r="E2" s="28" t="s">
        <v>77</v>
      </c>
      <c r="F2" s="28" t="s">
        <v>13</v>
      </c>
      <c r="G2" s="28" t="s">
        <v>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8" sqref="A18:A19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469</v>
      </c>
      <c r="B2" s="28" t="s">
        <v>470</v>
      </c>
      <c r="C2" s="28" t="s">
        <v>77</v>
      </c>
      <c r="D2" s="28" t="s">
        <v>465</v>
      </c>
    </row>
    <row r="3" spans="1:4" x14ac:dyDescent="0.25">
      <c r="A3" s="28" t="s">
        <v>471</v>
      </c>
      <c r="B3" s="28" t="s">
        <v>472</v>
      </c>
      <c r="C3" s="28" t="s">
        <v>77</v>
      </c>
      <c r="D3" s="28" t="s">
        <v>465</v>
      </c>
    </row>
    <row r="4" spans="1:4" x14ac:dyDescent="0.25">
      <c r="A4" s="28" t="s">
        <v>234</v>
      </c>
      <c r="B4" s="28" t="s">
        <v>473</v>
      </c>
      <c r="C4" s="28" t="s">
        <v>77</v>
      </c>
      <c r="D4" s="28" t="s">
        <v>465</v>
      </c>
    </row>
    <row r="5" spans="1:4" x14ac:dyDescent="0.25">
      <c r="A5" s="28" t="s">
        <v>423</v>
      </c>
      <c r="B5" s="28" t="s">
        <v>474</v>
      </c>
      <c r="C5" s="28" t="s">
        <v>77</v>
      </c>
      <c r="D5" s="28" t="s">
        <v>465</v>
      </c>
    </row>
    <row r="6" spans="1:4" x14ac:dyDescent="0.25">
      <c r="A6" s="28" t="s">
        <v>378</v>
      </c>
      <c r="B6" s="28" t="s">
        <v>422</v>
      </c>
      <c r="C6" s="28" t="s">
        <v>77</v>
      </c>
      <c r="D6" s="28" t="s">
        <v>465</v>
      </c>
    </row>
    <row r="7" spans="1:4" x14ac:dyDescent="0.25">
      <c r="A7" s="28" t="s">
        <v>337</v>
      </c>
      <c r="B7" s="28" t="s">
        <v>453</v>
      </c>
      <c r="C7" s="28" t="s">
        <v>77</v>
      </c>
      <c r="D7" s="28" t="s">
        <v>465</v>
      </c>
    </row>
    <row r="8" spans="1:4" x14ac:dyDescent="0.25">
      <c r="A8" s="28" t="s">
        <v>443</v>
      </c>
      <c r="B8" s="28" t="s">
        <v>444</v>
      </c>
      <c r="C8" s="28" t="s">
        <v>77</v>
      </c>
      <c r="D8" s="28" t="s">
        <v>465</v>
      </c>
    </row>
    <row r="9" spans="1:4" x14ac:dyDescent="0.25">
      <c r="A9" s="28" t="s">
        <v>475</v>
      </c>
      <c r="B9" s="28" t="s">
        <v>476</v>
      </c>
      <c r="C9" s="28" t="s">
        <v>77</v>
      </c>
      <c r="D9" s="28" t="s">
        <v>465</v>
      </c>
    </row>
    <row r="10" spans="1:4" x14ac:dyDescent="0.25">
      <c r="A10" s="28" t="s">
        <v>399</v>
      </c>
      <c r="B10" s="28" t="s">
        <v>477</v>
      </c>
      <c r="C10" s="28" t="s">
        <v>77</v>
      </c>
      <c r="D10" s="28" t="s">
        <v>465</v>
      </c>
    </row>
    <row r="11" spans="1:4" x14ac:dyDescent="0.25">
      <c r="A11" s="28" t="s">
        <v>445</v>
      </c>
      <c r="B11" s="28" t="s">
        <v>478</v>
      </c>
      <c r="C11" s="28" t="s">
        <v>77</v>
      </c>
      <c r="D11" s="28" t="s">
        <v>465</v>
      </c>
    </row>
    <row r="12" spans="1:4" x14ac:dyDescent="0.25">
      <c r="A12" s="28" t="s">
        <v>479</v>
      </c>
      <c r="B12" s="28" t="s">
        <v>480</v>
      </c>
      <c r="C12" s="28" t="s">
        <v>77</v>
      </c>
      <c r="D12" s="28" t="s">
        <v>465</v>
      </c>
    </row>
    <row r="13" spans="1:4" x14ac:dyDescent="0.25">
      <c r="A13" s="28" t="s">
        <v>481</v>
      </c>
      <c r="B13" s="28" t="s">
        <v>482</v>
      </c>
      <c r="C13" s="28" t="s">
        <v>77</v>
      </c>
      <c r="D13" s="28" t="s">
        <v>483</v>
      </c>
    </row>
    <row r="14" spans="1:4" x14ac:dyDescent="0.25">
      <c r="A14" s="28" t="s">
        <v>484</v>
      </c>
      <c r="B14" s="28" t="s">
        <v>485</v>
      </c>
      <c r="C14" s="28" t="s">
        <v>77</v>
      </c>
      <c r="D14" s="28" t="s">
        <v>483</v>
      </c>
    </row>
    <row r="15" spans="1:4" x14ac:dyDescent="0.25">
      <c r="A15" s="28" t="s">
        <v>486</v>
      </c>
      <c r="B15" s="28" t="s">
        <v>487</v>
      </c>
      <c r="C15" s="28" t="s">
        <v>77</v>
      </c>
      <c r="D15" s="28" t="s">
        <v>483</v>
      </c>
    </row>
    <row r="16" spans="1:4" x14ac:dyDescent="0.25">
      <c r="A16" s="28" t="s">
        <v>488</v>
      </c>
      <c r="B16" s="28" t="s">
        <v>489</v>
      </c>
      <c r="C16" s="28" t="s">
        <v>77</v>
      </c>
      <c r="D16" s="28" t="s">
        <v>490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D23" sqref="D23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491</v>
      </c>
      <c r="B2" s="29" t="s">
        <v>465</v>
      </c>
      <c r="C2" s="29" t="s">
        <v>465</v>
      </c>
      <c r="D2" s="29" t="s">
        <v>77</v>
      </c>
      <c r="E2" s="29" t="s">
        <v>399</v>
      </c>
    </row>
    <row r="3" spans="1:5" x14ac:dyDescent="0.25">
      <c r="A3" s="29" t="s">
        <v>492</v>
      </c>
      <c r="B3" s="29" t="s">
        <v>465</v>
      </c>
      <c r="C3" s="29" t="s">
        <v>465</v>
      </c>
      <c r="D3" s="29" t="s">
        <v>77</v>
      </c>
      <c r="E3" s="29" t="s">
        <v>493</v>
      </c>
    </row>
    <row r="4" spans="1:5" x14ac:dyDescent="0.25">
      <c r="A4" s="29" t="s">
        <v>494</v>
      </c>
      <c r="B4" s="29" t="s">
        <v>465</v>
      </c>
      <c r="C4" s="29" t="s">
        <v>465</v>
      </c>
      <c r="D4" s="29" t="s">
        <v>77</v>
      </c>
      <c r="E4" s="29" t="s">
        <v>495</v>
      </c>
    </row>
    <row r="5" spans="1:5" x14ac:dyDescent="0.25">
      <c r="A5" s="29" t="s">
        <v>496</v>
      </c>
      <c r="B5" s="29" t="s">
        <v>465</v>
      </c>
      <c r="C5" s="29" t="s">
        <v>465</v>
      </c>
      <c r="D5" s="29" t="s">
        <v>77</v>
      </c>
      <c r="E5" s="29" t="s">
        <v>469</v>
      </c>
    </row>
    <row r="6" spans="1:5" x14ac:dyDescent="0.25">
      <c r="A6" s="29" t="s">
        <v>497</v>
      </c>
      <c r="B6" s="29" t="s">
        <v>465</v>
      </c>
      <c r="C6" s="29" t="s">
        <v>465</v>
      </c>
      <c r="D6" s="29" t="s">
        <v>77</v>
      </c>
      <c r="E6" s="29" t="s">
        <v>498</v>
      </c>
    </row>
    <row r="7" spans="1:5" x14ac:dyDescent="0.25">
      <c r="A7" s="29" t="s">
        <v>499</v>
      </c>
      <c r="B7" s="29" t="s">
        <v>465</v>
      </c>
      <c r="C7" s="29" t="s">
        <v>465</v>
      </c>
      <c r="D7" s="29" t="s">
        <v>77</v>
      </c>
      <c r="E7" s="29" t="s">
        <v>500</v>
      </c>
    </row>
    <row r="8" spans="1:5" x14ac:dyDescent="0.25">
      <c r="A8" s="29" t="s">
        <v>501</v>
      </c>
      <c r="B8" s="29" t="s">
        <v>465</v>
      </c>
      <c r="C8" s="29" t="s">
        <v>465</v>
      </c>
      <c r="D8" s="29" t="s">
        <v>77</v>
      </c>
      <c r="E8" s="29" t="s">
        <v>502</v>
      </c>
    </row>
    <row r="9" spans="1:5" x14ac:dyDescent="0.25">
      <c r="A9" s="29" t="s">
        <v>503</v>
      </c>
      <c r="B9" s="29" t="s">
        <v>465</v>
      </c>
      <c r="C9" s="29" t="s">
        <v>465</v>
      </c>
      <c r="D9" s="29" t="s">
        <v>77</v>
      </c>
      <c r="E9" s="29" t="s">
        <v>356</v>
      </c>
    </row>
    <row r="10" spans="1:5" x14ac:dyDescent="0.25">
      <c r="A10" s="29" t="s">
        <v>504</v>
      </c>
      <c r="B10" s="29" t="s">
        <v>465</v>
      </c>
      <c r="C10" s="29" t="s">
        <v>465</v>
      </c>
      <c r="D10" s="29" t="s">
        <v>77</v>
      </c>
      <c r="E10" s="29" t="s">
        <v>505</v>
      </c>
    </row>
    <row r="11" spans="1:5" x14ac:dyDescent="0.25">
      <c r="A11" s="29" t="s">
        <v>506</v>
      </c>
      <c r="B11" s="29" t="s">
        <v>465</v>
      </c>
      <c r="C11" s="29" t="s">
        <v>465</v>
      </c>
      <c r="D11" s="29" t="s">
        <v>77</v>
      </c>
      <c r="E11" s="29" t="s">
        <v>469</v>
      </c>
    </row>
    <row r="12" spans="1:5" x14ac:dyDescent="0.25">
      <c r="A12" s="29" t="s">
        <v>507</v>
      </c>
      <c r="B12" s="29" t="s">
        <v>465</v>
      </c>
      <c r="C12" s="29" t="s">
        <v>465</v>
      </c>
      <c r="D12" s="29" t="s">
        <v>77</v>
      </c>
      <c r="E12" s="29" t="s">
        <v>288</v>
      </c>
    </row>
    <row r="13" spans="1:5" x14ac:dyDescent="0.25">
      <c r="A13" s="29" t="s">
        <v>508</v>
      </c>
      <c r="B13" s="29" t="s">
        <v>465</v>
      </c>
      <c r="C13" s="29" t="s">
        <v>465</v>
      </c>
      <c r="D13" s="29" t="s">
        <v>77</v>
      </c>
      <c r="E13" s="29" t="s">
        <v>79</v>
      </c>
    </row>
    <row r="14" spans="1:5" x14ac:dyDescent="0.25">
      <c r="A14" s="29" t="s">
        <v>509</v>
      </c>
      <c r="B14" s="29" t="s">
        <v>465</v>
      </c>
      <c r="C14" s="29" t="s">
        <v>465</v>
      </c>
      <c r="D14" s="29" t="s">
        <v>77</v>
      </c>
      <c r="E14" s="29" t="s">
        <v>438</v>
      </c>
    </row>
    <row r="15" spans="1:5" x14ac:dyDescent="0.25">
      <c r="A15" s="29" t="s">
        <v>510</v>
      </c>
      <c r="B15" s="29" t="s">
        <v>465</v>
      </c>
      <c r="C15" s="29" t="s">
        <v>465</v>
      </c>
      <c r="D15" s="29" t="s">
        <v>77</v>
      </c>
      <c r="E15" s="29" t="s">
        <v>384</v>
      </c>
    </row>
    <row r="16" spans="1:5" x14ac:dyDescent="0.25">
      <c r="A16" s="29" t="s">
        <v>511</v>
      </c>
      <c r="B16" s="29" t="s">
        <v>465</v>
      </c>
      <c r="C16" s="29" t="s">
        <v>465</v>
      </c>
      <c r="D16" s="29" t="s">
        <v>77</v>
      </c>
      <c r="E16" s="29" t="s">
        <v>378</v>
      </c>
    </row>
    <row r="17" spans="1:5" x14ac:dyDescent="0.25">
      <c r="A17" s="29" t="s">
        <v>512</v>
      </c>
      <c r="B17" s="29" t="s">
        <v>465</v>
      </c>
      <c r="C17" s="29" t="s">
        <v>465</v>
      </c>
      <c r="D17" s="29" t="s">
        <v>77</v>
      </c>
      <c r="E17" s="29" t="s">
        <v>513</v>
      </c>
    </row>
    <row r="18" spans="1:5" x14ac:dyDescent="0.25">
      <c r="A18" s="29" t="s">
        <v>514</v>
      </c>
      <c r="B18" s="29" t="s">
        <v>465</v>
      </c>
      <c r="C18" s="29" t="s">
        <v>465</v>
      </c>
      <c r="D18" s="29" t="s">
        <v>77</v>
      </c>
      <c r="E18" s="29" t="s">
        <v>79</v>
      </c>
    </row>
    <row r="19" spans="1:5" x14ac:dyDescent="0.25">
      <c r="A19" s="29" t="s">
        <v>515</v>
      </c>
      <c r="B19" s="29" t="s">
        <v>465</v>
      </c>
      <c r="C19" s="29" t="s">
        <v>465</v>
      </c>
      <c r="D19" s="29" t="s">
        <v>77</v>
      </c>
      <c r="E19" s="29" t="s">
        <v>288</v>
      </c>
    </row>
    <row r="20" spans="1:5" x14ac:dyDescent="0.25">
      <c r="A20" s="29" t="s">
        <v>516</v>
      </c>
      <c r="B20" s="29" t="s">
        <v>465</v>
      </c>
      <c r="C20" s="29" t="s">
        <v>465</v>
      </c>
      <c r="D20" s="29" t="s">
        <v>77</v>
      </c>
      <c r="E20" s="29" t="s">
        <v>423</v>
      </c>
    </row>
    <row r="21" spans="1:5" x14ac:dyDescent="0.25">
      <c r="A21" s="29" t="s">
        <v>517</v>
      </c>
      <c r="B21" s="29" t="s">
        <v>465</v>
      </c>
      <c r="C21" s="29" t="s">
        <v>465</v>
      </c>
      <c r="D21" s="29" t="s">
        <v>77</v>
      </c>
      <c r="E21" s="29" t="s">
        <v>518</v>
      </c>
    </row>
    <row r="22" spans="1:5" x14ac:dyDescent="0.25">
      <c r="A22" s="29" t="s">
        <v>519</v>
      </c>
      <c r="B22" s="29" t="s">
        <v>465</v>
      </c>
      <c r="C22" s="29" t="s">
        <v>465</v>
      </c>
      <c r="D22" s="29" t="s">
        <v>77</v>
      </c>
      <c r="E22" s="29" t="s">
        <v>520</v>
      </c>
    </row>
    <row r="23" spans="1:5" x14ac:dyDescent="0.25">
      <c r="A23" s="29" t="s">
        <v>521</v>
      </c>
      <c r="B23" s="29" t="s">
        <v>465</v>
      </c>
      <c r="C23" s="29" t="s">
        <v>465</v>
      </c>
      <c r="D23" s="29" t="s">
        <v>77</v>
      </c>
      <c r="E23" s="29" t="s">
        <v>397</v>
      </c>
    </row>
    <row r="24" spans="1:5" x14ac:dyDescent="0.25">
      <c r="A24" s="29" t="s">
        <v>522</v>
      </c>
      <c r="B24" s="29" t="s">
        <v>465</v>
      </c>
      <c r="C24" s="29" t="s">
        <v>465</v>
      </c>
      <c r="D24" s="29" t="s">
        <v>77</v>
      </c>
      <c r="E24" s="29" t="s">
        <v>446</v>
      </c>
    </row>
    <row r="25" spans="1:5" x14ac:dyDescent="0.25">
      <c r="A25" s="29" t="s">
        <v>523</v>
      </c>
      <c r="B25" s="29" t="s">
        <v>465</v>
      </c>
      <c r="C25" s="29" t="s">
        <v>465</v>
      </c>
      <c r="D25" s="29" t="s">
        <v>77</v>
      </c>
      <c r="E25" s="29" t="s">
        <v>79</v>
      </c>
    </row>
    <row r="26" spans="1:5" x14ac:dyDescent="0.25">
      <c r="A26" s="29" t="s">
        <v>524</v>
      </c>
      <c r="B26" s="29" t="s">
        <v>465</v>
      </c>
      <c r="C26" s="29" t="s">
        <v>465</v>
      </c>
      <c r="D26" s="29" t="s">
        <v>77</v>
      </c>
      <c r="E26" s="29" t="s">
        <v>438</v>
      </c>
    </row>
    <row r="27" spans="1:5" x14ac:dyDescent="0.25">
      <c r="A27" s="29" t="s">
        <v>525</v>
      </c>
      <c r="B27" s="29" t="s">
        <v>465</v>
      </c>
      <c r="C27" s="29" t="s">
        <v>465</v>
      </c>
      <c r="D27" s="29" t="s">
        <v>77</v>
      </c>
      <c r="E27" s="29" t="s">
        <v>438</v>
      </c>
    </row>
    <row r="28" spans="1:5" x14ac:dyDescent="0.25">
      <c r="A28" s="29" t="s">
        <v>526</v>
      </c>
      <c r="B28" s="29" t="s">
        <v>465</v>
      </c>
      <c r="C28" s="29" t="s">
        <v>465</v>
      </c>
      <c r="D28" s="29" t="s">
        <v>77</v>
      </c>
      <c r="E28" s="29" t="s">
        <v>397</v>
      </c>
    </row>
    <row r="29" spans="1:5" x14ac:dyDescent="0.25">
      <c r="A29" s="29" t="s">
        <v>527</v>
      </c>
      <c r="B29" s="29" t="s">
        <v>465</v>
      </c>
      <c r="C29" s="29" t="s">
        <v>465</v>
      </c>
      <c r="D29" s="29" t="s">
        <v>77</v>
      </c>
      <c r="E29" s="29" t="s">
        <v>528</v>
      </c>
    </row>
    <row r="30" spans="1:5" x14ac:dyDescent="0.25">
      <c r="A30" s="29" t="s">
        <v>529</v>
      </c>
      <c r="B30" s="29" t="s">
        <v>465</v>
      </c>
      <c r="C30" s="29" t="s">
        <v>465</v>
      </c>
      <c r="D30" s="29" t="s">
        <v>77</v>
      </c>
      <c r="E30" s="29" t="s">
        <v>337</v>
      </c>
    </row>
    <row r="31" spans="1:5" x14ac:dyDescent="0.25">
      <c r="A31" s="29" t="s">
        <v>530</v>
      </c>
      <c r="B31" s="29" t="s">
        <v>465</v>
      </c>
      <c r="C31" s="29" t="s">
        <v>465</v>
      </c>
      <c r="D31" s="29" t="s">
        <v>77</v>
      </c>
      <c r="E31" s="29" t="s">
        <v>438</v>
      </c>
    </row>
    <row r="32" spans="1:5" x14ac:dyDescent="0.25">
      <c r="A32" s="29" t="s">
        <v>531</v>
      </c>
      <c r="B32" s="29" t="s">
        <v>465</v>
      </c>
      <c r="C32" s="29" t="s">
        <v>465</v>
      </c>
      <c r="D32" s="29" t="s">
        <v>77</v>
      </c>
      <c r="E32" s="29" t="s">
        <v>371</v>
      </c>
    </row>
    <row r="33" spans="1:5" x14ac:dyDescent="0.25">
      <c r="A33" s="29" t="s">
        <v>532</v>
      </c>
      <c r="B33" s="29" t="s">
        <v>465</v>
      </c>
      <c r="C33" s="29" t="s">
        <v>465</v>
      </c>
      <c r="D33" s="29" t="s">
        <v>398</v>
      </c>
      <c r="E33" s="29" t="s">
        <v>533</v>
      </c>
    </row>
    <row r="34" spans="1:5" x14ac:dyDescent="0.25">
      <c r="A34" s="29" t="s">
        <v>534</v>
      </c>
      <c r="B34" s="29" t="s">
        <v>465</v>
      </c>
      <c r="C34" s="29" t="s">
        <v>465</v>
      </c>
      <c r="D34" s="29" t="s">
        <v>77</v>
      </c>
      <c r="E34" s="29" t="s">
        <v>535</v>
      </c>
    </row>
    <row r="35" spans="1:5" x14ac:dyDescent="0.25">
      <c r="A35" s="29" t="s">
        <v>536</v>
      </c>
      <c r="B35" s="29" t="s">
        <v>465</v>
      </c>
      <c r="C35" s="29" t="s">
        <v>465</v>
      </c>
      <c r="D35" s="29" t="s">
        <v>77</v>
      </c>
      <c r="E35" s="29" t="s">
        <v>537</v>
      </c>
    </row>
    <row r="36" spans="1:5" x14ac:dyDescent="0.25">
      <c r="A36" s="29" t="s">
        <v>538</v>
      </c>
      <c r="B36" s="29" t="s">
        <v>465</v>
      </c>
      <c r="C36" s="29" t="s">
        <v>465</v>
      </c>
      <c r="D36" s="29" t="s">
        <v>77</v>
      </c>
      <c r="E36" s="29" t="s">
        <v>378</v>
      </c>
    </row>
    <row r="37" spans="1:5" x14ac:dyDescent="0.25">
      <c r="A37" s="29" t="s">
        <v>539</v>
      </c>
      <c r="B37" s="29" t="s">
        <v>465</v>
      </c>
      <c r="C37" s="29" t="s">
        <v>465</v>
      </c>
      <c r="D37" s="29" t="s">
        <v>77</v>
      </c>
      <c r="E37" s="29" t="s">
        <v>540</v>
      </c>
    </row>
    <row r="38" spans="1:5" x14ac:dyDescent="0.25">
      <c r="A38" s="29" t="s">
        <v>541</v>
      </c>
      <c r="B38" s="29" t="s">
        <v>465</v>
      </c>
      <c r="C38" s="29" t="s">
        <v>465</v>
      </c>
      <c r="D38" s="29" t="s">
        <v>77</v>
      </c>
      <c r="E38" s="29" t="s">
        <v>79</v>
      </c>
    </row>
    <row r="39" spans="1:5" x14ac:dyDescent="0.25">
      <c r="A39" s="29" t="s">
        <v>542</v>
      </c>
      <c r="B39" s="29" t="s">
        <v>465</v>
      </c>
      <c r="C39" s="29" t="s">
        <v>465</v>
      </c>
      <c r="D39" s="29" t="s">
        <v>77</v>
      </c>
      <c r="E39" s="29" t="s">
        <v>423</v>
      </c>
    </row>
    <row r="40" spans="1:5" x14ac:dyDescent="0.25">
      <c r="A40" s="29" t="s">
        <v>543</v>
      </c>
      <c r="B40" s="29" t="s">
        <v>465</v>
      </c>
      <c r="C40" s="29" t="s">
        <v>465</v>
      </c>
      <c r="D40" s="29" t="s">
        <v>77</v>
      </c>
      <c r="E40" s="29" t="s">
        <v>391</v>
      </c>
    </row>
    <row r="41" spans="1:5" x14ac:dyDescent="0.25">
      <c r="A41" s="29" t="s">
        <v>544</v>
      </c>
      <c r="B41" s="29" t="s">
        <v>465</v>
      </c>
      <c r="C41" s="29" t="s">
        <v>465</v>
      </c>
      <c r="D41" s="29" t="s">
        <v>77</v>
      </c>
      <c r="E41" s="29" t="s">
        <v>384</v>
      </c>
    </row>
    <row r="42" spans="1:5" x14ac:dyDescent="0.25">
      <c r="A42" s="29" t="s">
        <v>545</v>
      </c>
      <c r="B42" s="29" t="s">
        <v>465</v>
      </c>
      <c r="C42" s="29" t="s">
        <v>465</v>
      </c>
      <c r="D42" s="29" t="s">
        <v>77</v>
      </c>
      <c r="E42" s="29" t="s">
        <v>397</v>
      </c>
    </row>
    <row r="43" spans="1:5" x14ac:dyDescent="0.25">
      <c r="A43" s="29" t="s">
        <v>546</v>
      </c>
      <c r="B43" s="29" t="s">
        <v>465</v>
      </c>
      <c r="C43" s="29" t="s">
        <v>465</v>
      </c>
      <c r="D43" s="29" t="s">
        <v>77</v>
      </c>
      <c r="E43" s="29" t="s">
        <v>375</v>
      </c>
    </row>
    <row r="44" spans="1:5" x14ac:dyDescent="0.25">
      <c r="A44" s="29" t="s">
        <v>547</v>
      </c>
      <c r="B44" s="29" t="s">
        <v>465</v>
      </c>
      <c r="C44" s="29" t="s">
        <v>465</v>
      </c>
      <c r="D44" s="29" t="s">
        <v>77</v>
      </c>
      <c r="E44" s="29" t="s">
        <v>79</v>
      </c>
    </row>
    <row r="45" spans="1:5" x14ac:dyDescent="0.25">
      <c r="A45" s="29" t="s">
        <v>548</v>
      </c>
      <c r="B45" s="29" t="s">
        <v>465</v>
      </c>
      <c r="C45" s="29" t="s">
        <v>465</v>
      </c>
      <c r="D45" s="29" t="s">
        <v>77</v>
      </c>
      <c r="E45" s="29" t="s">
        <v>219</v>
      </c>
    </row>
    <row r="46" spans="1:5" x14ac:dyDescent="0.25">
      <c r="A46" s="29" t="s">
        <v>549</v>
      </c>
      <c r="B46" s="29" t="s">
        <v>465</v>
      </c>
      <c r="C46" s="29" t="s">
        <v>465</v>
      </c>
      <c r="D46" s="29" t="s">
        <v>77</v>
      </c>
      <c r="E46" s="29" t="s">
        <v>391</v>
      </c>
    </row>
    <row r="47" spans="1:5" x14ac:dyDescent="0.25">
      <c r="A47" s="29" t="s">
        <v>550</v>
      </c>
      <c r="B47" s="29" t="s">
        <v>465</v>
      </c>
      <c r="C47" s="29" t="s">
        <v>465</v>
      </c>
      <c r="D47" s="29" t="s">
        <v>77</v>
      </c>
      <c r="E47" s="29" t="s">
        <v>551</v>
      </c>
    </row>
    <row r="48" spans="1:5" x14ac:dyDescent="0.25">
      <c r="A48" s="29" t="s">
        <v>552</v>
      </c>
      <c r="B48" s="29" t="s">
        <v>465</v>
      </c>
      <c r="C48" s="29" t="s">
        <v>465</v>
      </c>
      <c r="D48" s="29" t="s">
        <v>77</v>
      </c>
      <c r="E48" s="29" t="s">
        <v>337</v>
      </c>
    </row>
    <row r="49" spans="1:5" x14ac:dyDescent="0.25">
      <c r="A49" s="29" t="s">
        <v>553</v>
      </c>
      <c r="B49" s="29" t="s">
        <v>465</v>
      </c>
      <c r="C49" s="29" t="s">
        <v>465</v>
      </c>
      <c r="D49" s="29" t="s">
        <v>77</v>
      </c>
      <c r="E49" s="29" t="s">
        <v>79</v>
      </c>
    </row>
    <row r="50" spans="1:5" x14ac:dyDescent="0.25">
      <c r="A50" s="29" t="s">
        <v>554</v>
      </c>
      <c r="B50" s="29" t="s">
        <v>465</v>
      </c>
      <c r="C50" s="29" t="s">
        <v>465</v>
      </c>
      <c r="D50" s="29" t="s">
        <v>77</v>
      </c>
      <c r="E50" s="29" t="s">
        <v>555</v>
      </c>
    </row>
    <row r="51" spans="1:5" x14ac:dyDescent="0.25">
      <c r="A51" s="29" t="s">
        <v>556</v>
      </c>
      <c r="B51" s="29" t="s">
        <v>465</v>
      </c>
      <c r="C51" s="29" t="s">
        <v>465</v>
      </c>
      <c r="D51" s="29" t="s">
        <v>77</v>
      </c>
      <c r="E51" s="29" t="s">
        <v>438</v>
      </c>
    </row>
    <row r="52" spans="1:5" x14ac:dyDescent="0.25">
      <c r="A52" s="29" t="s">
        <v>557</v>
      </c>
      <c r="B52" s="29" t="s">
        <v>465</v>
      </c>
      <c r="C52" s="29" t="s">
        <v>465</v>
      </c>
      <c r="D52" s="29" t="s">
        <v>77</v>
      </c>
      <c r="E52" s="29" t="s">
        <v>384</v>
      </c>
    </row>
    <row r="53" spans="1:5" x14ac:dyDescent="0.25">
      <c r="A53" s="29" t="s">
        <v>558</v>
      </c>
      <c r="B53" s="29" t="s">
        <v>465</v>
      </c>
      <c r="C53" s="29" t="s">
        <v>465</v>
      </c>
      <c r="D53" s="29" t="s">
        <v>77</v>
      </c>
      <c r="E53" s="29" t="s">
        <v>551</v>
      </c>
    </row>
    <row r="54" spans="1:5" x14ac:dyDescent="0.25">
      <c r="A54" s="29" t="s">
        <v>559</v>
      </c>
      <c r="B54" s="29" t="s">
        <v>465</v>
      </c>
      <c r="C54" s="29" t="s">
        <v>465</v>
      </c>
      <c r="D54" s="29" t="s">
        <v>77</v>
      </c>
      <c r="E54" s="29" t="s">
        <v>397</v>
      </c>
    </row>
    <row r="55" spans="1:5" x14ac:dyDescent="0.25">
      <c r="A55" s="29" t="s">
        <v>560</v>
      </c>
      <c r="B55" s="29" t="s">
        <v>465</v>
      </c>
      <c r="C55" s="29" t="s">
        <v>465</v>
      </c>
      <c r="D55" s="29" t="s">
        <v>77</v>
      </c>
      <c r="E55" s="29" t="s">
        <v>561</v>
      </c>
    </row>
    <row r="56" spans="1:5" x14ac:dyDescent="0.25">
      <c r="A56" s="29" t="s">
        <v>562</v>
      </c>
      <c r="B56" s="29" t="s">
        <v>465</v>
      </c>
      <c r="C56" s="29" t="s">
        <v>465</v>
      </c>
      <c r="D56" s="29" t="s">
        <v>77</v>
      </c>
      <c r="E56" s="29" t="s">
        <v>438</v>
      </c>
    </row>
    <row r="57" spans="1:5" x14ac:dyDescent="0.25">
      <c r="A57" s="29" t="s">
        <v>563</v>
      </c>
      <c r="B57" s="29" t="s">
        <v>465</v>
      </c>
      <c r="C57" s="29" t="s">
        <v>465</v>
      </c>
      <c r="D57" s="29" t="s">
        <v>77</v>
      </c>
      <c r="E57" s="29" t="s">
        <v>79</v>
      </c>
    </row>
    <row r="58" spans="1:5" x14ac:dyDescent="0.25">
      <c r="A58" s="29" t="s">
        <v>564</v>
      </c>
      <c r="B58" s="29" t="s">
        <v>465</v>
      </c>
      <c r="C58" s="29" t="s">
        <v>465</v>
      </c>
      <c r="D58" s="29" t="s">
        <v>77</v>
      </c>
      <c r="E58" s="29" t="s">
        <v>397</v>
      </c>
    </row>
    <row r="59" spans="1:5" x14ac:dyDescent="0.25">
      <c r="A59" s="29" t="s">
        <v>565</v>
      </c>
      <c r="B59" s="29" t="s">
        <v>465</v>
      </c>
      <c r="C59" s="29" t="s">
        <v>465</v>
      </c>
      <c r="D59" s="29" t="s">
        <v>77</v>
      </c>
      <c r="E59" s="29" t="s">
        <v>391</v>
      </c>
    </row>
    <row r="60" spans="1:5" x14ac:dyDescent="0.25">
      <c r="A60" s="29" t="s">
        <v>566</v>
      </c>
      <c r="B60" s="29" t="s">
        <v>465</v>
      </c>
      <c r="C60" s="29" t="s">
        <v>465</v>
      </c>
      <c r="D60" s="29" t="s">
        <v>77</v>
      </c>
      <c r="E60" s="29" t="s">
        <v>567</v>
      </c>
    </row>
    <row r="61" spans="1:5" x14ac:dyDescent="0.25">
      <c r="A61" s="29" t="s">
        <v>568</v>
      </c>
      <c r="B61" s="29" t="s">
        <v>465</v>
      </c>
      <c r="C61" s="29" t="s">
        <v>465</v>
      </c>
      <c r="D61" s="29" t="s">
        <v>77</v>
      </c>
      <c r="E61" s="29" t="s">
        <v>288</v>
      </c>
    </row>
    <row r="62" spans="1:5" x14ac:dyDescent="0.25">
      <c r="A62" s="29" t="s">
        <v>569</v>
      </c>
      <c r="B62" s="29" t="s">
        <v>465</v>
      </c>
      <c r="C62" s="29" t="s">
        <v>465</v>
      </c>
      <c r="D62" s="29" t="s">
        <v>77</v>
      </c>
      <c r="E62" s="29" t="s">
        <v>438</v>
      </c>
    </row>
    <row r="63" spans="1:5" x14ac:dyDescent="0.25">
      <c r="A63" s="29" t="s">
        <v>570</v>
      </c>
      <c r="B63" s="29" t="s">
        <v>465</v>
      </c>
      <c r="C63" s="29" t="s">
        <v>465</v>
      </c>
      <c r="D63" s="29" t="s">
        <v>77</v>
      </c>
      <c r="E63" s="29" t="s">
        <v>384</v>
      </c>
    </row>
    <row r="64" spans="1:5" x14ac:dyDescent="0.25">
      <c r="A64" s="29" t="s">
        <v>571</v>
      </c>
      <c r="B64" s="29" t="s">
        <v>465</v>
      </c>
      <c r="C64" s="29" t="s">
        <v>465</v>
      </c>
      <c r="D64" s="29" t="s">
        <v>77</v>
      </c>
      <c r="E64" s="29" t="s">
        <v>438</v>
      </c>
    </row>
    <row r="65" spans="1:5" x14ac:dyDescent="0.25">
      <c r="A65" s="29" t="s">
        <v>572</v>
      </c>
      <c r="B65" s="29" t="s">
        <v>465</v>
      </c>
      <c r="C65" s="29" t="s">
        <v>465</v>
      </c>
      <c r="D65" s="29" t="s">
        <v>77</v>
      </c>
      <c r="E65" s="29" t="s">
        <v>573</v>
      </c>
    </row>
    <row r="66" spans="1:5" x14ac:dyDescent="0.25">
      <c r="A66" s="29" t="s">
        <v>574</v>
      </c>
      <c r="B66" s="29" t="s">
        <v>465</v>
      </c>
      <c r="C66" s="29" t="s">
        <v>465</v>
      </c>
      <c r="D66" s="29" t="s">
        <v>77</v>
      </c>
      <c r="E66" s="29" t="s">
        <v>575</v>
      </c>
    </row>
    <row r="67" spans="1:5" x14ac:dyDescent="0.25">
      <c r="A67" s="29" t="s">
        <v>576</v>
      </c>
      <c r="B67" s="29" t="s">
        <v>465</v>
      </c>
      <c r="C67" s="29" t="s">
        <v>465</v>
      </c>
      <c r="D67" s="29" t="s">
        <v>77</v>
      </c>
      <c r="E67" s="29" t="s">
        <v>384</v>
      </c>
    </row>
    <row r="68" spans="1:5" x14ac:dyDescent="0.25">
      <c r="A68" s="29" t="s">
        <v>577</v>
      </c>
      <c r="B68" s="29" t="s">
        <v>465</v>
      </c>
      <c r="C68" s="29" t="s">
        <v>465</v>
      </c>
      <c r="D68" s="29" t="s">
        <v>77</v>
      </c>
      <c r="E68" s="29" t="s">
        <v>578</v>
      </c>
    </row>
    <row r="69" spans="1:5" x14ac:dyDescent="0.25">
      <c r="A69" s="29" t="s">
        <v>579</v>
      </c>
      <c r="B69" s="29" t="s">
        <v>465</v>
      </c>
      <c r="C69" s="29" t="s">
        <v>465</v>
      </c>
      <c r="D69" s="29" t="s">
        <v>77</v>
      </c>
      <c r="E69" s="29" t="s">
        <v>580</v>
      </c>
    </row>
    <row r="70" spans="1:5" x14ac:dyDescent="0.25">
      <c r="A70" s="29" t="s">
        <v>581</v>
      </c>
      <c r="B70" s="29" t="s">
        <v>465</v>
      </c>
      <c r="C70" s="29" t="s">
        <v>465</v>
      </c>
      <c r="D70" s="29" t="s">
        <v>77</v>
      </c>
      <c r="E70" s="29" t="s">
        <v>423</v>
      </c>
    </row>
    <row r="71" spans="1:5" x14ac:dyDescent="0.25">
      <c r="A71" s="29" t="s">
        <v>582</v>
      </c>
      <c r="B71" s="29" t="s">
        <v>465</v>
      </c>
      <c r="C71" s="29" t="s">
        <v>465</v>
      </c>
      <c r="D71" s="29" t="s">
        <v>398</v>
      </c>
      <c r="E71" s="29" t="s">
        <v>583</v>
      </c>
    </row>
    <row r="72" spans="1:5" x14ac:dyDescent="0.25">
      <c r="A72" s="29" t="s">
        <v>584</v>
      </c>
      <c r="B72" s="29" t="s">
        <v>465</v>
      </c>
      <c r="C72" s="29" t="s">
        <v>465</v>
      </c>
      <c r="D72" s="29" t="s">
        <v>77</v>
      </c>
      <c r="E72" s="29" t="s">
        <v>585</v>
      </c>
    </row>
    <row r="73" spans="1:5" x14ac:dyDescent="0.25">
      <c r="A73" s="29" t="s">
        <v>586</v>
      </c>
      <c r="B73" s="29" t="s">
        <v>465</v>
      </c>
      <c r="C73" s="29" t="s">
        <v>465</v>
      </c>
      <c r="D73" s="29" t="s">
        <v>77</v>
      </c>
      <c r="E73" s="29" t="s">
        <v>587</v>
      </c>
    </row>
    <row r="74" spans="1:5" x14ac:dyDescent="0.25">
      <c r="A74" s="29" t="s">
        <v>588</v>
      </c>
      <c r="B74" s="29" t="s">
        <v>465</v>
      </c>
      <c r="C74" s="29" t="s">
        <v>465</v>
      </c>
      <c r="D74" s="29" t="s">
        <v>77</v>
      </c>
      <c r="E74" s="29" t="s">
        <v>79</v>
      </c>
    </row>
    <row r="75" spans="1:5" x14ac:dyDescent="0.25">
      <c r="A75" s="29" t="s">
        <v>589</v>
      </c>
      <c r="B75" s="29" t="s">
        <v>465</v>
      </c>
      <c r="C75" s="29" t="s">
        <v>465</v>
      </c>
      <c r="D75" s="29" t="s">
        <v>77</v>
      </c>
      <c r="E75" s="29" t="s">
        <v>397</v>
      </c>
    </row>
    <row r="76" spans="1:5" x14ac:dyDescent="0.25">
      <c r="A76" s="29" t="s">
        <v>590</v>
      </c>
      <c r="B76" s="29" t="s">
        <v>465</v>
      </c>
      <c r="C76" s="29" t="s">
        <v>465</v>
      </c>
      <c r="D76" s="29" t="s">
        <v>77</v>
      </c>
      <c r="E76" s="29" t="s">
        <v>591</v>
      </c>
    </row>
    <row r="77" spans="1:5" x14ac:dyDescent="0.25">
      <c r="A77" s="29" t="s">
        <v>592</v>
      </c>
      <c r="B77" s="29" t="s">
        <v>465</v>
      </c>
      <c r="C77" s="29" t="s">
        <v>465</v>
      </c>
      <c r="D77" s="29" t="s">
        <v>77</v>
      </c>
      <c r="E77" s="29" t="s">
        <v>79</v>
      </c>
    </row>
    <row r="78" spans="1:5" x14ac:dyDescent="0.25">
      <c r="A78" s="29" t="s">
        <v>593</v>
      </c>
      <c r="B78" s="29" t="s">
        <v>465</v>
      </c>
      <c r="C78" s="29" t="s">
        <v>465</v>
      </c>
      <c r="D78" s="29" t="s">
        <v>77</v>
      </c>
      <c r="E78" s="29" t="s">
        <v>288</v>
      </c>
    </row>
    <row r="79" spans="1:5" x14ac:dyDescent="0.25">
      <c r="A79" s="29" t="s">
        <v>594</v>
      </c>
      <c r="B79" s="29" t="s">
        <v>465</v>
      </c>
      <c r="C79" s="29" t="s">
        <v>465</v>
      </c>
      <c r="D79" s="29" t="s">
        <v>77</v>
      </c>
      <c r="E79" s="29" t="s">
        <v>79</v>
      </c>
    </row>
    <row r="80" spans="1:5" x14ac:dyDescent="0.25">
      <c r="A80" s="29" t="s">
        <v>595</v>
      </c>
      <c r="B80" s="29" t="s">
        <v>465</v>
      </c>
      <c r="C80" s="29" t="s">
        <v>465</v>
      </c>
      <c r="D80" s="29" t="s">
        <v>77</v>
      </c>
      <c r="E80" s="29" t="s">
        <v>79</v>
      </c>
    </row>
    <row r="81" spans="1:5" x14ac:dyDescent="0.25">
      <c r="A81" s="29" t="s">
        <v>596</v>
      </c>
      <c r="B81" s="29" t="s">
        <v>465</v>
      </c>
      <c r="C81" s="29" t="s">
        <v>465</v>
      </c>
      <c r="D81" s="29" t="s">
        <v>77</v>
      </c>
      <c r="E81" s="29" t="s">
        <v>356</v>
      </c>
    </row>
    <row r="82" spans="1:5" x14ac:dyDescent="0.25">
      <c r="A82" s="29" t="s">
        <v>597</v>
      </c>
      <c r="B82" s="29" t="s">
        <v>465</v>
      </c>
      <c r="C82" s="29" t="s">
        <v>465</v>
      </c>
      <c r="D82" s="29" t="s">
        <v>77</v>
      </c>
      <c r="E82" s="29" t="s">
        <v>540</v>
      </c>
    </row>
    <row r="83" spans="1:5" x14ac:dyDescent="0.25">
      <c r="A83" s="29" t="s">
        <v>598</v>
      </c>
      <c r="B83" s="29" t="s">
        <v>465</v>
      </c>
      <c r="C83" s="29" t="s">
        <v>465</v>
      </c>
      <c r="D83" s="29" t="s">
        <v>77</v>
      </c>
      <c r="E83" s="29" t="s">
        <v>219</v>
      </c>
    </row>
    <row r="84" spans="1:5" x14ac:dyDescent="0.25">
      <c r="A84" s="29" t="s">
        <v>599</v>
      </c>
      <c r="B84" s="29" t="s">
        <v>465</v>
      </c>
      <c r="C84" s="29" t="s">
        <v>465</v>
      </c>
      <c r="D84" s="29" t="s">
        <v>77</v>
      </c>
      <c r="E84" s="29" t="s">
        <v>337</v>
      </c>
    </row>
    <row r="85" spans="1:5" x14ac:dyDescent="0.25">
      <c r="A85" s="29" t="s">
        <v>600</v>
      </c>
      <c r="B85" s="29" t="s">
        <v>465</v>
      </c>
      <c r="C85" s="29" t="s">
        <v>465</v>
      </c>
      <c r="D85" s="29" t="s">
        <v>77</v>
      </c>
      <c r="E85" s="29" t="s">
        <v>397</v>
      </c>
    </row>
    <row r="86" spans="1:5" x14ac:dyDescent="0.25">
      <c r="A86" s="29" t="s">
        <v>601</v>
      </c>
      <c r="B86" s="29" t="s">
        <v>465</v>
      </c>
      <c r="C86" s="29" t="s">
        <v>465</v>
      </c>
      <c r="D86" s="29" t="s">
        <v>77</v>
      </c>
      <c r="E86" s="29" t="s">
        <v>423</v>
      </c>
    </row>
    <row r="87" spans="1:5" x14ac:dyDescent="0.25">
      <c r="A87" s="29" t="s">
        <v>602</v>
      </c>
      <c r="B87" s="29" t="s">
        <v>465</v>
      </c>
      <c r="C87" s="29" t="s">
        <v>465</v>
      </c>
      <c r="D87" s="29" t="s">
        <v>77</v>
      </c>
      <c r="E87" s="29" t="s">
        <v>397</v>
      </c>
    </row>
    <row r="88" spans="1:5" x14ac:dyDescent="0.25">
      <c r="A88" s="29" t="s">
        <v>603</v>
      </c>
      <c r="B88" s="29" t="s">
        <v>465</v>
      </c>
      <c r="C88" s="29" t="s">
        <v>465</v>
      </c>
      <c r="D88" s="29" t="s">
        <v>77</v>
      </c>
      <c r="E88" s="29" t="s">
        <v>356</v>
      </c>
    </row>
    <row r="89" spans="1:5" x14ac:dyDescent="0.25">
      <c r="A89" s="29" t="s">
        <v>604</v>
      </c>
      <c r="B89" s="29" t="s">
        <v>465</v>
      </c>
      <c r="C89" s="29" t="s">
        <v>465</v>
      </c>
      <c r="D89" s="29" t="s">
        <v>77</v>
      </c>
      <c r="E89" s="29" t="s">
        <v>219</v>
      </c>
    </row>
    <row r="90" spans="1:5" x14ac:dyDescent="0.25">
      <c r="A90" s="29" t="s">
        <v>605</v>
      </c>
      <c r="B90" s="29" t="s">
        <v>465</v>
      </c>
      <c r="C90" s="29" t="s">
        <v>465</v>
      </c>
      <c r="D90" s="29" t="s">
        <v>77</v>
      </c>
      <c r="E90" s="29" t="s">
        <v>397</v>
      </c>
    </row>
    <row r="91" spans="1:5" x14ac:dyDescent="0.25">
      <c r="A91" s="29" t="s">
        <v>606</v>
      </c>
      <c r="B91" s="29" t="s">
        <v>465</v>
      </c>
      <c r="C91" s="29" t="s">
        <v>465</v>
      </c>
      <c r="D91" s="29" t="s">
        <v>77</v>
      </c>
      <c r="E91" s="29" t="s">
        <v>607</v>
      </c>
    </row>
    <row r="92" spans="1:5" x14ac:dyDescent="0.25">
      <c r="A92" s="29" t="s">
        <v>608</v>
      </c>
      <c r="B92" s="29" t="s">
        <v>465</v>
      </c>
      <c r="C92" s="29" t="s">
        <v>465</v>
      </c>
      <c r="D92" s="29" t="s">
        <v>77</v>
      </c>
      <c r="E92" s="29" t="s">
        <v>469</v>
      </c>
    </row>
    <row r="93" spans="1:5" x14ac:dyDescent="0.25">
      <c r="A93" s="29" t="s">
        <v>609</v>
      </c>
      <c r="B93" s="29" t="s">
        <v>465</v>
      </c>
      <c r="C93" s="29" t="s">
        <v>465</v>
      </c>
      <c r="D93" s="29" t="s">
        <v>77</v>
      </c>
      <c r="E93" s="29" t="s">
        <v>462</v>
      </c>
    </row>
    <row r="94" spans="1:5" x14ac:dyDescent="0.25">
      <c r="A94" s="29" t="s">
        <v>610</v>
      </c>
      <c r="B94" s="29" t="s">
        <v>465</v>
      </c>
      <c r="C94" s="29" t="s">
        <v>465</v>
      </c>
      <c r="D94" s="29" t="s">
        <v>77</v>
      </c>
      <c r="E94" s="29" t="s">
        <v>611</v>
      </c>
    </row>
    <row r="95" spans="1:5" x14ac:dyDescent="0.25">
      <c r="A95" s="29" t="s">
        <v>612</v>
      </c>
      <c r="B95" s="29" t="s">
        <v>465</v>
      </c>
      <c r="C95" s="29" t="s">
        <v>465</v>
      </c>
      <c r="D95" s="29" t="s">
        <v>77</v>
      </c>
      <c r="E95" s="29" t="s">
        <v>219</v>
      </c>
    </row>
    <row r="96" spans="1:5" x14ac:dyDescent="0.25">
      <c r="A96" s="29" t="s">
        <v>613</v>
      </c>
      <c r="B96" s="29" t="s">
        <v>465</v>
      </c>
      <c r="C96" s="29" t="s">
        <v>465</v>
      </c>
      <c r="D96" s="29" t="s">
        <v>77</v>
      </c>
      <c r="E96" s="29" t="s">
        <v>614</v>
      </c>
    </row>
    <row r="97" spans="1:5" x14ac:dyDescent="0.25">
      <c r="A97" s="29" t="s">
        <v>615</v>
      </c>
      <c r="B97" s="29" t="s">
        <v>465</v>
      </c>
      <c r="C97" s="29" t="s">
        <v>465</v>
      </c>
      <c r="D97" s="29" t="s">
        <v>77</v>
      </c>
      <c r="E97" s="29" t="s">
        <v>378</v>
      </c>
    </row>
    <row r="98" spans="1:5" x14ac:dyDescent="0.25">
      <c r="A98" s="29" t="s">
        <v>616</v>
      </c>
      <c r="B98" s="29" t="s">
        <v>465</v>
      </c>
      <c r="C98" s="29" t="s">
        <v>465</v>
      </c>
      <c r="D98" s="29" t="s">
        <v>77</v>
      </c>
      <c r="E98" s="29" t="s">
        <v>617</v>
      </c>
    </row>
    <row r="99" spans="1:5" x14ac:dyDescent="0.25">
      <c r="A99" s="29" t="s">
        <v>618</v>
      </c>
      <c r="B99" s="29" t="s">
        <v>465</v>
      </c>
      <c r="C99" s="29" t="s">
        <v>465</v>
      </c>
      <c r="D99" s="29" t="s">
        <v>77</v>
      </c>
      <c r="E99" s="29" t="s">
        <v>288</v>
      </c>
    </row>
    <row r="100" spans="1:5" x14ac:dyDescent="0.25">
      <c r="A100" s="29" t="s">
        <v>619</v>
      </c>
      <c r="B100" s="29" t="s">
        <v>465</v>
      </c>
      <c r="C100" s="29" t="s">
        <v>465</v>
      </c>
      <c r="D100" s="29" t="s">
        <v>398</v>
      </c>
      <c r="E100" s="29" t="s">
        <v>620</v>
      </c>
    </row>
    <row r="101" spans="1:5" x14ac:dyDescent="0.25">
      <c r="A101" s="29" t="s">
        <v>621</v>
      </c>
      <c r="B101" s="29" t="s">
        <v>465</v>
      </c>
      <c r="C101" s="29" t="s">
        <v>465</v>
      </c>
      <c r="D101" s="29" t="s">
        <v>77</v>
      </c>
      <c r="E101" s="29" t="s">
        <v>378</v>
      </c>
    </row>
    <row r="102" spans="1:5" x14ac:dyDescent="0.25">
      <c r="A102" s="29" t="s">
        <v>622</v>
      </c>
      <c r="B102" s="29" t="s">
        <v>465</v>
      </c>
      <c r="C102" s="29" t="s">
        <v>465</v>
      </c>
      <c r="D102" s="29" t="s">
        <v>77</v>
      </c>
      <c r="E102" s="29" t="s">
        <v>356</v>
      </c>
    </row>
    <row r="103" spans="1:5" x14ac:dyDescent="0.25">
      <c r="A103" s="29" t="s">
        <v>623</v>
      </c>
      <c r="B103" s="29" t="s">
        <v>465</v>
      </c>
      <c r="C103" s="29" t="s">
        <v>465</v>
      </c>
      <c r="D103" s="29" t="s">
        <v>77</v>
      </c>
      <c r="E103" s="29" t="s">
        <v>624</v>
      </c>
    </row>
    <row r="104" spans="1:5" x14ac:dyDescent="0.25">
      <c r="A104" s="29" t="s">
        <v>625</v>
      </c>
      <c r="B104" s="29" t="s">
        <v>465</v>
      </c>
      <c r="C104" s="29" t="s">
        <v>465</v>
      </c>
      <c r="D104" s="29" t="s">
        <v>77</v>
      </c>
      <c r="E104" s="29" t="s">
        <v>447</v>
      </c>
    </row>
    <row r="105" spans="1:5" x14ac:dyDescent="0.25">
      <c r="A105" s="29" t="s">
        <v>626</v>
      </c>
      <c r="B105" s="29" t="s">
        <v>465</v>
      </c>
      <c r="C105" s="29" t="s">
        <v>465</v>
      </c>
      <c r="D105" s="29" t="s">
        <v>77</v>
      </c>
      <c r="E105" s="29" t="s">
        <v>288</v>
      </c>
    </row>
    <row r="106" spans="1:5" x14ac:dyDescent="0.25">
      <c r="A106" s="29" t="s">
        <v>627</v>
      </c>
      <c r="B106" s="29" t="s">
        <v>465</v>
      </c>
      <c r="C106" s="29" t="s">
        <v>465</v>
      </c>
      <c r="D106" s="29" t="s">
        <v>77</v>
      </c>
      <c r="E106" s="29" t="s">
        <v>378</v>
      </c>
    </row>
    <row r="107" spans="1:5" x14ac:dyDescent="0.25">
      <c r="A107" s="29" t="s">
        <v>628</v>
      </c>
      <c r="B107" s="29" t="s">
        <v>465</v>
      </c>
      <c r="C107" s="29" t="s">
        <v>465</v>
      </c>
      <c r="D107" s="29" t="s">
        <v>77</v>
      </c>
      <c r="E107" s="29" t="s">
        <v>461</v>
      </c>
    </row>
    <row r="108" spans="1:5" x14ac:dyDescent="0.25">
      <c r="A108" s="29" t="s">
        <v>629</v>
      </c>
      <c r="B108" s="29" t="s">
        <v>465</v>
      </c>
      <c r="C108" s="29" t="s">
        <v>465</v>
      </c>
      <c r="D108" s="29" t="s">
        <v>77</v>
      </c>
      <c r="E108" s="29" t="s">
        <v>219</v>
      </c>
    </row>
    <row r="109" spans="1:5" x14ac:dyDescent="0.25">
      <c r="A109" s="29" t="s">
        <v>630</v>
      </c>
      <c r="B109" s="29" t="s">
        <v>465</v>
      </c>
      <c r="C109" s="29" t="s">
        <v>465</v>
      </c>
      <c r="D109" s="29" t="s">
        <v>77</v>
      </c>
      <c r="E109" s="29" t="s">
        <v>79</v>
      </c>
    </row>
    <row r="110" spans="1:5" x14ac:dyDescent="0.25">
      <c r="A110" s="29" t="s">
        <v>631</v>
      </c>
      <c r="B110" s="29" t="s">
        <v>465</v>
      </c>
      <c r="C110" s="29" t="s">
        <v>465</v>
      </c>
      <c r="D110" s="29" t="s">
        <v>77</v>
      </c>
      <c r="E110" s="29" t="s">
        <v>632</v>
      </c>
    </row>
    <row r="111" spans="1:5" x14ac:dyDescent="0.25">
      <c r="A111" s="29" t="s">
        <v>633</v>
      </c>
      <c r="B111" s="29" t="s">
        <v>465</v>
      </c>
      <c r="C111" s="29" t="s">
        <v>465</v>
      </c>
      <c r="D111" s="29" t="s">
        <v>77</v>
      </c>
      <c r="E111" s="29" t="s">
        <v>79</v>
      </c>
    </row>
    <row r="112" spans="1:5" x14ac:dyDescent="0.25">
      <c r="A112" s="29" t="s">
        <v>634</v>
      </c>
      <c r="B112" s="29" t="s">
        <v>465</v>
      </c>
      <c r="C112" s="29" t="s">
        <v>465</v>
      </c>
      <c r="D112" s="29" t="s">
        <v>77</v>
      </c>
      <c r="E112" s="29" t="s">
        <v>384</v>
      </c>
    </row>
    <row r="113" spans="1:5" x14ac:dyDescent="0.25">
      <c r="A113" s="29" t="s">
        <v>635</v>
      </c>
      <c r="B113" s="29" t="s">
        <v>465</v>
      </c>
      <c r="C113" s="29" t="s">
        <v>465</v>
      </c>
      <c r="D113" s="29" t="s">
        <v>77</v>
      </c>
      <c r="E113" s="29" t="s">
        <v>447</v>
      </c>
    </row>
    <row r="114" spans="1:5" x14ac:dyDescent="0.25">
      <c r="A114" s="29" t="s">
        <v>636</v>
      </c>
      <c r="B114" s="29" t="s">
        <v>465</v>
      </c>
      <c r="C114" s="29" t="s">
        <v>465</v>
      </c>
      <c r="D114" s="29" t="s">
        <v>77</v>
      </c>
      <c r="E114" s="29" t="s">
        <v>79</v>
      </c>
    </row>
    <row r="115" spans="1:5" x14ac:dyDescent="0.25">
      <c r="A115" s="29" t="s">
        <v>637</v>
      </c>
      <c r="B115" s="29" t="s">
        <v>465</v>
      </c>
      <c r="C115" s="29" t="s">
        <v>465</v>
      </c>
      <c r="D115" s="29" t="s">
        <v>77</v>
      </c>
      <c r="E115" s="29" t="s">
        <v>378</v>
      </c>
    </row>
    <row r="116" spans="1:5" x14ac:dyDescent="0.25">
      <c r="A116" s="29" t="s">
        <v>638</v>
      </c>
      <c r="B116" s="29" t="s">
        <v>465</v>
      </c>
      <c r="C116" s="29" t="s">
        <v>465</v>
      </c>
      <c r="D116" s="29" t="s">
        <v>77</v>
      </c>
      <c r="E116" s="29" t="s">
        <v>469</v>
      </c>
    </row>
    <row r="117" spans="1:5" x14ac:dyDescent="0.25">
      <c r="A117" s="29" t="s">
        <v>639</v>
      </c>
      <c r="B117" s="29" t="s">
        <v>465</v>
      </c>
      <c r="C117" s="29" t="s">
        <v>465</v>
      </c>
      <c r="D117" s="29" t="s">
        <v>77</v>
      </c>
      <c r="E117" s="29" t="s">
        <v>423</v>
      </c>
    </row>
    <row r="118" spans="1:5" x14ac:dyDescent="0.25">
      <c r="A118" s="29" t="s">
        <v>640</v>
      </c>
      <c r="B118" s="29" t="s">
        <v>465</v>
      </c>
      <c r="C118" s="29" t="s">
        <v>465</v>
      </c>
      <c r="D118" s="29" t="s">
        <v>77</v>
      </c>
      <c r="E118" s="29" t="s">
        <v>79</v>
      </c>
    </row>
    <row r="119" spans="1:5" x14ac:dyDescent="0.25">
      <c r="A119" s="29" t="s">
        <v>641</v>
      </c>
      <c r="B119" s="29" t="s">
        <v>465</v>
      </c>
      <c r="C119" s="29" t="s">
        <v>465</v>
      </c>
      <c r="D119" s="29" t="s">
        <v>77</v>
      </c>
      <c r="E119" s="29" t="s">
        <v>219</v>
      </c>
    </row>
    <row r="120" spans="1:5" x14ac:dyDescent="0.25">
      <c r="A120" s="29" t="s">
        <v>642</v>
      </c>
      <c r="B120" s="29" t="s">
        <v>465</v>
      </c>
      <c r="C120" s="29" t="s">
        <v>465</v>
      </c>
      <c r="D120" s="29" t="s">
        <v>77</v>
      </c>
      <c r="E120" s="29" t="s">
        <v>643</v>
      </c>
    </row>
    <row r="121" spans="1:5" x14ac:dyDescent="0.25">
      <c r="A121" s="29" t="s">
        <v>644</v>
      </c>
      <c r="B121" s="29" t="s">
        <v>465</v>
      </c>
      <c r="C121" s="29" t="s">
        <v>465</v>
      </c>
      <c r="D121" s="29" t="s">
        <v>77</v>
      </c>
      <c r="E121" s="29" t="s">
        <v>378</v>
      </c>
    </row>
    <row r="122" spans="1:5" x14ac:dyDescent="0.25">
      <c r="A122" s="29" t="s">
        <v>645</v>
      </c>
      <c r="B122" s="29" t="s">
        <v>465</v>
      </c>
      <c r="C122" s="29" t="s">
        <v>465</v>
      </c>
      <c r="D122" s="29" t="s">
        <v>398</v>
      </c>
      <c r="E122" s="29" t="s">
        <v>646</v>
      </c>
    </row>
    <row r="123" spans="1:5" x14ac:dyDescent="0.25">
      <c r="A123" s="29" t="s">
        <v>647</v>
      </c>
      <c r="B123" s="29" t="s">
        <v>465</v>
      </c>
      <c r="C123" s="29" t="s">
        <v>465</v>
      </c>
      <c r="D123" s="29" t="s">
        <v>77</v>
      </c>
      <c r="E123" s="29" t="s">
        <v>469</v>
      </c>
    </row>
    <row r="124" spans="1:5" x14ac:dyDescent="0.25">
      <c r="A124" s="29" t="s">
        <v>648</v>
      </c>
      <c r="B124" s="29" t="s">
        <v>465</v>
      </c>
      <c r="C124" s="29" t="s">
        <v>465</v>
      </c>
      <c r="D124" s="29" t="s">
        <v>77</v>
      </c>
      <c r="E124" s="29" t="s">
        <v>438</v>
      </c>
    </row>
    <row r="125" spans="1:5" x14ac:dyDescent="0.25">
      <c r="A125" s="29" t="s">
        <v>649</v>
      </c>
      <c r="B125" s="29" t="s">
        <v>465</v>
      </c>
      <c r="C125" s="29" t="s">
        <v>465</v>
      </c>
      <c r="D125" s="29" t="s">
        <v>77</v>
      </c>
      <c r="E125" s="29" t="s">
        <v>650</v>
      </c>
    </row>
    <row r="126" spans="1:5" x14ac:dyDescent="0.25">
      <c r="A126" s="29" t="s">
        <v>651</v>
      </c>
      <c r="B126" s="29" t="s">
        <v>465</v>
      </c>
      <c r="C126" s="29" t="s">
        <v>465</v>
      </c>
      <c r="D126" s="29" t="s">
        <v>77</v>
      </c>
      <c r="E126" s="29" t="s">
        <v>378</v>
      </c>
    </row>
    <row r="127" spans="1:5" x14ac:dyDescent="0.25">
      <c r="A127" s="29" t="s">
        <v>652</v>
      </c>
      <c r="B127" s="29" t="s">
        <v>465</v>
      </c>
      <c r="C127" s="29" t="s">
        <v>465</v>
      </c>
      <c r="D127" s="29" t="s">
        <v>77</v>
      </c>
      <c r="E127" s="29" t="s">
        <v>438</v>
      </c>
    </row>
    <row r="128" spans="1:5" x14ac:dyDescent="0.25">
      <c r="A128" s="29" t="s">
        <v>653</v>
      </c>
      <c r="B128" s="29" t="s">
        <v>465</v>
      </c>
      <c r="C128" s="29" t="s">
        <v>465</v>
      </c>
      <c r="D128" s="29" t="s">
        <v>77</v>
      </c>
      <c r="E128" s="29" t="s">
        <v>219</v>
      </c>
    </row>
    <row r="129" spans="1:5" x14ac:dyDescent="0.25">
      <c r="A129" s="29" t="s">
        <v>654</v>
      </c>
      <c r="B129" s="29" t="s">
        <v>465</v>
      </c>
      <c r="C129" s="29" t="s">
        <v>465</v>
      </c>
      <c r="D129" s="29" t="s">
        <v>77</v>
      </c>
      <c r="E129" s="29" t="s">
        <v>423</v>
      </c>
    </row>
    <row r="130" spans="1:5" x14ac:dyDescent="0.25">
      <c r="A130" s="29" t="s">
        <v>655</v>
      </c>
      <c r="B130" s="29" t="s">
        <v>465</v>
      </c>
      <c r="C130" s="29" t="s">
        <v>465</v>
      </c>
      <c r="D130" s="29" t="s">
        <v>77</v>
      </c>
      <c r="E130" s="29" t="s">
        <v>462</v>
      </c>
    </row>
    <row r="131" spans="1:5" x14ac:dyDescent="0.25">
      <c r="A131" s="29" t="s">
        <v>656</v>
      </c>
      <c r="B131" s="29" t="s">
        <v>465</v>
      </c>
      <c r="C131" s="29" t="s">
        <v>465</v>
      </c>
      <c r="D131" s="29" t="s">
        <v>77</v>
      </c>
      <c r="E131" s="29" t="s">
        <v>438</v>
      </c>
    </row>
    <row r="132" spans="1:5" x14ac:dyDescent="0.25">
      <c r="A132" s="29" t="s">
        <v>657</v>
      </c>
      <c r="B132" s="29" t="s">
        <v>465</v>
      </c>
      <c r="C132" s="29" t="s">
        <v>465</v>
      </c>
      <c r="D132" s="29" t="s">
        <v>77</v>
      </c>
      <c r="E132" s="29" t="s">
        <v>378</v>
      </c>
    </row>
    <row r="133" spans="1:5" x14ac:dyDescent="0.25">
      <c r="A133" s="29" t="s">
        <v>658</v>
      </c>
      <c r="B133" s="29" t="s">
        <v>465</v>
      </c>
      <c r="C133" s="29" t="s">
        <v>465</v>
      </c>
      <c r="D133" s="29" t="s">
        <v>77</v>
      </c>
      <c r="E133" s="29" t="s">
        <v>423</v>
      </c>
    </row>
    <row r="134" spans="1:5" x14ac:dyDescent="0.25">
      <c r="A134" s="29" t="s">
        <v>659</v>
      </c>
      <c r="B134" s="29" t="s">
        <v>465</v>
      </c>
      <c r="C134" s="29" t="s">
        <v>465</v>
      </c>
      <c r="D134" s="29" t="s">
        <v>77</v>
      </c>
      <c r="E134" s="29" t="s">
        <v>469</v>
      </c>
    </row>
    <row r="135" spans="1:5" x14ac:dyDescent="0.25">
      <c r="A135" s="29" t="s">
        <v>660</v>
      </c>
      <c r="B135" s="29" t="s">
        <v>465</v>
      </c>
      <c r="C135" s="29" t="s">
        <v>465</v>
      </c>
      <c r="D135" s="29" t="s">
        <v>77</v>
      </c>
      <c r="E135" s="29" t="s">
        <v>447</v>
      </c>
    </row>
    <row r="136" spans="1:5" x14ac:dyDescent="0.25">
      <c r="A136" s="29" t="s">
        <v>661</v>
      </c>
      <c r="B136" s="29" t="s">
        <v>465</v>
      </c>
      <c r="C136" s="29" t="s">
        <v>465</v>
      </c>
      <c r="D136" s="29" t="s">
        <v>77</v>
      </c>
      <c r="E136" s="29" t="s">
        <v>438</v>
      </c>
    </row>
    <row r="137" spans="1:5" x14ac:dyDescent="0.25">
      <c r="A137" s="29" t="s">
        <v>662</v>
      </c>
      <c r="B137" s="29" t="s">
        <v>465</v>
      </c>
      <c r="C137" s="29" t="s">
        <v>465</v>
      </c>
      <c r="D137" s="29" t="s">
        <v>77</v>
      </c>
      <c r="E137" s="29" t="s">
        <v>663</v>
      </c>
    </row>
    <row r="138" spans="1:5" x14ac:dyDescent="0.25">
      <c r="A138" s="29" t="s">
        <v>664</v>
      </c>
      <c r="B138" s="29" t="s">
        <v>465</v>
      </c>
      <c r="C138" s="29" t="s">
        <v>465</v>
      </c>
      <c r="D138" s="29" t="s">
        <v>77</v>
      </c>
      <c r="E138" s="29" t="s">
        <v>378</v>
      </c>
    </row>
    <row r="139" spans="1:5" x14ac:dyDescent="0.25">
      <c r="A139" s="29" t="s">
        <v>665</v>
      </c>
      <c r="B139" s="29" t="s">
        <v>465</v>
      </c>
      <c r="C139" s="29" t="s">
        <v>465</v>
      </c>
      <c r="D139" s="29" t="s">
        <v>77</v>
      </c>
      <c r="E139" s="29" t="s">
        <v>666</v>
      </c>
    </row>
    <row r="140" spans="1:5" x14ac:dyDescent="0.25">
      <c r="A140" s="29" t="s">
        <v>667</v>
      </c>
      <c r="B140" s="29" t="s">
        <v>465</v>
      </c>
      <c r="C140" s="29" t="s">
        <v>465</v>
      </c>
      <c r="D140" s="29" t="s">
        <v>77</v>
      </c>
      <c r="E140" s="29" t="s">
        <v>378</v>
      </c>
    </row>
    <row r="141" spans="1:5" x14ac:dyDescent="0.25">
      <c r="A141" s="29" t="s">
        <v>668</v>
      </c>
      <c r="B141" s="29" t="s">
        <v>465</v>
      </c>
      <c r="C141" s="29" t="s">
        <v>465</v>
      </c>
      <c r="D141" s="29" t="s">
        <v>77</v>
      </c>
      <c r="E141" s="29" t="s">
        <v>447</v>
      </c>
    </row>
    <row r="142" spans="1:5" x14ac:dyDescent="0.25">
      <c r="A142" s="29" t="s">
        <v>669</v>
      </c>
      <c r="B142" s="29" t="s">
        <v>465</v>
      </c>
      <c r="C142" s="29" t="s">
        <v>465</v>
      </c>
      <c r="D142" s="29" t="s">
        <v>77</v>
      </c>
      <c r="E142" s="29" t="s">
        <v>378</v>
      </c>
    </row>
    <row r="143" spans="1:5" x14ac:dyDescent="0.25">
      <c r="A143" s="29" t="s">
        <v>670</v>
      </c>
      <c r="B143" s="29" t="s">
        <v>465</v>
      </c>
      <c r="C143" s="29" t="s">
        <v>465</v>
      </c>
      <c r="D143" s="29" t="s">
        <v>77</v>
      </c>
      <c r="E143" s="29" t="s">
        <v>378</v>
      </c>
    </row>
    <row r="144" spans="1:5" x14ac:dyDescent="0.25">
      <c r="A144" s="29" t="s">
        <v>671</v>
      </c>
      <c r="B144" s="29" t="s">
        <v>465</v>
      </c>
      <c r="C144" s="29" t="s">
        <v>465</v>
      </c>
      <c r="D144" s="29" t="s">
        <v>77</v>
      </c>
      <c r="E144" s="29" t="s">
        <v>378</v>
      </c>
    </row>
    <row r="145" spans="1:5" x14ac:dyDescent="0.25">
      <c r="A145" s="29" t="s">
        <v>672</v>
      </c>
      <c r="B145" s="29" t="s">
        <v>465</v>
      </c>
      <c r="C145" s="29" t="s">
        <v>465</v>
      </c>
      <c r="D145" s="29" t="s">
        <v>77</v>
      </c>
      <c r="E145" s="29" t="s">
        <v>378</v>
      </c>
    </row>
    <row r="146" spans="1:5" x14ac:dyDescent="0.25">
      <c r="A146" s="29" t="s">
        <v>673</v>
      </c>
      <c r="B146" s="29" t="s">
        <v>465</v>
      </c>
      <c r="C146" s="29" t="s">
        <v>465</v>
      </c>
      <c r="D146" s="29" t="s">
        <v>77</v>
      </c>
      <c r="E146" s="29" t="s">
        <v>378</v>
      </c>
    </row>
    <row r="147" spans="1:5" x14ac:dyDescent="0.25">
      <c r="A147" s="29" t="s">
        <v>674</v>
      </c>
      <c r="B147" s="29" t="s">
        <v>465</v>
      </c>
      <c r="C147" s="29" t="s">
        <v>465</v>
      </c>
      <c r="D147" s="29" t="s">
        <v>77</v>
      </c>
      <c r="E147" s="29" t="s">
        <v>378</v>
      </c>
    </row>
    <row r="148" spans="1:5" x14ac:dyDescent="0.25">
      <c r="A148" s="29" t="s">
        <v>675</v>
      </c>
      <c r="B148" s="29" t="s">
        <v>465</v>
      </c>
      <c r="C148" s="29" t="s">
        <v>465</v>
      </c>
      <c r="D148" s="29" t="s">
        <v>77</v>
      </c>
      <c r="E148" s="29" t="s">
        <v>447</v>
      </c>
    </row>
    <row r="149" spans="1:5" x14ac:dyDescent="0.25">
      <c r="A149" s="29" t="s">
        <v>676</v>
      </c>
      <c r="B149" s="29" t="s">
        <v>465</v>
      </c>
      <c r="C149" s="29" t="s">
        <v>465</v>
      </c>
      <c r="D149" s="29" t="s">
        <v>77</v>
      </c>
      <c r="E149" s="29" t="s">
        <v>677</v>
      </c>
    </row>
    <row r="150" spans="1:5" x14ac:dyDescent="0.25">
      <c r="A150" s="29" t="s">
        <v>678</v>
      </c>
      <c r="B150" s="29" t="s">
        <v>465</v>
      </c>
      <c r="C150" s="29" t="s">
        <v>465</v>
      </c>
      <c r="D150" s="29" t="s">
        <v>77</v>
      </c>
      <c r="E150" s="29" t="s">
        <v>679</v>
      </c>
    </row>
    <row r="151" spans="1:5" x14ac:dyDescent="0.25">
      <c r="A151" s="29" t="s">
        <v>680</v>
      </c>
      <c r="B151" s="29" t="s">
        <v>483</v>
      </c>
      <c r="C151" s="29" t="s">
        <v>483</v>
      </c>
      <c r="D151" s="29" t="s">
        <v>77</v>
      </c>
      <c r="E151" s="29" t="s">
        <v>228</v>
      </c>
    </row>
    <row r="152" spans="1:5" x14ac:dyDescent="0.25">
      <c r="A152" s="29" t="s">
        <v>681</v>
      </c>
      <c r="B152" s="29" t="s">
        <v>483</v>
      </c>
      <c r="C152" s="29" t="s">
        <v>483</v>
      </c>
      <c r="D152" s="29" t="s">
        <v>77</v>
      </c>
      <c r="E152" s="29" t="s">
        <v>682</v>
      </c>
    </row>
    <row r="153" spans="1:5" x14ac:dyDescent="0.25">
      <c r="A153" s="29" t="s">
        <v>683</v>
      </c>
      <c r="B153" s="29" t="s">
        <v>483</v>
      </c>
      <c r="C153" s="29" t="s">
        <v>483</v>
      </c>
      <c r="D153" s="29" t="s">
        <v>77</v>
      </c>
      <c r="E153" s="29" t="s">
        <v>391</v>
      </c>
    </row>
    <row r="154" spans="1:5" x14ac:dyDescent="0.25">
      <c r="A154" s="29" t="s">
        <v>684</v>
      </c>
      <c r="B154" s="29" t="s">
        <v>483</v>
      </c>
      <c r="C154" s="29" t="s">
        <v>483</v>
      </c>
      <c r="D154" s="29" t="s">
        <v>398</v>
      </c>
      <c r="E154" s="29" t="s">
        <v>685</v>
      </c>
    </row>
    <row r="155" spans="1:5" x14ac:dyDescent="0.25">
      <c r="A155" s="29" t="s">
        <v>686</v>
      </c>
      <c r="B155" s="29" t="s">
        <v>483</v>
      </c>
      <c r="C155" s="29" t="s">
        <v>483</v>
      </c>
      <c r="D155" s="29" t="s">
        <v>77</v>
      </c>
      <c r="E155" s="29" t="s">
        <v>391</v>
      </c>
    </row>
    <row r="156" spans="1:5" x14ac:dyDescent="0.25">
      <c r="A156" s="29" t="s">
        <v>687</v>
      </c>
      <c r="B156" s="29" t="s">
        <v>483</v>
      </c>
      <c r="C156" s="29" t="s">
        <v>483</v>
      </c>
      <c r="D156" s="29" t="s">
        <v>77</v>
      </c>
      <c r="E156" s="29" t="s">
        <v>688</v>
      </c>
    </row>
    <row r="157" spans="1:5" x14ac:dyDescent="0.25">
      <c r="A157" s="29" t="s">
        <v>689</v>
      </c>
      <c r="B157" s="29" t="s">
        <v>483</v>
      </c>
      <c r="C157" s="29" t="s">
        <v>483</v>
      </c>
      <c r="D157" s="29" t="s">
        <v>77</v>
      </c>
      <c r="E157" s="29" t="s">
        <v>690</v>
      </c>
    </row>
    <row r="158" spans="1:5" x14ac:dyDescent="0.25">
      <c r="A158" s="29" t="s">
        <v>691</v>
      </c>
      <c r="B158" s="29" t="s">
        <v>483</v>
      </c>
      <c r="C158" s="29" t="s">
        <v>483</v>
      </c>
      <c r="D158" s="29" t="s">
        <v>77</v>
      </c>
      <c r="E158" s="29" t="s">
        <v>391</v>
      </c>
    </row>
    <row r="159" spans="1:5" x14ac:dyDescent="0.25">
      <c r="A159" s="29" t="s">
        <v>692</v>
      </c>
      <c r="B159" s="29" t="s">
        <v>483</v>
      </c>
      <c r="C159" s="29" t="s">
        <v>483</v>
      </c>
      <c r="D159" s="29" t="s">
        <v>77</v>
      </c>
      <c r="E159" s="29" t="s">
        <v>219</v>
      </c>
    </row>
    <row r="160" spans="1:5" x14ac:dyDescent="0.25">
      <c r="A160" s="29" t="s">
        <v>693</v>
      </c>
      <c r="B160" s="29" t="s">
        <v>483</v>
      </c>
      <c r="C160" s="29" t="s">
        <v>483</v>
      </c>
      <c r="D160" s="29" t="s">
        <v>77</v>
      </c>
      <c r="E160" s="29" t="s">
        <v>219</v>
      </c>
    </row>
    <row r="161" spans="1:5" x14ac:dyDescent="0.25">
      <c r="A161" s="29" t="s">
        <v>694</v>
      </c>
      <c r="B161" s="29" t="s">
        <v>483</v>
      </c>
      <c r="C161" s="29" t="s">
        <v>483</v>
      </c>
      <c r="D161" s="29" t="s">
        <v>77</v>
      </c>
      <c r="E161" s="29" t="s">
        <v>695</v>
      </c>
    </row>
    <row r="162" spans="1:5" x14ac:dyDescent="0.25">
      <c r="A162" s="29" t="s">
        <v>696</v>
      </c>
      <c r="B162" s="29" t="s">
        <v>483</v>
      </c>
      <c r="C162" s="29" t="s">
        <v>483</v>
      </c>
      <c r="D162" s="29" t="s">
        <v>398</v>
      </c>
      <c r="E162" s="29" t="s">
        <v>697</v>
      </c>
    </row>
    <row r="163" spans="1:5" x14ac:dyDescent="0.25">
      <c r="A163" s="29" t="s">
        <v>698</v>
      </c>
      <c r="B163" s="29" t="s">
        <v>483</v>
      </c>
      <c r="C163" s="29" t="s">
        <v>483</v>
      </c>
      <c r="D163" s="29" t="s">
        <v>77</v>
      </c>
      <c r="E163" s="29" t="s">
        <v>699</v>
      </c>
    </row>
    <row r="164" spans="1:5" x14ac:dyDescent="0.25">
      <c r="A164" s="29" t="s">
        <v>700</v>
      </c>
      <c r="B164" s="29" t="s">
        <v>483</v>
      </c>
      <c r="C164" s="29" t="s">
        <v>483</v>
      </c>
      <c r="D164" s="29" t="s">
        <v>77</v>
      </c>
      <c r="E164" s="29" t="s">
        <v>219</v>
      </c>
    </row>
    <row r="165" spans="1:5" x14ac:dyDescent="0.25">
      <c r="A165" s="29" t="s">
        <v>701</v>
      </c>
      <c r="B165" s="29" t="s">
        <v>483</v>
      </c>
      <c r="C165" s="29" t="s">
        <v>483</v>
      </c>
      <c r="D165" s="29" t="s">
        <v>77</v>
      </c>
      <c r="E165" s="29" t="s">
        <v>228</v>
      </c>
    </row>
    <row r="166" spans="1:5" x14ac:dyDescent="0.25">
      <c r="A166" s="29" t="s">
        <v>702</v>
      </c>
      <c r="B166" s="29" t="s">
        <v>483</v>
      </c>
      <c r="C166" s="29" t="s">
        <v>483</v>
      </c>
      <c r="D166" s="29" t="s">
        <v>77</v>
      </c>
      <c r="E166" s="29" t="s">
        <v>391</v>
      </c>
    </row>
    <row r="167" spans="1:5" x14ac:dyDescent="0.25">
      <c r="A167" s="29" t="s">
        <v>703</v>
      </c>
      <c r="B167" s="29" t="s">
        <v>483</v>
      </c>
      <c r="C167" s="29" t="s">
        <v>483</v>
      </c>
      <c r="D167" s="29" t="s">
        <v>77</v>
      </c>
      <c r="E167" s="29" t="s">
        <v>704</v>
      </c>
    </row>
    <row r="168" spans="1:5" x14ac:dyDescent="0.25">
      <c r="A168" s="29" t="s">
        <v>705</v>
      </c>
      <c r="B168" s="29" t="s">
        <v>483</v>
      </c>
      <c r="C168" s="29" t="s">
        <v>483</v>
      </c>
      <c r="D168" s="29" t="s">
        <v>77</v>
      </c>
      <c r="E168" s="29" t="s">
        <v>706</v>
      </c>
    </row>
    <row r="169" spans="1:5" x14ac:dyDescent="0.25">
      <c r="A169" s="29" t="s">
        <v>707</v>
      </c>
      <c r="B169" s="29" t="s">
        <v>483</v>
      </c>
      <c r="C169" s="29" t="s">
        <v>483</v>
      </c>
      <c r="D169" s="29" t="s">
        <v>77</v>
      </c>
      <c r="E169" s="29" t="s">
        <v>708</v>
      </c>
    </row>
    <row r="170" spans="1:5" x14ac:dyDescent="0.25">
      <c r="A170" s="29" t="s">
        <v>709</v>
      </c>
      <c r="B170" s="29" t="s">
        <v>483</v>
      </c>
      <c r="C170" s="29" t="s">
        <v>483</v>
      </c>
      <c r="D170" s="29" t="s">
        <v>77</v>
      </c>
      <c r="E170" s="29" t="s">
        <v>464</v>
      </c>
    </row>
    <row r="171" spans="1:5" x14ac:dyDescent="0.25">
      <c r="A171" s="29" t="s">
        <v>710</v>
      </c>
      <c r="B171" s="29" t="s">
        <v>483</v>
      </c>
      <c r="C171" s="29" t="s">
        <v>483</v>
      </c>
      <c r="D171" s="29" t="s">
        <v>398</v>
      </c>
      <c r="E171" s="29" t="s">
        <v>711</v>
      </c>
    </row>
    <row r="172" spans="1:5" x14ac:dyDescent="0.25">
      <c r="A172" s="29" t="s">
        <v>712</v>
      </c>
      <c r="B172" s="29" t="s">
        <v>483</v>
      </c>
      <c r="C172" s="29" t="s">
        <v>483</v>
      </c>
      <c r="D172" s="29" t="s">
        <v>77</v>
      </c>
      <c r="E172" s="29" t="s">
        <v>713</v>
      </c>
    </row>
    <row r="173" spans="1:5" x14ac:dyDescent="0.25">
      <c r="A173" s="29" t="s">
        <v>714</v>
      </c>
      <c r="B173" s="29" t="s">
        <v>483</v>
      </c>
      <c r="C173" s="29" t="s">
        <v>483</v>
      </c>
      <c r="D173" s="29" t="s">
        <v>77</v>
      </c>
      <c r="E173" s="29" t="s">
        <v>391</v>
      </c>
    </row>
    <row r="174" spans="1:5" x14ac:dyDescent="0.25">
      <c r="A174" s="29" t="s">
        <v>715</v>
      </c>
      <c r="B174" s="29" t="s">
        <v>483</v>
      </c>
      <c r="C174" s="29" t="s">
        <v>483</v>
      </c>
      <c r="D174" s="29" t="s">
        <v>77</v>
      </c>
      <c r="E174" s="29" t="s">
        <v>228</v>
      </c>
    </row>
    <row r="175" spans="1:5" x14ac:dyDescent="0.25">
      <c r="A175" s="29" t="s">
        <v>716</v>
      </c>
      <c r="B175" s="29" t="s">
        <v>483</v>
      </c>
      <c r="C175" s="29" t="s">
        <v>483</v>
      </c>
      <c r="D175" s="29" t="s">
        <v>77</v>
      </c>
      <c r="E175" s="29" t="s">
        <v>717</v>
      </c>
    </row>
    <row r="176" spans="1:5" x14ac:dyDescent="0.25">
      <c r="A176" s="29" t="s">
        <v>718</v>
      </c>
      <c r="B176" s="29" t="s">
        <v>483</v>
      </c>
      <c r="C176" s="29" t="s">
        <v>483</v>
      </c>
      <c r="D176" s="29" t="s">
        <v>77</v>
      </c>
      <c r="E176" s="29" t="s">
        <v>719</v>
      </c>
    </row>
    <row r="177" spans="1:5" x14ac:dyDescent="0.25">
      <c r="A177" s="29" t="s">
        <v>720</v>
      </c>
      <c r="B177" s="29" t="s">
        <v>483</v>
      </c>
      <c r="C177" s="29" t="s">
        <v>483</v>
      </c>
      <c r="D177" s="29" t="s">
        <v>77</v>
      </c>
      <c r="E177" s="29" t="s">
        <v>721</v>
      </c>
    </row>
    <row r="178" spans="1:5" x14ac:dyDescent="0.25">
      <c r="A178" s="29" t="s">
        <v>722</v>
      </c>
      <c r="B178" s="29" t="s">
        <v>483</v>
      </c>
      <c r="C178" s="29" t="s">
        <v>483</v>
      </c>
      <c r="D178" s="29" t="s">
        <v>77</v>
      </c>
      <c r="E178" s="29" t="s">
        <v>723</v>
      </c>
    </row>
    <row r="179" spans="1:5" x14ac:dyDescent="0.25">
      <c r="A179" s="29" t="s">
        <v>724</v>
      </c>
      <c r="B179" s="29" t="s">
        <v>483</v>
      </c>
      <c r="C179" s="29" t="s">
        <v>483</v>
      </c>
      <c r="D179" s="29" t="s">
        <v>77</v>
      </c>
      <c r="E179" s="29" t="s">
        <v>725</v>
      </c>
    </row>
    <row r="180" spans="1:5" x14ac:dyDescent="0.25">
      <c r="A180" s="29" t="s">
        <v>726</v>
      </c>
      <c r="B180" s="29" t="s">
        <v>483</v>
      </c>
      <c r="C180" s="29" t="s">
        <v>483</v>
      </c>
      <c r="D180" s="29" t="s">
        <v>77</v>
      </c>
      <c r="E180" s="29" t="s">
        <v>727</v>
      </c>
    </row>
    <row r="181" spans="1:5" x14ac:dyDescent="0.25">
      <c r="A181" s="29" t="s">
        <v>728</v>
      </c>
      <c r="B181" s="29" t="s">
        <v>483</v>
      </c>
      <c r="C181" s="29" t="s">
        <v>483</v>
      </c>
      <c r="D181" s="29" t="s">
        <v>77</v>
      </c>
      <c r="E181" s="29" t="s">
        <v>729</v>
      </c>
    </row>
    <row r="182" spans="1:5" x14ac:dyDescent="0.25">
      <c r="A182" s="29" t="s">
        <v>730</v>
      </c>
      <c r="B182" s="29" t="s">
        <v>490</v>
      </c>
      <c r="C182" s="29" t="s">
        <v>490</v>
      </c>
      <c r="D182" s="29" t="s">
        <v>77</v>
      </c>
      <c r="E182" s="29" t="s">
        <v>731</v>
      </c>
    </row>
    <row r="183" spans="1:5" x14ac:dyDescent="0.25">
      <c r="A183" s="29" t="s">
        <v>732</v>
      </c>
      <c r="B183" s="29" t="s">
        <v>490</v>
      </c>
      <c r="C183" s="29" t="s">
        <v>490</v>
      </c>
      <c r="D183" s="29" t="s">
        <v>77</v>
      </c>
      <c r="E183" s="29" t="s">
        <v>733</v>
      </c>
    </row>
    <row r="184" spans="1:5" x14ac:dyDescent="0.25">
      <c r="A184" s="29" t="s">
        <v>734</v>
      </c>
      <c r="B184" s="29" t="s">
        <v>490</v>
      </c>
      <c r="C184" s="29" t="s">
        <v>490</v>
      </c>
      <c r="D184" s="29" t="s">
        <v>77</v>
      </c>
      <c r="E184" s="29" t="s">
        <v>735</v>
      </c>
    </row>
    <row r="185" spans="1:5" x14ac:dyDescent="0.25">
      <c r="A185" s="29" t="s">
        <v>736</v>
      </c>
      <c r="B185" s="29" t="s">
        <v>490</v>
      </c>
      <c r="C185" s="29" t="s">
        <v>490</v>
      </c>
      <c r="D185" s="29" t="s">
        <v>398</v>
      </c>
      <c r="E185" s="29" t="s">
        <v>737</v>
      </c>
    </row>
    <row r="186" spans="1:5" x14ac:dyDescent="0.25">
      <c r="A186" s="29" t="s">
        <v>738</v>
      </c>
      <c r="B186" s="29" t="s">
        <v>490</v>
      </c>
      <c r="C186" s="29" t="s">
        <v>490</v>
      </c>
      <c r="D186" s="29" t="s">
        <v>77</v>
      </c>
      <c r="E186" s="29" t="s">
        <v>739</v>
      </c>
    </row>
    <row r="187" spans="1:5" x14ac:dyDescent="0.25">
      <c r="A187" s="29" t="s">
        <v>740</v>
      </c>
      <c r="B187" s="29" t="s">
        <v>490</v>
      </c>
      <c r="C187" s="29" t="s">
        <v>490</v>
      </c>
      <c r="D187" s="29" t="s">
        <v>398</v>
      </c>
      <c r="E187" s="29" t="s">
        <v>741</v>
      </c>
    </row>
    <row r="188" spans="1:5" x14ac:dyDescent="0.25">
      <c r="A188" s="29" t="s">
        <v>742</v>
      </c>
      <c r="B188" s="29" t="s">
        <v>490</v>
      </c>
      <c r="C188" s="29" t="s">
        <v>490</v>
      </c>
      <c r="D188" s="29" t="s">
        <v>77</v>
      </c>
      <c r="E188" s="29" t="s">
        <v>743</v>
      </c>
    </row>
    <row r="189" spans="1:5" x14ac:dyDescent="0.25">
      <c r="A189" s="29"/>
      <c r="B189" s="29"/>
      <c r="C189" s="29"/>
      <c r="D189" s="29"/>
      <c r="E189" s="29"/>
    </row>
    <row r="190" spans="1:5" x14ac:dyDescent="0.25">
      <c r="A190" s="29"/>
      <c r="B190" s="29"/>
      <c r="C190" s="29"/>
      <c r="D190" s="29"/>
      <c r="E190" s="29"/>
    </row>
    <row r="191" spans="1:5" x14ac:dyDescent="0.25">
      <c r="A191" s="29"/>
      <c r="B191" s="29"/>
      <c r="C191" s="29"/>
      <c r="D191" s="29"/>
      <c r="E191" s="29"/>
    </row>
    <row r="192" spans="1:5" x14ac:dyDescent="0.25">
      <c r="A192" s="29"/>
      <c r="B192" s="29"/>
      <c r="C192" s="29"/>
      <c r="D192" s="29"/>
      <c r="E192" s="29"/>
    </row>
    <row r="193" spans="1:5" x14ac:dyDescent="0.25">
      <c r="A193" s="29"/>
      <c r="B193" s="29"/>
      <c r="C193" s="29"/>
      <c r="D193" s="29"/>
      <c r="E193" s="29"/>
    </row>
    <row r="194" spans="1:5" x14ac:dyDescent="0.25">
      <c r="A194" s="29"/>
      <c r="B194" s="29"/>
      <c r="C194" s="29"/>
      <c r="D194" s="29"/>
      <c r="E194" s="29"/>
    </row>
    <row r="195" spans="1:5" x14ac:dyDescent="0.25">
      <c r="A195" s="29"/>
      <c r="B195" s="29"/>
      <c r="C195" s="29"/>
      <c r="D195" s="29"/>
      <c r="E195" s="29"/>
    </row>
    <row r="196" spans="1:5" x14ac:dyDescent="0.25">
      <c r="A196" s="29"/>
      <c r="B196" s="29"/>
      <c r="C196" s="29"/>
      <c r="D196" s="29"/>
      <c r="E196" s="29"/>
    </row>
    <row r="197" spans="1:5" x14ac:dyDescent="0.25">
      <c r="A197" s="29"/>
      <c r="B197" s="29"/>
      <c r="C197" s="29"/>
      <c r="D197" s="29"/>
      <c r="E197" s="29"/>
    </row>
    <row r="198" spans="1:5" x14ac:dyDescent="0.25">
      <c r="A198" s="29"/>
      <c r="B198" s="29"/>
      <c r="C198" s="29"/>
      <c r="D198" s="29"/>
      <c r="E198" s="29"/>
    </row>
    <row r="199" spans="1:5" x14ac:dyDescent="0.25">
      <c r="A199" s="29"/>
      <c r="B199" s="29"/>
      <c r="C199" s="29"/>
      <c r="D199" s="29"/>
      <c r="E199" s="29"/>
    </row>
    <row r="200" spans="1:5" x14ac:dyDescent="0.25">
      <c r="A200" s="29"/>
      <c r="B200" s="29"/>
      <c r="C200" s="29"/>
      <c r="D200" s="29"/>
      <c r="E200" s="29"/>
    </row>
    <row r="201" spans="1:5" x14ac:dyDescent="0.25">
      <c r="A201" s="29"/>
      <c r="B201" s="29"/>
      <c r="C201" s="29"/>
      <c r="D201" s="29"/>
      <c r="E201" s="29"/>
    </row>
    <row r="202" spans="1:5" x14ac:dyDescent="0.25">
      <c r="A202" s="29"/>
      <c r="B202" s="29"/>
      <c r="C202" s="29"/>
      <c r="D202" s="29"/>
      <c r="E202" s="29"/>
    </row>
    <row r="203" spans="1:5" x14ac:dyDescent="0.25">
      <c r="A203" s="29"/>
      <c r="B203" s="29"/>
      <c r="C203" s="29"/>
      <c r="D203" s="29"/>
      <c r="E203" s="29"/>
    </row>
    <row r="204" spans="1:5" x14ac:dyDescent="0.25">
      <c r="A204" s="29"/>
      <c r="B204" s="29"/>
      <c r="C204" s="29"/>
      <c r="D204" s="29"/>
      <c r="E204" s="29"/>
    </row>
    <row r="205" spans="1:5" x14ac:dyDescent="0.25">
      <c r="A205" s="29"/>
      <c r="B205" s="29"/>
      <c r="C205" s="29"/>
      <c r="D205" s="29"/>
      <c r="E205" s="29"/>
    </row>
    <row r="206" spans="1:5" x14ac:dyDescent="0.25">
      <c r="A206" s="29"/>
      <c r="B206" s="29"/>
      <c r="C206" s="29"/>
      <c r="D206" s="29"/>
      <c r="E206" s="29"/>
    </row>
    <row r="207" spans="1:5" x14ac:dyDescent="0.25">
      <c r="A207" s="29"/>
      <c r="B207" s="29"/>
      <c r="C207" s="29"/>
      <c r="D207" s="29"/>
      <c r="E207" s="29"/>
    </row>
    <row r="208" spans="1:5" x14ac:dyDescent="0.25">
      <c r="A208" s="29"/>
      <c r="B208" s="29"/>
      <c r="C208" s="29"/>
      <c r="D208" s="29"/>
      <c r="E208" s="29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8" sqref="A98:I113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ca="1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>VALUE(I3)</f>
        <v>9</v>
      </c>
      <c r="K3" s="39" t="str">
        <f t="shared" ref="K3:K66" si="0">IF(J3=0,"New","Old")</f>
        <v>Old</v>
      </c>
      <c r="L3" s="40">
        <f>DATE("20"&amp;MID(B3,8,2),VLOOKUP(MID(B3,4,3),Months!A:B,2,FALSE),LEFT(I3,2))</f>
        <v>41952</v>
      </c>
      <c r="M3" s="40">
        <f t="shared" ref="M3:M66" si="1">L3+45</f>
        <v>41997</v>
      </c>
      <c r="N3" s="41" t="str">
        <f t="shared" ref="N3:N66" ca="1" si="2">IF(NOW()&gt;M3,"Overdue",IF(M3-NOW()&lt;$O$1,"Approaching","Future"))</f>
        <v>Overdue</v>
      </c>
      <c r="P3" s="36" t="str">
        <f ca="1">D3&amp;E3&amp;K3&amp;N3</f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>VALUE(I4)</f>
        <v>7</v>
      </c>
      <c r="K4" s="39" t="str">
        <f t="shared" si="0"/>
        <v>Old</v>
      </c>
      <c r="L4" s="40">
        <f>DATE("20"&amp;MID(B4,8,2),VLOOKUP(MID(B4,4,3),Months!A:B,2,FALSE),LEFT(I4,2))</f>
        <v>41950</v>
      </c>
      <c r="M4" s="40">
        <f t="shared" si="1"/>
        <v>41995</v>
      </c>
      <c r="N4" s="41" t="str">
        <f t="shared" ca="1" si="2"/>
        <v>Overdue</v>
      </c>
      <c r="P4" s="36" t="str">
        <f ca="1">D4&amp;E4&amp;K4&amp;N4</f>
        <v>FindAssistanceNoOldOverdue</v>
      </c>
    </row>
    <row r="5" spans="1:16" x14ac:dyDescent="0.25">
      <c r="A5" s="28" t="s">
        <v>431</v>
      </c>
      <c r="B5" s="28" t="s">
        <v>432</v>
      </c>
      <c r="C5" s="28" t="s">
        <v>423</v>
      </c>
      <c r="D5" s="28" t="s">
        <v>77</v>
      </c>
      <c r="E5" s="37" t="s">
        <v>13</v>
      </c>
      <c r="F5" s="28" t="s">
        <v>433</v>
      </c>
      <c r="G5" s="37">
        <v>778389135</v>
      </c>
      <c r="H5" s="38">
        <v>42297</v>
      </c>
      <c r="I5" s="37">
        <v>0</v>
      </c>
      <c r="J5" s="39">
        <f>VALUE(I5)</f>
        <v>0</v>
      </c>
      <c r="K5" s="39" t="str">
        <f t="shared" si="0"/>
        <v>New</v>
      </c>
      <c r="L5" s="40">
        <f>DATE("20"&amp;MID(B5,8,2),VLOOKUP(MID(B5,4,3),Months!A:B,2,FALSE),LEFT(I5,2))</f>
        <v>41943</v>
      </c>
      <c r="M5" s="40">
        <f t="shared" si="1"/>
        <v>41988</v>
      </c>
      <c r="N5" s="41" t="str">
        <f t="shared" ca="1" si="2"/>
        <v>Overdue</v>
      </c>
      <c r="P5" s="36" t="str">
        <f ca="1">D5&amp;E5&amp;K5&amp;N5</f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>VALUE(I6)</f>
        <v>6</v>
      </c>
      <c r="K6" s="39" t="str">
        <f t="shared" si="0"/>
        <v>Old</v>
      </c>
      <c r="L6" s="40">
        <f>DATE("20"&amp;MID(B6,8,2),VLOOKUP(MID(B6,4,3),Months!A:B,2,FALSE),LEFT(I6,2))</f>
        <v>41949</v>
      </c>
      <c r="M6" s="40">
        <f t="shared" si="1"/>
        <v>41994</v>
      </c>
      <c r="N6" s="41" t="str">
        <f t="shared" ca="1" si="2"/>
        <v>Overdue</v>
      </c>
      <c r="P6" s="36" t="str">
        <f ca="1">D6&amp;E6&amp;K6&amp;N6</f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>VALUE(I7)</f>
        <v>7</v>
      </c>
      <c r="K7" s="39" t="str">
        <f t="shared" si="0"/>
        <v>Old</v>
      </c>
      <c r="L7" s="40">
        <f>DATE("20"&amp;MID(B7,8,2),VLOOKUP(MID(B7,4,3),Months!A:B,2,FALSE),LEFT(I7,2))</f>
        <v>41950</v>
      </c>
      <c r="M7" s="40">
        <f t="shared" si="1"/>
        <v>41995</v>
      </c>
      <c r="N7" s="41" t="str">
        <f t="shared" ca="1" si="2"/>
        <v>Overdue</v>
      </c>
      <c r="P7" s="36" t="str">
        <f ca="1">D7&amp;E7&amp;K7&amp;N7</f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>VALUE(I8)</f>
        <v>9</v>
      </c>
      <c r="K8" s="39" t="str">
        <f t="shared" si="0"/>
        <v>Old</v>
      </c>
      <c r="L8" s="40">
        <f>DATE("20"&amp;MID(B8,8,2),VLOOKUP(MID(B8,4,3),Months!A:B,2,FALSE),LEFT(I8,2))</f>
        <v>41952</v>
      </c>
      <c r="M8" s="40">
        <f t="shared" si="1"/>
        <v>41997</v>
      </c>
      <c r="N8" s="41" t="str">
        <f t="shared" ca="1" si="2"/>
        <v>Overdue</v>
      </c>
      <c r="P8" s="36" t="str">
        <f ca="1">D8&amp;E8&amp;K8&amp;N8</f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>VALUE(I9)</f>
        <v>7</v>
      </c>
      <c r="K9" s="39" t="str">
        <f t="shared" si="0"/>
        <v>Old</v>
      </c>
      <c r="L9" s="40">
        <f>DATE("20"&amp;MID(B9,8,2),VLOOKUP(MID(B9,4,3),Months!A:B,2,FALSE),LEFT(I9,2))</f>
        <v>41980</v>
      </c>
      <c r="M9" s="40">
        <f t="shared" si="1"/>
        <v>42025</v>
      </c>
      <c r="N9" s="41" t="str">
        <f t="shared" ca="1" si="2"/>
        <v>Overdue</v>
      </c>
      <c r="P9" s="36" t="str">
        <f ca="1">D9&amp;E9&amp;K9&amp;N9</f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>VALUE(I10)</f>
        <v>8</v>
      </c>
      <c r="K10" s="39" t="str">
        <f t="shared" si="0"/>
        <v>Old</v>
      </c>
      <c r="L10" s="40">
        <f>DATE("20"&amp;MID(B10,8,2),VLOOKUP(MID(B10,4,3),Months!A:B,2,FALSE),LEFT(I10,2))</f>
        <v>41981</v>
      </c>
      <c r="M10" s="40">
        <f t="shared" si="1"/>
        <v>42026</v>
      </c>
      <c r="N10" s="41" t="str">
        <f t="shared" ca="1" si="2"/>
        <v>Overdue</v>
      </c>
      <c r="P10" s="36" t="str">
        <f ca="1">D10&amp;E10&amp;K10&amp;N10</f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>VALUE(I11)</f>
        <v>7</v>
      </c>
      <c r="K11" s="39" t="str">
        <f t="shared" si="0"/>
        <v>Old</v>
      </c>
      <c r="L11" s="40">
        <f>DATE("20"&amp;MID(B11,8,2),VLOOKUP(MID(B11,4,3),Months!A:B,2,FALSE),LEFT(I11,2))</f>
        <v>41980</v>
      </c>
      <c r="M11" s="40">
        <f t="shared" si="1"/>
        <v>42025</v>
      </c>
      <c r="N11" s="41" t="str">
        <f t="shared" ca="1" si="2"/>
        <v>Overdue</v>
      </c>
      <c r="P11" s="36" t="str">
        <f ca="1">D11&amp;E11&amp;K11&amp;N11</f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>VALUE(I12)</f>
        <v>9</v>
      </c>
      <c r="K12" s="39" t="str">
        <f t="shared" si="0"/>
        <v>Old</v>
      </c>
      <c r="L12" s="40">
        <f>DATE("20"&amp;MID(B12,8,2),VLOOKUP(MID(B12,4,3),Months!A:B,2,FALSE),LEFT(I12,2))</f>
        <v>41982</v>
      </c>
      <c r="M12" s="40">
        <f t="shared" si="1"/>
        <v>42027</v>
      </c>
      <c r="N12" s="41" t="str">
        <f t="shared" ca="1" si="2"/>
        <v>Overdue</v>
      </c>
      <c r="P12" s="36" t="str">
        <f ca="1">D12&amp;E12&amp;K12&amp;N12</f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>VALUE(I13)</f>
        <v>5</v>
      </c>
      <c r="K13" s="39" t="str">
        <f t="shared" si="0"/>
        <v>Old</v>
      </c>
      <c r="L13" s="40">
        <f>DATE("20"&amp;MID(B13,8,2),VLOOKUP(MID(B13,4,3),Months!A:B,2,FALSE),LEFT(I13,2))</f>
        <v>41978</v>
      </c>
      <c r="M13" s="40">
        <f t="shared" si="1"/>
        <v>42023</v>
      </c>
      <c r="N13" s="41" t="str">
        <f t="shared" ca="1" si="2"/>
        <v>Overdue</v>
      </c>
      <c r="P13" s="36" t="str">
        <f ca="1">D13&amp;E13&amp;K13&amp;N13</f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>VALUE(I14)</f>
        <v>2</v>
      </c>
      <c r="K14" s="39" t="str">
        <f t="shared" si="0"/>
        <v>Old</v>
      </c>
      <c r="L14" s="40">
        <f>DATE("20"&amp;MID(B14,8,2),VLOOKUP(MID(B14,4,3),Months!A:B,2,FALSE),LEFT(I14,2))</f>
        <v>41975</v>
      </c>
      <c r="M14" s="40">
        <f t="shared" si="1"/>
        <v>42020</v>
      </c>
      <c r="N14" s="41" t="str">
        <f t="shared" ca="1" si="2"/>
        <v>Overdue</v>
      </c>
      <c r="P14" s="36" t="str">
        <f ca="1">D14&amp;E14&amp;K14&amp;N14</f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>VALUE(I15)</f>
        <v>5</v>
      </c>
      <c r="K15" s="39" t="str">
        <f t="shared" si="0"/>
        <v>Old</v>
      </c>
      <c r="L15" s="40">
        <f>DATE("20"&amp;MID(B15,8,2),VLOOKUP(MID(B15,4,3),Months!A:B,2,FALSE),LEFT(I15,2))</f>
        <v>41978</v>
      </c>
      <c r="M15" s="40">
        <f t="shared" si="1"/>
        <v>42023</v>
      </c>
      <c r="N15" s="41" t="str">
        <f t="shared" ca="1" si="2"/>
        <v>Overdue</v>
      </c>
      <c r="P15" s="36" t="str">
        <f ca="1">D15&amp;E15&amp;K15&amp;N15</f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>VALUE(I16)</f>
        <v>6</v>
      </c>
      <c r="K16" s="39" t="str">
        <f t="shared" si="0"/>
        <v>Old</v>
      </c>
      <c r="L16" s="40">
        <f>DATE("20"&amp;MID(B16,8,2),VLOOKUP(MID(B16,4,3),Months!A:B,2,FALSE),LEFT(I16,2))</f>
        <v>41979</v>
      </c>
      <c r="M16" s="40">
        <f t="shared" si="1"/>
        <v>42024</v>
      </c>
      <c r="N16" s="41" t="str">
        <f t="shared" ca="1" si="2"/>
        <v>Overdue</v>
      </c>
      <c r="P16" s="36" t="str">
        <f ca="1">D16&amp;E16&amp;K16&amp;N16</f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>VALUE(I17)</f>
        <v>6</v>
      </c>
      <c r="K17" s="39" t="str">
        <f t="shared" si="0"/>
        <v>Old</v>
      </c>
      <c r="L17" s="40">
        <f>DATE("20"&amp;MID(B17,8,2),VLOOKUP(MID(B17,4,3),Months!A:B,2,FALSE),LEFT(I17,2))</f>
        <v>41979</v>
      </c>
      <c r="M17" s="40">
        <f t="shared" si="1"/>
        <v>42024</v>
      </c>
      <c r="N17" s="41" t="str">
        <f t="shared" ca="1" si="2"/>
        <v>Overdue</v>
      </c>
      <c r="P17" s="36" t="str">
        <f ca="1">D17&amp;E17&amp;K17&amp;N17</f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>VALUE(I18)</f>
        <v>8</v>
      </c>
      <c r="K18" s="39" t="str">
        <f t="shared" si="0"/>
        <v>Old</v>
      </c>
      <c r="L18" s="40">
        <f>DATE("20"&amp;MID(B18,8,2),VLOOKUP(MID(B18,4,3),Months!A:B,2,FALSE),LEFT(I18,2))</f>
        <v>41981</v>
      </c>
      <c r="M18" s="40">
        <f t="shared" si="1"/>
        <v>42026</v>
      </c>
      <c r="N18" s="41" t="str">
        <f t="shared" ca="1" si="2"/>
        <v>Overdue</v>
      </c>
      <c r="P18" s="36" t="str">
        <f ca="1">D18&amp;E18&amp;K18&amp;N18</f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>VALUE(I19)</f>
        <v>7</v>
      </c>
      <c r="K19" s="39" t="str">
        <f t="shared" si="0"/>
        <v>Old</v>
      </c>
      <c r="L19" s="40">
        <f>DATE("20"&amp;MID(B19,8,2),VLOOKUP(MID(B19,4,3),Months!A:B,2,FALSE),LEFT(I19,2))</f>
        <v>41980</v>
      </c>
      <c r="M19" s="40">
        <f t="shared" si="1"/>
        <v>42025</v>
      </c>
      <c r="N19" s="41" t="str">
        <f t="shared" ca="1" si="2"/>
        <v>Overdue</v>
      </c>
      <c r="P19" s="36" t="str">
        <f ca="1">D19&amp;E19&amp;K19&amp;N19</f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>VALUE(I20)</f>
        <v>5</v>
      </c>
      <c r="K20" s="39" t="str">
        <f t="shared" si="0"/>
        <v>Old</v>
      </c>
      <c r="L20" s="40">
        <f>DATE("20"&amp;MID(B20,8,2),VLOOKUP(MID(B20,4,3),Months!A:B,2,FALSE),LEFT(I20,2))</f>
        <v>42009</v>
      </c>
      <c r="M20" s="40">
        <f t="shared" si="1"/>
        <v>42054</v>
      </c>
      <c r="N20" s="41" t="str">
        <f t="shared" ca="1" si="2"/>
        <v>Overdue</v>
      </c>
      <c r="P20" s="36" t="str">
        <f ca="1">D20&amp;E20&amp;K20&amp;N20</f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>VALUE(I21)</f>
        <v>3</v>
      </c>
      <c r="K21" s="39" t="str">
        <f t="shared" si="0"/>
        <v>Old</v>
      </c>
      <c r="L21" s="40">
        <f>DATE("20"&amp;MID(B21,8,2),VLOOKUP(MID(B21,4,3),Months!A:B,2,FALSE),LEFT(I21,2))</f>
        <v>42007</v>
      </c>
      <c r="M21" s="40">
        <f t="shared" si="1"/>
        <v>42052</v>
      </c>
      <c r="N21" s="41" t="str">
        <f t="shared" ca="1" si="2"/>
        <v>Overdue</v>
      </c>
      <c r="P21" s="36" t="str">
        <f ca="1">D21&amp;E21&amp;K21&amp;N21</f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>VALUE(I22)</f>
        <v>3</v>
      </c>
      <c r="K22" s="39" t="str">
        <f t="shared" si="0"/>
        <v>Old</v>
      </c>
      <c r="L22" s="40">
        <f>DATE("20"&amp;MID(B22,8,2),VLOOKUP(MID(B22,4,3),Months!A:B,2,FALSE),LEFT(I22,2))</f>
        <v>42007</v>
      </c>
      <c r="M22" s="40">
        <f t="shared" si="1"/>
        <v>42052</v>
      </c>
      <c r="N22" s="41" t="str">
        <f t="shared" ca="1" si="2"/>
        <v>Overdue</v>
      </c>
      <c r="P22" s="36" t="str">
        <f ca="1">D22&amp;E22&amp;K22&amp;N22</f>
        <v>FindAssistanceNoOldOverdue</v>
      </c>
    </row>
    <row r="23" spans="1:16" x14ac:dyDescent="0.25">
      <c r="A23" s="28" t="s">
        <v>392</v>
      </c>
      <c r="B23" s="28" t="s">
        <v>393</v>
      </c>
      <c r="C23" s="28" t="s">
        <v>394</v>
      </c>
      <c r="D23" s="28" t="s">
        <v>77</v>
      </c>
      <c r="E23" s="37" t="s">
        <v>14</v>
      </c>
      <c r="F23" s="28" t="s">
        <v>395</v>
      </c>
      <c r="G23" s="37">
        <v>770285775</v>
      </c>
      <c r="H23" s="38">
        <v>42290</v>
      </c>
      <c r="I23" s="37">
        <v>0</v>
      </c>
      <c r="J23" s="39">
        <f>VALUE(I23)</f>
        <v>0</v>
      </c>
      <c r="K23" s="39" t="str">
        <f t="shared" si="0"/>
        <v>New</v>
      </c>
      <c r="L23" s="40">
        <f>DATE("20"&amp;MID(B23,8,2),VLOOKUP(MID(B23,4,3),Months!A:B,2,FALSE),LEFT(I23,2))</f>
        <v>42004</v>
      </c>
      <c r="M23" s="40">
        <f t="shared" si="1"/>
        <v>42049</v>
      </c>
      <c r="N23" s="41" t="str">
        <f t="shared" ca="1" si="2"/>
        <v>Overdue</v>
      </c>
      <c r="P23" s="36" t="str">
        <f ca="1">D23&amp;E23&amp;K23&amp;N23</f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>VALUE(I24)</f>
        <v>3</v>
      </c>
      <c r="K24" s="39" t="str">
        <f t="shared" si="0"/>
        <v>Old</v>
      </c>
      <c r="L24" s="40">
        <f>DATE("20"&amp;MID(B24,8,2),VLOOKUP(MID(B24,4,3),Months!A:B,2,FALSE),LEFT(I24,2))</f>
        <v>42007</v>
      </c>
      <c r="M24" s="40">
        <f t="shared" si="1"/>
        <v>42052</v>
      </c>
      <c r="N24" s="41" t="str">
        <f t="shared" ca="1" si="2"/>
        <v>Overdue</v>
      </c>
      <c r="P24" s="36" t="str">
        <f ca="1">D24&amp;E24&amp;K24&amp;N24</f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>VALUE(I25)</f>
        <v>3</v>
      </c>
      <c r="K25" s="39" t="str">
        <f t="shared" si="0"/>
        <v>Old</v>
      </c>
      <c r="L25" s="40">
        <f>DATE("20"&amp;MID(B25,8,2),VLOOKUP(MID(B25,4,3),Months!A:B,2,FALSE),LEFT(I25,2))</f>
        <v>42007</v>
      </c>
      <c r="M25" s="40">
        <f t="shared" si="1"/>
        <v>42052</v>
      </c>
      <c r="N25" s="41" t="str">
        <f t="shared" ca="1" si="2"/>
        <v>Overdue</v>
      </c>
      <c r="P25" s="36" t="str">
        <f ca="1">D25&amp;E25&amp;K25&amp;N25</f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>VALUE(I26)</f>
        <v>5</v>
      </c>
      <c r="K26" s="39" t="str">
        <f t="shared" si="0"/>
        <v>Old</v>
      </c>
      <c r="L26" s="40">
        <f>DATE("20"&amp;MID(B26,8,2),VLOOKUP(MID(B26,4,3),Months!A:B,2,FALSE),LEFT(I26,2))</f>
        <v>42009</v>
      </c>
      <c r="M26" s="40">
        <f t="shared" si="1"/>
        <v>42054</v>
      </c>
      <c r="N26" s="41" t="str">
        <f t="shared" ca="1" si="2"/>
        <v>Overdue</v>
      </c>
      <c r="P26" s="36" t="str">
        <f ca="1">D26&amp;E26&amp;K26&amp;N26</f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>VALUE(I27)</f>
        <v>5</v>
      </c>
      <c r="K27" s="39" t="str">
        <f t="shared" si="0"/>
        <v>Old</v>
      </c>
      <c r="L27" s="40">
        <f>DATE("20"&amp;MID(B27,8,2),VLOOKUP(MID(B27,4,3),Months!A:B,2,FALSE),LEFT(I27,2))</f>
        <v>42009</v>
      </c>
      <c r="M27" s="40">
        <f t="shared" si="1"/>
        <v>42054</v>
      </c>
      <c r="N27" s="41" t="str">
        <f t="shared" ca="1" si="2"/>
        <v>Overdue</v>
      </c>
      <c r="P27" s="36" t="str">
        <f ca="1">D27&amp;E27&amp;K27&amp;N27</f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>VALUE(I28)</f>
        <v>4</v>
      </c>
      <c r="K28" s="39" t="str">
        <f t="shared" si="0"/>
        <v>Old</v>
      </c>
      <c r="L28" s="40">
        <f>DATE("20"&amp;MID(B28,8,2),VLOOKUP(MID(B28,4,3),Months!A:B,2,FALSE),LEFT(I28,2))</f>
        <v>42008</v>
      </c>
      <c r="M28" s="40">
        <f t="shared" si="1"/>
        <v>42053</v>
      </c>
      <c r="N28" s="41" t="str">
        <f t="shared" ca="1" si="2"/>
        <v>Overdue</v>
      </c>
      <c r="P28" s="36" t="str">
        <f ca="1">D28&amp;E28&amp;K28&amp;N28</f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>VALUE(I29)</f>
        <v>6</v>
      </c>
      <c r="K29" s="39" t="str">
        <f t="shared" si="0"/>
        <v>Old</v>
      </c>
      <c r="L29" s="40">
        <f>DATE("20"&amp;MID(B29,8,2),VLOOKUP(MID(B29,4,3),Months!A:B,2,FALSE),LEFT(I29,2))</f>
        <v>42010</v>
      </c>
      <c r="M29" s="40">
        <f t="shared" si="1"/>
        <v>42055</v>
      </c>
      <c r="N29" s="41" t="str">
        <f t="shared" ca="1" si="2"/>
        <v>Overdue</v>
      </c>
      <c r="P29" s="36" t="str">
        <f ca="1">D29&amp;E29&amp;K29&amp;N29</f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>VALUE(I30)</f>
        <v>6</v>
      </c>
      <c r="K30" s="39" t="str">
        <f t="shared" si="0"/>
        <v>Old</v>
      </c>
      <c r="L30" s="40">
        <f>DATE("20"&amp;MID(B30,8,2),VLOOKUP(MID(B30,4,3),Months!A:B,2,FALSE),LEFT(I30,2))</f>
        <v>42010</v>
      </c>
      <c r="M30" s="40">
        <f t="shared" si="1"/>
        <v>42055</v>
      </c>
      <c r="N30" s="41" t="str">
        <f t="shared" ca="1" si="2"/>
        <v>Overdue</v>
      </c>
      <c r="P30" s="36" t="str">
        <f ca="1">D30&amp;E30&amp;K30&amp;N30</f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>VALUE(I31)</f>
        <v>6</v>
      </c>
      <c r="K31" s="39" t="str">
        <f t="shared" si="0"/>
        <v>Old</v>
      </c>
      <c r="L31" s="40">
        <f>DATE("20"&amp;MID(B31,8,2),VLOOKUP(MID(B31,4,3),Months!A:B,2,FALSE),LEFT(I31,2))</f>
        <v>42041</v>
      </c>
      <c r="M31" s="40">
        <f t="shared" si="1"/>
        <v>42086</v>
      </c>
      <c r="N31" s="41" t="str">
        <f t="shared" ca="1" si="2"/>
        <v>Overdue</v>
      </c>
      <c r="P31" s="36" t="str">
        <f ca="1">D31&amp;E31&amp;K31&amp;N31</f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>VALUE(I32)</f>
        <v>7</v>
      </c>
      <c r="K32" s="39" t="str">
        <f t="shared" si="0"/>
        <v>Old</v>
      </c>
      <c r="L32" s="40">
        <f>DATE("20"&amp;MID(B32,8,2),VLOOKUP(MID(B32,4,3),Months!A:B,2,FALSE),LEFT(I32,2))</f>
        <v>42042</v>
      </c>
      <c r="M32" s="40">
        <f t="shared" si="1"/>
        <v>42087</v>
      </c>
      <c r="N32" s="41" t="str">
        <f t="shared" ca="1" si="2"/>
        <v>Overdue</v>
      </c>
      <c r="P32" s="36" t="str">
        <f ca="1">D32&amp;E32&amp;K32&amp;N32</f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>VALUE(I33)</f>
        <v>2</v>
      </c>
      <c r="K33" s="39" t="str">
        <f t="shared" si="0"/>
        <v>Old</v>
      </c>
      <c r="L33" s="40">
        <f>DATE("20"&amp;MID(B33,8,2),VLOOKUP(MID(B33,4,3),Months!A:B,2,FALSE),LEFT(I33,2))</f>
        <v>42037</v>
      </c>
      <c r="M33" s="40">
        <f t="shared" si="1"/>
        <v>42082</v>
      </c>
      <c r="N33" s="41" t="str">
        <f t="shared" ca="1" si="2"/>
        <v>Overdue</v>
      </c>
      <c r="P33" s="36" t="str">
        <f ca="1">D33&amp;E33&amp;K33&amp;N33</f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>VALUE(I34)</f>
        <v>5</v>
      </c>
      <c r="K34" s="39" t="str">
        <f t="shared" si="0"/>
        <v>Old</v>
      </c>
      <c r="L34" s="40">
        <f>DATE("20"&amp;MID(B34,8,2),VLOOKUP(MID(B34,4,3),Months!A:B,2,FALSE),LEFT(I34,2))</f>
        <v>42040</v>
      </c>
      <c r="M34" s="40">
        <f t="shared" si="1"/>
        <v>42085</v>
      </c>
      <c r="N34" s="41" t="str">
        <f t="shared" ca="1" si="2"/>
        <v>Overdue</v>
      </c>
      <c r="P34" s="36" t="str">
        <f ca="1">D34&amp;E34&amp;K34&amp;N34</f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>VALUE(I35)</f>
        <v>4</v>
      </c>
      <c r="K35" s="39" t="str">
        <f t="shared" si="0"/>
        <v>Old</v>
      </c>
      <c r="L35" s="40">
        <f>DATE("20"&amp;MID(B35,8,2),VLOOKUP(MID(B35,4,3),Months!A:B,2,FALSE),LEFT(I35,2))</f>
        <v>42039</v>
      </c>
      <c r="M35" s="40">
        <f t="shared" si="1"/>
        <v>42084</v>
      </c>
      <c r="N35" s="41" t="str">
        <f t="shared" ca="1" si="2"/>
        <v>Overdue</v>
      </c>
      <c r="P35" s="36" t="str">
        <f ca="1">D35&amp;E35&amp;K35&amp;N35</f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>VALUE(I36)</f>
        <v>3</v>
      </c>
      <c r="K36" s="39" t="str">
        <f t="shared" si="0"/>
        <v>Old</v>
      </c>
      <c r="L36" s="40">
        <f>DATE("20"&amp;MID(B36,8,2),VLOOKUP(MID(B36,4,3),Months!A:B,2,FALSE),LEFT(I36,2))</f>
        <v>42038</v>
      </c>
      <c r="M36" s="40">
        <f t="shared" si="1"/>
        <v>42083</v>
      </c>
      <c r="N36" s="41" t="str">
        <f t="shared" ca="1" si="2"/>
        <v>Overdue</v>
      </c>
      <c r="P36" s="36" t="str">
        <f ca="1">D36&amp;E36&amp;K36&amp;N36</f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>VALUE(I37)</f>
        <v>3</v>
      </c>
      <c r="K37" s="39" t="str">
        <f t="shared" si="0"/>
        <v>Old</v>
      </c>
      <c r="L37" s="40">
        <f>DATE("20"&amp;MID(B37,8,2),VLOOKUP(MID(B37,4,3),Months!A:B,2,FALSE),LEFT(I37,2))</f>
        <v>42038</v>
      </c>
      <c r="M37" s="40">
        <f t="shared" si="1"/>
        <v>42083</v>
      </c>
      <c r="N37" s="41" t="str">
        <f t="shared" ca="1" si="2"/>
        <v>Overdue</v>
      </c>
      <c r="P37" s="36" t="str">
        <f ca="1">D37&amp;E37&amp;K37&amp;N37</f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>VALUE(I38)</f>
        <v>0</v>
      </c>
      <c r="K38" s="39" t="str">
        <f t="shared" si="0"/>
        <v>New</v>
      </c>
      <c r="L38" s="40">
        <f>DATE("20"&amp;MID(B38,8,2),VLOOKUP(MID(B38,4,3),Months!A:B,2,FALSE),LEFT(I38,2))</f>
        <v>42035</v>
      </c>
      <c r="M38" s="40">
        <f t="shared" si="1"/>
        <v>42080</v>
      </c>
      <c r="N38" s="41" t="str">
        <f t="shared" ca="1" si="2"/>
        <v>Overdue</v>
      </c>
      <c r="P38" s="36" t="str">
        <f ca="1">D38&amp;E38&amp;K38&amp;N38</f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>VALUE(I39)</f>
        <v>2</v>
      </c>
      <c r="K39" s="39" t="str">
        <f t="shared" si="0"/>
        <v>Old</v>
      </c>
      <c r="L39" s="40">
        <f>DATE("20"&amp;MID(B39,8,2),VLOOKUP(MID(B39,4,3),Months!A:B,2,FALSE),LEFT(I39,2))</f>
        <v>42065</v>
      </c>
      <c r="M39" s="40">
        <f t="shared" si="1"/>
        <v>42110</v>
      </c>
      <c r="N39" s="41" t="str">
        <f t="shared" ca="1" si="2"/>
        <v>Overdue</v>
      </c>
      <c r="P39" s="36" t="str">
        <f ca="1">D39&amp;E39&amp;K39&amp;N39</f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>VALUE(I40)</f>
        <v>1</v>
      </c>
      <c r="K40" s="39" t="str">
        <f t="shared" si="0"/>
        <v>Old</v>
      </c>
      <c r="L40" s="40">
        <f>DATE("20"&amp;MID(B40,8,2),VLOOKUP(MID(B40,4,3),Months!A:B,2,FALSE),LEFT(I40,2))</f>
        <v>42064</v>
      </c>
      <c r="M40" s="40">
        <f t="shared" si="1"/>
        <v>42109</v>
      </c>
      <c r="N40" s="41" t="str">
        <f t="shared" ca="1" si="2"/>
        <v>Overdue</v>
      </c>
      <c r="P40" s="36" t="str">
        <f ca="1">D40&amp;E40&amp;K40&amp;N40</f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>VALUE(I41)</f>
        <v>2</v>
      </c>
      <c r="K41" s="39" t="str">
        <f t="shared" si="0"/>
        <v>Old</v>
      </c>
      <c r="L41" s="40">
        <f>DATE("20"&amp;MID(B41,8,2),VLOOKUP(MID(B41,4,3),Months!A:B,2,FALSE),LEFT(I41,2))</f>
        <v>42096</v>
      </c>
      <c r="M41" s="40">
        <f t="shared" si="1"/>
        <v>42141</v>
      </c>
      <c r="N41" s="41" t="str">
        <f t="shared" ca="1" si="2"/>
        <v>Overdue</v>
      </c>
      <c r="P41" s="36" t="str">
        <f ca="1">D41&amp;E41&amp;K41&amp;N41</f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>VALUE(I42)</f>
        <v>1</v>
      </c>
      <c r="K42" s="39" t="str">
        <f t="shared" si="0"/>
        <v>Old</v>
      </c>
      <c r="L42" s="40">
        <f>DATE("20"&amp;MID(B42,8,2),VLOOKUP(MID(B42,4,3),Months!A:B,2,FALSE),LEFT(I42,2))</f>
        <v>42095</v>
      </c>
      <c r="M42" s="40">
        <f t="shared" si="1"/>
        <v>42140</v>
      </c>
      <c r="N42" s="41" t="str">
        <f t="shared" ca="1" si="2"/>
        <v>Overdue</v>
      </c>
      <c r="P42" s="36" t="str">
        <f ca="1">D42&amp;E42&amp;K42&amp;N42</f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>VALUE(I43)</f>
        <v>2</v>
      </c>
      <c r="K43" s="39" t="str">
        <f t="shared" si="0"/>
        <v>Old</v>
      </c>
      <c r="L43" s="40">
        <f>DATE("20"&amp;MID(B43,8,2),VLOOKUP(MID(B43,4,3),Months!A:B,2,FALSE),LEFT(I43,2))</f>
        <v>42096</v>
      </c>
      <c r="M43" s="40">
        <f t="shared" si="1"/>
        <v>42141</v>
      </c>
      <c r="N43" s="41" t="str">
        <f t="shared" ca="1" si="2"/>
        <v>Overdue</v>
      </c>
      <c r="P43" s="36" t="str">
        <f ca="1">D43&amp;E43&amp;K43&amp;N43</f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>VALUE(I44)</f>
        <v>2</v>
      </c>
      <c r="K44" s="39" t="str">
        <f t="shared" si="0"/>
        <v>Old</v>
      </c>
      <c r="L44" s="40">
        <f>DATE("20"&amp;MID(B44,8,2),VLOOKUP(MID(B44,4,3),Months!A:B,2,FALSE),LEFT(I44,2))</f>
        <v>42126</v>
      </c>
      <c r="M44" s="40">
        <f t="shared" si="1"/>
        <v>42171</v>
      </c>
      <c r="N44" s="41" t="str">
        <f t="shared" ca="1" si="2"/>
        <v>Overdue</v>
      </c>
      <c r="P44" s="36" t="str">
        <f ca="1">D44&amp;E44&amp;K44&amp;N44</f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>VALUE(I45)</f>
        <v>1</v>
      </c>
      <c r="K45" s="39" t="str">
        <f t="shared" si="0"/>
        <v>Old</v>
      </c>
      <c r="L45" s="40">
        <f>DATE("20"&amp;MID(B45,8,2),VLOOKUP(MID(B45,4,3),Months!A:B,2,FALSE),LEFT(I45,2))</f>
        <v>42125</v>
      </c>
      <c r="M45" s="40">
        <f t="shared" si="1"/>
        <v>42170</v>
      </c>
      <c r="N45" s="41" t="str">
        <f t="shared" ca="1" si="2"/>
        <v>Overdue</v>
      </c>
      <c r="P45" s="36" t="str">
        <f ca="1">D45&amp;E45&amp;K45&amp;N45</f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>VALUE(I46)</f>
        <v>1</v>
      </c>
      <c r="K46" s="39" t="str">
        <f t="shared" si="0"/>
        <v>Old</v>
      </c>
      <c r="L46" s="40">
        <f>DATE("20"&amp;MID(B46,8,2),VLOOKUP(MID(B46,4,3),Months!A:B,2,FALSE),LEFT(I46,2))</f>
        <v>42125</v>
      </c>
      <c r="M46" s="40">
        <f t="shared" si="1"/>
        <v>42170</v>
      </c>
      <c r="N46" s="41" t="str">
        <f t="shared" ca="1" si="2"/>
        <v>Overdue</v>
      </c>
      <c r="P46" s="36" t="str">
        <f ca="1">D46&amp;E46&amp;K46&amp;N46</f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>VALUE(I47)</f>
        <v>1</v>
      </c>
      <c r="K47" s="39" t="str">
        <f t="shared" si="0"/>
        <v>Old</v>
      </c>
      <c r="L47" s="40">
        <f>DATE("20"&amp;MID(B47,8,2),VLOOKUP(MID(B47,4,3),Months!A:B,2,FALSE),LEFT(I47,2))</f>
        <v>42156</v>
      </c>
      <c r="M47" s="40">
        <f t="shared" si="1"/>
        <v>42201</v>
      </c>
      <c r="N47" s="41" t="str">
        <f t="shared" ca="1" si="2"/>
        <v>Overdue</v>
      </c>
      <c r="P47" s="36" t="str">
        <f ca="1">D47&amp;E47&amp;K47&amp;N47</f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>VALUE(I48)</f>
        <v>2</v>
      </c>
      <c r="K48" s="39" t="str">
        <f t="shared" si="0"/>
        <v>Old</v>
      </c>
      <c r="L48" s="40">
        <f>DATE("20"&amp;MID(B48,8,2),VLOOKUP(MID(B48,4,3),Months!A:B,2,FALSE),LEFT(I48,2))</f>
        <v>42157</v>
      </c>
      <c r="M48" s="40">
        <f t="shared" si="1"/>
        <v>42202</v>
      </c>
      <c r="N48" s="41" t="str">
        <f t="shared" ca="1" si="2"/>
        <v>Overdue</v>
      </c>
      <c r="P48" s="36" t="str">
        <f ca="1">D48&amp;E48&amp;K48&amp;N48</f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>VALUE(I49)</f>
        <v>4</v>
      </c>
      <c r="K49" s="39" t="str">
        <f t="shared" si="0"/>
        <v>Old</v>
      </c>
      <c r="L49" s="40">
        <f>DATE("20"&amp;MID(B49,8,2),VLOOKUP(MID(B49,4,3),Months!A:B,2,FALSE),LEFT(I49,2))</f>
        <v>42159</v>
      </c>
      <c r="M49" s="40">
        <f t="shared" si="1"/>
        <v>42204</v>
      </c>
      <c r="N49" s="41" t="str">
        <f t="shared" ca="1" si="2"/>
        <v>Overdue</v>
      </c>
      <c r="P49" s="36" t="str">
        <f ca="1">D49&amp;E49&amp;K49&amp;N49</f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>VALUE(I50)</f>
        <v>1</v>
      </c>
      <c r="K50" s="39" t="str">
        <f t="shared" si="0"/>
        <v>Old</v>
      </c>
      <c r="L50" s="40">
        <f>DATE("20"&amp;MID(B50,8,2),VLOOKUP(MID(B50,4,3),Months!A:B,2,FALSE),LEFT(I50,2))</f>
        <v>42156</v>
      </c>
      <c r="M50" s="40">
        <f t="shared" si="1"/>
        <v>42201</v>
      </c>
      <c r="N50" s="41" t="str">
        <f t="shared" ca="1" si="2"/>
        <v>Overdue</v>
      </c>
      <c r="P50" s="36" t="str">
        <f ca="1">D50&amp;E50&amp;K50&amp;N50</f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>VALUE(I51)</f>
        <v>6</v>
      </c>
      <c r="K51" s="39" t="str">
        <f t="shared" si="0"/>
        <v>Old</v>
      </c>
      <c r="L51" s="40">
        <f>DATE("20"&amp;MID(B51,8,2),VLOOKUP(MID(B51,4,3),Months!A:B,2,FALSE),LEFT(I51,2))</f>
        <v>42161</v>
      </c>
      <c r="M51" s="40">
        <f t="shared" si="1"/>
        <v>42206</v>
      </c>
      <c r="N51" s="41" t="str">
        <f t="shared" ca="1" si="2"/>
        <v>Overdue</v>
      </c>
      <c r="P51" s="36" t="str">
        <f ca="1">D51&amp;E51&amp;K51&amp;N51</f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>VALUE(I52)</f>
        <v>4</v>
      </c>
      <c r="K52" s="39" t="str">
        <f t="shared" si="0"/>
        <v>Old</v>
      </c>
      <c r="L52" s="40">
        <f>DATE("20"&amp;MID(B52,8,2),VLOOKUP(MID(B52,4,3),Months!A:B,2,FALSE),LEFT(I52,2))</f>
        <v>42159</v>
      </c>
      <c r="M52" s="40">
        <f t="shared" si="1"/>
        <v>42204</v>
      </c>
      <c r="N52" s="41" t="str">
        <f t="shared" ca="1" si="2"/>
        <v>Overdue</v>
      </c>
      <c r="P52" s="36" t="str">
        <f ca="1">D52&amp;E52&amp;K52&amp;N52</f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>VALUE(I53)</f>
        <v>2</v>
      </c>
      <c r="K53" s="39" t="str">
        <f t="shared" si="0"/>
        <v>Old</v>
      </c>
      <c r="L53" s="40">
        <f>DATE("20"&amp;MID(B53,8,2),VLOOKUP(MID(B53,4,3),Months!A:B,2,FALSE),LEFT(I53,2))</f>
        <v>42157</v>
      </c>
      <c r="M53" s="40">
        <f t="shared" si="1"/>
        <v>42202</v>
      </c>
      <c r="N53" s="41" t="str">
        <f t="shared" ca="1" si="2"/>
        <v>Overdue</v>
      </c>
      <c r="P53" s="36" t="str">
        <f ca="1">D53&amp;E53&amp;K53&amp;N53</f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>VALUE(I54)</f>
        <v>2</v>
      </c>
      <c r="K54" s="39" t="str">
        <f t="shared" si="0"/>
        <v>Old</v>
      </c>
      <c r="L54" s="40">
        <f>DATE("20"&amp;MID(B54,8,2),VLOOKUP(MID(B54,4,3),Months!A:B,2,FALSE),LEFT(I54,2))</f>
        <v>42157</v>
      </c>
      <c r="M54" s="40">
        <f t="shared" si="1"/>
        <v>42202</v>
      </c>
      <c r="N54" s="41" t="str">
        <f t="shared" ca="1" si="2"/>
        <v>Overdue</v>
      </c>
      <c r="P54" s="36" t="str">
        <f ca="1">D54&amp;E54&amp;K54&amp;N54</f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>VALUE(I55)</f>
        <v>1</v>
      </c>
      <c r="K55" s="39" t="str">
        <f t="shared" si="0"/>
        <v>Old</v>
      </c>
      <c r="L55" s="40">
        <f>DATE("20"&amp;MID(B55,8,2),VLOOKUP(MID(B55,4,3),Months!A:B,2,FALSE),LEFT(I55,2))</f>
        <v>42186</v>
      </c>
      <c r="M55" s="40">
        <f t="shared" si="1"/>
        <v>42231</v>
      </c>
      <c r="N55" s="41" t="str">
        <f t="shared" ca="1" si="2"/>
        <v>Overdue</v>
      </c>
      <c r="P55" s="36" t="str">
        <f ca="1">D55&amp;E55&amp;K55&amp;N55</f>
        <v>FindAssistanceYesOldOverdue</v>
      </c>
    </row>
    <row r="56" spans="1:16" x14ac:dyDescent="0.25">
      <c r="A56" s="28" t="s">
        <v>416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417</v>
      </c>
      <c r="G56" s="37">
        <v>776570545</v>
      </c>
      <c r="H56" s="38">
        <v>42296</v>
      </c>
      <c r="I56" s="37">
        <v>0</v>
      </c>
      <c r="J56" s="39">
        <f>VALUE(I56)</f>
        <v>0</v>
      </c>
      <c r="K56" s="39" t="str">
        <f t="shared" si="0"/>
        <v>New</v>
      </c>
      <c r="L56" s="40">
        <f>DATE("20"&amp;MID(B56,8,2),VLOOKUP(MID(B56,4,3),Months!A:B,2,FALSE),LEFT(I56,2))</f>
        <v>42185</v>
      </c>
      <c r="M56" s="40">
        <f t="shared" si="1"/>
        <v>42230</v>
      </c>
      <c r="N56" s="41" t="str">
        <f t="shared" ca="1" si="2"/>
        <v>Overdue</v>
      </c>
      <c r="P56" s="36" t="str">
        <f ca="1">D56&amp;E56&amp;K56&amp;N56</f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>VALUE(I57)</f>
        <v>1</v>
      </c>
      <c r="K57" s="39" t="str">
        <f t="shared" si="0"/>
        <v>Old</v>
      </c>
      <c r="L57" s="40">
        <f>DATE("20"&amp;MID(B57,8,2),VLOOKUP(MID(B57,4,3),Months!A:B,2,FALSE),LEFT(I57,2))</f>
        <v>42186</v>
      </c>
      <c r="M57" s="40">
        <f t="shared" si="1"/>
        <v>42231</v>
      </c>
      <c r="N57" s="41" t="str">
        <f t="shared" ca="1" si="2"/>
        <v>Overdue</v>
      </c>
      <c r="P57" s="36" t="str">
        <f ca="1">D57&amp;E57&amp;K57&amp;N57</f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>VALUE(I58)</f>
        <v>1</v>
      </c>
      <c r="K58" s="39" t="str">
        <f t="shared" si="0"/>
        <v>Old</v>
      </c>
      <c r="L58" s="40">
        <f>DATE("20"&amp;MID(B58,8,2),VLOOKUP(MID(B58,4,3),Months!A:B,2,FALSE),LEFT(I58,2))</f>
        <v>42186</v>
      </c>
      <c r="M58" s="40">
        <f t="shared" si="1"/>
        <v>42231</v>
      </c>
      <c r="N58" s="41" t="str">
        <f t="shared" ca="1" si="2"/>
        <v>Overdue</v>
      </c>
      <c r="P58" s="36" t="str">
        <f ca="1">D58&amp;E58&amp;K58&amp;N58</f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>VALUE(I59)</f>
        <v>0</v>
      </c>
      <c r="K59" s="39" t="str">
        <f t="shared" si="0"/>
        <v>New</v>
      </c>
      <c r="L59" s="40">
        <f>DATE("20"&amp;MID(B59,8,2),VLOOKUP(MID(B59,4,3),Months!A:B,2,FALSE),LEFT(I59,2))</f>
        <v>42185</v>
      </c>
      <c r="M59" s="40">
        <f t="shared" si="1"/>
        <v>42230</v>
      </c>
      <c r="N59" s="41" t="str">
        <f t="shared" ca="1" si="2"/>
        <v>Overdue</v>
      </c>
      <c r="P59" s="36" t="str">
        <f ca="1">D59&amp;E59&amp;K59&amp;N59</f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>VALUE(I60)</f>
        <v>0</v>
      </c>
      <c r="K60" s="39" t="str">
        <f t="shared" si="0"/>
        <v>New</v>
      </c>
      <c r="L60" s="40">
        <f>DATE("20"&amp;MID(B60,8,2),VLOOKUP(MID(B60,4,3),Months!A:B,2,FALSE),LEFT(I60,2))</f>
        <v>42185</v>
      </c>
      <c r="M60" s="40">
        <f t="shared" si="1"/>
        <v>42230</v>
      </c>
      <c r="N60" s="41" t="str">
        <f t="shared" ca="1" si="2"/>
        <v>Overdue</v>
      </c>
      <c r="P60" s="36" t="str">
        <f ca="1">D60&amp;E60&amp;K60&amp;N60</f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>VALUE(I61)</f>
        <v>1</v>
      </c>
      <c r="K61" s="39" t="str">
        <f t="shared" si="0"/>
        <v>Old</v>
      </c>
      <c r="L61" s="40">
        <f>DATE("20"&amp;MID(B61,8,2),VLOOKUP(MID(B61,4,3),Months!A:B,2,FALSE),LEFT(I61,2))</f>
        <v>42186</v>
      </c>
      <c r="M61" s="40">
        <f t="shared" si="1"/>
        <v>42231</v>
      </c>
      <c r="N61" s="41" t="str">
        <f t="shared" ca="1" si="2"/>
        <v>Overdue</v>
      </c>
      <c r="P61" s="36" t="str">
        <f ca="1">D61&amp;E61&amp;K61&amp;N61</f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>VALUE(I62)</f>
        <v>1</v>
      </c>
      <c r="K62" s="39" t="str">
        <f t="shared" si="0"/>
        <v>Old</v>
      </c>
      <c r="L62" s="40">
        <f>DATE("20"&amp;MID(B62,8,2),VLOOKUP(MID(B62,4,3),Months!A:B,2,FALSE),LEFT(I62,2))</f>
        <v>42186</v>
      </c>
      <c r="M62" s="40">
        <f t="shared" si="1"/>
        <v>42231</v>
      </c>
      <c r="N62" s="41" t="str">
        <f t="shared" ca="1" si="2"/>
        <v>Overdue</v>
      </c>
      <c r="P62" s="36" t="str">
        <f ca="1">D62&amp;E62&amp;K62&amp;N62</f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>VALUE(I63)</f>
        <v>1</v>
      </c>
      <c r="K63" s="39" t="str">
        <f t="shared" si="0"/>
        <v>Old</v>
      </c>
      <c r="L63" s="40">
        <f>DATE("20"&amp;MID(B63,8,2),VLOOKUP(MID(B63,4,3),Months!A:B,2,FALSE),LEFT(I63,2))</f>
        <v>42186</v>
      </c>
      <c r="M63" s="40">
        <f t="shared" si="1"/>
        <v>42231</v>
      </c>
      <c r="N63" s="41" t="str">
        <f t="shared" ca="1" si="2"/>
        <v>Overdue</v>
      </c>
      <c r="P63" s="36" t="str">
        <f ca="1">D63&amp;E63&amp;K63&amp;N63</f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>VALUE(I64)</f>
        <v>1</v>
      </c>
      <c r="K64" s="39" t="str">
        <f t="shared" si="0"/>
        <v>Old</v>
      </c>
      <c r="L64" s="40">
        <f>DATE("20"&amp;MID(B64,8,2),VLOOKUP(MID(B64,4,3),Months!A:B,2,FALSE),LEFT(I64,2))</f>
        <v>42186</v>
      </c>
      <c r="M64" s="40">
        <f t="shared" si="1"/>
        <v>42231</v>
      </c>
      <c r="N64" s="41" t="str">
        <f t="shared" ca="1" si="2"/>
        <v>Overdue</v>
      </c>
      <c r="P64" s="36" t="str">
        <f ca="1">D64&amp;E64&amp;K64&amp;N64</f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>VALUE(I65)</f>
        <v>2</v>
      </c>
      <c r="K65" s="39" t="str">
        <f t="shared" si="0"/>
        <v>Old</v>
      </c>
      <c r="L65" s="40">
        <f>DATE("20"&amp;MID(B65,8,2),VLOOKUP(MID(B65,4,3),Months!A:B,2,FALSE),LEFT(I65,2))</f>
        <v>42187</v>
      </c>
      <c r="M65" s="40">
        <f t="shared" si="1"/>
        <v>42232</v>
      </c>
      <c r="N65" s="41" t="str">
        <f t="shared" ca="1" si="2"/>
        <v>Overdue</v>
      </c>
      <c r="P65" s="36" t="str">
        <f ca="1">D65&amp;E65&amp;K65&amp;N65</f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>VALUE(I66)</f>
        <v>1</v>
      </c>
      <c r="K66" s="39" t="str">
        <f t="shared" si="0"/>
        <v>Old</v>
      </c>
      <c r="L66" s="40">
        <f>DATE("20"&amp;MID(B66,8,2),VLOOKUP(MID(B66,4,3),Months!A:B,2,FALSE),LEFT(I66,2))</f>
        <v>42186</v>
      </c>
      <c r="M66" s="40">
        <f t="shared" si="1"/>
        <v>42231</v>
      </c>
      <c r="N66" s="41" t="str">
        <f t="shared" ca="1" si="2"/>
        <v>Overdue</v>
      </c>
      <c r="P66" s="36" t="str">
        <f ca="1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>VALUE(I67)</f>
        <v>0</v>
      </c>
      <c r="K67" s="39" t="str">
        <f t="shared" ref="K67:K129" si="3">IF(J67=0,"New","Old")</f>
        <v>New</v>
      </c>
      <c r="L67" s="40">
        <f>DATE("20"&amp;MID(B67,8,2),VLOOKUP(MID(B67,4,3),Months!A:B,2,FALSE),LEFT(I67,2))</f>
        <v>42185</v>
      </c>
      <c r="M67" s="40">
        <f t="shared" ref="M67:M129" si="4">L67+45</f>
        <v>42230</v>
      </c>
      <c r="N67" s="41" t="str">
        <f t="shared" ref="N67:N129" ca="1" si="5">IF(NOW()&gt;M67,"Overdue",IF(M67-NOW()&lt;$O$1,"Approaching","Future"))</f>
        <v>Overdue</v>
      </c>
      <c r="P67" s="36" t="str">
        <f ca="1">D67&amp;E67&amp;K67&amp;N67</f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>VALUE(I68)</f>
        <v>1</v>
      </c>
      <c r="K68" s="39" t="str">
        <f t="shared" si="3"/>
        <v>Old</v>
      </c>
      <c r="L68" s="40">
        <f>DATE("20"&amp;MID(B68,8,2),VLOOKUP(MID(B68,4,3),Months!A:B,2,FALSE),LEFT(I68,2))</f>
        <v>42186</v>
      </c>
      <c r="M68" s="40">
        <f t="shared" si="4"/>
        <v>42231</v>
      </c>
      <c r="N68" s="41" t="str">
        <f t="shared" ca="1" si="5"/>
        <v>Overdue</v>
      </c>
      <c r="P68" s="36" t="str">
        <f ca="1">D68&amp;E68&amp;K68&amp;N68</f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>VALUE(I69)</f>
        <v>1</v>
      </c>
      <c r="K69" s="39" t="str">
        <f t="shared" si="3"/>
        <v>Old</v>
      </c>
      <c r="L69" s="40">
        <f>DATE("20"&amp;MID(B69,8,2),VLOOKUP(MID(B69,4,3),Months!A:B,2,FALSE),LEFT(I69,2))</f>
        <v>42186</v>
      </c>
      <c r="M69" s="40">
        <f t="shared" si="4"/>
        <v>42231</v>
      </c>
      <c r="N69" s="41" t="str">
        <f t="shared" ca="1" si="5"/>
        <v>Overdue</v>
      </c>
      <c r="P69" s="36" t="str">
        <f ca="1">D69&amp;E69&amp;K69&amp;N69</f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>VALUE(I70)</f>
        <v>1</v>
      </c>
      <c r="K70" s="39" t="str">
        <f t="shared" si="3"/>
        <v>Old</v>
      </c>
      <c r="L70" s="40">
        <f>DATE("20"&amp;MID(B70,8,2),VLOOKUP(MID(B70,4,3),Months!A:B,2,FALSE),LEFT(I70,2))</f>
        <v>42186</v>
      </c>
      <c r="M70" s="40">
        <f t="shared" si="4"/>
        <v>42231</v>
      </c>
      <c r="N70" s="41" t="str">
        <f t="shared" ca="1" si="5"/>
        <v>Overdue</v>
      </c>
      <c r="P70" s="36" t="str">
        <f ca="1">D70&amp;E70&amp;K70&amp;N70</f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>VALUE(I71)</f>
        <v>0</v>
      </c>
      <c r="K71" s="39" t="str">
        <f t="shared" si="3"/>
        <v>New</v>
      </c>
      <c r="L71" s="40">
        <f>DATE("20"&amp;MID(B71,8,2),VLOOKUP(MID(B71,4,3),Months!A:B,2,FALSE),LEFT(I71,2))</f>
        <v>42185</v>
      </c>
      <c r="M71" s="40">
        <f t="shared" si="4"/>
        <v>42230</v>
      </c>
      <c r="N71" s="41" t="str">
        <f t="shared" ca="1" si="5"/>
        <v>Overdue</v>
      </c>
      <c r="P71" s="36" t="str">
        <f ca="1">D71&amp;E71&amp;K71&amp;N71</f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>VALUE(I72)</f>
        <v>1</v>
      </c>
      <c r="K72" s="39" t="str">
        <f t="shared" si="3"/>
        <v>Old</v>
      </c>
      <c r="L72" s="40">
        <f>DATE("20"&amp;MID(B72,8,2),VLOOKUP(MID(B72,4,3),Months!A:B,2,FALSE),LEFT(I72,2))</f>
        <v>42186</v>
      </c>
      <c r="M72" s="40">
        <f t="shared" si="4"/>
        <v>42231</v>
      </c>
      <c r="N72" s="41" t="str">
        <f t="shared" ca="1" si="5"/>
        <v>Overdue</v>
      </c>
      <c r="P72" s="36" t="str">
        <f ca="1">D72&amp;E72&amp;K72&amp;N72</f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>VALUE(I73)</f>
        <v>1</v>
      </c>
      <c r="K73" s="39" t="str">
        <f t="shared" si="3"/>
        <v>Old</v>
      </c>
      <c r="L73" s="40">
        <f>DATE("20"&amp;MID(B73,8,2),VLOOKUP(MID(B73,4,3),Months!A:B,2,FALSE),LEFT(I73,2))</f>
        <v>42186</v>
      </c>
      <c r="M73" s="40">
        <f t="shared" si="4"/>
        <v>42231</v>
      </c>
      <c r="N73" s="41" t="str">
        <f t="shared" ca="1" si="5"/>
        <v>Overdue</v>
      </c>
      <c r="P73" s="36" t="str">
        <f ca="1">D73&amp;E73&amp;K73&amp;N73</f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>VALUE(I74)</f>
        <v>1</v>
      </c>
      <c r="K74" s="39" t="str">
        <f t="shared" si="3"/>
        <v>Old</v>
      </c>
      <c r="L74" s="40">
        <f>DATE("20"&amp;MID(B74,8,2),VLOOKUP(MID(B74,4,3),Months!A:B,2,FALSE),LEFT(I74,2))</f>
        <v>42186</v>
      </c>
      <c r="M74" s="40">
        <f t="shared" si="4"/>
        <v>42231</v>
      </c>
      <c r="N74" s="41" t="str">
        <f t="shared" ca="1" si="5"/>
        <v>Overdue</v>
      </c>
      <c r="P74" s="36" t="str">
        <f ca="1">D74&amp;E74&amp;K74&amp;N74</f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>VALUE(I75)</f>
        <v>0</v>
      </c>
      <c r="K75" s="39" t="str">
        <f t="shared" si="3"/>
        <v>New</v>
      </c>
      <c r="L75" s="40">
        <f>DATE("20"&amp;MID(B75,8,2),VLOOKUP(MID(B75,4,3),Months!A:B,2,FALSE),LEFT(I75,2))</f>
        <v>42185</v>
      </c>
      <c r="M75" s="40">
        <f t="shared" si="4"/>
        <v>42230</v>
      </c>
      <c r="N75" s="41" t="str">
        <f t="shared" ca="1" si="5"/>
        <v>Overdue</v>
      </c>
      <c r="P75" s="36" t="str">
        <f ca="1">D75&amp;E75&amp;K75&amp;N75</f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>VALUE(I76)</f>
        <v>0</v>
      </c>
      <c r="K76" s="39" t="str">
        <f t="shared" si="3"/>
        <v>New</v>
      </c>
      <c r="L76" s="40">
        <f>DATE("20"&amp;MID(B76,8,2),VLOOKUP(MID(B76,4,3),Months!A:B,2,FALSE),LEFT(I76,2))</f>
        <v>42185</v>
      </c>
      <c r="M76" s="40">
        <f t="shared" si="4"/>
        <v>42230</v>
      </c>
      <c r="N76" s="41" t="str">
        <f t="shared" ca="1" si="5"/>
        <v>Overdue</v>
      </c>
      <c r="P76" s="36" t="str">
        <f ca="1">D76&amp;E76&amp;K76&amp;N76</f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>VALUE(I77)</f>
        <v>0</v>
      </c>
      <c r="K77" s="39" t="str">
        <f t="shared" si="3"/>
        <v>New</v>
      </c>
      <c r="L77" s="40">
        <f>DATE("20"&amp;MID(B77,8,2),VLOOKUP(MID(B77,4,3),Months!A:B,2,FALSE),LEFT(I77,2))</f>
        <v>42185</v>
      </c>
      <c r="M77" s="40">
        <f t="shared" si="4"/>
        <v>42230</v>
      </c>
      <c r="N77" s="41" t="str">
        <f t="shared" ca="1" si="5"/>
        <v>Overdue</v>
      </c>
      <c r="P77" s="36" t="str">
        <f ca="1">D77&amp;E77&amp;K77&amp;N77</f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>VALUE(I78)</f>
        <v>0</v>
      </c>
      <c r="K78" s="39" t="str">
        <f t="shared" si="3"/>
        <v>New</v>
      </c>
      <c r="L78" s="40">
        <f>DATE("20"&amp;MID(B78,8,2),VLOOKUP(MID(B78,4,3),Months!A:B,2,FALSE),LEFT(I78,2))</f>
        <v>42216</v>
      </c>
      <c r="M78" s="40">
        <f t="shared" si="4"/>
        <v>42261</v>
      </c>
      <c r="N78" s="41" t="str">
        <f t="shared" ca="1" si="5"/>
        <v>Overdue</v>
      </c>
      <c r="P78" s="36" t="str">
        <f ca="1">D78&amp;E78&amp;K78&amp;N78</f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>VALUE(I79)</f>
        <v>0</v>
      </c>
      <c r="K79" s="39" t="str">
        <f t="shared" si="3"/>
        <v>New</v>
      </c>
      <c r="L79" s="40">
        <f>DATE("20"&amp;MID(B79,8,2),VLOOKUP(MID(B79,4,3),Months!A:B,2,FALSE),LEFT(I79,2))</f>
        <v>42216</v>
      </c>
      <c r="M79" s="40">
        <f t="shared" si="4"/>
        <v>42261</v>
      </c>
      <c r="N79" s="41" t="str">
        <f t="shared" ca="1" si="5"/>
        <v>Overdue</v>
      </c>
      <c r="P79" s="36" t="str">
        <f ca="1">D79&amp;E79&amp;K79&amp;N79</f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>VALUE(I80)</f>
        <v>0</v>
      </c>
      <c r="K80" s="39" t="str">
        <f t="shared" si="3"/>
        <v>New</v>
      </c>
      <c r="L80" s="40">
        <f>DATE("20"&amp;MID(B80,8,2),VLOOKUP(MID(B80,4,3),Months!A:B,2,FALSE),LEFT(I80,2))</f>
        <v>42216</v>
      </c>
      <c r="M80" s="40">
        <f t="shared" si="4"/>
        <v>42261</v>
      </c>
      <c r="N80" s="41" t="str">
        <f t="shared" ca="1" si="5"/>
        <v>Overdue</v>
      </c>
      <c r="P80" s="36" t="str">
        <f ca="1">D80&amp;E80&amp;K80&amp;N80</f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>VALUE(I81)</f>
        <v>0</v>
      </c>
      <c r="K81" s="39" t="str">
        <f t="shared" si="3"/>
        <v>New</v>
      </c>
      <c r="L81" s="40">
        <f>DATE("20"&amp;MID(B81,8,2),VLOOKUP(MID(B81,4,3),Months!A:B,2,FALSE),LEFT(I81,2))</f>
        <v>42216</v>
      </c>
      <c r="M81" s="40">
        <f t="shared" si="4"/>
        <v>42261</v>
      </c>
      <c r="N81" s="41" t="str">
        <f t="shared" ca="1" si="5"/>
        <v>Overdue</v>
      </c>
      <c r="P81" s="36" t="str">
        <f ca="1">D81&amp;E81&amp;K81&amp;N81</f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>VALUE(I82)</f>
        <v>0</v>
      </c>
      <c r="K82" s="39" t="str">
        <f t="shared" si="3"/>
        <v>New</v>
      </c>
      <c r="L82" s="40">
        <f>DATE("20"&amp;MID(B82,8,2),VLOOKUP(MID(B82,4,3),Months!A:B,2,FALSE),LEFT(I82,2))</f>
        <v>42216</v>
      </c>
      <c r="M82" s="40">
        <f t="shared" si="4"/>
        <v>42261</v>
      </c>
      <c r="N82" s="41" t="str">
        <f t="shared" ca="1" si="5"/>
        <v>Overdue</v>
      </c>
      <c r="P82" s="36" t="str">
        <f ca="1">D82&amp;E82&amp;K82&amp;N82</f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>VALUE(I83)</f>
        <v>0</v>
      </c>
      <c r="K83" s="39" t="str">
        <f t="shared" si="3"/>
        <v>New</v>
      </c>
      <c r="L83" s="40">
        <f>DATE("20"&amp;MID(B83,8,2),VLOOKUP(MID(B83,4,3),Months!A:B,2,FALSE),LEFT(I83,2))</f>
        <v>42216</v>
      </c>
      <c r="M83" s="40">
        <f t="shared" si="4"/>
        <v>42261</v>
      </c>
      <c r="N83" s="41" t="str">
        <f t="shared" ca="1" si="5"/>
        <v>Overdue</v>
      </c>
      <c r="P83" s="36" t="str">
        <f ca="1">D83&amp;E83&amp;K83&amp;N83</f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>VALUE(I84)</f>
        <v>0</v>
      </c>
      <c r="K84" s="39" t="str">
        <f t="shared" si="3"/>
        <v>New</v>
      </c>
      <c r="L84" s="40">
        <f>DATE("20"&amp;MID(B84,8,2),VLOOKUP(MID(B84,4,3),Months!A:B,2,FALSE),LEFT(I84,2))</f>
        <v>42216</v>
      </c>
      <c r="M84" s="40">
        <f t="shared" si="4"/>
        <v>42261</v>
      </c>
      <c r="N84" s="41" t="str">
        <f t="shared" ca="1" si="5"/>
        <v>Overdue</v>
      </c>
      <c r="P84" s="36" t="str">
        <f ca="1">D84&amp;E84&amp;K84&amp;N84</f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>VALUE(I85)</f>
        <v>0</v>
      </c>
      <c r="K85" s="39" t="str">
        <f t="shared" si="3"/>
        <v>New</v>
      </c>
      <c r="L85" s="40">
        <f>DATE("20"&amp;MID(B85,8,2),VLOOKUP(MID(B85,4,3),Months!A:B,2,FALSE),LEFT(I85,2))</f>
        <v>42216</v>
      </c>
      <c r="M85" s="40">
        <f t="shared" si="4"/>
        <v>42261</v>
      </c>
      <c r="N85" s="41" t="str">
        <f t="shared" ca="1" si="5"/>
        <v>Overdue</v>
      </c>
      <c r="P85" s="36" t="str">
        <f ca="1">D85&amp;E85&amp;K85&amp;N85</f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>VALUE(I86)</f>
        <v>0</v>
      </c>
      <c r="K86" s="39" t="str">
        <f t="shared" si="3"/>
        <v>New</v>
      </c>
      <c r="L86" s="40">
        <f>DATE("20"&amp;MID(B86,8,2),VLOOKUP(MID(B86,4,3),Months!A:B,2,FALSE),LEFT(I86,2))</f>
        <v>42216</v>
      </c>
      <c r="M86" s="40">
        <f t="shared" si="4"/>
        <v>42261</v>
      </c>
      <c r="N86" s="41" t="str">
        <f t="shared" ca="1" si="5"/>
        <v>Overdue</v>
      </c>
      <c r="P86" s="36" t="str">
        <f ca="1">D86&amp;E86&amp;K86&amp;N86</f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>VALUE(I87)</f>
        <v>0</v>
      </c>
      <c r="K87" s="39" t="str">
        <f t="shared" si="3"/>
        <v>New</v>
      </c>
      <c r="L87" s="40">
        <f>DATE("20"&amp;MID(B87,8,2),VLOOKUP(MID(B87,4,3),Months!A:B,2,FALSE),LEFT(I87,2))</f>
        <v>42216</v>
      </c>
      <c r="M87" s="40">
        <f t="shared" si="4"/>
        <v>42261</v>
      </c>
      <c r="N87" s="41" t="str">
        <f t="shared" ca="1" si="5"/>
        <v>Overdue</v>
      </c>
      <c r="P87" s="36" t="str">
        <f ca="1">D87&amp;E87&amp;K87&amp;N87</f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>VALUE(I88)</f>
        <v>0</v>
      </c>
      <c r="K88" s="39" t="str">
        <f t="shared" si="3"/>
        <v>New</v>
      </c>
      <c r="L88" s="40">
        <f>DATE("20"&amp;MID(B88,8,2),VLOOKUP(MID(B88,4,3),Months!A:B,2,FALSE),LEFT(I88,2))</f>
        <v>42247</v>
      </c>
      <c r="M88" s="40">
        <f t="shared" si="4"/>
        <v>42292</v>
      </c>
      <c r="N88" s="41" t="str">
        <f t="shared" ca="1" si="5"/>
        <v>Overdue</v>
      </c>
      <c r="P88" s="36" t="str">
        <f ca="1">D88&amp;E88&amp;K88&amp;N88</f>
        <v>FindAssistanceNoNewOverdue</v>
      </c>
    </row>
    <row r="89" spans="1:16" x14ac:dyDescent="0.25">
      <c r="A89" s="28" t="s">
        <v>400</v>
      </c>
      <c r="B89" s="28" t="s">
        <v>401</v>
      </c>
      <c r="C89" s="28" t="s">
        <v>78</v>
      </c>
      <c r="D89" s="28" t="s">
        <v>77</v>
      </c>
      <c r="E89" s="37" t="s">
        <v>13</v>
      </c>
      <c r="F89" s="28" t="s">
        <v>402</v>
      </c>
      <c r="G89" s="37">
        <v>774616851</v>
      </c>
      <c r="H89" s="38">
        <v>42293</v>
      </c>
      <c r="I89" s="37">
        <v>0</v>
      </c>
      <c r="J89" s="39">
        <f>VALUE(I89)</f>
        <v>0</v>
      </c>
      <c r="K89" s="39" t="str">
        <f t="shared" si="3"/>
        <v>New</v>
      </c>
      <c r="L89" s="40">
        <f>DATE("20"&amp;MID(B89,8,2),VLOOKUP(MID(B89,4,3),Months!A:B,2,FALSE),LEFT(I89,2))</f>
        <v>42247</v>
      </c>
      <c r="M89" s="40">
        <f t="shared" si="4"/>
        <v>42292</v>
      </c>
      <c r="N89" s="41" t="str">
        <f t="shared" ca="1" si="5"/>
        <v>Overdue</v>
      </c>
      <c r="P89" s="36" t="str">
        <f ca="1">D89&amp;E89&amp;K89&amp;N89</f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>VALUE(I90)</f>
        <v>0</v>
      </c>
      <c r="K90" s="39" t="str">
        <f t="shared" si="3"/>
        <v>New</v>
      </c>
      <c r="L90" s="40">
        <f>DATE("20"&amp;MID(B90,8,2),VLOOKUP(MID(B90,4,3),Months!A:B,2,FALSE),LEFT(I90,2))</f>
        <v>42247</v>
      </c>
      <c r="M90" s="40">
        <f t="shared" si="4"/>
        <v>42292</v>
      </c>
      <c r="N90" s="41" t="str">
        <f t="shared" ca="1" si="5"/>
        <v>Overdue</v>
      </c>
      <c r="P90" s="36" t="str">
        <f ca="1">D90&amp;E90&amp;K90&amp;N90</f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>VALUE(I91)</f>
        <v>0</v>
      </c>
      <c r="K91" s="39" t="str">
        <f t="shared" si="3"/>
        <v>New</v>
      </c>
      <c r="L91" s="40">
        <f>DATE("20"&amp;MID(B91,8,2),VLOOKUP(MID(B91,4,3),Months!A:B,2,FALSE),LEFT(I91,2))</f>
        <v>42247</v>
      </c>
      <c r="M91" s="40">
        <f t="shared" si="4"/>
        <v>42292</v>
      </c>
      <c r="N91" s="41" t="str">
        <f t="shared" ca="1" si="5"/>
        <v>Overdue</v>
      </c>
      <c r="P91" s="36" t="str">
        <f ca="1">D91&amp;E91&amp;K91&amp;N91</f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>VALUE(I92)</f>
        <v>0</v>
      </c>
      <c r="K92" s="39" t="str">
        <f t="shared" si="3"/>
        <v>New</v>
      </c>
      <c r="L92" s="40">
        <f>DATE("20"&amp;MID(B92,8,2),VLOOKUP(MID(B92,4,3),Months!A:B,2,FALSE),LEFT(I92,2))</f>
        <v>42247</v>
      </c>
      <c r="M92" s="40">
        <f t="shared" si="4"/>
        <v>42292</v>
      </c>
      <c r="N92" s="41" t="str">
        <f t="shared" ca="1" si="5"/>
        <v>Overdue</v>
      </c>
      <c r="P92" s="36" t="str">
        <f ca="1">D92&amp;E92&amp;K92&amp;N92</f>
        <v>FindAssistanceNoNewOverdue</v>
      </c>
    </row>
    <row r="93" spans="1:16" x14ac:dyDescent="0.25">
      <c r="A93" s="28" t="s">
        <v>434</v>
      </c>
      <c r="B93" s="28" t="s">
        <v>435</v>
      </c>
      <c r="C93" s="28" t="s">
        <v>436</v>
      </c>
      <c r="D93" s="28" t="s">
        <v>77</v>
      </c>
      <c r="E93" s="37" t="s">
        <v>14</v>
      </c>
      <c r="F93" s="28" t="s">
        <v>437</v>
      </c>
      <c r="G93" s="37">
        <v>782297273</v>
      </c>
      <c r="H93" s="38">
        <v>42299</v>
      </c>
      <c r="I93" s="37">
        <v>0</v>
      </c>
      <c r="J93" s="39">
        <f>VALUE(I93)</f>
        <v>0</v>
      </c>
      <c r="K93" s="39" t="str">
        <f t="shared" si="3"/>
        <v>New</v>
      </c>
      <c r="L93" s="40">
        <f>DATE("20"&amp;MID(B93,8,2),VLOOKUP(MID(B93,4,3),Months!A:B,2,FALSE),LEFT(I93,2))</f>
        <v>42277</v>
      </c>
      <c r="M93" s="40">
        <f t="shared" si="4"/>
        <v>42322</v>
      </c>
      <c r="N93" s="41" t="str">
        <f t="shared" ca="1" si="5"/>
        <v>Overdue</v>
      </c>
      <c r="P93" s="36" t="str">
        <f ca="1">D93&amp;E93&amp;K93&amp;N93</f>
        <v>FindAssistanceNoNewOverdue</v>
      </c>
    </row>
    <row r="94" spans="1:16" x14ac:dyDescent="0.25">
      <c r="A94" s="28" t="s">
        <v>403</v>
      </c>
      <c r="B94" s="28" t="s">
        <v>404</v>
      </c>
      <c r="C94" s="28" t="s">
        <v>405</v>
      </c>
      <c r="D94" s="28" t="s">
        <v>77</v>
      </c>
      <c r="E94" s="37" t="s">
        <v>14</v>
      </c>
      <c r="F94" s="28" t="s">
        <v>406</v>
      </c>
      <c r="G94" s="37">
        <v>774453863</v>
      </c>
      <c r="H94" s="38">
        <v>42293</v>
      </c>
      <c r="I94" s="37">
        <v>0</v>
      </c>
      <c r="J94" s="39">
        <f>VALUE(I94)</f>
        <v>0</v>
      </c>
      <c r="K94" s="39" t="str">
        <f t="shared" si="3"/>
        <v>New</v>
      </c>
      <c r="L94" s="40">
        <f>DATE("20"&amp;MID(B94,8,2),VLOOKUP(MID(B94,4,3),Months!A:B,2,FALSE),LEFT(I94,2))</f>
        <v>42277</v>
      </c>
      <c r="M94" s="40">
        <f t="shared" si="4"/>
        <v>42322</v>
      </c>
      <c r="N94" s="41" t="str">
        <f t="shared" ca="1" si="5"/>
        <v>Overdue</v>
      </c>
      <c r="P94" s="36" t="str">
        <f ca="1">D94&amp;E94&amp;K94&amp;N94</f>
        <v>FindAssistanceNoNewOverdue</v>
      </c>
    </row>
    <row r="95" spans="1:16" x14ac:dyDescent="0.25">
      <c r="A95" s="28" t="s">
        <v>418</v>
      </c>
      <c r="B95" s="28" t="s">
        <v>419</v>
      </c>
      <c r="C95" s="28" t="s">
        <v>420</v>
      </c>
      <c r="D95" s="28" t="s">
        <v>77</v>
      </c>
      <c r="E95" s="37" t="s">
        <v>14</v>
      </c>
      <c r="F95" s="28" t="s">
        <v>421</v>
      </c>
      <c r="G95" s="37">
        <v>776833891</v>
      </c>
      <c r="H95" s="38">
        <v>42296</v>
      </c>
      <c r="I95" s="37">
        <v>0</v>
      </c>
      <c r="J95" s="39">
        <f>VALUE(I95)</f>
        <v>0</v>
      </c>
      <c r="K95" s="39" t="str">
        <f t="shared" si="3"/>
        <v>New</v>
      </c>
      <c r="L95" s="40">
        <f>DATE("20"&amp;MID(B95,8,2),VLOOKUP(MID(B95,4,3),Months!A:B,2,FALSE),LEFT(I95,2))</f>
        <v>42277</v>
      </c>
      <c r="M95" s="40">
        <f t="shared" si="4"/>
        <v>42322</v>
      </c>
      <c r="N95" s="41" t="str">
        <f t="shared" ca="1" si="5"/>
        <v>Overdue</v>
      </c>
      <c r="P95" s="36" t="str">
        <f ca="1">D95&amp;E95&amp;K95&amp;N95</f>
        <v>FindAssistanceNoNewOverdue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>VALUE(I96)</f>
        <v>1</v>
      </c>
      <c r="K96" s="39" t="str">
        <f t="shared" si="3"/>
        <v>Old</v>
      </c>
      <c r="L96" s="40">
        <f>DATE("20"&amp;MID(B96,8,2),VLOOKUP(MID(B96,4,3),Months!A:B,2,FALSE),LEFT(I96,2))</f>
        <v>42278</v>
      </c>
      <c r="M96" s="40">
        <f t="shared" si="4"/>
        <v>42323</v>
      </c>
      <c r="N96" s="41" t="str">
        <f t="shared" ca="1" si="5"/>
        <v>Overdue</v>
      </c>
      <c r="P96" s="36" t="str">
        <f ca="1">D96&amp;E96&amp;K96&amp;N96</f>
        <v>FindAssistanceYesOldOverdue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>VALUE(I97)</f>
        <v>0</v>
      </c>
      <c r="K97" s="39" t="str">
        <f t="shared" si="3"/>
        <v>New</v>
      </c>
      <c r="L97" s="40">
        <f>DATE("20"&amp;MID(B97,8,2),VLOOKUP(MID(B97,4,3),Months!A:B,2,FALSE),LEFT(I97,2))</f>
        <v>42277</v>
      </c>
      <c r="M97" s="40">
        <f t="shared" si="4"/>
        <v>42322</v>
      </c>
      <c r="N97" s="41" t="str">
        <f t="shared" ca="1" si="5"/>
        <v>Overdue</v>
      </c>
      <c r="P97" s="36" t="str">
        <f ca="1">D97&amp;E97&amp;K97&amp;N97</f>
        <v>FindAssistanceYesNewOverdue</v>
      </c>
    </row>
    <row r="98" spans="1:16" x14ac:dyDescent="0.25">
      <c r="A98" s="28" t="s">
        <v>407</v>
      </c>
      <c r="B98" s="28" t="s">
        <v>396</v>
      </c>
      <c r="C98" s="28" t="s">
        <v>408</v>
      </c>
      <c r="D98" s="28" t="s">
        <v>398</v>
      </c>
      <c r="E98" s="37" t="s">
        <v>14</v>
      </c>
      <c r="F98" s="28" t="s">
        <v>409</v>
      </c>
      <c r="G98" s="37">
        <v>774143893</v>
      </c>
      <c r="H98" s="38">
        <v>42300</v>
      </c>
      <c r="I98" s="37">
        <v>2</v>
      </c>
      <c r="J98" s="39">
        <f>VALUE(I98)</f>
        <v>2</v>
      </c>
      <c r="K98" s="39" t="str">
        <f t="shared" si="3"/>
        <v>Old</v>
      </c>
      <c r="L98" s="40">
        <f>DATE("20"&amp;MID(B98,8,2),VLOOKUP(MID(B98,4,3),Months!A:B,2,FALSE),LEFT(I98,2))</f>
        <v>42279</v>
      </c>
      <c r="M98" s="40">
        <f t="shared" si="4"/>
        <v>42324</v>
      </c>
      <c r="N98" s="41" t="str">
        <f t="shared" ca="1" si="5"/>
        <v>Overdue</v>
      </c>
      <c r="P98" s="36" t="str">
        <f ca="1">D98&amp;E98&amp;K98&amp;N98</f>
        <v>RenewalFormNoOldOverdue</v>
      </c>
    </row>
    <row r="99" spans="1:16" x14ac:dyDescent="0.25">
      <c r="A99" s="28" t="s">
        <v>744</v>
      </c>
      <c r="B99" s="28" t="s">
        <v>396</v>
      </c>
      <c r="C99" s="28" t="s">
        <v>745</v>
      </c>
      <c r="D99" s="28" t="s">
        <v>77</v>
      </c>
      <c r="E99" s="37" t="s">
        <v>13</v>
      </c>
      <c r="F99" s="28" t="s">
        <v>746</v>
      </c>
      <c r="G99" s="37">
        <v>807158873</v>
      </c>
      <c r="H99" s="38">
        <v>42312</v>
      </c>
      <c r="I99" s="37">
        <v>0</v>
      </c>
      <c r="J99" s="39">
        <f>VALUE(I99)</f>
        <v>0</v>
      </c>
      <c r="K99" s="39" t="str">
        <f t="shared" si="3"/>
        <v>New</v>
      </c>
      <c r="L99" s="40">
        <f>DATE("20"&amp;MID(B99,8,2),VLOOKUP(MID(B99,4,3),Months!A:B,2,FALSE),LEFT(I99,2))</f>
        <v>42277</v>
      </c>
      <c r="M99" s="40">
        <f t="shared" si="4"/>
        <v>42322</v>
      </c>
      <c r="N99" s="41" t="str">
        <f t="shared" ca="1" si="5"/>
        <v>Overdue</v>
      </c>
      <c r="P99" s="36" t="str">
        <f ca="1">D99&amp;E99&amp;K99&amp;N99</f>
        <v>FindAssistanceYesNewOverdue</v>
      </c>
    </row>
    <row r="100" spans="1:16" x14ac:dyDescent="0.25">
      <c r="A100" s="28" t="s">
        <v>412</v>
      </c>
      <c r="B100" s="28" t="s">
        <v>410</v>
      </c>
      <c r="C100" s="28" t="s">
        <v>337</v>
      </c>
      <c r="D100" s="28" t="s">
        <v>77</v>
      </c>
      <c r="E100" s="37" t="s">
        <v>13</v>
      </c>
      <c r="F100" s="28" t="s">
        <v>411</v>
      </c>
      <c r="G100" s="37">
        <v>776998977</v>
      </c>
      <c r="H100" s="38">
        <v>42300</v>
      </c>
      <c r="I100" s="37">
        <v>2</v>
      </c>
      <c r="J100" s="39">
        <f>VALUE(I100)</f>
        <v>2</v>
      </c>
      <c r="K100" s="39" t="str">
        <f t="shared" si="3"/>
        <v>Old</v>
      </c>
      <c r="L100" s="40">
        <f>DATE("20"&amp;MID(B100,8,2),VLOOKUP(MID(B100,4,3),Months!A:B,2,FALSE),LEFT(I100,2))</f>
        <v>42279</v>
      </c>
      <c r="M100" s="40">
        <f t="shared" si="4"/>
        <v>42324</v>
      </c>
      <c r="N100" s="41" t="str">
        <f t="shared" ca="1" si="5"/>
        <v>Overdue</v>
      </c>
      <c r="P100" s="36" t="str">
        <f ca="1">D100&amp;E100&amp;K100&amp;N100</f>
        <v>FindAssistanceYesOldOverdue</v>
      </c>
    </row>
    <row r="101" spans="1:16" x14ac:dyDescent="0.25">
      <c r="A101" s="28" t="s">
        <v>415</v>
      </c>
      <c r="B101" s="28" t="s">
        <v>410</v>
      </c>
      <c r="C101" s="28" t="s">
        <v>413</v>
      </c>
      <c r="D101" s="28" t="s">
        <v>398</v>
      </c>
      <c r="E101" s="37" t="s">
        <v>14</v>
      </c>
      <c r="F101" s="28" t="s">
        <v>414</v>
      </c>
      <c r="G101" s="37">
        <v>777667038</v>
      </c>
      <c r="H101" s="38">
        <v>42300</v>
      </c>
      <c r="I101" s="37">
        <v>2</v>
      </c>
      <c r="J101" s="39">
        <f>VALUE(I101)</f>
        <v>2</v>
      </c>
      <c r="K101" s="39" t="str">
        <f t="shared" si="3"/>
        <v>Old</v>
      </c>
      <c r="L101" s="40">
        <f>DATE("20"&amp;MID(B101,8,2),VLOOKUP(MID(B101,4,3),Months!A:B,2,FALSE),LEFT(I101,2))</f>
        <v>42279</v>
      </c>
      <c r="M101" s="40">
        <f t="shared" si="4"/>
        <v>42324</v>
      </c>
      <c r="N101" s="41" t="str">
        <f t="shared" ca="1" si="5"/>
        <v>Overdue</v>
      </c>
      <c r="P101" s="36" t="str">
        <f ca="1">D101&amp;E101&amp;K101&amp;N101</f>
        <v>RenewalFormNoOldOverdue</v>
      </c>
    </row>
    <row r="102" spans="1:16" x14ac:dyDescent="0.25">
      <c r="A102" s="28" t="s">
        <v>424</v>
      </c>
      <c r="B102" s="28" t="s">
        <v>425</v>
      </c>
      <c r="C102" s="28" t="s">
        <v>397</v>
      </c>
      <c r="D102" s="28" t="s">
        <v>77</v>
      </c>
      <c r="E102" s="37" t="s">
        <v>13</v>
      </c>
      <c r="F102" s="28" t="s">
        <v>426</v>
      </c>
      <c r="G102" s="37">
        <v>777993323</v>
      </c>
      <c r="H102" s="38">
        <v>42300</v>
      </c>
      <c r="I102" s="37">
        <v>1</v>
      </c>
      <c r="J102" s="39">
        <f>VALUE(I102)</f>
        <v>1</v>
      </c>
      <c r="K102" s="39" t="str">
        <f t="shared" si="3"/>
        <v>Old</v>
      </c>
      <c r="L102" s="40">
        <f>DATE("20"&amp;MID(B102,8,2),VLOOKUP(MID(B102,4,3),Months!A:B,2,FALSE),LEFT(I102,2))</f>
        <v>42278</v>
      </c>
      <c r="M102" s="40">
        <f t="shared" si="4"/>
        <v>42323</v>
      </c>
      <c r="N102" s="41" t="str">
        <f t="shared" ca="1" si="5"/>
        <v>Overdue</v>
      </c>
      <c r="P102" s="36" t="str">
        <f ca="1">D102&amp;E102&amp;K102&amp;N102</f>
        <v>FindAssistanceYesOldOverdue</v>
      </c>
    </row>
    <row r="103" spans="1:16" x14ac:dyDescent="0.25">
      <c r="A103" s="28" t="s">
        <v>448</v>
      </c>
      <c r="B103" s="28" t="s">
        <v>425</v>
      </c>
      <c r="C103" s="28" t="s">
        <v>397</v>
      </c>
      <c r="D103" s="28" t="s">
        <v>77</v>
      </c>
      <c r="E103" s="37" t="s">
        <v>13</v>
      </c>
      <c r="F103" s="28" t="s">
        <v>449</v>
      </c>
      <c r="G103" s="37">
        <v>796462021</v>
      </c>
      <c r="H103" s="38">
        <v>42305</v>
      </c>
      <c r="I103" s="37">
        <v>0</v>
      </c>
      <c r="J103" s="39">
        <f>VALUE(I103)</f>
        <v>0</v>
      </c>
      <c r="K103" s="39" t="str">
        <f t="shared" si="3"/>
        <v>New</v>
      </c>
      <c r="L103" s="40">
        <f>DATE("20"&amp;MID(B103,8,2),VLOOKUP(MID(B103,4,3),Months!A:B,2,FALSE),LEFT(I103,2))</f>
        <v>42277</v>
      </c>
      <c r="M103" s="40">
        <f t="shared" si="4"/>
        <v>42322</v>
      </c>
      <c r="N103" s="41" t="str">
        <f t="shared" ca="1" si="5"/>
        <v>Overdue</v>
      </c>
      <c r="P103" s="36" t="str">
        <f ca="1">D103&amp;E103&amp;K103&amp;N103</f>
        <v>FindAssistanceYesNewOverdue</v>
      </c>
    </row>
    <row r="104" spans="1:16" x14ac:dyDescent="0.25">
      <c r="A104" s="28" t="s">
        <v>427</v>
      </c>
      <c r="B104" s="28" t="s">
        <v>428</v>
      </c>
      <c r="C104" s="28" t="s">
        <v>429</v>
      </c>
      <c r="D104" s="28" t="s">
        <v>77</v>
      </c>
      <c r="E104" s="37" t="s">
        <v>14</v>
      </c>
      <c r="F104" s="28" t="s">
        <v>430</v>
      </c>
      <c r="G104" s="37">
        <v>780832187</v>
      </c>
      <c r="H104" s="38">
        <v>42298</v>
      </c>
      <c r="I104" s="37">
        <v>0</v>
      </c>
      <c r="J104" s="39">
        <f>VALUE(I104)</f>
        <v>0</v>
      </c>
      <c r="K104" s="39" t="str">
        <f t="shared" si="3"/>
        <v>New</v>
      </c>
      <c r="L104" s="40">
        <f>DATE("20"&amp;MID(B104,8,2),VLOOKUP(MID(B104,4,3),Months!A:B,2,FALSE),LEFT(I104,2))</f>
        <v>42277</v>
      </c>
      <c r="M104" s="40">
        <f t="shared" si="4"/>
        <v>42322</v>
      </c>
      <c r="N104" s="41" t="str">
        <f t="shared" ca="1" si="5"/>
        <v>Overdue</v>
      </c>
      <c r="P104" s="36" t="str">
        <f ca="1">D104&amp;E104&amp;K104&amp;N104</f>
        <v>FindAssistanceNoNewOverdue</v>
      </c>
    </row>
    <row r="105" spans="1:16" x14ac:dyDescent="0.25">
      <c r="A105" s="28" t="s">
        <v>451</v>
      </c>
      <c r="B105" s="28" t="s">
        <v>450</v>
      </c>
      <c r="C105" s="28" t="s">
        <v>337</v>
      </c>
      <c r="D105" s="28" t="s">
        <v>77</v>
      </c>
      <c r="E105" s="37" t="s">
        <v>13</v>
      </c>
      <c r="F105" s="28" t="s">
        <v>452</v>
      </c>
      <c r="G105" s="37">
        <v>791972927</v>
      </c>
      <c r="H105" s="38">
        <v>42306</v>
      </c>
      <c r="I105" s="37">
        <v>1</v>
      </c>
      <c r="J105" s="39">
        <f>VALUE(I105)</f>
        <v>1</v>
      </c>
      <c r="K105" s="39" t="str">
        <f t="shared" si="3"/>
        <v>Old</v>
      </c>
      <c r="L105" s="40">
        <f>DATE("20"&amp;MID(B105,8,2),VLOOKUP(MID(B105,4,3),Months!A:B,2,FALSE),LEFT(I105,2))</f>
        <v>42278</v>
      </c>
      <c r="M105" s="40">
        <f t="shared" si="4"/>
        <v>42323</v>
      </c>
      <c r="N105" s="41" t="str">
        <f t="shared" ca="1" si="5"/>
        <v>Overdue</v>
      </c>
      <c r="P105" s="36" t="str">
        <f ca="1">D105&amp;E105&amp;K105&amp;N105</f>
        <v>FindAssistanceYesOldOverdue</v>
      </c>
    </row>
    <row r="106" spans="1:16" x14ac:dyDescent="0.25">
      <c r="A106" s="28" t="s">
        <v>454</v>
      </c>
      <c r="B106" s="28" t="s">
        <v>455</v>
      </c>
      <c r="C106" s="28" t="s">
        <v>337</v>
      </c>
      <c r="D106" s="28" t="s">
        <v>77</v>
      </c>
      <c r="E106" s="37" t="s">
        <v>13</v>
      </c>
      <c r="F106" s="28" t="s">
        <v>456</v>
      </c>
      <c r="G106" s="37">
        <v>797684404</v>
      </c>
      <c r="H106" s="38">
        <v>42306</v>
      </c>
      <c r="I106" s="37">
        <v>0</v>
      </c>
      <c r="J106" s="39">
        <f>VALUE(I106)</f>
        <v>0</v>
      </c>
      <c r="K106" s="39" t="str">
        <f t="shared" si="3"/>
        <v>New</v>
      </c>
      <c r="L106" s="40">
        <f>DATE("20"&amp;MID(B106,8,2),VLOOKUP(MID(B106,4,3),Months!A:B,2,FALSE),LEFT(I106,2))</f>
        <v>42277</v>
      </c>
      <c r="M106" s="40">
        <f t="shared" si="4"/>
        <v>42322</v>
      </c>
      <c r="N106" s="41" t="str">
        <f t="shared" ca="1" si="5"/>
        <v>Overdue</v>
      </c>
      <c r="P106" s="36" t="str">
        <f ca="1">D106&amp;E106&amp;K106&amp;N106</f>
        <v>FindAssistanceYesNewOverdue</v>
      </c>
    </row>
    <row r="107" spans="1:16" x14ac:dyDescent="0.25">
      <c r="A107" s="28" t="s">
        <v>442</v>
      </c>
      <c r="B107" s="28" t="s">
        <v>439</v>
      </c>
      <c r="C107" s="28" t="s">
        <v>440</v>
      </c>
      <c r="D107" s="28" t="s">
        <v>77</v>
      </c>
      <c r="E107" s="37" t="s">
        <v>14</v>
      </c>
      <c r="F107" s="28" t="s">
        <v>441</v>
      </c>
      <c r="G107" s="37">
        <v>800694911</v>
      </c>
      <c r="H107" s="38">
        <v>42307</v>
      </c>
      <c r="I107" s="37">
        <v>0</v>
      </c>
      <c r="J107" s="39">
        <f>VALUE(I107)</f>
        <v>0</v>
      </c>
      <c r="K107" s="39" t="str">
        <f t="shared" si="3"/>
        <v>New</v>
      </c>
      <c r="L107" s="40">
        <f>DATE("20"&amp;MID(B107,8,2),VLOOKUP(MID(B107,4,3),Months!A:B,2,FALSE),LEFT(I107,2))</f>
        <v>42277</v>
      </c>
      <c r="M107" s="40">
        <f t="shared" si="4"/>
        <v>42322</v>
      </c>
      <c r="N107" s="41" t="str">
        <f t="shared" ca="1" si="5"/>
        <v>Overdue</v>
      </c>
      <c r="P107" s="36" t="str">
        <f ca="1">D107&amp;E107&amp;K107&amp;N107</f>
        <v>FindAssistanceNoNewOverdue</v>
      </c>
    </row>
    <row r="108" spans="1:16" x14ac:dyDescent="0.25">
      <c r="A108" s="28" t="s">
        <v>460</v>
      </c>
      <c r="B108" s="28" t="s">
        <v>457</v>
      </c>
      <c r="C108" s="28" t="s">
        <v>458</v>
      </c>
      <c r="D108" s="28" t="s">
        <v>398</v>
      </c>
      <c r="E108" s="37" t="s">
        <v>14</v>
      </c>
      <c r="F108" s="28" t="s">
        <v>459</v>
      </c>
      <c r="G108" s="37">
        <v>802735470</v>
      </c>
      <c r="H108" s="38">
        <v>42310</v>
      </c>
      <c r="I108" s="37">
        <v>0</v>
      </c>
      <c r="J108" s="39">
        <f>VALUE(I108)</f>
        <v>0</v>
      </c>
      <c r="K108" s="39" t="str">
        <f t="shared" si="3"/>
        <v>New</v>
      </c>
      <c r="L108" s="40">
        <f>DATE("20"&amp;MID(B108,8,2),VLOOKUP(MID(B108,4,3),Months!A:B,2,FALSE),LEFT(I108,2))</f>
        <v>42308</v>
      </c>
      <c r="M108" s="40">
        <f t="shared" si="4"/>
        <v>42353</v>
      </c>
      <c r="N108" s="41" t="str">
        <f t="shared" ca="1" si="5"/>
        <v>Future</v>
      </c>
      <c r="P108" s="36" t="str">
        <f ca="1">D108&amp;E108&amp;K108&amp;N108</f>
        <v>RenewalFormNoNewFuture</v>
      </c>
    </row>
    <row r="109" spans="1:16" x14ac:dyDescent="0.25">
      <c r="A109" s="28" t="s">
        <v>747</v>
      </c>
      <c r="B109" s="28" t="s">
        <v>748</v>
      </c>
      <c r="C109" s="28" t="s">
        <v>551</v>
      </c>
      <c r="D109" s="28" t="s">
        <v>77</v>
      </c>
      <c r="E109" s="37" t="s">
        <v>13</v>
      </c>
      <c r="F109" s="28" t="s">
        <v>749</v>
      </c>
      <c r="G109" s="37">
        <v>807394661</v>
      </c>
      <c r="H109" s="38">
        <v>42312</v>
      </c>
      <c r="I109" s="37">
        <v>0</v>
      </c>
      <c r="J109" s="39">
        <f>VALUE(I109)</f>
        <v>0</v>
      </c>
      <c r="K109" s="39" t="str">
        <f t="shared" si="3"/>
        <v>New</v>
      </c>
      <c r="L109" s="40">
        <f>DATE("20"&amp;MID(B109,8,2),VLOOKUP(MID(B109,4,3),Months!A:B,2,FALSE),LEFT(I109,2))</f>
        <v>42308</v>
      </c>
      <c r="M109" s="40">
        <f t="shared" si="4"/>
        <v>42353</v>
      </c>
      <c r="N109" s="41" t="str">
        <f t="shared" ca="1" si="5"/>
        <v>Future</v>
      </c>
      <c r="P109" s="36" t="str">
        <f ca="1">D109&amp;E109&amp;K109&amp;N109</f>
        <v>FindAssistanceYesNewFuture</v>
      </c>
    </row>
    <row r="110" spans="1:16" x14ac:dyDescent="0.25">
      <c r="A110" s="28" t="s">
        <v>750</v>
      </c>
      <c r="B110" s="28" t="s">
        <v>748</v>
      </c>
      <c r="C110" s="28" t="s">
        <v>751</v>
      </c>
      <c r="D110" s="28" t="s">
        <v>398</v>
      </c>
      <c r="E110" s="37" t="s">
        <v>14</v>
      </c>
      <c r="F110" s="28" t="s">
        <v>752</v>
      </c>
      <c r="G110" s="37">
        <v>807961704</v>
      </c>
      <c r="H110" s="38">
        <v>42312</v>
      </c>
      <c r="I110" s="37">
        <v>0</v>
      </c>
      <c r="J110" s="39">
        <f>VALUE(I110)</f>
        <v>0</v>
      </c>
      <c r="K110" s="39" t="str">
        <f t="shared" si="3"/>
        <v>New</v>
      </c>
      <c r="L110" s="40">
        <f>DATE("20"&amp;MID(B110,8,2),VLOOKUP(MID(B110,4,3),Months!A:B,2,FALSE),LEFT(I110,2))</f>
        <v>42308</v>
      </c>
      <c r="M110" s="40">
        <f t="shared" si="4"/>
        <v>42353</v>
      </c>
      <c r="N110" s="41" t="str">
        <f t="shared" ca="1" si="5"/>
        <v>Future</v>
      </c>
      <c r="P110" s="36" t="str">
        <f ca="1">D110&amp;E110&amp;K110&amp;N110</f>
        <v>RenewalFormNoNewFuture</v>
      </c>
    </row>
    <row r="111" spans="1:16" x14ac:dyDescent="0.25">
      <c r="A111" s="28" t="s">
        <v>753</v>
      </c>
      <c r="B111" s="28" t="s">
        <v>754</v>
      </c>
      <c r="C111" s="28" t="s">
        <v>463</v>
      </c>
      <c r="D111" s="28" t="s">
        <v>77</v>
      </c>
      <c r="E111" s="37" t="s">
        <v>13</v>
      </c>
      <c r="F111" s="28" t="s">
        <v>755</v>
      </c>
      <c r="G111" s="37">
        <v>834038708</v>
      </c>
      <c r="H111" s="38">
        <v>42324</v>
      </c>
      <c r="I111" s="37">
        <v>0</v>
      </c>
      <c r="J111" s="39">
        <f>VALUE(I111)</f>
        <v>0</v>
      </c>
      <c r="K111" s="39" t="str">
        <f t="shared" si="3"/>
        <v>New</v>
      </c>
      <c r="L111" s="40">
        <f>DATE("20"&amp;MID(B111,8,2),VLOOKUP(MID(B111,4,3),Months!A:B,2,FALSE),LEFT(I111,2))</f>
        <v>42308</v>
      </c>
      <c r="M111" s="40">
        <f t="shared" si="4"/>
        <v>42353</v>
      </c>
      <c r="N111" s="41" t="str">
        <f t="shared" ca="1" si="5"/>
        <v>Future</v>
      </c>
      <c r="P111" s="36" t="str">
        <f ca="1">D111&amp;E111&amp;K111&amp;N111</f>
        <v>FindAssistanceYesNewFuture</v>
      </c>
    </row>
    <row r="112" spans="1:16" x14ac:dyDescent="0.25">
      <c r="A112" s="28" t="s">
        <v>756</v>
      </c>
      <c r="B112" s="28" t="s">
        <v>757</v>
      </c>
      <c r="C112" s="28" t="s">
        <v>758</v>
      </c>
      <c r="D112" s="28" t="s">
        <v>77</v>
      </c>
      <c r="E112" s="37" t="s">
        <v>13</v>
      </c>
      <c r="F112" s="28" t="s">
        <v>759</v>
      </c>
      <c r="G112" s="37">
        <v>822360338</v>
      </c>
      <c r="H112" s="38">
        <v>42317</v>
      </c>
      <c r="I112" s="37">
        <v>0</v>
      </c>
      <c r="J112" s="39">
        <f>VALUE(I112)</f>
        <v>0</v>
      </c>
      <c r="K112" s="39" t="str">
        <f t="shared" si="3"/>
        <v>New</v>
      </c>
      <c r="L112" s="40">
        <f>DATE("20"&amp;MID(B112,8,2),VLOOKUP(MID(B112,4,3),Months!A:B,2,FALSE),LEFT(I112,2))</f>
        <v>42308</v>
      </c>
      <c r="M112" s="40">
        <f t="shared" si="4"/>
        <v>42353</v>
      </c>
      <c r="N112" s="41" t="str">
        <f t="shared" ca="1" si="5"/>
        <v>Future</v>
      </c>
      <c r="P112" s="36" t="str">
        <f ca="1">D112&amp;E112&amp;K112&amp;N112</f>
        <v>FindAssistanceYesNewFuture</v>
      </c>
    </row>
    <row r="113" spans="1:16" x14ac:dyDescent="0.25">
      <c r="A113" s="28" t="s">
        <v>467</v>
      </c>
      <c r="B113" s="28" t="s">
        <v>465</v>
      </c>
      <c r="C113" s="28" t="s">
        <v>255</v>
      </c>
      <c r="D113" s="28" t="s">
        <v>77</v>
      </c>
      <c r="E113" s="37" t="s">
        <v>13</v>
      </c>
      <c r="F113" s="28" t="s">
        <v>466</v>
      </c>
      <c r="G113" s="37">
        <v>841536014</v>
      </c>
      <c r="H113" s="38">
        <v>42328</v>
      </c>
      <c r="I113" s="37">
        <v>0</v>
      </c>
      <c r="J113" s="39">
        <f>VALUE(I113)</f>
        <v>0</v>
      </c>
      <c r="K113" s="39" t="str">
        <f t="shared" si="3"/>
        <v>New</v>
      </c>
      <c r="L113" s="40">
        <f>DATE("20"&amp;MID(B113,8,2),VLOOKUP(MID(B113,4,3),Months!A:B,2,FALSE),LEFT(I113,2))</f>
        <v>42308</v>
      </c>
      <c r="M113" s="40">
        <f t="shared" si="4"/>
        <v>42353</v>
      </c>
      <c r="N113" s="41" t="str">
        <f t="shared" ca="1" si="5"/>
        <v>Future</v>
      </c>
      <c r="P113" s="36" t="str">
        <f ca="1">D113&amp;E113&amp;K113&amp;N113</f>
        <v>FindAssistanceYesNewFuture</v>
      </c>
    </row>
    <row r="114" spans="1:16" x14ac:dyDescent="0.25">
      <c r="E114" s="37"/>
      <c r="G114" s="37"/>
      <c r="H114" s="38"/>
      <c r="I114" s="37"/>
      <c r="J114" s="39">
        <f>VALUE(I114)</f>
        <v>0</v>
      </c>
      <c r="K114" s="39" t="str">
        <f t="shared" si="3"/>
        <v>New</v>
      </c>
      <c r="L114" s="40" t="e">
        <f>DATE("20"&amp;MID(B114,8,2),VLOOKUP(MID(B114,4,3),Months!A:B,2,FALSE),LEFT(I114,2))</f>
        <v>#N/A</v>
      </c>
      <c r="M114" s="40" t="e">
        <f t="shared" si="4"/>
        <v>#N/A</v>
      </c>
      <c r="N114" s="41" t="e">
        <f t="shared" ca="1" si="5"/>
        <v>#N/A</v>
      </c>
      <c r="P114" s="36" t="e">
        <f ca="1">D114&amp;E114&amp;K114&amp;N114</f>
        <v>#N/A</v>
      </c>
    </row>
    <row r="115" spans="1:16" x14ac:dyDescent="0.25">
      <c r="E115" s="37"/>
      <c r="G115" s="37"/>
      <c r="H115" s="38"/>
      <c r="I115" s="37"/>
      <c r="J115" s="39">
        <f>VALUE(I115)</f>
        <v>0</v>
      </c>
      <c r="K115" s="39" t="str">
        <f t="shared" si="3"/>
        <v>New</v>
      </c>
      <c r="L115" s="40" t="e">
        <f>DATE("20"&amp;MID(B115,8,2),VLOOKUP(MID(B115,4,3),Months!A:B,2,FALSE),LEFT(I115,2))</f>
        <v>#N/A</v>
      </c>
      <c r="M115" s="40" t="e">
        <f t="shared" si="4"/>
        <v>#N/A</v>
      </c>
      <c r="N115" s="41" t="e">
        <f t="shared" ca="1" si="5"/>
        <v>#N/A</v>
      </c>
      <c r="P115" s="36" t="e">
        <f ca="1">D115&amp;E115&amp;K115&amp;N115</f>
        <v>#N/A</v>
      </c>
    </row>
    <row r="116" spans="1:16" x14ac:dyDescent="0.25">
      <c r="E116" s="37"/>
      <c r="G116" s="37"/>
      <c r="H116" s="38"/>
      <c r="I116" s="37"/>
      <c r="J116" s="39">
        <f>VALUE(I116)</f>
        <v>0</v>
      </c>
      <c r="K116" s="39" t="str">
        <f t="shared" si="3"/>
        <v>New</v>
      </c>
      <c r="L116" s="40" t="e">
        <f>DATE("20"&amp;MID(B116,8,2),VLOOKUP(MID(B116,4,3),Months!A:B,2,FALSE),LEFT(I116,2))</f>
        <v>#N/A</v>
      </c>
      <c r="M116" s="40" t="e">
        <f t="shared" si="4"/>
        <v>#N/A</v>
      </c>
      <c r="N116" s="41" t="e">
        <f t="shared" ca="1" si="5"/>
        <v>#N/A</v>
      </c>
      <c r="P116" s="36" t="e">
        <f ca="1">D116&amp;E116&amp;K116&amp;N116</f>
        <v>#N/A</v>
      </c>
    </row>
    <row r="117" spans="1:16" x14ac:dyDescent="0.25">
      <c r="E117" s="37"/>
      <c r="G117" s="37"/>
      <c r="H117" s="38"/>
      <c r="I117" s="37"/>
      <c r="J117" s="39">
        <f>VALUE(I117)</f>
        <v>0</v>
      </c>
      <c r="K117" s="39" t="str">
        <f t="shared" si="3"/>
        <v>New</v>
      </c>
      <c r="L117" s="40" t="e">
        <f>DATE("20"&amp;MID(B117,8,2),VLOOKUP(MID(B117,4,3),Months!A:B,2,FALSE),LEFT(I117,2))</f>
        <v>#N/A</v>
      </c>
      <c r="M117" s="40" t="e">
        <f t="shared" si="4"/>
        <v>#N/A</v>
      </c>
      <c r="N117" s="41" t="e">
        <f t="shared" ca="1" si="5"/>
        <v>#N/A</v>
      </c>
      <c r="P117" s="36" t="e">
        <f ca="1">D117&amp;E117&amp;K117&amp;N117</f>
        <v>#N/A</v>
      </c>
    </row>
    <row r="118" spans="1:16" x14ac:dyDescent="0.25">
      <c r="E118" s="37"/>
      <c r="G118" s="37"/>
      <c r="H118" s="38"/>
      <c r="I118" s="37"/>
      <c r="J118" s="39">
        <f>VALUE(I118)</f>
        <v>0</v>
      </c>
      <c r="K118" s="39" t="str">
        <f t="shared" si="3"/>
        <v>New</v>
      </c>
      <c r="L118" s="40" t="e">
        <f>DATE("20"&amp;MID(B118,8,2),VLOOKUP(MID(B118,4,3),Months!A:B,2,FALSE),LEFT(I118,2))</f>
        <v>#N/A</v>
      </c>
      <c r="M118" s="40" t="e">
        <f t="shared" si="4"/>
        <v>#N/A</v>
      </c>
      <c r="N118" s="41" t="e">
        <f t="shared" ca="1" si="5"/>
        <v>#N/A</v>
      </c>
      <c r="P118" s="36" t="e">
        <f ca="1">D118&amp;E118&amp;K118&amp;N118</f>
        <v>#N/A</v>
      </c>
    </row>
    <row r="119" spans="1:16" x14ac:dyDescent="0.25">
      <c r="E119" s="37"/>
      <c r="G119" s="37"/>
      <c r="H119" s="38"/>
      <c r="I119" s="37"/>
      <c r="J119" s="39">
        <f>VALUE(I119)</f>
        <v>0</v>
      </c>
      <c r="K119" s="39" t="str">
        <f t="shared" si="3"/>
        <v>New</v>
      </c>
      <c r="L119" s="40" t="e">
        <f>DATE("20"&amp;MID(B119,8,2),VLOOKUP(MID(B119,4,3),Months!A:B,2,FALSE),LEFT(I119,2))</f>
        <v>#N/A</v>
      </c>
      <c r="M119" s="40" t="e">
        <f t="shared" si="4"/>
        <v>#N/A</v>
      </c>
      <c r="N119" s="41" t="e">
        <f t="shared" ca="1" si="5"/>
        <v>#N/A</v>
      </c>
      <c r="P119" s="36" t="e">
        <f ca="1">D119&amp;E119&amp;K119&amp;N119</f>
        <v>#N/A</v>
      </c>
    </row>
    <row r="120" spans="1:16" x14ac:dyDescent="0.25">
      <c r="E120" s="37"/>
      <c r="G120" s="37"/>
      <c r="H120" s="38"/>
      <c r="I120" s="37"/>
      <c r="J120" s="39">
        <f>VALUE(I120)</f>
        <v>0</v>
      </c>
      <c r="K120" s="39" t="str">
        <f t="shared" si="3"/>
        <v>New</v>
      </c>
      <c r="L120" s="40" t="e">
        <f>DATE("20"&amp;MID(B120,8,2),VLOOKUP(MID(B120,4,3),Months!A:B,2,FALSE),LEFT(I120,2))</f>
        <v>#N/A</v>
      </c>
      <c r="M120" s="40" t="e">
        <f t="shared" si="4"/>
        <v>#N/A</v>
      </c>
      <c r="N120" s="41" t="e">
        <f t="shared" ca="1" si="5"/>
        <v>#N/A</v>
      </c>
      <c r="P120" s="36" t="e">
        <f ca="1">D120&amp;E120&amp;K120&amp;N120</f>
        <v>#N/A</v>
      </c>
    </row>
    <row r="121" spans="1:16" x14ac:dyDescent="0.25">
      <c r="E121" s="37"/>
      <c r="G121" s="37"/>
      <c r="H121" s="38"/>
      <c r="I121" s="37"/>
      <c r="J121" s="39">
        <f>VALUE(I121)</f>
        <v>0</v>
      </c>
      <c r="K121" s="39" t="str">
        <f t="shared" si="3"/>
        <v>New</v>
      </c>
      <c r="L121" s="40" t="e">
        <f>DATE("20"&amp;MID(B121,8,2),VLOOKUP(MID(B121,4,3),Months!A:B,2,FALSE),LEFT(I121,2))</f>
        <v>#N/A</v>
      </c>
      <c r="M121" s="40" t="e">
        <f t="shared" si="4"/>
        <v>#N/A</v>
      </c>
      <c r="N121" s="41" t="e">
        <f t="shared" ca="1" si="5"/>
        <v>#N/A</v>
      </c>
      <c r="P121" s="36" t="e">
        <f ca="1">D121&amp;E121&amp;K121&amp;N121</f>
        <v>#N/A</v>
      </c>
    </row>
    <row r="122" spans="1:16" x14ac:dyDescent="0.25">
      <c r="E122" s="37"/>
      <c r="G122" s="37"/>
      <c r="H122" s="38"/>
      <c r="I122" s="37"/>
      <c r="J122" s="39">
        <f>VALUE(I122)</f>
        <v>0</v>
      </c>
      <c r="K122" s="39" t="str">
        <f t="shared" si="3"/>
        <v>New</v>
      </c>
      <c r="L122" s="40" t="e">
        <f>DATE("20"&amp;MID(B122,8,2),VLOOKUP(MID(B122,4,3),Months!A:B,2,FALSE),LEFT(I122,2))</f>
        <v>#N/A</v>
      </c>
      <c r="M122" s="40" t="e">
        <f t="shared" si="4"/>
        <v>#N/A</v>
      </c>
      <c r="N122" s="41" t="e">
        <f t="shared" ca="1" si="5"/>
        <v>#N/A</v>
      </c>
      <c r="P122" s="36" t="e">
        <f ca="1">D122&amp;E122&amp;K122&amp;N122</f>
        <v>#N/A</v>
      </c>
    </row>
    <row r="123" spans="1:16" x14ac:dyDescent="0.25">
      <c r="E123" s="37"/>
      <c r="G123" s="37"/>
      <c r="H123" s="38"/>
      <c r="I123" s="37"/>
      <c r="J123" s="39">
        <f>VALUE(I123)</f>
        <v>0</v>
      </c>
      <c r="K123" s="39" t="str">
        <f t="shared" si="3"/>
        <v>New</v>
      </c>
      <c r="L123" s="40" t="e">
        <f>DATE("20"&amp;MID(B123,8,2),VLOOKUP(MID(B123,4,3),Months!A:B,2,FALSE),LEFT(I123,2))</f>
        <v>#N/A</v>
      </c>
      <c r="M123" s="40" t="e">
        <f t="shared" si="4"/>
        <v>#N/A</v>
      </c>
      <c r="N123" s="41" t="e">
        <f t="shared" ca="1" si="5"/>
        <v>#N/A</v>
      </c>
      <c r="P123" s="36" t="e">
        <f ca="1">D123&amp;E123&amp;K123&amp;N123</f>
        <v>#N/A</v>
      </c>
    </row>
    <row r="124" spans="1:16" x14ac:dyDescent="0.25">
      <c r="E124" s="37"/>
      <c r="G124" s="37"/>
      <c r="H124" s="38"/>
      <c r="I124" s="37"/>
      <c r="J124" s="39">
        <f>VALUE(I124)</f>
        <v>0</v>
      </c>
      <c r="K124" s="39" t="str">
        <f t="shared" si="3"/>
        <v>New</v>
      </c>
      <c r="L124" s="40" t="e">
        <f>DATE("20"&amp;MID(B124,8,2),VLOOKUP(MID(B124,4,3),Months!A:B,2,FALSE),LEFT(I124,2))</f>
        <v>#N/A</v>
      </c>
      <c r="M124" s="40" t="e">
        <f t="shared" si="4"/>
        <v>#N/A</v>
      </c>
      <c r="N124" s="41" t="e">
        <f t="shared" ca="1" si="5"/>
        <v>#N/A</v>
      </c>
      <c r="P124" s="36" t="e">
        <f ca="1">D124&amp;E124&amp;K124&amp;N124</f>
        <v>#N/A</v>
      </c>
    </row>
    <row r="125" spans="1:16" x14ac:dyDescent="0.25">
      <c r="E125" s="37"/>
      <c r="G125" s="37"/>
      <c r="H125" s="38"/>
      <c r="I125" s="37"/>
      <c r="J125" s="39">
        <f>VALUE(I125)</f>
        <v>0</v>
      </c>
      <c r="K125" s="39" t="str">
        <f t="shared" si="3"/>
        <v>New</v>
      </c>
      <c r="L125" s="40" t="e">
        <f>DATE("20"&amp;MID(B125,8,2),VLOOKUP(MID(B125,4,3),Months!A:B,2,FALSE),LEFT(I125,2))</f>
        <v>#N/A</v>
      </c>
      <c r="M125" s="40" t="e">
        <f t="shared" si="4"/>
        <v>#N/A</v>
      </c>
      <c r="N125" s="41" t="e">
        <f t="shared" ca="1" si="5"/>
        <v>#N/A</v>
      </c>
      <c r="P125" s="36" t="e">
        <f ca="1">D125&amp;E125&amp;K125&amp;N125</f>
        <v>#N/A</v>
      </c>
    </row>
    <row r="126" spans="1:16" x14ac:dyDescent="0.25">
      <c r="E126" s="37"/>
      <c r="G126" s="37"/>
      <c r="H126" s="38"/>
      <c r="I126" s="37"/>
      <c r="J126" s="39">
        <f>VALUE(I126)</f>
        <v>0</v>
      </c>
      <c r="K126" s="39" t="str">
        <f t="shared" si="3"/>
        <v>New</v>
      </c>
      <c r="L126" s="40" t="e">
        <f>DATE("20"&amp;MID(B126,8,2),VLOOKUP(MID(B126,4,3),Months!A:B,2,FALSE),LEFT(I126,2))</f>
        <v>#N/A</v>
      </c>
      <c r="M126" s="40" t="e">
        <f t="shared" si="4"/>
        <v>#N/A</v>
      </c>
      <c r="N126" s="41" t="e">
        <f t="shared" ca="1" si="5"/>
        <v>#N/A</v>
      </c>
      <c r="P126" s="36" t="e">
        <f ca="1">D126&amp;E126&amp;K126&amp;N126</f>
        <v>#N/A</v>
      </c>
    </row>
    <row r="127" spans="1:16" x14ac:dyDescent="0.25">
      <c r="E127" s="37"/>
      <c r="G127" s="37"/>
      <c r="H127" s="38"/>
      <c r="I127" s="37"/>
      <c r="J127" s="39">
        <f>VALUE(I127)</f>
        <v>0</v>
      </c>
      <c r="K127" s="39" t="str">
        <f t="shared" si="3"/>
        <v>New</v>
      </c>
      <c r="L127" s="40" t="e">
        <f>DATE("20"&amp;MID(B127,8,2),VLOOKUP(MID(B127,4,3),Months!A:B,2,FALSE),LEFT(I127,2))</f>
        <v>#N/A</v>
      </c>
      <c r="M127" s="40" t="e">
        <f t="shared" si="4"/>
        <v>#N/A</v>
      </c>
      <c r="N127" s="41" t="e">
        <f t="shared" ca="1" si="5"/>
        <v>#N/A</v>
      </c>
      <c r="P127" s="36" t="e">
        <f ca="1">D127&amp;E127&amp;K127&amp;N127</f>
        <v>#N/A</v>
      </c>
    </row>
    <row r="128" spans="1:16" x14ac:dyDescent="0.25">
      <c r="E128" s="37"/>
      <c r="G128" s="37"/>
      <c r="H128" s="38"/>
      <c r="I128" s="37"/>
      <c r="J128" s="39">
        <f>VALUE(I128)</f>
        <v>0</v>
      </c>
      <c r="K128" s="39" t="str">
        <f t="shared" si="3"/>
        <v>New</v>
      </c>
      <c r="L128" s="40" t="e">
        <f>DATE("20"&amp;MID(B128,8,2),VLOOKUP(MID(B128,4,3),Months!A:B,2,FALSE),LEFT(I128,2))</f>
        <v>#N/A</v>
      </c>
      <c r="M128" s="40" t="e">
        <f t="shared" si="4"/>
        <v>#N/A</v>
      </c>
      <c r="N128" s="41" t="e">
        <f t="shared" ca="1" si="5"/>
        <v>#N/A</v>
      </c>
      <c r="P128" s="36" t="e">
        <f ca="1">D128&amp;E128&amp;K128&amp;N128</f>
        <v>#N/A</v>
      </c>
    </row>
    <row r="129" spans="5:16" x14ac:dyDescent="0.25">
      <c r="E129" s="37"/>
      <c r="G129" s="37"/>
      <c r="H129" s="38"/>
      <c r="I129" s="37"/>
      <c r="J129" s="39">
        <f>VALUE(I129)</f>
        <v>0</v>
      </c>
      <c r="K129" s="39" t="str">
        <f t="shared" si="3"/>
        <v>New</v>
      </c>
      <c r="L129" s="40" t="e">
        <f>DATE("20"&amp;MID(B129,8,2),VLOOKUP(MID(B129,4,3),Months!A:B,2,FALSE),LEFT(I129,2))</f>
        <v>#N/A</v>
      </c>
      <c r="M129" s="40" t="e">
        <f t="shared" si="4"/>
        <v>#N/A</v>
      </c>
      <c r="N129" s="41" t="e">
        <f t="shared" ca="1" si="5"/>
        <v>#N/A</v>
      </c>
      <c r="P129" s="36" t="e">
        <f ca="1">D129&amp;E129&amp;K129&amp;N129</f>
        <v>#N/A</v>
      </c>
    </row>
    <row r="130" spans="5:16" x14ac:dyDescent="0.25">
      <c r="E130" s="37"/>
      <c r="G130" s="37"/>
      <c r="H130" s="38"/>
      <c r="I130" s="37"/>
      <c r="J130" s="39">
        <f>VALUE(I130)</f>
        <v>0</v>
      </c>
      <c r="K130" s="39" t="str">
        <f t="shared" ref="K130:K193" si="6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7">L130+45</f>
        <v>#N/A</v>
      </c>
      <c r="N130" s="41" t="e">
        <f t="shared" ref="N130:N193" ca="1" si="8">IF(NOW()&gt;M130,"Overdue",IF(M130-NOW()&lt;$O$1,"Approaching","Future"))</f>
        <v>#N/A</v>
      </c>
      <c r="P130" s="36" t="e">
        <f ca="1">D130&amp;E130&amp;K130&amp;N130</f>
        <v>#N/A</v>
      </c>
    </row>
    <row r="131" spans="5:16" x14ac:dyDescent="0.25">
      <c r="E131" s="37"/>
      <c r="G131" s="37"/>
      <c r="H131" s="38"/>
      <c r="I131" s="37"/>
      <c r="J131" s="39">
        <f>VALUE(I131)</f>
        <v>0</v>
      </c>
      <c r="K131" s="39" t="str">
        <f t="shared" si="6"/>
        <v>New</v>
      </c>
      <c r="L131" s="40" t="e">
        <f>DATE("20"&amp;MID(B131,8,2),VLOOKUP(MID(B131,4,3),Months!A:B,2,FALSE),LEFT(I131,2))</f>
        <v>#N/A</v>
      </c>
      <c r="M131" s="40" t="e">
        <f t="shared" si="7"/>
        <v>#N/A</v>
      </c>
      <c r="N131" s="41" t="e">
        <f t="shared" ca="1" si="8"/>
        <v>#N/A</v>
      </c>
      <c r="P131" s="36" t="e">
        <f ca="1">D131&amp;E131&amp;K131&amp;N131</f>
        <v>#N/A</v>
      </c>
    </row>
    <row r="132" spans="5:16" x14ac:dyDescent="0.25">
      <c r="E132" s="37"/>
      <c r="G132" s="37"/>
      <c r="H132" s="38"/>
      <c r="I132" s="37"/>
      <c r="J132" s="39">
        <f>VALUE(I132)</f>
        <v>0</v>
      </c>
      <c r="K132" s="39" t="str">
        <f t="shared" si="6"/>
        <v>New</v>
      </c>
      <c r="L132" s="40" t="e">
        <f>DATE("20"&amp;MID(B132,8,2),VLOOKUP(MID(B132,4,3),Months!A:B,2,FALSE),LEFT(I132,2))</f>
        <v>#N/A</v>
      </c>
      <c r="M132" s="40" t="e">
        <f t="shared" si="7"/>
        <v>#N/A</v>
      </c>
      <c r="N132" s="41" t="e">
        <f t="shared" ca="1" si="8"/>
        <v>#N/A</v>
      </c>
      <c r="P132" s="36" t="e">
        <f ca="1">D132&amp;E132&amp;K132&amp;N132</f>
        <v>#N/A</v>
      </c>
    </row>
    <row r="133" spans="5:16" x14ac:dyDescent="0.25">
      <c r="E133" s="37"/>
      <c r="G133" s="37"/>
      <c r="H133" s="38"/>
      <c r="I133" s="37"/>
      <c r="J133" s="39">
        <f>VALUE(I133)</f>
        <v>0</v>
      </c>
      <c r="K133" s="39" t="str">
        <f t="shared" si="6"/>
        <v>New</v>
      </c>
      <c r="L133" s="40" t="e">
        <f>DATE("20"&amp;MID(B133,8,2),VLOOKUP(MID(B133,4,3),Months!A:B,2,FALSE),LEFT(I133,2))</f>
        <v>#N/A</v>
      </c>
      <c r="M133" s="40" t="e">
        <f t="shared" si="7"/>
        <v>#N/A</v>
      </c>
      <c r="N133" s="41" t="e">
        <f t="shared" ca="1" si="8"/>
        <v>#N/A</v>
      </c>
      <c r="P133" s="36" t="e">
        <f ca="1">D133&amp;E133&amp;K133&amp;N133</f>
        <v>#N/A</v>
      </c>
    </row>
    <row r="134" spans="5:16" x14ac:dyDescent="0.25">
      <c r="E134" s="37"/>
      <c r="G134" s="37"/>
      <c r="H134" s="38"/>
      <c r="I134" s="37"/>
      <c r="J134" s="39">
        <f>VALUE(I134)</f>
        <v>0</v>
      </c>
      <c r="K134" s="39" t="str">
        <f t="shared" si="6"/>
        <v>New</v>
      </c>
      <c r="L134" s="40" t="e">
        <f>DATE("20"&amp;MID(B134,8,2),VLOOKUP(MID(B134,4,3),Months!A:B,2,FALSE),LEFT(I134,2))</f>
        <v>#N/A</v>
      </c>
      <c r="M134" s="40" t="e">
        <f t="shared" si="7"/>
        <v>#N/A</v>
      </c>
      <c r="N134" s="41" t="e">
        <f t="shared" ca="1" si="8"/>
        <v>#N/A</v>
      </c>
      <c r="P134" s="36" t="e">
        <f ca="1">D134&amp;E134&amp;K134&amp;N134</f>
        <v>#N/A</v>
      </c>
    </row>
    <row r="135" spans="5:16" x14ac:dyDescent="0.25">
      <c r="E135" s="37"/>
      <c r="G135" s="37"/>
      <c r="H135" s="38"/>
      <c r="I135" s="37"/>
      <c r="J135" s="39">
        <f>VALUE(I135)</f>
        <v>0</v>
      </c>
      <c r="K135" s="39" t="str">
        <f t="shared" si="6"/>
        <v>New</v>
      </c>
      <c r="L135" s="40" t="e">
        <f>DATE("20"&amp;MID(B135,8,2),VLOOKUP(MID(B135,4,3),Months!A:B,2,FALSE),LEFT(I135,2))</f>
        <v>#N/A</v>
      </c>
      <c r="M135" s="40" t="e">
        <f t="shared" si="7"/>
        <v>#N/A</v>
      </c>
      <c r="N135" s="41" t="e">
        <f t="shared" ca="1" si="8"/>
        <v>#N/A</v>
      </c>
      <c r="P135" s="36" t="e">
        <f ca="1">D135&amp;E135&amp;K135&amp;N135</f>
        <v>#N/A</v>
      </c>
    </row>
    <row r="136" spans="5:16" x14ac:dyDescent="0.25">
      <c r="E136" s="37"/>
      <c r="G136" s="37"/>
      <c r="H136" s="38"/>
      <c r="I136" s="37"/>
      <c r="J136" s="39">
        <f>VALUE(I136)</f>
        <v>0</v>
      </c>
      <c r="K136" s="39" t="str">
        <f t="shared" si="6"/>
        <v>New</v>
      </c>
      <c r="L136" s="40" t="e">
        <f>DATE("20"&amp;MID(B136,8,2),VLOOKUP(MID(B136,4,3),Months!A:B,2,FALSE),LEFT(I136,2))</f>
        <v>#N/A</v>
      </c>
      <c r="M136" s="40" t="e">
        <f t="shared" si="7"/>
        <v>#N/A</v>
      </c>
      <c r="N136" s="41" t="e">
        <f t="shared" ca="1" si="8"/>
        <v>#N/A</v>
      </c>
      <c r="P136" s="36" t="e">
        <f ca="1">D136&amp;E136&amp;K136&amp;N136</f>
        <v>#N/A</v>
      </c>
    </row>
    <row r="137" spans="5:16" x14ac:dyDescent="0.25">
      <c r="E137" s="37"/>
      <c r="G137" s="37"/>
      <c r="H137" s="38"/>
      <c r="I137" s="37"/>
      <c r="J137" s="39">
        <f>VALUE(I137)</f>
        <v>0</v>
      </c>
      <c r="K137" s="39" t="str">
        <f t="shared" si="6"/>
        <v>New</v>
      </c>
      <c r="L137" s="40" t="e">
        <f>DATE("20"&amp;MID(B137,8,2),VLOOKUP(MID(B137,4,3),Months!A:B,2,FALSE),LEFT(I137,2))</f>
        <v>#N/A</v>
      </c>
      <c r="M137" s="40" t="e">
        <f t="shared" si="7"/>
        <v>#N/A</v>
      </c>
      <c r="N137" s="41" t="e">
        <f t="shared" ca="1" si="8"/>
        <v>#N/A</v>
      </c>
      <c r="P137" s="36" t="e">
        <f ca="1">D137&amp;E137&amp;K137&amp;N137</f>
        <v>#N/A</v>
      </c>
    </row>
    <row r="138" spans="5:16" x14ac:dyDescent="0.25">
      <c r="E138" s="37"/>
      <c r="G138" s="37"/>
      <c r="H138" s="38"/>
      <c r="I138" s="37"/>
      <c r="J138" s="39">
        <f>VALUE(I138)</f>
        <v>0</v>
      </c>
      <c r="K138" s="39" t="str">
        <f t="shared" si="6"/>
        <v>New</v>
      </c>
      <c r="L138" s="40" t="e">
        <f>DATE("20"&amp;MID(B138,8,2),VLOOKUP(MID(B138,4,3),Months!A:B,2,FALSE),LEFT(I138,2))</f>
        <v>#N/A</v>
      </c>
      <c r="M138" s="40" t="e">
        <f t="shared" si="7"/>
        <v>#N/A</v>
      </c>
      <c r="N138" s="41" t="e">
        <f t="shared" ca="1" si="8"/>
        <v>#N/A</v>
      </c>
      <c r="P138" s="36" t="e">
        <f ca="1">D138&amp;E138&amp;K138&amp;N138</f>
        <v>#N/A</v>
      </c>
    </row>
    <row r="139" spans="5:16" x14ac:dyDescent="0.25">
      <c r="E139" s="37"/>
      <c r="G139" s="37"/>
      <c r="H139" s="38"/>
      <c r="I139" s="37"/>
      <c r="J139" s="39">
        <f>VALUE(I139)</f>
        <v>0</v>
      </c>
      <c r="K139" s="39" t="str">
        <f t="shared" si="6"/>
        <v>New</v>
      </c>
      <c r="L139" s="40" t="e">
        <f>DATE("20"&amp;MID(B139,8,2),VLOOKUP(MID(B139,4,3),Months!A:B,2,FALSE),LEFT(I139,2))</f>
        <v>#N/A</v>
      </c>
      <c r="M139" s="40" t="e">
        <f t="shared" si="7"/>
        <v>#N/A</v>
      </c>
      <c r="N139" s="41" t="e">
        <f t="shared" ca="1" si="8"/>
        <v>#N/A</v>
      </c>
      <c r="P139" s="36" t="e">
        <f ca="1">D139&amp;E139&amp;K139&amp;N139</f>
        <v>#N/A</v>
      </c>
    </row>
    <row r="140" spans="5:16" x14ac:dyDescent="0.25">
      <c r="E140" s="37"/>
      <c r="G140" s="37"/>
      <c r="H140" s="38"/>
      <c r="I140" s="37"/>
      <c r="J140" s="39">
        <f>VALUE(I140)</f>
        <v>0</v>
      </c>
      <c r="K140" s="39" t="str">
        <f t="shared" si="6"/>
        <v>New</v>
      </c>
      <c r="L140" s="40" t="e">
        <f>DATE("20"&amp;MID(B140,8,2),VLOOKUP(MID(B140,4,3),Months!A:B,2,FALSE),LEFT(I140,2))</f>
        <v>#N/A</v>
      </c>
      <c r="M140" s="40" t="e">
        <f t="shared" si="7"/>
        <v>#N/A</v>
      </c>
      <c r="N140" s="41" t="e">
        <f t="shared" ca="1" si="8"/>
        <v>#N/A</v>
      </c>
      <c r="P140" s="36" t="e">
        <f ca="1">D140&amp;E140&amp;K140&amp;N140</f>
        <v>#N/A</v>
      </c>
    </row>
    <row r="141" spans="5:16" x14ac:dyDescent="0.25">
      <c r="E141" s="37"/>
      <c r="G141" s="37"/>
      <c r="H141" s="38"/>
      <c r="I141" s="37"/>
      <c r="J141" s="39">
        <f>VALUE(I141)</f>
        <v>0</v>
      </c>
      <c r="K141" s="39" t="str">
        <f t="shared" si="6"/>
        <v>New</v>
      </c>
      <c r="L141" s="40" t="e">
        <f>DATE("20"&amp;MID(B141,8,2),VLOOKUP(MID(B141,4,3),Months!A:B,2,FALSE),LEFT(I141,2))</f>
        <v>#N/A</v>
      </c>
      <c r="M141" s="40" t="e">
        <f t="shared" si="7"/>
        <v>#N/A</v>
      </c>
      <c r="N141" s="41" t="e">
        <f t="shared" ca="1" si="8"/>
        <v>#N/A</v>
      </c>
      <c r="P141" s="36" t="e">
        <f ca="1">D141&amp;E141&amp;K141&amp;N141</f>
        <v>#N/A</v>
      </c>
    </row>
    <row r="142" spans="5:16" x14ac:dyDescent="0.25">
      <c r="E142" s="37"/>
      <c r="G142" s="37"/>
      <c r="H142" s="38"/>
      <c r="I142" s="37"/>
      <c r="J142" s="39">
        <f>VALUE(I142)</f>
        <v>0</v>
      </c>
      <c r="K142" s="39" t="str">
        <f t="shared" si="6"/>
        <v>New</v>
      </c>
      <c r="L142" s="40" t="e">
        <f>DATE("20"&amp;MID(B142,8,2),VLOOKUP(MID(B142,4,3),Months!A:B,2,FALSE),LEFT(I142,2))</f>
        <v>#N/A</v>
      </c>
      <c r="M142" s="40" t="e">
        <f t="shared" si="7"/>
        <v>#N/A</v>
      </c>
      <c r="N142" s="41" t="e">
        <f t="shared" ca="1" si="8"/>
        <v>#N/A</v>
      </c>
      <c r="P142" s="36" t="e">
        <f ca="1">D142&amp;E142&amp;K142&amp;N142</f>
        <v>#N/A</v>
      </c>
    </row>
    <row r="143" spans="5:16" x14ac:dyDescent="0.25">
      <c r="E143" s="37"/>
      <c r="G143" s="37"/>
      <c r="H143" s="38"/>
      <c r="I143" s="37"/>
      <c r="J143" s="39">
        <f>VALUE(I143)</f>
        <v>0</v>
      </c>
      <c r="K143" s="39" t="str">
        <f t="shared" si="6"/>
        <v>New</v>
      </c>
      <c r="L143" s="40" t="e">
        <f>DATE("20"&amp;MID(B143,8,2),VLOOKUP(MID(B143,4,3),Months!A:B,2,FALSE),LEFT(I143,2))</f>
        <v>#N/A</v>
      </c>
      <c r="M143" s="40" t="e">
        <f t="shared" si="7"/>
        <v>#N/A</v>
      </c>
      <c r="N143" s="41" t="e">
        <f t="shared" ca="1" si="8"/>
        <v>#N/A</v>
      </c>
      <c r="P143" s="36" t="e">
        <f ca="1">D143&amp;E143&amp;K143&amp;N143</f>
        <v>#N/A</v>
      </c>
    </row>
    <row r="144" spans="5:16" x14ac:dyDescent="0.25">
      <c r="E144" s="37"/>
      <c r="G144" s="37"/>
      <c r="H144" s="38"/>
      <c r="I144" s="37"/>
      <c r="J144" s="39">
        <f>VALUE(I144)</f>
        <v>0</v>
      </c>
      <c r="K144" s="39" t="str">
        <f t="shared" si="6"/>
        <v>New</v>
      </c>
      <c r="L144" s="40" t="e">
        <f>DATE("20"&amp;MID(B144,8,2),VLOOKUP(MID(B144,4,3),Months!A:B,2,FALSE),LEFT(I144,2))</f>
        <v>#N/A</v>
      </c>
      <c r="M144" s="40" t="e">
        <f t="shared" si="7"/>
        <v>#N/A</v>
      </c>
      <c r="N144" s="41" t="e">
        <f t="shared" ca="1" si="8"/>
        <v>#N/A</v>
      </c>
      <c r="P144" s="36" t="e">
        <f ca="1">D144&amp;E144&amp;K144&amp;N144</f>
        <v>#N/A</v>
      </c>
    </row>
    <row r="145" spans="1:16" x14ac:dyDescent="0.25">
      <c r="E145" s="37"/>
      <c r="G145" s="37"/>
      <c r="H145" s="38"/>
      <c r="I145" s="37"/>
      <c r="J145" s="39">
        <f>VALUE(I145)</f>
        <v>0</v>
      </c>
      <c r="K145" s="39" t="str">
        <f t="shared" si="6"/>
        <v>New</v>
      </c>
      <c r="L145" s="40" t="e">
        <f>DATE("20"&amp;MID(B145,8,2),VLOOKUP(MID(B145,4,3),Months!A:B,2,FALSE),LEFT(I145,2))</f>
        <v>#N/A</v>
      </c>
      <c r="M145" s="40" t="e">
        <f t="shared" si="7"/>
        <v>#N/A</v>
      </c>
      <c r="N145" s="41" t="e">
        <f t="shared" ca="1" si="8"/>
        <v>#N/A</v>
      </c>
      <c r="P145" s="36" t="e">
        <f ca="1">D145&amp;E145&amp;K145&amp;N145</f>
        <v>#N/A</v>
      </c>
    </row>
    <row r="146" spans="1:16" x14ac:dyDescent="0.25">
      <c r="E146" s="37"/>
      <c r="G146" s="37"/>
      <c r="H146" s="38"/>
      <c r="I146" s="37"/>
      <c r="J146" s="39">
        <f>VALUE(I146)</f>
        <v>0</v>
      </c>
      <c r="K146" s="39" t="str">
        <f t="shared" si="6"/>
        <v>New</v>
      </c>
      <c r="L146" s="40" t="e">
        <f>DATE("20"&amp;MID(B146,8,2),VLOOKUP(MID(B146,4,3),Months!A:B,2,FALSE),LEFT(I146,2))</f>
        <v>#N/A</v>
      </c>
      <c r="M146" s="40" t="e">
        <f t="shared" si="7"/>
        <v>#N/A</v>
      </c>
      <c r="N146" s="41" t="e">
        <f t="shared" ca="1" si="8"/>
        <v>#N/A</v>
      </c>
      <c r="P146" s="36" t="e">
        <f ca="1">D146&amp;E146&amp;K146&amp;N146</f>
        <v>#N/A</v>
      </c>
    </row>
    <row r="147" spans="1:16" x14ac:dyDescent="0.25">
      <c r="E147" s="37"/>
      <c r="G147" s="37"/>
      <c r="H147" s="38"/>
      <c r="I147" s="37"/>
      <c r="J147" s="39">
        <f>VALUE(I147)</f>
        <v>0</v>
      </c>
      <c r="K147" s="39" t="str">
        <f t="shared" si="6"/>
        <v>New</v>
      </c>
      <c r="L147" s="40" t="e">
        <f>DATE("20"&amp;MID(B147,8,2),VLOOKUP(MID(B147,4,3),Months!A:B,2,FALSE),LEFT(I147,2))</f>
        <v>#N/A</v>
      </c>
      <c r="M147" s="40" t="e">
        <f t="shared" si="7"/>
        <v>#N/A</v>
      </c>
      <c r="N147" s="41" t="e">
        <f t="shared" ca="1" si="8"/>
        <v>#N/A</v>
      </c>
      <c r="P147" s="36" t="e">
        <f ca="1">D147&amp;E147&amp;K147&amp;N147</f>
        <v>#N/A</v>
      </c>
    </row>
    <row r="148" spans="1:16" x14ac:dyDescent="0.25">
      <c r="E148" s="37"/>
      <c r="G148" s="37"/>
      <c r="H148" s="38"/>
      <c r="I148" s="37"/>
      <c r="J148" s="39">
        <f>VALUE(I148)</f>
        <v>0</v>
      </c>
      <c r="K148" s="39" t="str">
        <f t="shared" si="6"/>
        <v>New</v>
      </c>
      <c r="L148" s="40" t="e">
        <f>DATE("20"&amp;MID(B148,8,2),VLOOKUP(MID(B148,4,3),Months!A:B,2,FALSE),LEFT(I148,2))</f>
        <v>#N/A</v>
      </c>
      <c r="M148" s="40" t="e">
        <f t="shared" si="7"/>
        <v>#N/A</v>
      </c>
      <c r="N148" s="41" t="e">
        <f t="shared" ca="1" si="8"/>
        <v>#N/A</v>
      </c>
      <c r="P148" s="36" t="e">
        <f ca="1">D148&amp;E148&amp;K148&amp;N148</f>
        <v>#N/A</v>
      </c>
    </row>
    <row r="149" spans="1:16" x14ac:dyDescent="0.25">
      <c r="E149" s="37"/>
      <c r="G149" s="37"/>
      <c r="H149" s="38"/>
      <c r="I149" s="37"/>
      <c r="J149" s="39">
        <f>VALUE(I149)</f>
        <v>0</v>
      </c>
      <c r="K149" s="39" t="str">
        <f t="shared" si="6"/>
        <v>New</v>
      </c>
      <c r="L149" s="40" t="e">
        <f>DATE("20"&amp;MID(B149,8,2),VLOOKUP(MID(B149,4,3),Months!A:B,2,FALSE),LEFT(I149,2))</f>
        <v>#N/A</v>
      </c>
      <c r="M149" s="40" t="e">
        <f t="shared" si="7"/>
        <v>#N/A</v>
      </c>
      <c r="N149" s="41" t="e">
        <f t="shared" ca="1" si="8"/>
        <v>#N/A</v>
      </c>
      <c r="P149" s="36" t="e">
        <f ca="1">D149&amp;E149&amp;K149&amp;N149</f>
        <v>#N/A</v>
      </c>
    </row>
    <row r="150" spans="1:16" x14ac:dyDescent="0.25">
      <c r="E150" s="37"/>
      <c r="G150" s="37"/>
      <c r="H150" s="38"/>
      <c r="I150" s="37"/>
      <c r="J150" s="39">
        <f>VALUE(I150)</f>
        <v>0</v>
      </c>
      <c r="K150" s="39" t="str">
        <f t="shared" si="6"/>
        <v>New</v>
      </c>
      <c r="L150" s="40" t="e">
        <f>DATE("20"&amp;MID(B150,8,2),VLOOKUP(MID(B150,4,3),Months!A:B,2,FALSE),LEFT(I150,2))</f>
        <v>#N/A</v>
      </c>
      <c r="M150" s="40" t="e">
        <f t="shared" si="7"/>
        <v>#N/A</v>
      </c>
      <c r="N150" s="41" t="e">
        <f t="shared" ca="1" si="8"/>
        <v>#N/A</v>
      </c>
      <c r="P150" s="36" t="e">
        <f ca="1">D150&amp;E150&amp;K150&amp;N150</f>
        <v>#N/A</v>
      </c>
    </row>
    <row r="151" spans="1:16" x14ac:dyDescent="0.25">
      <c r="E151" s="37"/>
      <c r="G151" s="37"/>
      <c r="H151" s="38"/>
      <c r="I151" s="37"/>
      <c r="J151" s="39">
        <f>VALUE(I151)</f>
        <v>0</v>
      </c>
      <c r="K151" s="39" t="str">
        <f t="shared" si="6"/>
        <v>New</v>
      </c>
      <c r="L151" s="40" t="e">
        <f>DATE("20"&amp;MID(B151,8,2),VLOOKUP(MID(B151,4,3),Months!A:B,2,FALSE),LEFT(I151,2))</f>
        <v>#N/A</v>
      </c>
      <c r="M151" s="40" t="e">
        <f t="shared" si="7"/>
        <v>#N/A</v>
      </c>
      <c r="N151" s="41" t="e">
        <f t="shared" ca="1" si="8"/>
        <v>#N/A</v>
      </c>
      <c r="P151" s="36" t="e">
        <f ca="1">D151&amp;E151&amp;K151&amp;N151</f>
        <v>#N/A</v>
      </c>
    </row>
    <row r="152" spans="1:16" x14ac:dyDescent="0.25">
      <c r="E152" s="37"/>
      <c r="G152" s="37"/>
      <c r="H152" s="38"/>
      <c r="I152" s="37"/>
      <c r="J152" s="39">
        <f>VALUE(I152)</f>
        <v>0</v>
      </c>
      <c r="K152" s="39" t="str">
        <f t="shared" si="6"/>
        <v>New</v>
      </c>
      <c r="L152" s="40" t="e">
        <f>DATE("20"&amp;MID(B152,8,2),VLOOKUP(MID(B152,4,3),Months!A:B,2,FALSE),LEFT(I152,2))</f>
        <v>#N/A</v>
      </c>
      <c r="M152" s="40" t="e">
        <f t="shared" si="7"/>
        <v>#N/A</v>
      </c>
      <c r="N152" s="41" t="e">
        <f t="shared" ca="1" si="8"/>
        <v>#N/A</v>
      </c>
      <c r="P152" s="36" t="e">
        <f ca="1">D152&amp;E152&amp;K152&amp;N152</f>
        <v>#N/A</v>
      </c>
    </row>
    <row r="153" spans="1:16" x14ac:dyDescent="0.25">
      <c r="E153" s="37"/>
      <c r="G153" s="37"/>
      <c r="H153" s="38"/>
      <c r="I153" s="37"/>
      <c r="J153" s="39">
        <f>VALUE(I153)</f>
        <v>0</v>
      </c>
      <c r="K153" s="39" t="str">
        <f t="shared" si="6"/>
        <v>New</v>
      </c>
      <c r="L153" s="40" t="e">
        <f>DATE("20"&amp;MID(B153,8,2),VLOOKUP(MID(B153,4,3),Months!A:B,2,FALSE),LEFT(I153,2))</f>
        <v>#N/A</v>
      </c>
      <c r="M153" s="40" t="e">
        <f t="shared" si="7"/>
        <v>#N/A</v>
      </c>
      <c r="N153" s="41" t="e">
        <f t="shared" ca="1" si="8"/>
        <v>#N/A</v>
      </c>
      <c r="P153" s="36" t="e">
        <f ca="1">D153&amp;E153&amp;K153&amp;N153</f>
        <v>#N/A</v>
      </c>
    </row>
    <row r="154" spans="1:16" x14ac:dyDescent="0.25">
      <c r="E154" s="37"/>
      <c r="G154" s="37"/>
      <c r="H154" s="38"/>
      <c r="I154" s="37"/>
      <c r="J154" s="39">
        <f>VALUE(I154)</f>
        <v>0</v>
      </c>
      <c r="K154" s="39" t="str">
        <f t="shared" si="6"/>
        <v>New</v>
      </c>
      <c r="L154" s="40" t="e">
        <f>DATE("20"&amp;MID(B154,8,2),VLOOKUP(MID(B154,4,3),Months!A:B,2,FALSE),LEFT(I154,2))</f>
        <v>#N/A</v>
      </c>
      <c r="M154" s="40" t="e">
        <f t="shared" si="7"/>
        <v>#N/A</v>
      </c>
      <c r="N154" s="41" t="e">
        <f t="shared" ca="1" si="8"/>
        <v>#N/A</v>
      </c>
      <c r="P154" s="36" t="e">
        <f ca="1">D154&amp;E154&amp;K154&amp;N154</f>
        <v>#N/A</v>
      </c>
    </row>
    <row r="155" spans="1:16" x14ac:dyDescent="0.25">
      <c r="E155" s="37"/>
      <c r="G155" s="37"/>
      <c r="H155" s="38"/>
      <c r="I155" s="37"/>
      <c r="J155" s="39">
        <f>VALUE(I155)</f>
        <v>0</v>
      </c>
      <c r="K155" s="39" t="str">
        <f t="shared" si="6"/>
        <v>New</v>
      </c>
      <c r="L155" s="40" t="e">
        <f>DATE("20"&amp;MID(B155,8,2),VLOOKUP(MID(B155,4,3),Months!A:B,2,FALSE),LEFT(I155,2))</f>
        <v>#N/A</v>
      </c>
      <c r="M155" s="40" t="e">
        <f t="shared" si="7"/>
        <v>#N/A</v>
      </c>
      <c r="N155" s="41" t="e">
        <f t="shared" ca="1" si="8"/>
        <v>#N/A</v>
      </c>
      <c r="P155" s="36" t="e">
        <f ca="1">D155&amp;E155&amp;K155&amp;N155</f>
        <v>#N/A</v>
      </c>
    </row>
    <row r="156" spans="1:16" x14ac:dyDescent="0.25">
      <c r="E156" s="37"/>
      <c r="G156" s="37"/>
      <c r="H156" s="38"/>
      <c r="I156" s="37"/>
      <c r="J156" s="39">
        <f>VALUE(I156)</f>
        <v>0</v>
      </c>
      <c r="K156" s="39" t="str">
        <f t="shared" si="6"/>
        <v>New</v>
      </c>
      <c r="L156" s="40" t="e">
        <f>DATE("20"&amp;MID(B156,8,2),VLOOKUP(MID(B156,4,3),Months!A:B,2,FALSE),LEFT(I156,2))</f>
        <v>#N/A</v>
      </c>
      <c r="M156" s="40" t="e">
        <f t="shared" si="7"/>
        <v>#N/A</v>
      </c>
      <c r="N156" s="41" t="e">
        <f t="shared" ca="1" si="8"/>
        <v>#N/A</v>
      </c>
      <c r="P156" s="36" t="e">
        <f ca="1">D156&amp;E156&amp;K156&amp;N156</f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>VALUE(I157)</f>
        <v>0</v>
      </c>
      <c r="K157" s="45" t="str">
        <f t="shared" si="6"/>
        <v>New</v>
      </c>
      <c r="L157" s="46" t="e">
        <f>DATE("20"&amp;MID(B157,8,2),VLOOKUP(MID(B157,4,3),Months!A:B,2,FALSE),LEFT(I157,2))</f>
        <v>#N/A</v>
      </c>
      <c r="M157" s="46" t="e">
        <f t="shared" si="7"/>
        <v>#N/A</v>
      </c>
      <c r="N157" s="47" t="e">
        <f t="shared" ca="1" si="8"/>
        <v>#N/A</v>
      </c>
      <c r="P157" s="48" t="e">
        <f ca="1">D157&amp;E157&amp;K157&amp;N157</f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>VALUE(I158)</f>
        <v>0</v>
      </c>
      <c r="K158" s="45" t="str">
        <f t="shared" si="6"/>
        <v>New</v>
      </c>
      <c r="L158" s="46" t="e">
        <f>DATE("20"&amp;MID(B158,8,2),VLOOKUP(MID(B158,4,3),Months!A:B,2,FALSE),LEFT(I158,2))</f>
        <v>#N/A</v>
      </c>
      <c r="M158" s="46" t="e">
        <f t="shared" si="7"/>
        <v>#N/A</v>
      </c>
      <c r="N158" s="47" t="e">
        <f t="shared" ca="1" si="8"/>
        <v>#N/A</v>
      </c>
      <c r="P158" s="48" t="e">
        <f ca="1">D158&amp;E158&amp;K158&amp;N158</f>
        <v>#N/A</v>
      </c>
    </row>
    <row r="159" spans="1:16" x14ac:dyDescent="0.25">
      <c r="E159" s="37"/>
      <c r="G159" s="37"/>
      <c r="H159" s="38"/>
      <c r="I159" s="37"/>
      <c r="J159" s="39">
        <f>VALUE(I159)</f>
        <v>0</v>
      </c>
      <c r="K159" s="39" t="str">
        <f t="shared" si="6"/>
        <v>New</v>
      </c>
      <c r="L159" s="40" t="e">
        <f>DATE("20"&amp;MID(B159,8,2),VLOOKUP(MID(B159,4,3),Months!A:B,2,FALSE),LEFT(I159,2))</f>
        <v>#N/A</v>
      </c>
      <c r="M159" s="40" t="e">
        <f t="shared" si="7"/>
        <v>#N/A</v>
      </c>
      <c r="N159" s="41" t="e">
        <f t="shared" ca="1" si="8"/>
        <v>#N/A</v>
      </c>
      <c r="P159" s="36" t="e">
        <f ca="1">D159&amp;E159&amp;K159&amp;N159</f>
        <v>#N/A</v>
      </c>
    </row>
    <row r="160" spans="1:16" x14ac:dyDescent="0.25">
      <c r="E160" s="37"/>
      <c r="G160" s="37"/>
      <c r="H160" s="38"/>
      <c r="I160" s="37"/>
      <c r="J160" s="39">
        <f>VALUE(I160)</f>
        <v>0</v>
      </c>
      <c r="K160" s="39" t="str">
        <f t="shared" si="6"/>
        <v>New</v>
      </c>
      <c r="L160" s="40" t="e">
        <f>DATE("20"&amp;MID(B160,8,2),VLOOKUP(MID(B160,4,3),Months!A:B,2,FALSE),LEFT(I160,2))</f>
        <v>#N/A</v>
      </c>
      <c r="M160" s="40" t="e">
        <f t="shared" si="7"/>
        <v>#N/A</v>
      </c>
      <c r="N160" s="41" t="e">
        <f t="shared" ca="1" si="8"/>
        <v>#N/A</v>
      </c>
      <c r="P160" s="36" t="e">
        <f ca="1">D160&amp;E160&amp;K160&amp;N160</f>
        <v>#N/A</v>
      </c>
    </row>
    <row r="161" spans="5:16" x14ac:dyDescent="0.25">
      <c r="E161" s="37"/>
      <c r="G161" s="37"/>
      <c r="H161" s="38"/>
      <c r="I161" s="37"/>
      <c r="J161" s="39">
        <f>VALUE(I161)</f>
        <v>0</v>
      </c>
      <c r="K161" s="39" t="str">
        <f t="shared" si="6"/>
        <v>New</v>
      </c>
      <c r="L161" s="40" t="e">
        <f>DATE("20"&amp;MID(B161,8,2),VLOOKUP(MID(B161,4,3),Months!A:B,2,FALSE),LEFT(I161,2))</f>
        <v>#N/A</v>
      </c>
      <c r="M161" s="40" t="e">
        <f t="shared" si="7"/>
        <v>#N/A</v>
      </c>
      <c r="N161" s="41" t="e">
        <f t="shared" ca="1" si="8"/>
        <v>#N/A</v>
      </c>
      <c r="P161" s="36" t="e">
        <f ca="1">D161&amp;E161&amp;K161&amp;N161</f>
        <v>#N/A</v>
      </c>
    </row>
    <row r="162" spans="5:16" x14ac:dyDescent="0.25">
      <c r="E162" s="37"/>
      <c r="G162" s="37"/>
      <c r="H162" s="38"/>
      <c r="I162" s="37"/>
      <c r="J162" s="39">
        <f>VALUE(I162)</f>
        <v>0</v>
      </c>
      <c r="K162" s="39" t="str">
        <f t="shared" si="6"/>
        <v>New</v>
      </c>
      <c r="L162" s="40" t="e">
        <f>DATE("20"&amp;MID(B162,8,2),VLOOKUP(MID(B162,4,3),Months!A:B,2,FALSE),LEFT(I162,2))</f>
        <v>#N/A</v>
      </c>
      <c r="M162" s="40" t="e">
        <f t="shared" si="7"/>
        <v>#N/A</v>
      </c>
      <c r="N162" s="41" t="e">
        <f t="shared" ca="1" si="8"/>
        <v>#N/A</v>
      </c>
      <c r="P162" s="36" t="e">
        <f ca="1">D162&amp;E162&amp;K162&amp;N162</f>
        <v>#N/A</v>
      </c>
    </row>
    <row r="163" spans="5:16" x14ac:dyDescent="0.25">
      <c r="E163" s="37"/>
      <c r="G163" s="37"/>
      <c r="H163" s="38"/>
      <c r="I163" s="37"/>
      <c r="J163" s="39">
        <f>VALUE(I163)</f>
        <v>0</v>
      </c>
      <c r="K163" s="39" t="str">
        <f t="shared" si="6"/>
        <v>New</v>
      </c>
      <c r="L163" s="40" t="e">
        <f>DATE("20"&amp;MID(B163,8,2),VLOOKUP(MID(B163,4,3),Months!A:B,2,FALSE),LEFT(I163,2))</f>
        <v>#N/A</v>
      </c>
      <c r="M163" s="40" t="e">
        <f t="shared" si="7"/>
        <v>#N/A</v>
      </c>
      <c r="N163" s="41" t="e">
        <f t="shared" ca="1" si="8"/>
        <v>#N/A</v>
      </c>
      <c r="P163" s="36" t="e">
        <f ca="1">D163&amp;E163&amp;K163&amp;N163</f>
        <v>#N/A</v>
      </c>
    </row>
    <row r="164" spans="5:16" x14ac:dyDescent="0.25">
      <c r="E164" s="37"/>
      <c r="G164" s="37"/>
      <c r="H164" s="38"/>
      <c r="I164" s="37"/>
      <c r="J164" s="39">
        <f>VALUE(I164)</f>
        <v>0</v>
      </c>
      <c r="K164" s="39" t="str">
        <f t="shared" si="6"/>
        <v>New</v>
      </c>
      <c r="L164" s="40" t="e">
        <f>DATE("20"&amp;MID(B164,8,2),VLOOKUP(MID(B164,4,3),Months!A:B,2,FALSE),LEFT(I164,2))</f>
        <v>#N/A</v>
      </c>
      <c r="M164" s="40" t="e">
        <f t="shared" si="7"/>
        <v>#N/A</v>
      </c>
      <c r="N164" s="41" t="e">
        <f t="shared" ca="1" si="8"/>
        <v>#N/A</v>
      </c>
      <c r="P164" s="36" t="e">
        <f ca="1">D164&amp;E164&amp;K164&amp;N164</f>
        <v>#N/A</v>
      </c>
    </row>
    <row r="165" spans="5:16" x14ac:dyDescent="0.25">
      <c r="E165" s="37"/>
      <c r="G165" s="37"/>
      <c r="H165" s="38"/>
      <c r="I165" s="37"/>
      <c r="J165" s="39">
        <f>VALUE(I165)</f>
        <v>0</v>
      </c>
      <c r="K165" s="39" t="str">
        <f t="shared" si="6"/>
        <v>New</v>
      </c>
      <c r="L165" s="40" t="e">
        <f>DATE("20"&amp;MID(B165,8,2),VLOOKUP(MID(B165,4,3),Months!A:B,2,FALSE),LEFT(I165,2))</f>
        <v>#N/A</v>
      </c>
      <c r="M165" s="40" t="e">
        <f t="shared" si="7"/>
        <v>#N/A</v>
      </c>
      <c r="N165" s="41" t="e">
        <f t="shared" ca="1" si="8"/>
        <v>#N/A</v>
      </c>
      <c r="P165" s="36" t="e">
        <f ca="1">D165&amp;E165&amp;K165&amp;N165</f>
        <v>#N/A</v>
      </c>
    </row>
    <row r="166" spans="5:16" x14ac:dyDescent="0.25">
      <c r="E166" s="37"/>
      <c r="G166" s="37"/>
      <c r="H166" s="38"/>
      <c r="I166" s="37"/>
      <c r="J166" s="39">
        <f>VALUE(I166)</f>
        <v>0</v>
      </c>
      <c r="K166" s="39" t="str">
        <f t="shared" si="6"/>
        <v>New</v>
      </c>
      <c r="L166" s="40" t="e">
        <f>DATE("20"&amp;MID(B166,8,2),VLOOKUP(MID(B166,4,3),Months!A:B,2,FALSE),LEFT(I166,2))</f>
        <v>#N/A</v>
      </c>
      <c r="M166" s="40" t="e">
        <f t="shared" si="7"/>
        <v>#N/A</v>
      </c>
      <c r="N166" s="41" t="e">
        <f t="shared" ca="1" si="8"/>
        <v>#N/A</v>
      </c>
      <c r="P166" s="36" t="e">
        <f ca="1">D166&amp;E166&amp;K166&amp;N166</f>
        <v>#N/A</v>
      </c>
    </row>
    <row r="167" spans="5:16" x14ac:dyDescent="0.25">
      <c r="E167" s="37"/>
      <c r="G167" s="37"/>
      <c r="H167" s="38"/>
      <c r="I167" s="37"/>
      <c r="J167" s="39">
        <f>VALUE(I167)</f>
        <v>0</v>
      </c>
      <c r="K167" s="39" t="str">
        <f t="shared" si="6"/>
        <v>New</v>
      </c>
      <c r="L167" s="40" t="e">
        <f>DATE("20"&amp;MID(B167,8,2),VLOOKUP(MID(B167,4,3),Months!A:B,2,FALSE),LEFT(I167,2))</f>
        <v>#N/A</v>
      </c>
      <c r="M167" s="40" t="e">
        <f t="shared" si="7"/>
        <v>#N/A</v>
      </c>
      <c r="N167" s="41" t="e">
        <f t="shared" ca="1" si="8"/>
        <v>#N/A</v>
      </c>
      <c r="P167" s="36" t="e">
        <f ca="1">D167&amp;E167&amp;K167&amp;N167</f>
        <v>#N/A</v>
      </c>
    </row>
    <row r="168" spans="5:16" x14ac:dyDescent="0.25">
      <c r="E168" s="37"/>
      <c r="G168" s="37"/>
      <c r="H168" s="38"/>
      <c r="I168" s="37"/>
      <c r="J168" s="39">
        <f>VALUE(I168)</f>
        <v>0</v>
      </c>
      <c r="K168" s="39" t="str">
        <f t="shared" si="6"/>
        <v>New</v>
      </c>
      <c r="L168" s="40" t="e">
        <f>DATE("20"&amp;MID(B168,8,2),VLOOKUP(MID(B168,4,3),Months!A:B,2,FALSE),LEFT(I168,2))</f>
        <v>#N/A</v>
      </c>
      <c r="M168" s="40" t="e">
        <f t="shared" si="7"/>
        <v>#N/A</v>
      </c>
      <c r="N168" s="41" t="e">
        <f t="shared" ca="1" si="8"/>
        <v>#N/A</v>
      </c>
      <c r="P168" s="36" t="e">
        <f ca="1">D168&amp;E168&amp;K168&amp;N168</f>
        <v>#N/A</v>
      </c>
    </row>
    <row r="169" spans="5:16" x14ac:dyDescent="0.25">
      <c r="E169" s="37"/>
      <c r="G169" s="37"/>
      <c r="H169" s="38"/>
      <c r="I169" s="37"/>
      <c r="J169" s="39">
        <f>VALUE(I169)</f>
        <v>0</v>
      </c>
      <c r="K169" s="39" t="str">
        <f t="shared" si="6"/>
        <v>New</v>
      </c>
      <c r="L169" s="40" t="e">
        <f>DATE("20"&amp;MID(B169,8,2),VLOOKUP(MID(B169,4,3),Months!A:B,2,FALSE),LEFT(I169,2))</f>
        <v>#N/A</v>
      </c>
      <c r="M169" s="40" t="e">
        <f t="shared" si="7"/>
        <v>#N/A</v>
      </c>
      <c r="N169" s="41" t="e">
        <f t="shared" ca="1" si="8"/>
        <v>#N/A</v>
      </c>
      <c r="P169" s="36" t="e">
        <f ca="1">D169&amp;E169&amp;K169&amp;N169</f>
        <v>#N/A</v>
      </c>
    </row>
    <row r="170" spans="5:16" x14ac:dyDescent="0.25">
      <c r="E170" s="37"/>
      <c r="G170" s="37"/>
      <c r="H170" s="38"/>
      <c r="I170" s="37"/>
      <c r="J170" s="39">
        <f>VALUE(I170)</f>
        <v>0</v>
      </c>
      <c r="K170" s="39" t="str">
        <f t="shared" si="6"/>
        <v>New</v>
      </c>
      <c r="L170" s="40" t="e">
        <f>DATE("20"&amp;MID(B170,8,2),VLOOKUP(MID(B170,4,3),Months!A:B,2,FALSE),LEFT(I170,2))</f>
        <v>#N/A</v>
      </c>
      <c r="M170" s="40" t="e">
        <f t="shared" si="7"/>
        <v>#N/A</v>
      </c>
      <c r="N170" s="41" t="e">
        <f t="shared" ca="1" si="8"/>
        <v>#N/A</v>
      </c>
      <c r="P170" s="36" t="e">
        <f ca="1">D170&amp;E170&amp;K170&amp;N170</f>
        <v>#N/A</v>
      </c>
    </row>
    <row r="171" spans="5:16" x14ac:dyDescent="0.25">
      <c r="E171" s="37"/>
      <c r="G171" s="37"/>
      <c r="H171" s="38"/>
      <c r="I171" s="37"/>
      <c r="J171" s="39">
        <f>VALUE(I171)</f>
        <v>0</v>
      </c>
      <c r="K171" s="39" t="str">
        <f t="shared" si="6"/>
        <v>New</v>
      </c>
      <c r="L171" s="40" t="e">
        <f>DATE("20"&amp;MID(B171,8,2),VLOOKUP(MID(B171,4,3),Months!A:B,2,FALSE),LEFT(I171,2))</f>
        <v>#N/A</v>
      </c>
      <c r="M171" s="40" t="e">
        <f t="shared" si="7"/>
        <v>#N/A</v>
      </c>
      <c r="N171" s="41" t="e">
        <f t="shared" ca="1" si="8"/>
        <v>#N/A</v>
      </c>
      <c r="P171" s="36" t="e">
        <f ca="1">D171&amp;E171&amp;K171&amp;N171</f>
        <v>#N/A</v>
      </c>
    </row>
    <row r="172" spans="5:16" x14ac:dyDescent="0.25">
      <c r="E172" s="37"/>
      <c r="G172" s="37"/>
      <c r="H172" s="38"/>
      <c r="I172" s="37"/>
      <c r="J172" s="39">
        <f>VALUE(I172)</f>
        <v>0</v>
      </c>
      <c r="K172" s="39" t="str">
        <f t="shared" si="6"/>
        <v>New</v>
      </c>
      <c r="L172" s="40" t="e">
        <f>DATE("20"&amp;MID(B172,8,2),VLOOKUP(MID(B172,4,3),Months!A:B,2,FALSE),LEFT(I172,2))</f>
        <v>#N/A</v>
      </c>
      <c r="M172" s="40" t="e">
        <f t="shared" si="7"/>
        <v>#N/A</v>
      </c>
      <c r="N172" s="41" t="e">
        <f t="shared" ca="1" si="8"/>
        <v>#N/A</v>
      </c>
      <c r="P172" s="36" t="e">
        <f ca="1">D172&amp;E172&amp;K172&amp;N172</f>
        <v>#N/A</v>
      </c>
    </row>
    <row r="173" spans="5:16" x14ac:dyDescent="0.25">
      <c r="E173" s="37"/>
      <c r="G173" s="37"/>
      <c r="H173" s="38"/>
      <c r="I173" s="37"/>
      <c r="J173" s="39">
        <f>VALUE(I173)</f>
        <v>0</v>
      </c>
      <c r="K173" s="39" t="str">
        <f t="shared" si="6"/>
        <v>New</v>
      </c>
      <c r="L173" s="40" t="e">
        <f>DATE("20"&amp;MID(B173,8,2),VLOOKUP(MID(B173,4,3),Months!A:B,2,FALSE),LEFT(I173,2))</f>
        <v>#N/A</v>
      </c>
      <c r="M173" s="40" t="e">
        <f t="shared" si="7"/>
        <v>#N/A</v>
      </c>
      <c r="N173" s="41" t="e">
        <f t="shared" ca="1" si="8"/>
        <v>#N/A</v>
      </c>
      <c r="P173" s="36" t="e">
        <f ca="1">D173&amp;E173&amp;K173&amp;N173</f>
        <v>#N/A</v>
      </c>
    </row>
    <row r="174" spans="5:16" x14ac:dyDescent="0.25">
      <c r="E174" s="37"/>
      <c r="G174" s="37"/>
      <c r="H174" s="38"/>
      <c r="I174" s="37"/>
      <c r="J174" s="39">
        <f>VALUE(I174)</f>
        <v>0</v>
      </c>
      <c r="K174" s="39" t="str">
        <f t="shared" si="6"/>
        <v>New</v>
      </c>
      <c r="L174" s="40" t="e">
        <f>DATE("20"&amp;MID(B174,8,2),VLOOKUP(MID(B174,4,3),Months!A:B,2,FALSE),LEFT(I174,2))</f>
        <v>#N/A</v>
      </c>
      <c r="M174" s="40" t="e">
        <f t="shared" si="7"/>
        <v>#N/A</v>
      </c>
      <c r="N174" s="41" t="e">
        <f t="shared" ca="1" si="8"/>
        <v>#N/A</v>
      </c>
      <c r="P174" s="36" t="e">
        <f ca="1">D174&amp;E174&amp;K174&amp;N174</f>
        <v>#N/A</v>
      </c>
    </row>
    <row r="175" spans="5:16" x14ac:dyDescent="0.25">
      <c r="E175" s="37"/>
      <c r="G175" s="37"/>
      <c r="H175" s="38"/>
      <c r="I175" s="37"/>
      <c r="J175" s="39">
        <f>VALUE(I175)</f>
        <v>0</v>
      </c>
      <c r="K175" s="39" t="str">
        <f t="shared" si="6"/>
        <v>New</v>
      </c>
      <c r="L175" s="40" t="e">
        <f>DATE("20"&amp;MID(B175,8,2),VLOOKUP(MID(B175,4,3),Months!A:B,2,FALSE),LEFT(I175,2))</f>
        <v>#N/A</v>
      </c>
      <c r="M175" s="40" t="e">
        <f t="shared" si="7"/>
        <v>#N/A</v>
      </c>
      <c r="N175" s="41" t="e">
        <f t="shared" ca="1" si="8"/>
        <v>#N/A</v>
      </c>
      <c r="P175" s="36" t="e">
        <f ca="1">D175&amp;E175&amp;K175&amp;N175</f>
        <v>#N/A</v>
      </c>
    </row>
    <row r="176" spans="5:16" x14ac:dyDescent="0.25">
      <c r="E176" s="37"/>
      <c r="G176" s="37"/>
      <c r="H176" s="38"/>
      <c r="I176" s="37"/>
      <c r="J176" s="39">
        <f>VALUE(I176)</f>
        <v>0</v>
      </c>
      <c r="K176" s="39" t="str">
        <f t="shared" si="6"/>
        <v>New</v>
      </c>
      <c r="L176" s="40" t="e">
        <f>DATE("20"&amp;MID(B176,8,2),VLOOKUP(MID(B176,4,3),Months!A:B,2,FALSE),LEFT(I176,2))</f>
        <v>#N/A</v>
      </c>
      <c r="M176" s="40" t="e">
        <f t="shared" si="7"/>
        <v>#N/A</v>
      </c>
      <c r="N176" s="41" t="e">
        <f t="shared" ca="1" si="8"/>
        <v>#N/A</v>
      </c>
      <c r="P176" s="36" t="e">
        <f ca="1">D176&amp;E176&amp;K176&amp;N176</f>
        <v>#N/A</v>
      </c>
    </row>
    <row r="177" spans="5:16" x14ac:dyDescent="0.25">
      <c r="E177" s="37"/>
      <c r="G177" s="37"/>
      <c r="H177" s="38"/>
      <c r="I177" s="37"/>
      <c r="J177" s="39">
        <f>VALUE(I177)</f>
        <v>0</v>
      </c>
      <c r="K177" s="39" t="str">
        <f t="shared" si="6"/>
        <v>New</v>
      </c>
      <c r="L177" s="40" t="e">
        <f>DATE("20"&amp;MID(B177,8,2),VLOOKUP(MID(B177,4,3),Months!A:B,2,FALSE),LEFT(I177,2))</f>
        <v>#N/A</v>
      </c>
      <c r="M177" s="40" t="e">
        <f t="shared" si="7"/>
        <v>#N/A</v>
      </c>
      <c r="N177" s="41" t="e">
        <f t="shared" ca="1" si="8"/>
        <v>#N/A</v>
      </c>
      <c r="P177" s="36" t="e">
        <f ca="1">D177&amp;E177&amp;K177&amp;N177</f>
        <v>#N/A</v>
      </c>
    </row>
    <row r="178" spans="5:16" x14ac:dyDescent="0.25">
      <c r="E178" s="37"/>
      <c r="G178" s="37"/>
      <c r="H178" s="38"/>
      <c r="I178" s="37"/>
      <c r="J178" s="39">
        <f>VALUE(I178)</f>
        <v>0</v>
      </c>
      <c r="K178" s="39" t="str">
        <f t="shared" si="6"/>
        <v>New</v>
      </c>
      <c r="L178" s="40" t="e">
        <f>DATE("20"&amp;MID(B178,8,2),VLOOKUP(MID(B178,4,3),Months!A:B,2,FALSE),LEFT(I178,2))</f>
        <v>#N/A</v>
      </c>
      <c r="M178" s="40" t="e">
        <f t="shared" si="7"/>
        <v>#N/A</v>
      </c>
      <c r="N178" s="41" t="e">
        <f t="shared" ca="1" si="8"/>
        <v>#N/A</v>
      </c>
      <c r="P178" s="36" t="e">
        <f ca="1">D178&amp;E178&amp;K178&amp;N178</f>
        <v>#N/A</v>
      </c>
    </row>
    <row r="179" spans="5:16" x14ac:dyDescent="0.25">
      <c r="E179" s="37"/>
      <c r="G179" s="37"/>
      <c r="H179" s="38"/>
      <c r="I179" s="37"/>
      <c r="J179" s="39">
        <f>VALUE(I179)</f>
        <v>0</v>
      </c>
      <c r="K179" s="39" t="str">
        <f t="shared" si="6"/>
        <v>New</v>
      </c>
      <c r="L179" s="40" t="e">
        <f>DATE("20"&amp;MID(B179,8,2),VLOOKUP(MID(B179,4,3),Months!A:B,2,FALSE),LEFT(I179,2))</f>
        <v>#N/A</v>
      </c>
      <c r="M179" s="40" t="e">
        <f t="shared" si="7"/>
        <v>#N/A</v>
      </c>
      <c r="N179" s="41" t="e">
        <f t="shared" ca="1" si="8"/>
        <v>#N/A</v>
      </c>
      <c r="P179" s="36" t="e">
        <f ca="1">D179&amp;E179&amp;K179&amp;N179</f>
        <v>#N/A</v>
      </c>
    </row>
    <row r="180" spans="5:16" x14ac:dyDescent="0.25">
      <c r="E180" s="37"/>
      <c r="G180" s="37"/>
      <c r="H180" s="38"/>
      <c r="I180" s="37"/>
      <c r="J180" s="39">
        <f>VALUE(I180)</f>
        <v>0</v>
      </c>
      <c r="K180" s="39" t="str">
        <f t="shared" si="6"/>
        <v>New</v>
      </c>
      <c r="L180" s="40" t="e">
        <f>DATE("20"&amp;MID(B180,8,2),VLOOKUP(MID(B180,4,3),Months!A:B,2,FALSE),LEFT(I180,2))</f>
        <v>#N/A</v>
      </c>
      <c r="M180" s="40" t="e">
        <f t="shared" si="7"/>
        <v>#N/A</v>
      </c>
      <c r="N180" s="41" t="e">
        <f t="shared" ca="1" si="8"/>
        <v>#N/A</v>
      </c>
      <c r="P180" s="36" t="e">
        <f ca="1">D180&amp;E180&amp;K180&amp;N180</f>
        <v>#N/A</v>
      </c>
    </row>
    <row r="181" spans="5:16" x14ac:dyDescent="0.25">
      <c r="E181" s="37"/>
      <c r="G181" s="37"/>
      <c r="H181" s="38"/>
      <c r="I181" s="37"/>
      <c r="J181" s="39">
        <f>VALUE(I181)</f>
        <v>0</v>
      </c>
      <c r="K181" s="39" t="str">
        <f t="shared" si="6"/>
        <v>New</v>
      </c>
      <c r="L181" s="40" t="e">
        <f>DATE("20"&amp;MID(B181,8,2),VLOOKUP(MID(B181,4,3),Months!A:B,2,FALSE),LEFT(I181,2))</f>
        <v>#N/A</v>
      </c>
      <c r="M181" s="40" t="e">
        <f t="shared" si="7"/>
        <v>#N/A</v>
      </c>
      <c r="N181" s="41" t="e">
        <f t="shared" ca="1" si="8"/>
        <v>#N/A</v>
      </c>
      <c r="P181" s="36" t="e">
        <f ca="1">D181&amp;E181&amp;K181&amp;N181</f>
        <v>#N/A</v>
      </c>
    </row>
    <row r="182" spans="5:16" x14ac:dyDescent="0.25">
      <c r="E182" s="37"/>
      <c r="G182" s="37"/>
      <c r="H182" s="38"/>
      <c r="I182" s="37"/>
      <c r="J182" s="39">
        <f>VALUE(I182)</f>
        <v>0</v>
      </c>
      <c r="K182" s="39" t="str">
        <f t="shared" si="6"/>
        <v>New</v>
      </c>
      <c r="L182" s="40" t="e">
        <f>DATE("20"&amp;MID(B182,8,2),VLOOKUP(MID(B182,4,3),Months!A:B,2,FALSE),LEFT(I182,2))</f>
        <v>#N/A</v>
      </c>
      <c r="M182" s="40" t="e">
        <f t="shared" si="7"/>
        <v>#N/A</v>
      </c>
      <c r="N182" s="41" t="e">
        <f t="shared" ca="1" si="8"/>
        <v>#N/A</v>
      </c>
      <c r="P182" s="36" t="e">
        <f ca="1">D182&amp;E182&amp;K182&amp;N182</f>
        <v>#N/A</v>
      </c>
    </row>
    <row r="183" spans="5:16" x14ac:dyDescent="0.25">
      <c r="E183" s="37"/>
      <c r="G183" s="37"/>
      <c r="H183" s="38"/>
      <c r="I183" s="37"/>
      <c r="J183" s="39">
        <f>VALUE(I183)</f>
        <v>0</v>
      </c>
      <c r="K183" s="39" t="str">
        <f t="shared" si="6"/>
        <v>New</v>
      </c>
      <c r="L183" s="40" t="e">
        <f>DATE("20"&amp;MID(B183,8,2),VLOOKUP(MID(B183,4,3),Months!A:B,2,FALSE),LEFT(I183,2))</f>
        <v>#N/A</v>
      </c>
      <c r="M183" s="40" t="e">
        <f t="shared" si="7"/>
        <v>#N/A</v>
      </c>
      <c r="N183" s="41" t="e">
        <f t="shared" ca="1" si="8"/>
        <v>#N/A</v>
      </c>
      <c r="P183" s="36" t="e">
        <f ca="1">D183&amp;E183&amp;K183&amp;N183</f>
        <v>#N/A</v>
      </c>
    </row>
    <row r="184" spans="5:16" x14ac:dyDescent="0.25">
      <c r="E184" s="37"/>
      <c r="G184" s="37"/>
      <c r="H184" s="38"/>
      <c r="I184" s="37"/>
      <c r="J184" s="39">
        <f>VALUE(I184)</f>
        <v>0</v>
      </c>
      <c r="K184" s="39" t="str">
        <f t="shared" si="6"/>
        <v>New</v>
      </c>
      <c r="L184" s="40" t="e">
        <f>DATE("20"&amp;MID(B184,8,2),VLOOKUP(MID(B184,4,3),Months!A:B,2,FALSE),LEFT(I184,2))</f>
        <v>#N/A</v>
      </c>
      <c r="M184" s="40" t="e">
        <f t="shared" si="7"/>
        <v>#N/A</v>
      </c>
      <c r="N184" s="41" t="e">
        <f t="shared" ca="1" si="8"/>
        <v>#N/A</v>
      </c>
      <c r="P184" s="36" t="e">
        <f ca="1">D184&amp;E184&amp;K184&amp;N184</f>
        <v>#N/A</v>
      </c>
    </row>
    <row r="185" spans="5:16" x14ac:dyDescent="0.25">
      <c r="E185" s="37"/>
      <c r="G185" s="37"/>
      <c r="H185" s="38"/>
      <c r="I185" s="37"/>
      <c r="J185" s="39">
        <f>VALUE(I185)</f>
        <v>0</v>
      </c>
      <c r="K185" s="39" t="str">
        <f t="shared" si="6"/>
        <v>New</v>
      </c>
      <c r="L185" s="40" t="e">
        <f>DATE("20"&amp;MID(B185,8,2),VLOOKUP(MID(B185,4,3),Months!A:B,2,FALSE),LEFT(I185,2))</f>
        <v>#N/A</v>
      </c>
      <c r="M185" s="40" t="e">
        <f t="shared" si="7"/>
        <v>#N/A</v>
      </c>
      <c r="N185" s="41" t="e">
        <f t="shared" ca="1" si="8"/>
        <v>#N/A</v>
      </c>
      <c r="P185" s="36" t="e">
        <f ca="1">D185&amp;E185&amp;K185&amp;N185</f>
        <v>#N/A</v>
      </c>
    </row>
    <row r="186" spans="5:16" x14ac:dyDescent="0.25">
      <c r="E186" s="37"/>
      <c r="G186" s="37"/>
      <c r="H186" s="38"/>
      <c r="I186" s="37"/>
      <c r="J186" s="39">
        <f>VALUE(I186)</f>
        <v>0</v>
      </c>
      <c r="K186" s="39" t="str">
        <f t="shared" si="6"/>
        <v>New</v>
      </c>
      <c r="L186" s="40" t="e">
        <f>DATE("20"&amp;MID(B186,8,2),VLOOKUP(MID(B186,4,3),Months!A:B,2,FALSE),LEFT(I186,2))</f>
        <v>#N/A</v>
      </c>
      <c r="M186" s="40" t="e">
        <f t="shared" si="7"/>
        <v>#N/A</v>
      </c>
      <c r="N186" s="41" t="e">
        <f t="shared" ca="1" si="8"/>
        <v>#N/A</v>
      </c>
      <c r="P186" s="36" t="e">
        <f ca="1">D186&amp;E186&amp;K186&amp;N186</f>
        <v>#N/A</v>
      </c>
    </row>
    <row r="187" spans="5:16" x14ac:dyDescent="0.25">
      <c r="E187" s="37"/>
      <c r="G187" s="37"/>
      <c r="H187" s="38"/>
      <c r="I187" s="37"/>
      <c r="J187" s="39">
        <f>VALUE(I187)</f>
        <v>0</v>
      </c>
      <c r="K187" s="39" t="str">
        <f t="shared" si="6"/>
        <v>New</v>
      </c>
      <c r="L187" s="40" t="e">
        <f>DATE("20"&amp;MID(B187,8,2),VLOOKUP(MID(B187,4,3),Months!A:B,2,FALSE),LEFT(I187,2))</f>
        <v>#N/A</v>
      </c>
      <c r="M187" s="40" t="e">
        <f t="shared" si="7"/>
        <v>#N/A</v>
      </c>
      <c r="N187" s="41" t="e">
        <f t="shared" ca="1" si="8"/>
        <v>#N/A</v>
      </c>
      <c r="P187" s="36" t="e">
        <f ca="1">D187&amp;E187&amp;K187&amp;N187</f>
        <v>#N/A</v>
      </c>
    </row>
    <row r="188" spans="5:16" x14ac:dyDescent="0.25">
      <c r="E188" s="37"/>
      <c r="G188" s="37"/>
      <c r="H188" s="38"/>
      <c r="I188" s="37"/>
      <c r="J188" s="39">
        <f>VALUE(I188)</f>
        <v>0</v>
      </c>
      <c r="K188" s="39" t="str">
        <f t="shared" si="6"/>
        <v>New</v>
      </c>
      <c r="L188" s="40" t="e">
        <f>DATE("20"&amp;MID(B188,8,2),VLOOKUP(MID(B188,4,3),Months!A:B,2,FALSE),LEFT(I188,2))</f>
        <v>#N/A</v>
      </c>
      <c r="M188" s="40" t="e">
        <f t="shared" si="7"/>
        <v>#N/A</v>
      </c>
      <c r="N188" s="41" t="e">
        <f t="shared" ca="1" si="8"/>
        <v>#N/A</v>
      </c>
      <c r="P188" s="36" t="e">
        <f ca="1">D188&amp;E188&amp;K188&amp;N188</f>
        <v>#N/A</v>
      </c>
    </row>
    <row r="189" spans="5:16" x14ac:dyDescent="0.25">
      <c r="E189" s="37"/>
      <c r="G189" s="37"/>
      <c r="H189" s="38"/>
      <c r="I189" s="37"/>
      <c r="J189" s="39">
        <f>VALUE(I189)</f>
        <v>0</v>
      </c>
      <c r="K189" s="39" t="str">
        <f t="shared" si="6"/>
        <v>New</v>
      </c>
      <c r="L189" s="40" t="e">
        <f>DATE("20"&amp;MID(B189,8,2),VLOOKUP(MID(B189,4,3),Months!A:B,2,FALSE),LEFT(I189,2))</f>
        <v>#N/A</v>
      </c>
      <c r="M189" s="40" t="e">
        <f t="shared" si="7"/>
        <v>#N/A</v>
      </c>
      <c r="N189" s="41" t="e">
        <f t="shared" ca="1" si="8"/>
        <v>#N/A</v>
      </c>
      <c r="P189" s="36" t="e">
        <f ca="1">D189&amp;E189&amp;K189&amp;N189</f>
        <v>#N/A</v>
      </c>
    </row>
    <row r="190" spans="5:16" x14ac:dyDescent="0.25">
      <c r="E190" s="37"/>
      <c r="G190" s="37"/>
      <c r="H190" s="38"/>
      <c r="I190" s="37"/>
      <c r="J190" s="39">
        <f>VALUE(I190)</f>
        <v>0</v>
      </c>
      <c r="K190" s="39" t="str">
        <f t="shared" si="6"/>
        <v>New</v>
      </c>
      <c r="L190" s="40" t="e">
        <f>DATE("20"&amp;MID(B190,8,2),VLOOKUP(MID(B190,4,3),Months!A:B,2,FALSE),LEFT(I190,2))</f>
        <v>#N/A</v>
      </c>
      <c r="M190" s="40" t="e">
        <f t="shared" si="7"/>
        <v>#N/A</v>
      </c>
      <c r="N190" s="41" t="e">
        <f t="shared" ca="1" si="8"/>
        <v>#N/A</v>
      </c>
      <c r="P190" s="36" t="e">
        <f ca="1">D190&amp;E190&amp;K190&amp;N190</f>
        <v>#N/A</v>
      </c>
    </row>
    <row r="191" spans="5:16" x14ac:dyDescent="0.25">
      <c r="E191" s="37"/>
      <c r="G191" s="37"/>
      <c r="H191" s="38"/>
      <c r="I191" s="37"/>
      <c r="J191" s="39">
        <f>VALUE(I191)</f>
        <v>0</v>
      </c>
      <c r="K191" s="39" t="str">
        <f t="shared" si="6"/>
        <v>New</v>
      </c>
      <c r="L191" s="40" t="e">
        <f>DATE("20"&amp;MID(B191,8,2),VLOOKUP(MID(B191,4,3),Months!A:B,2,FALSE),LEFT(I191,2))</f>
        <v>#N/A</v>
      </c>
      <c r="M191" s="40" t="e">
        <f t="shared" si="7"/>
        <v>#N/A</v>
      </c>
      <c r="N191" s="41" t="e">
        <f t="shared" ca="1" si="8"/>
        <v>#N/A</v>
      </c>
      <c r="P191" s="36" t="e">
        <f ca="1">D191&amp;E191&amp;K191&amp;N191</f>
        <v>#N/A</v>
      </c>
    </row>
    <row r="192" spans="5:16" x14ac:dyDescent="0.25">
      <c r="E192" s="37"/>
      <c r="G192" s="37"/>
      <c r="H192" s="38"/>
      <c r="I192" s="37"/>
      <c r="J192" s="39">
        <f>VALUE(I192)</f>
        <v>0</v>
      </c>
      <c r="K192" s="39" t="str">
        <f t="shared" si="6"/>
        <v>New</v>
      </c>
      <c r="L192" s="40" t="e">
        <f>DATE("20"&amp;MID(B192,8,2),VLOOKUP(MID(B192,4,3),Months!A:B,2,FALSE),LEFT(I192,2))</f>
        <v>#N/A</v>
      </c>
      <c r="M192" s="40" t="e">
        <f t="shared" si="7"/>
        <v>#N/A</v>
      </c>
      <c r="N192" s="41" t="e">
        <f t="shared" ca="1" si="8"/>
        <v>#N/A</v>
      </c>
      <c r="P192" s="36" t="e">
        <f ca="1">D192&amp;E192&amp;K192&amp;N192</f>
        <v>#N/A</v>
      </c>
    </row>
    <row r="193" spans="5:16" x14ac:dyDescent="0.25">
      <c r="E193" s="37"/>
      <c r="G193" s="37"/>
      <c r="H193" s="38"/>
      <c r="I193" s="37"/>
      <c r="J193" s="39">
        <f>VALUE(I193)</f>
        <v>0</v>
      </c>
      <c r="K193" s="39" t="str">
        <f t="shared" si="6"/>
        <v>New</v>
      </c>
      <c r="L193" s="40" t="e">
        <f>DATE("20"&amp;MID(B193,8,2),VLOOKUP(MID(B193,4,3),Months!A:B,2,FALSE),LEFT(I193,2))</f>
        <v>#N/A</v>
      </c>
      <c r="M193" s="40" t="e">
        <f t="shared" si="7"/>
        <v>#N/A</v>
      </c>
      <c r="N193" s="41" t="e">
        <f t="shared" ca="1" si="8"/>
        <v>#N/A</v>
      </c>
      <c r="P193" s="36" t="e">
        <f ca="1">D193&amp;E193&amp;K193&amp;N193</f>
        <v>#N/A</v>
      </c>
    </row>
    <row r="194" spans="5:16" x14ac:dyDescent="0.25">
      <c r="E194" s="37"/>
      <c r="G194" s="37"/>
      <c r="H194" s="38"/>
      <c r="I194" s="37"/>
      <c r="J194" s="39">
        <f>VALUE(I194)</f>
        <v>0</v>
      </c>
      <c r="K194" s="39" t="str">
        <f t="shared" ref="K194:K257" si="9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0">L194+45</f>
        <v>#N/A</v>
      </c>
      <c r="N194" s="41" t="e">
        <f t="shared" ref="N194:N257" ca="1" si="11">IF(NOW()&gt;M194,"Overdue",IF(M194-NOW()&lt;$O$1,"Approaching","Future"))</f>
        <v>#N/A</v>
      </c>
      <c r="P194" s="36" t="e">
        <f ca="1">D194&amp;E194&amp;K194&amp;N194</f>
        <v>#N/A</v>
      </c>
    </row>
    <row r="195" spans="5:16" x14ac:dyDescent="0.25">
      <c r="E195" s="37"/>
      <c r="G195" s="37"/>
      <c r="H195" s="38"/>
      <c r="I195" s="37"/>
      <c r="J195" s="39">
        <f>VALUE(I195)</f>
        <v>0</v>
      </c>
      <c r="K195" s="39" t="str">
        <f t="shared" si="9"/>
        <v>New</v>
      </c>
      <c r="L195" s="40" t="e">
        <f>DATE("20"&amp;MID(B195,8,2),VLOOKUP(MID(B195,4,3),Months!A:B,2,FALSE),LEFT(I195,2))</f>
        <v>#N/A</v>
      </c>
      <c r="M195" s="40" t="e">
        <f t="shared" si="10"/>
        <v>#N/A</v>
      </c>
      <c r="N195" s="41" t="e">
        <f t="shared" ca="1" si="11"/>
        <v>#N/A</v>
      </c>
      <c r="P195" s="36" t="e">
        <f ca="1">D195&amp;E195&amp;K195&amp;N195</f>
        <v>#N/A</v>
      </c>
    </row>
    <row r="196" spans="5:16" x14ac:dyDescent="0.25">
      <c r="E196" s="37"/>
      <c r="G196" s="37"/>
      <c r="H196" s="38"/>
      <c r="I196" s="37"/>
      <c r="J196" s="39">
        <f>VALUE(I196)</f>
        <v>0</v>
      </c>
      <c r="K196" s="39" t="str">
        <f t="shared" si="9"/>
        <v>New</v>
      </c>
      <c r="L196" s="40" t="e">
        <f>DATE("20"&amp;MID(B196,8,2),VLOOKUP(MID(B196,4,3),Months!A:B,2,FALSE),LEFT(I196,2))</f>
        <v>#N/A</v>
      </c>
      <c r="M196" s="40" t="e">
        <f t="shared" si="10"/>
        <v>#N/A</v>
      </c>
      <c r="N196" s="41" t="e">
        <f t="shared" ca="1" si="11"/>
        <v>#N/A</v>
      </c>
      <c r="P196" s="36" t="e">
        <f ca="1">D196&amp;E196&amp;K196&amp;N196</f>
        <v>#N/A</v>
      </c>
    </row>
    <row r="197" spans="5:16" x14ac:dyDescent="0.25">
      <c r="E197" s="37"/>
      <c r="G197" s="37"/>
      <c r="H197" s="38"/>
      <c r="I197" s="37"/>
      <c r="J197" s="39">
        <f>VALUE(I197)</f>
        <v>0</v>
      </c>
      <c r="K197" s="39" t="str">
        <f t="shared" si="9"/>
        <v>New</v>
      </c>
      <c r="L197" s="40" t="e">
        <f>DATE("20"&amp;MID(B197,8,2),VLOOKUP(MID(B197,4,3),Months!A:B,2,FALSE),LEFT(I197,2))</f>
        <v>#N/A</v>
      </c>
      <c r="M197" s="40" t="e">
        <f t="shared" si="10"/>
        <v>#N/A</v>
      </c>
      <c r="N197" s="41" t="e">
        <f t="shared" ca="1" si="11"/>
        <v>#N/A</v>
      </c>
      <c r="P197" s="36" t="e">
        <f ca="1">D197&amp;E197&amp;K197&amp;N197</f>
        <v>#N/A</v>
      </c>
    </row>
    <row r="198" spans="5:16" x14ac:dyDescent="0.25">
      <c r="E198" s="37"/>
      <c r="G198" s="37"/>
      <c r="H198" s="38"/>
      <c r="I198" s="37"/>
      <c r="J198" s="39">
        <f>VALUE(I198)</f>
        <v>0</v>
      </c>
      <c r="K198" s="39" t="str">
        <f t="shared" si="9"/>
        <v>New</v>
      </c>
      <c r="L198" s="40" t="e">
        <f>DATE("20"&amp;MID(B198,8,2),VLOOKUP(MID(B198,4,3),Months!A:B,2,FALSE),LEFT(I198,2))</f>
        <v>#N/A</v>
      </c>
      <c r="M198" s="40" t="e">
        <f t="shared" si="10"/>
        <v>#N/A</v>
      </c>
      <c r="N198" s="41" t="e">
        <f t="shared" ca="1" si="11"/>
        <v>#N/A</v>
      </c>
      <c r="P198" s="36" t="e">
        <f ca="1">D198&amp;E198&amp;K198&amp;N198</f>
        <v>#N/A</v>
      </c>
    </row>
    <row r="199" spans="5:16" x14ac:dyDescent="0.25">
      <c r="E199" s="37"/>
      <c r="G199" s="37"/>
      <c r="H199" s="38"/>
      <c r="I199" s="37"/>
      <c r="J199" s="39">
        <f>VALUE(I199)</f>
        <v>0</v>
      </c>
      <c r="K199" s="39" t="str">
        <f t="shared" si="9"/>
        <v>New</v>
      </c>
      <c r="L199" s="40" t="e">
        <f>DATE("20"&amp;MID(B199,8,2),VLOOKUP(MID(B199,4,3),Months!A:B,2,FALSE),LEFT(I199,2))</f>
        <v>#N/A</v>
      </c>
      <c r="M199" s="40" t="e">
        <f t="shared" si="10"/>
        <v>#N/A</v>
      </c>
      <c r="N199" s="41" t="e">
        <f t="shared" ca="1" si="11"/>
        <v>#N/A</v>
      </c>
      <c r="P199" s="36" t="e">
        <f ca="1">D199&amp;E199&amp;K199&amp;N199</f>
        <v>#N/A</v>
      </c>
    </row>
    <row r="200" spans="5:16" x14ac:dyDescent="0.25">
      <c r="E200" s="37"/>
      <c r="G200" s="37"/>
      <c r="H200" s="38"/>
      <c r="I200" s="37"/>
      <c r="J200" s="39">
        <f>VALUE(I200)</f>
        <v>0</v>
      </c>
      <c r="K200" s="39" t="str">
        <f t="shared" si="9"/>
        <v>New</v>
      </c>
      <c r="L200" s="40" t="e">
        <f>DATE("20"&amp;MID(B200,8,2),VLOOKUP(MID(B200,4,3),Months!A:B,2,FALSE),LEFT(I200,2))</f>
        <v>#N/A</v>
      </c>
      <c r="M200" s="40" t="e">
        <f t="shared" si="10"/>
        <v>#N/A</v>
      </c>
      <c r="N200" s="41" t="e">
        <f t="shared" ca="1" si="11"/>
        <v>#N/A</v>
      </c>
      <c r="P200" s="36" t="e">
        <f ca="1">D200&amp;E200&amp;K200&amp;N200</f>
        <v>#N/A</v>
      </c>
    </row>
    <row r="201" spans="5:16" x14ac:dyDescent="0.25">
      <c r="E201" s="37"/>
      <c r="G201" s="37"/>
      <c r="H201" s="38"/>
      <c r="I201" s="37"/>
      <c r="J201" s="39">
        <f>VALUE(I201)</f>
        <v>0</v>
      </c>
      <c r="K201" s="39" t="str">
        <f t="shared" si="9"/>
        <v>New</v>
      </c>
      <c r="L201" s="40" t="e">
        <f>DATE("20"&amp;MID(B201,8,2),VLOOKUP(MID(B201,4,3),Months!A:B,2,FALSE),LEFT(I201,2))</f>
        <v>#N/A</v>
      </c>
      <c r="M201" s="40" t="e">
        <f t="shared" si="10"/>
        <v>#N/A</v>
      </c>
      <c r="N201" s="41" t="e">
        <f t="shared" ca="1" si="11"/>
        <v>#N/A</v>
      </c>
      <c r="P201" s="36" t="e">
        <f ca="1">D201&amp;E201&amp;K201&amp;N201</f>
        <v>#N/A</v>
      </c>
    </row>
    <row r="202" spans="5:16" x14ac:dyDescent="0.25">
      <c r="E202" s="37"/>
      <c r="G202" s="37"/>
      <c r="H202" s="38"/>
      <c r="I202" s="37"/>
      <c r="J202" s="39">
        <f>VALUE(I202)</f>
        <v>0</v>
      </c>
      <c r="K202" s="39" t="str">
        <f t="shared" si="9"/>
        <v>New</v>
      </c>
      <c r="L202" s="40" t="e">
        <f>DATE("20"&amp;MID(B202,8,2),VLOOKUP(MID(B202,4,3),Months!A:B,2,FALSE),LEFT(I202,2))</f>
        <v>#N/A</v>
      </c>
      <c r="M202" s="40" t="e">
        <f t="shared" si="10"/>
        <v>#N/A</v>
      </c>
      <c r="N202" s="41" t="e">
        <f t="shared" ca="1" si="11"/>
        <v>#N/A</v>
      </c>
      <c r="P202" s="36" t="e">
        <f ca="1">D202&amp;E202&amp;K202&amp;N202</f>
        <v>#N/A</v>
      </c>
    </row>
    <row r="203" spans="5:16" x14ac:dyDescent="0.25">
      <c r="E203" s="37"/>
      <c r="G203" s="37"/>
      <c r="H203" s="38"/>
      <c r="I203" s="37"/>
      <c r="J203" s="39">
        <f>VALUE(I203)</f>
        <v>0</v>
      </c>
      <c r="K203" s="39" t="str">
        <f t="shared" si="9"/>
        <v>New</v>
      </c>
      <c r="L203" s="40" t="e">
        <f>DATE("20"&amp;MID(B203,8,2),VLOOKUP(MID(B203,4,3),Months!A:B,2,FALSE),LEFT(I203,2))</f>
        <v>#N/A</v>
      </c>
      <c r="M203" s="40" t="e">
        <f t="shared" si="10"/>
        <v>#N/A</v>
      </c>
      <c r="N203" s="41" t="e">
        <f t="shared" ca="1" si="11"/>
        <v>#N/A</v>
      </c>
      <c r="P203" s="36" t="e">
        <f ca="1">D203&amp;E203&amp;K203&amp;N203</f>
        <v>#N/A</v>
      </c>
    </row>
    <row r="204" spans="5:16" x14ac:dyDescent="0.25">
      <c r="E204" s="37"/>
      <c r="G204" s="37"/>
      <c r="H204" s="38"/>
      <c r="I204" s="37"/>
      <c r="J204" s="39">
        <f>VALUE(I204)</f>
        <v>0</v>
      </c>
      <c r="K204" s="39" t="str">
        <f t="shared" si="9"/>
        <v>New</v>
      </c>
      <c r="L204" s="40" t="e">
        <f>DATE("20"&amp;MID(B204,8,2),VLOOKUP(MID(B204,4,3),Months!A:B,2,FALSE),LEFT(I204,2))</f>
        <v>#N/A</v>
      </c>
      <c r="M204" s="40" t="e">
        <f t="shared" si="10"/>
        <v>#N/A</v>
      </c>
      <c r="N204" s="41" t="e">
        <f t="shared" ca="1" si="11"/>
        <v>#N/A</v>
      </c>
      <c r="P204" s="36" t="e">
        <f ca="1">D204&amp;E204&amp;K204&amp;N204</f>
        <v>#N/A</v>
      </c>
    </row>
    <row r="205" spans="5:16" x14ac:dyDescent="0.25">
      <c r="E205" s="37"/>
      <c r="G205" s="37"/>
      <c r="H205" s="38"/>
      <c r="I205" s="37"/>
      <c r="J205" s="39">
        <f>VALUE(I205)</f>
        <v>0</v>
      </c>
      <c r="K205" s="39" t="str">
        <f t="shared" si="9"/>
        <v>New</v>
      </c>
      <c r="L205" s="40" t="e">
        <f>DATE("20"&amp;MID(B205,8,2),VLOOKUP(MID(B205,4,3),Months!A:B,2,FALSE),LEFT(I205,2))</f>
        <v>#N/A</v>
      </c>
      <c r="M205" s="40" t="e">
        <f t="shared" si="10"/>
        <v>#N/A</v>
      </c>
      <c r="N205" s="41" t="e">
        <f t="shared" ca="1" si="11"/>
        <v>#N/A</v>
      </c>
      <c r="P205" s="36" t="e">
        <f ca="1">D205&amp;E205&amp;K205&amp;N205</f>
        <v>#N/A</v>
      </c>
    </row>
    <row r="206" spans="5:16" x14ac:dyDescent="0.25">
      <c r="E206" s="37"/>
      <c r="G206" s="37"/>
      <c r="H206" s="38"/>
      <c r="I206" s="37"/>
      <c r="J206" s="39">
        <f>VALUE(I206)</f>
        <v>0</v>
      </c>
      <c r="K206" s="39" t="str">
        <f t="shared" si="9"/>
        <v>New</v>
      </c>
      <c r="L206" s="40" t="e">
        <f>DATE("20"&amp;MID(B206,8,2),VLOOKUP(MID(B206,4,3),Months!A:B,2,FALSE),LEFT(I206,2))</f>
        <v>#N/A</v>
      </c>
      <c r="M206" s="40" t="e">
        <f t="shared" si="10"/>
        <v>#N/A</v>
      </c>
      <c r="N206" s="41" t="e">
        <f t="shared" ca="1" si="11"/>
        <v>#N/A</v>
      </c>
      <c r="P206" s="36" t="e">
        <f ca="1">D206&amp;E206&amp;K206&amp;N206</f>
        <v>#N/A</v>
      </c>
    </row>
    <row r="207" spans="5:16" x14ac:dyDescent="0.25">
      <c r="E207" s="37"/>
      <c r="G207" s="37"/>
      <c r="H207" s="38"/>
      <c r="I207" s="37"/>
      <c r="J207" s="39">
        <f>VALUE(I207)</f>
        <v>0</v>
      </c>
      <c r="K207" s="39" t="str">
        <f t="shared" si="9"/>
        <v>New</v>
      </c>
      <c r="L207" s="40" t="e">
        <f>DATE("20"&amp;MID(B207,8,2),VLOOKUP(MID(B207,4,3),Months!A:B,2,FALSE),LEFT(I207,2))</f>
        <v>#N/A</v>
      </c>
      <c r="M207" s="40" t="e">
        <f t="shared" si="10"/>
        <v>#N/A</v>
      </c>
      <c r="N207" s="41" t="e">
        <f t="shared" ca="1" si="11"/>
        <v>#N/A</v>
      </c>
      <c r="P207" s="36" t="e">
        <f ca="1">D207&amp;E207&amp;K207&amp;N207</f>
        <v>#N/A</v>
      </c>
    </row>
    <row r="208" spans="5:16" x14ac:dyDescent="0.25">
      <c r="E208" s="37"/>
      <c r="G208" s="37"/>
      <c r="H208" s="38"/>
      <c r="I208" s="37"/>
      <c r="J208" s="39">
        <f>VALUE(I208)</f>
        <v>0</v>
      </c>
      <c r="K208" s="39" t="str">
        <f t="shared" si="9"/>
        <v>New</v>
      </c>
      <c r="L208" s="40" t="e">
        <f>DATE("20"&amp;MID(B208,8,2),VLOOKUP(MID(B208,4,3),Months!A:B,2,FALSE),LEFT(I208,2))</f>
        <v>#N/A</v>
      </c>
      <c r="M208" s="40" t="e">
        <f t="shared" si="10"/>
        <v>#N/A</v>
      </c>
      <c r="N208" s="41" t="e">
        <f t="shared" ca="1" si="11"/>
        <v>#N/A</v>
      </c>
      <c r="P208" s="36" t="e">
        <f ca="1">D208&amp;E208&amp;K208&amp;N208</f>
        <v>#N/A</v>
      </c>
    </row>
    <row r="209" spans="5:16" x14ac:dyDescent="0.25">
      <c r="E209" s="37"/>
      <c r="G209" s="37"/>
      <c r="H209" s="38"/>
      <c r="I209" s="37"/>
      <c r="J209" s="39">
        <f>VALUE(I209)</f>
        <v>0</v>
      </c>
      <c r="K209" s="39" t="str">
        <f t="shared" si="9"/>
        <v>New</v>
      </c>
      <c r="L209" s="40" t="e">
        <f>DATE("20"&amp;MID(B209,8,2),VLOOKUP(MID(B209,4,3),Months!A:B,2,FALSE),LEFT(I209,2))</f>
        <v>#N/A</v>
      </c>
      <c r="M209" s="40" t="e">
        <f t="shared" si="10"/>
        <v>#N/A</v>
      </c>
      <c r="N209" s="41" t="e">
        <f t="shared" ca="1" si="11"/>
        <v>#N/A</v>
      </c>
      <c r="P209" s="36" t="e">
        <f ca="1">D209&amp;E209&amp;K209&amp;N209</f>
        <v>#N/A</v>
      </c>
    </row>
    <row r="210" spans="5:16" x14ac:dyDescent="0.25">
      <c r="E210" s="37"/>
      <c r="G210" s="37"/>
      <c r="H210" s="38"/>
      <c r="I210" s="37"/>
      <c r="J210" s="39">
        <f>VALUE(I210)</f>
        <v>0</v>
      </c>
      <c r="K210" s="39" t="str">
        <f t="shared" si="9"/>
        <v>New</v>
      </c>
      <c r="L210" s="40" t="e">
        <f>DATE("20"&amp;MID(B210,8,2),VLOOKUP(MID(B210,4,3),Months!A:B,2,FALSE),LEFT(I210,2))</f>
        <v>#N/A</v>
      </c>
      <c r="M210" s="40" t="e">
        <f t="shared" si="10"/>
        <v>#N/A</v>
      </c>
      <c r="N210" s="41" t="e">
        <f t="shared" ca="1" si="11"/>
        <v>#N/A</v>
      </c>
      <c r="P210" s="36" t="e">
        <f ca="1">D210&amp;E210&amp;K210&amp;N210</f>
        <v>#N/A</v>
      </c>
    </row>
    <row r="211" spans="5:16" x14ac:dyDescent="0.25">
      <c r="E211" s="37"/>
      <c r="G211" s="37"/>
      <c r="H211" s="38"/>
      <c r="I211" s="37"/>
      <c r="J211" s="39">
        <f>VALUE(I211)</f>
        <v>0</v>
      </c>
      <c r="K211" s="39" t="str">
        <f t="shared" si="9"/>
        <v>New</v>
      </c>
      <c r="L211" s="40" t="e">
        <f>DATE("20"&amp;MID(B211,8,2),VLOOKUP(MID(B211,4,3),Months!A:B,2,FALSE),LEFT(I211,2))</f>
        <v>#N/A</v>
      </c>
      <c r="M211" s="40" t="e">
        <f t="shared" si="10"/>
        <v>#N/A</v>
      </c>
      <c r="N211" s="41" t="e">
        <f t="shared" ca="1" si="11"/>
        <v>#N/A</v>
      </c>
      <c r="P211" s="36" t="e">
        <f ca="1">D211&amp;E211&amp;K211&amp;N211</f>
        <v>#N/A</v>
      </c>
    </row>
    <row r="212" spans="5:16" x14ac:dyDescent="0.25">
      <c r="E212" s="37"/>
      <c r="G212" s="37"/>
      <c r="H212" s="38"/>
      <c r="I212" s="37"/>
      <c r="J212" s="39">
        <f>VALUE(I212)</f>
        <v>0</v>
      </c>
      <c r="K212" s="39" t="str">
        <f t="shared" si="9"/>
        <v>New</v>
      </c>
      <c r="L212" s="40" t="e">
        <f>DATE("20"&amp;MID(B212,8,2),VLOOKUP(MID(B212,4,3),Months!A:B,2,FALSE),LEFT(I212,2))</f>
        <v>#N/A</v>
      </c>
      <c r="M212" s="40" t="e">
        <f t="shared" si="10"/>
        <v>#N/A</v>
      </c>
      <c r="N212" s="41" t="e">
        <f t="shared" ca="1" si="11"/>
        <v>#N/A</v>
      </c>
      <c r="P212" s="36" t="e">
        <f ca="1">D212&amp;E212&amp;K212&amp;N212</f>
        <v>#N/A</v>
      </c>
    </row>
    <row r="213" spans="5:16" x14ac:dyDescent="0.25">
      <c r="E213" s="37"/>
      <c r="G213" s="37"/>
      <c r="H213" s="38"/>
      <c r="I213" s="37"/>
      <c r="J213" s="39">
        <f t="shared" ref="J194:J257" si="12">VALUE(I213)</f>
        <v>0</v>
      </c>
      <c r="K213" s="39" t="str">
        <f t="shared" si="9"/>
        <v>New</v>
      </c>
      <c r="L213" s="40" t="e">
        <f>DATE("20"&amp;MID(B213,8,2),VLOOKUP(MID(B213,4,3),Months!A:B,2,FALSE),LEFT(I213,2))</f>
        <v>#N/A</v>
      </c>
      <c r="M213" s="40" t="e">
        <f t="shared" si="10"/>
        <v>#N/A</v>
      </c>
      <c r="N213" s="41" t="e">
        <f t="shared" ca="1" si="11"/>
        <v>#N/A</v>
      </c>
      <c r="P213" s="36" t="e">
        <f t="shared" ref="P193:P256" ca="1" si="13">D213&amp;E213&amp;K213&amp;N213</f>
        <v>#N/A</v>
      </c>
    </row>
    <row r="214" spans="5:16" x14ac:dyDescent="0.25">
      <c r="E214" s="37"/>
      <c r="G214" s="37"/>
      <c r="H214" s="38"/>
      <c r="I214" s="37"/>
      <c r="J214" s="39">
        <f t="shared" si="12"/>
        <v>0</v>
      </c>
      <c r="K214" s="39" t="str">
        <f t="shared" si="9"/>
        <v>New</v>
      </c>
      <c r="L214" s="40" t="e">
        <f>DATE("20"&amp;MID(B214,8,2),VLOOKUP(MID(B214,4,3),Months!A:B,2,FALSE),LEFT(I214,2))</f>
        <v>#N/A</v>
      </c>
      <c r="M214" s="40" t="e">
        <f t="shared" si="10"/>
        <v>#N/A</v>
      </c>
      <c r="N214" s="41" t="e">
        <f t="shared" ca="1" si="11"/>
        <v>#N/A</v>
      </c>
      <c r="P214" s="36" t="e">
        <f t="shared" ca="1" si="13"/>
        <v>#N/A</v>
      </c>
    </row>
    <row r="215" spans="5:16" x14ac:dyDescent="0.25">
      <c r="E215" s="37"/>
      <c r="G215" s="37"/>
      <c r="H215" s="38"/>
      <c r="I215" s="37"/>
      <c r="J215" s="39">
        <f t="shared" si="12"/>
        <v>0</v>
      </c>
      <c r="K215" s="39" t="str">
        <f t="shared" si="9"/>
        <v>New</v>
      </c>
      <c r="L215" s="40" t="e">
        <f>DATE("20"&amp;MID(B215,8,2),VLOOKUP(MID(B215,4,3),Months!A:B,2,FALSE),LEFT(I215,2))</f>
        <v>#N/A</v>
      </c>
      <c r="M215" s="40" t="e">
        <f t="shared" si="10"/>
        <v>#N/A</v>
      </c>
      <c r="N215" s="41" t="e">
        <f t="shared" ca="1" si="11"/>
        <v>#N/A</v>
      </c>
      <c r="P215" s="36" t="e">
        <f t="shared" ca="1" si="13"/>
        <v>#N/A</v>
      </c>
    </row>
    <row r="216" spans="5:16" x14ac:dyDescent="0.25">
      <c r="E216" s="37"/>
      <c r="G216" s="37"/>
      <c r="H216" s="38"/>
      <c r="I216" s="37"/>
      <c r="J216" s="39">
        <f t="shared" si="12"/>
        <v>0</v>
      </c>
      <c r="K216" s="39" t="str">
        <f t="shared" si="9"/>
        <v>New</v>
      </c>
      <c r="L216" s="40" t="e">
        <f>DATE("20"&amp;MID(B216,8,2),VLOOKUP(MID(B216,4,3),Months!A:B,2,FALSE),LEFT(I216,2))</f>
        <v>#N/A</v>
      </c>
      <c r="M216" s="40" t="e">
        <f t="shared" si="10"/>
        <v>#N/A</v>
      </c>
      <c r="N216" s="41" t="e">
        <f t="shared" ca="1" si="11"/>
        <v>#N/A</v>
      </c>
      <c r="P216" s="36" t="e">
        <f t="shared" ca="1" si="13"/>
        <v>#N/A</v>
      </c>
    </row>
    <row r="217" spans="5:16" x14ac:dyDescent="0.25">
      <c r="E217" s="37"/>
      <c r="G217" s="37"/>
      <c r="H217" s="38"/>
      <c r="I217" s="37"/>
      <c r="J217" s="39">
        <f t="shared" si="12"/>
        <v>0</v>
      </c>
      <c r="K217" s="39" t="str">
        <f t="shared" si="9"/>
        <v>New</v>
      </c>
      <c r="L217" s="40" t="e">
        <f>DATE("20"&amp;MID(B217,8,2),VLOOKUP(MID(B217,4,3),Months!A:B,2,FALSE),LEFT(I217,2))</f>
        <v>#N/A</v>
      </c>
      <c r="M217" s="40" t="e">
        <f t="shared" si="10"/>
        <v>#N/A</v>
      </c>
      <c r="N217" s="41" t="e">
        <f t="shared" ca="1" si="11"/>
        <v>#N/A</v>
      </c>
      <c r="P217" s="36" t="e">
        <f t="shared" ca="1" si="13"/>
        <v>#N/A</v>
      </c>
    </row>
    <row r="218" spans="5:16" x14ac:dyDescent="0.25">
      <c r="E218" s="37"/>
      <c r="G218" s="37"/>
      <c r="H218" s="38"/>
      <c r="I218" s="37"/>
      <c r="J218" s="39">
        <f t="shared" si="12"/>
        <v>0</v>
      </c>
      <c r="K218" s="39" t="str">
        <f t="shared" si="9"/>
        <v>New</v>
      </c>
      <c r="L218" s="40" t="e">
        <f>DATE("20"&amp;MID(B218,8,2),VLOOKUP(MID(B218,4,3),Months!A:B,2,FALSE),LEFT(I218,2))</f>
        <v>#N/A</v>
      </c>
      <c r="M218" s="40" t="e">
        <f t="shared" si="10"/>
        <v>#N/A</v>
      </c>
      <c r="N218" s="41" t="e">
        <f t="shared" ca="1" si="11"/>
        <v>#N/A</v>
      </c>
      <c r="P218" s="36" t="e">
        <f t="shared" ca="1" si="13"/>
        <v>#N/A</v>
      </c>
    </row>
    <row r="219" spans="5:16" x14ac:dyDescent="0.25">
      <c r="E219" s="37"/>
      <c r="G219" s="37"/>
      <c r="H219" s="38"/>
      <c r="I219" s="37"/>
      <c r="J219" s="39">
        <f t="shared" si="12"/>
        <v>0</v>
      </c>
      <c r="K219" s="39" t="str">
        <f t="shared" si="9"/>
        <v>New</v>
      </c>
      <c r="L219" s="40" t="e">
        <f>DATE("20"&amp;MID(B219,8,2),VLOOKUP(MID(B219,4,3),Months!A:B,2,FALSE),LEFT(I219,2))</f>
        <v>#N/A</v>
      </c>
      <c r="M219" s="40" t="e">
        <f t="shared" si="10"/>
        <v>#N/A</v>
      </c>
      <c r="N219" s="41" t="e">
        <f t="shared" ca="1" si="11"/>
        <v>#N/A</v>
      </c>
      <c r="P219" s="36" t="e">
        <f t="shared" ca="1" si="13"/>
        <v>#N/A</v>
      </c>
    </row>
    <row r="220" spans="5:16" x14ac:dyDescent="0.25">
      <c r="E220" s="37"/>
      <c r="G220" s="37"/>
      <c r="H220" s="38"/>
      <c r="I220" s="37"/>
      <c r="J220" s="39">
        <f t="shared" si="12"/>
        <v>0</v>
      </c>
      <c r="K220" s="39" t="str">
        <f t="shared" si="9"/>
        <v>New</v>
      </c>
      <c r="L220" s="40" t="e">
        <f>DATE("20"&amp;MID(B220,8,2),VLOOKUP(MID(B220,4,3),Months!A:B,2,FALSE),LEFT(I220,2))</f>
        <v>#N/A</v>
      </c>
      <c r="M220" s="40" t="e">
        <f t="shared" si="10"/>
        <v>#N/A</v>
      </c>
      <c r="N220" s="41" t="e">
        <f t="shared" ca="1" si="11"/>
        <v>#N/A</v>
      </c>
      <c r="P220" s="36" t="e">
        <f t="shared" ca="1" si="13"/>
        <v>#N/A</v>
      </c>
    </row>
    <row r="221" spans="5:16" x14ac:dyDescent="0.25">
      <c r="E221" s="37"/>
      <c r="G221" s="37"/>
      <c r="H221" s="38"/>
      <c r="I221" s="37"/>
      <c r="J221" s="39">
        <f t="shared" si="12"/>
        <v>0</v>
      </c>
      <c r="K221" s="39" t="str">
        <f t="shared" si="9"/>
        <v>New</v>
      </c>
      <c r="L221" s="40" t="e">
        <f>DATE("20"&amp;MID(B221,8,2),VLOOKUP(MID(B221,4,3),Months!A:B,2,FALSE),LEFT(I221,2))</f>
        <v>#N/A</v>
      </c>
      <c r="M221" s="40" t="e">
        <f t="shared" si="10"/>
        <v>#N/A</v>
      </c>
      <c r="N221" s="41" t="e">
        <f t="shared" ca="1" si="11"/>
        <v>#N/A</v>
      </c>
      <c r="P221" s="36" t="e">
        <f t="shared" ca="1" si="13"/>
        <v>#N/A</v>
      </c>
    </row>
    <row r="222" spans="5:16" x14ac:dyDescent="0.25">
      <c r="E222" s="37"/>
      <c r="G222" s="37"/>
      <c r="H222" s="38"/>
      <c r="I222" s="37"/>
      <c r="J222" s="39">
        <f t="shared" si="12"/>
        <v>0</v>
      </c>
      <c r="K222" s="39" t="str">
        <f t="shared" si="9"/>
        <v>New</v>
      </c>
      <c r="L222" s="40" t="e">
        <f>DATE("20"&amp;MID(B222,8,2),VLOOKUP(MID(B222,4,3),Months!A:B,2,FALSE),LEFT(I222,2))</f>
        <v>#N/A</v>
      </c>
      <c r="M222" s="40" t="e">
        <f t="shared" si="10"/>
        <v>#N/A</v>
      </c>
      <c r="N222" s="41" t="e">
        <f t="shared" ca="1" si="11"/>
        <v>#N/A</v>
      </c>
      <c r="P222" s="36" t="e">
        <f t="shared" ca="1" si="13"/>
        <v>#N/A</v>
      </c>
    </row>
    <row r="223" spans="5:16" x14ac:dyDescent="0.25">
      <c r="E223" s="37"/>
      <c r="G223" s="37"/>
      <c r="H223" s="38"/>
      <c r="I223" s="37"/>
      <c r="J223" s="39">
        <f t="shared" si="12"/>
        <v>0</v>
      </c>
      <c r="K223" s="39" t="str">
        <f t="shared" si="9"/>
        <v>New</v>
      </c>
      <c r="L223" s="40" t="e">
        <f>DATE("20"&amp;MID(B223,8,2),VLOOKUP(MID(B223,4,3),Months!A:B,2,FALSE),LEFT(I223,2))</f>
        <v>#N/A</v>
      </c>
      <c r="M223" s="40" t="e">
        <f t="shared" si="10"/>
        <v>#N/A</v>
      </c>
      <c r="N223" s="41" t="e">
        <f t="shared" ca="1" si="11"/>
        <v>#N/A</v>
      </c>
      <c r="P223" s="36" t="e">
        <f t="shared" ca="1" si="13"/>
        <v>#N/A</v>
      </c>
    </row>
    <row r="224" spans="5:16" x14ac:dyDescent="0.25">
      <c r="E224" s="37"/>
      <c r="G224" s="37"/>
      <c r="H224" s="38"/>
      <c r="I224" s="37"/>
      <c r="J224" s="39">
        <f t="shared" si="12"/>
        <v>0</v>
      </c>
      <c r="K224" s="39" t="str">
        <f t="shared" si="9"/>
        <v>New</v>
      </c>
      <c r="L224" s="40" t="e">
        <f>DATE("20"&amp;MID(B224,8,2),VLOOKUP(MID(B224,4,3),Months!A:B,2,FALSE),LEFT(I224,2))</f>
        <v>#N/A</v>
      </c>
      <c r="M224" s="40" t="e">
        <f t="shared" si="10"/>
        <v>#N/A</v>
      </c>
      <c r="N224" s="41" t="e">
        <f t="shared" ca="1" si="11"/>
        <v>#N/A</v>
      </c>
      <c r="P224" s="36" t="e">
        <f t="shared" ca="1" si="13"/>
        <v>#N/A</v>
      </c>
    </row>
    <row r="225" spans="5:16" x14ac:dyDescent="0.25">
      <c r="E225" s="37"/>
      <c r="G225" s="37"/>
      <c r="H225" s="38"/>
      <c r="I225" s="37"/>
      <c r="J225" s="39">
        <f t="shared" si="12"/>
        <v>0</v>
      </c>
      <c r="K225" s="39" t="str">
        <f t="shared" si="9"/>
        <v>New</v>
      </c>
      <c r="L225" s="40" t="e">
        <f>DATE("20"&amp;MID(B225,8,2),VLOOKUP(MID(B225,4,3),Months!A:B,2,FALSE),LEFT(I225,2))</f>
        <v>#N/A</v>
      </c>
      <c r="M225" s="40" t="e">
        <f t="shared" si="10"/>
        <v>#N/A</v>
      </c>
      <c r="N225" s="41" t="e">
        <f t="shared" ca="1" si="11"/>
        <v>#N/A</v>
      </c>
      <c r="P225" s="36" t="e">
        <f t="shared" ca="1" si="13"/>
        <v>#N/A</v>
      </c>
    </row>
    <row r="226" spans="5:16" x14ac:dyDescent="0.25">
      <c r="E226" s="37"/>
      <c r="G226" s="37"/>
      <c r="H226" s="38"/>
      <c r="I226" s="37"/>
      <c r="J226" s="39">
        <f t="shared" si="12"/>
        <v>0</v>
      </c>
      <c r="K226" s="39" t="str">
        <f t="shared" si="9"/>
        <v>New</v>
      </c>
      <c r="L226" s="40" t="e">
        <f>DATE("20"&amp;MID(B226,8,2),VLOOKUP(MID(B226,4,3),Months!A:B,2,FALSE),LEFT(I226,2))</f>
        <v>#N/A</v>
      </c>
      <c r="M226" s="40" t="e">
        <f t="shared" si="10"/>
        <v>#N/A</v>
      </c>
      <c r="N226" s="41" t="e">
        <f t="shared" ca="1" si="11"/>
        <v>#N/A</v>
      </c>
      <c r="P226" s="36" t="e">
        <f t="shared" ca="1" si="13"/>
        <v>#N/A</v>
      </c>
    </row>
    <row r="227" spans="5:16" x14ac:dyDescent="0.25">
      <c r="E227" s="37"/>
      <c r="G227" s="37"/>
      <c r="H227" s="38"/>
      <c r="I227" s="37"/>
      <c r="J227" s="39">
        <f t="shared" si="12"/>
        <v>0</v>
      </c>
      <c r="K227" s="39" t="str">
        <f t="shared" si="9"/>
        <v>New</v>
      </c>
      <c r="L227" s="40" t="e">
        <f>DATE("20"&amp;MID(B227,8,2),VLOOKUP(MID(B227,4,3),Months!A:B,2,FALSE),LEFT(I227,2))</f>
        <v>#N/A</v>
      </c>
      <c r="M227" s="40" t="e">
        <f t="shared" si="10"/>
        <v>#N/A</v>
      </c>
      <c r="N227" s="41" t="e">
        <f t="shared" ca="1" si="11"/>
        <v>#N/A</v>
      </c>
      <c r="P227" s="36" t="e">
        <f t="shared" ca="1" si="13"/>
        <v>#N/A</v>
      </c>
    </row>
    <row r="228" spans="5:16" x14ac:dyDescent="0.25">
      <c r="E228" s="37"/>
      <c r="G228" s="37"/>
      <c r="H228" s="38"/>
      <c r="I228" s="37"/>
      <c r="J228" s="39">
        <f t="shared" si="12"/>
        <v>0</v>
      </c>
      <c r="K228" s="39" t="str">
        <f t="shared" si="9"/>
        <v>New</v>
      </c>
      <c r="L228" s="40" t="e">
        <f>DATE("20"&amp;MID(B228,8,2),VLOOKUP(MID(B228,4,3),Months!A:B,2,FALSE),LEFT(I228,2))</f>
        <v>#N/A</v>
      </c>
      <c r="M228" s="40" t="e">
        <f t="shared" si="10"/>
        <v>#N/A</v>
      </c>
      <c r="N228" s="41" t="e">
        <f t="shared" ca="1" si="11"/>
        <v>#N/A</v>
      </c>
      <c r="P228" s="36" t="e">
        <f t="shared" ca="1" si="13"/>
        <v>#N/A</v>
      </c>
    </row>
    <row r="229" spans="5:16" x14ac:dyDescent="0.25">
      <c r="E229" s="37"/>
      <c r="G229" s="37"/>
      <c r="H229" s="38"/>
      <c r="I229" s="37"/>
      <c r="J229" s="39">
        <f t="shared" si="12"/>
        <v>0</v>
      </c>
      <c r="K229" s="39" t="str">
        <f t="shared" si="9"/>
        <v>New</v>
      </c>
      <c r="L229" s="40" t="e">
        <f>DATE("20"&amp;MID(B229,8,2),VLOOKUP(MID(B229,4,3),Months!A:B,2,FALSE),LEFT(I229,2))</f>
        <v>#N/A</v>
      </c>
      <c r="M229" s="40" t="e">
        <f t="shared" si="10"/>
        <v>#N/A</v>
      </c>
      <c r="N229" s="41" t="e">
        <f t="shared" ca="1" si="11"/>
        <v>#N/A</v>
      </c>
      <c r="P229" s="36" t="e">
        <f t="shared" ca="1" si="13"/>
        <v>#N/A</v>
      </c>
    </row>
    <row r="230" spans="5:16" x14ac:dyDescent="0.25">
      <c r="E230" s="37"/>
      <c r="G230" s="37"/>
      <c r="H230" s="38"/>
      <c r="I230" s="37"/>
      <c r="J230" s="39">
        <f t="shared" si="12"/>
        <v>0</v>
      </c>
      <c r="K230" s="39" t="str">
        <f t="shared" si="9"/>
        <v>New</v>
      </c>
      <c r="L230" s="40" t="e">
        <f>DATE("20"&amp;MID(B230,8,2),VLOOKUP(MID(B230,4,3),Months!A:B,2,FALSE),LEFT(I230,2))</f>
        <v>#N/A</v>
      </c>
      <c r="M230" s="40" t="e">
        <f t="shared" si="10"/>
        <v>#N/A</v>
      </c>
      <c r="N230" s="41" t="e">
        <f t="shared" ca="1" si="11"/>
        <v>#N/A</v>
      </c>
      <c r="P230" s="36" t="e">
        <f t="shared" ca="1" si="13"/>
        <v>#N/A</v>
      </c>
    </row>
    <row r="231" spans="5:16" x14ac:dyDescent="0.25">
      <c r="E231" s="37"/>
      <c r="G231" s="37"/>
      <c r="H231" s="38"/>
      <c r="I231" s="37"/>
      <c r="J231" s="39">
        <f t="shared" si="12"/>
        <v>0</v>
      </c>
      <c r="K231" s="39" t="str">
        <f t="shared" si="9"/>
        <v>New</v>
      </c>
      <c r="L231" s="40" t="e">
        <f>DATE("20"&amp;MID(B231,8,2),VLOOKUP(MID(B231,4,3),Months!A:B,2,FALSE),LEFT(I231,2))</f>
        <v>#N/A</v>
      </c>
      <c r="M231" s="40" t="e">
        <f t="shared" si="10"/>
        <v>#N/A</v>
      </c>
      <c r="N231" s="41" t="e">
        <f t="shared" ca="1" si="11"/>
        <v>#N/A</v>
      </c>
      <c r="P231" s="36" t="e">
        <f t="shared" ca="1" si="13"/>
        <v>#N/A</v>
      </c>
    </row>
    <row r="232" spans="5:16" x14ac:dyDescent="0.25">
      <c r="E232" s="37"/>
      <c r="G232" s="37"/>
      <c r="H232" s="38"/>
      <c r="I232" s="37"/>
      <c r="J232" s="39">
        <f t="shared" si="12"/>
        <v>0</v>
      </c>
      <c r="K232" s="39" t="str">
        <f t="shared" si="9"/>
        <v>New</v>
      </c>
      <c r="L232" s="40" t="e">
        <f>DATE("20"&amp;MID(B232,8,2),VLOOKUP(MID(B232,4,3),Months!A:B,2,FALSE),LEFT(I232,2))</f>
        <v>#N/A</v>
      </c>
      <c r="M232" s="40" t="e">
        <f t="shared" si="10"/>
        <v>#N/A</v>
      </c>
      <c r="N232" s="41" t="e">
        <f t="shared" ca="1" si="11"/>
        <v>#N/A</v>
      </c>
      <c r="P232" s="36" t="e">
        <f t="shared" ca="1" si="13"/>
        <v>#N/A</v>
      </c>
    </row>
    <row r="233" spans="5:16" x14ac:dyDescent="0.25">
      <c r="E233" s="37"/>
      <c r="G233" s="37"/>
      <c r="H233" s="38"/>
      <c r="I233" s="37"/>
      <c r="J233" s="39">
        <f t="shared" si="12"/>
        <v>0</v>
      </c>
      <c r="K233" s="39" t="str">
        <f t="shared" si="9"/>
        <v>New</v>
      </c>
      <c r="L233" s="40" t="e">
        <f>DATE("20"&amp;MID(B233,8,2),VLOOKUP(MID(B233,4,3),Months!A:B,2,FALSE),LEFT(I233,2))</f>
        <v>#N/A</v>
      </c>
      <c r="M233" s="40" t="e">
        <f t="shared" si="10"/>
        <v>#N/A</v>
      </c>
      <c r="N233" s="41" t="e">
        <f t="shared" ca="1" si="11"/>
        <v>#N/A</v>
      </c>
      <c r="P233" s="36" t="e">
        <f t="shared" ca="1" si="13"/>
        <v>#N/A</v>
      </c>
    </row>
    <row r="234" spans="5:16" x14ac:dyDescent="0.25">
      <c r="E234" s="37"/>
      <c r="G234" s="37"/>
      <c r="H234" s="38"/>
      <c r="I234" s="37"/>
      <c r="J234" s="39">
        <f t="shared" si="12"/>
        <v>0</v>
      </c>
      <c r="K234" s="39" t="str">
        <f t="shared" si="9"/>
        <v>New</v>
      </c>
      <c r="L234" s="40" t="e">
        <f>DATE("20"&amp;MID(B234,8,2),VLOOKUP(MID(B234,4,3),Months!A:B,2,FALSE),LEFT(I234,2))</f>
        <v>#N/A</v>
      </c>
      <c r="M234" s="40" t="e">
        <f t="shared" si="10"/>
        <v>#N/A</v>
      </c>
      <c r="N234" s="41" t="e">
        <f t="shared" ca="1" si="11"/>
        <v>#N/A</v>
      </c>
      <c r="P234" s="36" t="e">
        <f t="shared" ca="1" si="13"/>
        <v>#N/A</v>
      </c>
    </row>
    <row r="235" spans="5:16" x14ac:dyDescent="0.25">
      <c r="E235" s="37"/>
      <c r="G235" s="37"/>
      <c r="H235" s="38"/>
      <c r="I235" s="37"/>
      <c r="J235" s="39">
        <f t="shared" si="12"/>
        <v>0</v>
      </c>
      <c r="K235" s="39" t="str">
        <f t="shared" si="9"/>
        <v>New</v>
      </c>
      <c r="L235" s="40" t="e">
        <f>DATE("20"&amp;MID(B235,8,2),VLOOKUP(MID(B235,4,3),Months!A:B,2,FALSE),LEFT(I235,2))</f>
        <v>#N/A</v>
      </c>
      <c r="M235" s="40" t="e">
        <f t="shared" si="10"/>
        <v>#N/A</v>
      </c>
      <c r="N235" s="41" t="e">
        <f t="shared" ca="1" si="11"/>
        <v>#N/A</v>
      </c>
      <c r="P235" s="36" t="e">
        <f t="shared" ca="1" si="13"/>
        <v>#N/A</v>
      </c>
    </row>
    <row r="236" spans="5:16" x14ac:dyDescent="0.25">
      <c r="E236" s="37"/>
      <c r="G236" s="37"/>
      <c r="H236" s="38"/>
      <c r="I236" s="37"/>
      <c r="J236" s="39">
        <f t="shared" si="12"/>
        <v>0</v>
      </c>
      <c r="K236" s="39" t="str">
        <f t="shared" si="9"/>
        <v>New</v>
      </c>
      <c r="L236" s="40" t="e">
        <f>DATE("20"&amp;MID(B236,8,2),VLOOKUP(MID(B236,4,3),Months!A:B,2,FALSE),LEFT(I236,2))</f>
        <v>#N/A</v>
      </c>
      <c r="M236" s="40" t="e">
        <f t="shared" si="10"/>
        <v>#N/A</v>
      </c>
      <c r="N236" s="41" t="e">
        <f t="shared" ca="1" si="11"/>
        <v>#N/A</v>
      </c>
      <c r="P236" s="36" t="e">
        <f t="shared" ca="1" si="13"/>
        <v>#N/A</v>
      </c>
    </row>
    <row r="237" spans="5:16" x14ac:dyDescent="0.25">
      <c r="E237" s="37"/>
      <c r="G237" s="37"/>
      <c r="H237" s="38"/>
      <c r="I237" s="37"/>
      <c r="J237" s="39">
        <f t="shared" si="12"/>
        <v>0</v>
      </c>
      <c r="K237" s="39" t="str">
        <f t="shared" si="9"/>
        <v>New</v>
      </c>
      <c r="L237" s="40" t="e">
        <f>DATE("20"&amp;MID(B237,8,2),VLOOKUP(MID(B237,4,3),Months!A:B,2,FALSE),LEFT(I237,2))</f>
        <v>#N/A</v>
      </c>
      <c r="M237" s="40" t="e">
        <f t="shared" si="10"/>
        <v>#N/A</v>
      </c>
      <c r="N237" s="41" t="e">
        <f t="shared" ca="1" si="11"/>
        <v>#N/A</v>
      </c>
      <c r="P237" s="36" t="e">
        <f t="shared" ca="1" si="13"/>
        <v>#N/A</v>
      </c>
    </row>
    <row r="238" spans="5:16" x14ac:dyDescent="0.25">
      <c r="E238" s="37"/>
      <c r="G238" s="37"/>
      <c r="H238" s="38"/>
      <c r="I238" s="37"/>
      <c r="J238" s="39">
        <f t="shared" si="12"/>
        <v>0</v>
      </c>
      <c r="K238" s="39" t="str">
        <f t="shared" si="9"/>
        <v>New</v>
      </c>
      <c r="L238" s="40" t="e">
        <f>DATE("20"&amp;MID(B238,8,2),VLOOKUP(MID(B238,4,3),Months!A:B,2,FALSE),LEFT(I238,2))</f>
        <v>#N/A</v>
      </c>
      <c r="M238" s="40" t="e">
        <f t="shared" si="10"/>
        <v>#N/A</v>
      </c>
      <c r="N238" s="41" t="e">
        <f t="shared" ca="1" si="11"/>
        <v>#N/A</v>
      </c>
      <c r="P238" s="36" t="e">
        <f t="shared" ca="1" si="13"/>
        <v>#N/A</v>
      </c>
    </row>
    <row r="239" spans="5:16" x14ac:dyDescent="0.25">
      <c r="E239" s="37"/>
      <c r="G239" s="37"/>
      <c r="H239" s="38"/>
      <c r="I239" s="37"/>
      <c r="J239" s="39">
        <f t="shared" si="12"/>
        <v>0</v>
      </c>
      <c r="K239" s="39" t="str">
        <f t="shared" si="9"/>
        <v>New</v>
      </c>
      <c r="L239" s="40" t="e">
        <f>DATE("20"&amp;MID(B239,8,2),VLOOKUP(MID(B239,4,3),Months!A:B,2,FALSE),LEFT(I239,2))</f>
        <v>#N/A</v>
      </c>
      <c r="M239" s="40" t="e">
        <f t="shared" si="10"/>
        <v>#N/A</v>
      </c>
      <c r="N239" s="41" t="e">
        <f t="shared" ca="1" si="11"/>
        <v>#N/A</v>
      </c>
      <c r="P239" s="36" t="e">
        <f t="shared" ca="1" si="13"/>
        <v>#N/A</v>
      </c>
    </row>
    <row r="240" spans="5:16" x14ac:dyDescent="0.25">
      <c r="E240" s="37"/>
      <c r="G240" s="37"/>
      <c r="H240" s="38"/>
      <c r="I240" s="37"/>
      <c r="J240" s="39">
        <f t="shared" si="12"/>
        <v>0</v>
      </c>
      <c r="K240" s="39" t="str">
        <f t="shared" si="9"/>
        <v>New</v>
      </c>
      <c r="L240" s="40" t="e">
        <f>DATE("20"&amp;MID(B240,8,2),VLOOKUP(MID(B240,4,3),Months!A:B,2,FALSE),LEFT(I240,2))</f>
        <v>#N/A</v>
      </c>
      <c r="M240" s="40" t="e">
        <f t="shared" si="10"/>
        <v>#N/A</v>
      </c>
      <c r="N240" s="41" t="e">
        <f t="shared" ca="1" si="11"/>
        <v>#N/A</v>
      </c>
      <c r="P240" s="36" t="e">
        <f t="shared" ca="1" si="13"/>
        <v>#N/A</v>
      </c>
    </row>
    <row r="241" spans="5:16" x14ac:dyDescent="0.25">
      <c r="E241" s="37"/>
      <c r="G241" s="37"/>
      <c r="H241" s="38"/>
      <c r="I241" s="37"/>
      <c r="J241" s="39">
        <f t="shared" si="12"/>
        <v>0</v>
      </c>
      <c r="K241" s="39" t="str">
        <f t="shared" si="9"/>
        <v>New</v>
      </c>
      <c r="L241" s="40" t="e">
        <f>DATE("20"&amp;MID(B241,8,2),VLOOKUP(MID(B241,4,3),Months!A:B,2,FALSE),LEFT(I241,2))</f>
        <v>#N/A</v>
      </c>
      <c r="M241" s="40" t="e">
        <f t="shared" si="10"/>
        <v>#N/A</v>
      </c>
      <c r="N241" s="41" t="e">
        <f t="shared" ca="1" si="11"/>
        <v>#N/A</v>
      </c>
      <c r="P241" s="36" t="e">
        <f t="shared" ca="1" si="13"/>
        <v>#N/A</v>
      </c>
    </row>
    <row r="242" spans="5:16" x14ac:dyDescent="0.25">
      <c r="E242" s="37"/>
      <c r="G242" s="37"/>
      <c r="H242" s="38"/>
      <c r="I242" s="37"/>
      <c r="J242" s="39">
        <f t="shared" si="12"/>
        <v>0</v>
      </c>
      <c r="K242" s="39" t="str">
        <f t="shared" si="9"/>
        <v>New</v>
      </c>
      <c r="L242" s="40" t="e">
        <f>DATE("20"&amp;MID(B242,8,2),VLOOKUP(MID(B242,4,3),Months!A:B,2,FALSE),LEFT(I242,2))</f>
        <v>#N/A</v>
      </c>
      <c r="M242" s="40" t="e">
        <f t="shared" si="10"/>
        <v>#N/A</v>
      </c>
      <c r="N242" s="41" t="e">
        <f t="shared" ca="1" si="11"/>
        <v>#N/A</v>
      </c>
      <c r="P242" s="36" t="e">
        <f t="shared" ca="1" si="13"/>
        <v>#N/A</v>
      </c>
    </row>
    <row r="243" spans="5:16" x14ac:dyDescent="0.25">
      <c r="E243" s="37"/>
      <c r="G243" s="37"/>
      <c r="H243" s="38"/>
      <c r="I243" s="37"/>
      <c r="J243" s="39">
        <f t="shared" si="12"/>
        <v>0</v>
      </c>
      <c r="K243" s="39" t="str">
        <f t="shared" si="9"/>
        <v>New</v>
      </c>
      <c r="L243" s="40" t="e">
        <f>DATE("20"&amp;MID(B243,8,2),VLOOKUP(MID(B243,4,3),Months!A:B,2,FALSE),LEFT(I243,2))</f>
        <v>#N/A</v>
      </c>
      <c r="M243" s="40" t="e">
        <f t="shared" si="10"/>
        <v>#N/A</v>
      </c>
      <c r="N243" s="41" t="e">
        <f t="shared" ca="1" si="11"/>
        <v>#N/A</v>
      </c>
      <c r="P243" s="36" t="e">
        <f t="shared" ca="1" si="13"/>
        <v>#N/A</v>
      </c>
    </row>
    <row r="244" spans="5:16" x14ac:dyDescent="0.25">
      <c r="E244" s="37"/>
      <c r="G244" s="37"/>
      <c r="H244" s="38"/>
      <c r="I244" s="37"/>
      <c r="J244" s="39">
        <f t="shared" si="12"/>
        <v>0</v>
      </c>
      <c r="K244" s="39" t="str">
        <f t="shared" si="9"/>
        <v>New</v>
      </c>
      <c r="L244" s="40" t="e">
        <f>DATE("20"&amp;MID(B244,8,2),VLOOKUP(MID(B244,4,3),Months!A:B,2,FALSE),LEFT(I244,2))</f>
        <v>#N/A</v>
      </c>
      <c r="M244" s="40" t="e">
        <f t="shared" si="10"/>
        <v>#N/A</v>
      </c>
      <c r="N244" s="41" t="e">
        <f t="shared" ca="1" si="11"/>
        <v>#N/A</v>
      </c>
      <c r="P244" s="36" t="e">
        <f t="shared" ca="1" si="13"/>
        <v>#N/A</v>
      </c>
    </row>
    <row r="245" spans="5:16" x14ac:dyDescent="0.25">
      <c r="E245" s="37"/>
      <c r="G245" s="37"/>
      <c r="H245" s="38"/>
      <c r="I245" s="37"/>
      <c r="J245" s="39">
        <f t="shared" si="12"/>
        <v>0</v>
      </c>
      <c r="K245" s="39" t="str">
        <f t="shared" si="9"/>
        <v>New</v>
      </c>
      <c r="L245" s="40" t="e">
        <f>DATE("20"&amp;MID(B245,8,2),VLOOKUP(MID(B245,4,3),Months!A:B,2,FALSE),LEFT(I245,2))</f>
        <v>#N/A</v>
      </c>
      <c r="M245" s="40" t="e">
        <f t="shared" si="10"/>
        <v>#N/A</v>
      </c>
      <c r="N245" s="41" t="e">
        <f t="shared" ca="1" si="11"/>
        <v>#N/A</v>
      </c>
      <c r="P245" s="36" t="e">
        <f t="shared" ca="1" si="13"/>
        <v>#N/A</v>
      </c>
    </row>
    <row r="246" spans="5:16" x14ac:dyDescent="0.25">
      <c r="E246" s="37"/>
      <c r="G246" s="37"/>
      <c r="H246" s="38"/>
      <c r="I246" s="37"/>
      <c r="J246" s="39">
        <f t="shared" si="12"/>
        <v>0</v>
      </c>
      <c r="K246" s="39" t="str">
        <f t="shared" si="9"/>
        <v>New</v>
      </c>
      <c r="L246" s="40" t="e">
        <f>DATE("20"&amp;MID(B246,8,2),VLOOKUP(MID(B246,4,3),Months!A:B,2,FALSE),LEFT(I246,2))</f>
        <v>#N/A</v>
      </c>
      <c r="M246" s="40" t="e">
        <f t="shared" si="10"/>
        <v>#N/A</v>
      </c>
      <c r="N246" s="41" t="e">
        <f t="shared" ca="1" si="11"/>
        <v>#N/A</v>
      </c>
      <c r="P246" s="36" t="e">
        <f t="shared" ca="1" si="13"/>
        <v>#N/A</v>
      </c>
    </row>
    <row r="247" spans="5:16" x14ac:dyDescent="0.25">
      <c r="E247" s="37"/>
      <c r="G247" s="37"/>
      <c r="H247" s="38"/>
      <c r="I247" s="37"/>
      <c r="J247" s="39">
        <f t="shared" si="12"/>
        <v>0</v>
      </c>
      <c r="K247" s="39" t="str">
        <f t="shared" si="9"/>
        <v>New</v>
      </c>
      <c r="L247" s="40" t="e">
        <f>DATE("20"&amp;MID(B247,8,2),VLOOKUP(MID(B247,4,3),Months!A:B,2,FALSE),LEFT(I247,2))</f>
        <v>#N/A</v>
      </c>
      <c r="M247" s="40" t="e">
        <f t="shared" si="10"/>
        <v>#N/A</v>
      </c>
      <c r="N247" s="41" t="e">
        <f t="shared" ca="1" si="11"/>
        <v>#N/A</v>
      </c>
      <c r="P247" s="36" t="e">
        <f t="shared" ca="1" si="13"/>
        <v>#N/A</v>
      </c>
    </row>
    <row r="248" spans="5:16" x14ac:dyDescent="0.25">
      <c r="E248" s="37"/>
      <c r="G248" s="37"/>
      <c r="H248" s="38"/>
      <c r="I248" s="37"/>
      <c r="J248" s="39">
        <f t="shared" si="12"/>
        <v>0</v>
      </c>
      <c r="K248" s="39" t="str">
        <f t="shared" si="9"/>
        <v>New</v>
      </c>
      <c r="L248" s="40" t="e">
        <f>DATE("20"&amp;MID(B248,8,2),VLOOKUP(MID(B248,4,3),Months!A:B,2,FALSE),LEFT(I248,2))</f>
        <v>#N/A</v>
      </c>
      <c r="M248" s="40" t="e">
        <f t="shared" si="10"/>
        <v>#N/A</v>
      </c>
      <c r="N248" s="41" t="e">
        <f t="shared" ca="1" si="11"/>
        <v>#N/A</v>
      </c>
      <c r="P248" s="36" t="e">
        <f t="shared" ca="1" si="13"/>
        <v>#N/A</v>
      </c>
    </row>
    <row r="249" spans="5:16" x14ac:dyDescent="0.25">
      <c r="E249" s="37"/>
      <c r="G249" s="37"/>
      <c r="H249" s="38"/>
      <c r="I249" s="37"/>
      <c r="J249" s="39">
        <f t="shared" si="12"/>
        <v>0</v>
      </c>
      <c r="K249" s="39" t="str">
        <f t="shared" si="9"/>
        <v>New</v>
      </c>
      <c r="L249" s="40" t="e">
        <f>DATE("20"&amp;MID(B249,8,2),VLOOKUP(MID(B249,4,3),Months!A:B,2,FALSE),LEFT(I249,2))</f>
        <v>#N/A</v>
      </c>
      <c r="M249" s="40" t="e">
        <f t="shared" si="10"/>
        <v>#N/A</v>
      </c>
      <c r="N249" s="41" t="e">
        <f t="shared" ca="1" si="11"/>
        <v>#N/A</v>
      </c>
      <c r="P249" s="36" t="e">
        <f t="shared" ca="1" si="13"/>
        <v>#N/A</v>
      </c>
    </row>
    <row r="250" spans="5:16" x14ac:dyDescent="0.25">
      <c r="E250" s="37"/>
      <c r="G250" s="37"/>
      <c r="H250" s="38"/>
      <c r="I250" s="37"/>
      <c r="J250" s="39">
        <f t="shared" si="12"/>
        <v>0</v>
      </c>
      <c r="K250" s="39" t="str">
        <f t="shared" si="9"/>
        <v>New</v>
      </c>
      <c r="L250" s="40" t="e">
        <f>DATE("20"&amp;MID(B250,8,2),VLOOKUP(MID(B250,4,3),Months!A:B,2,FALSE),LEFT(I250,2))</f>
        <v>#N/A</v>
      </c>
      <c r="M250" s="40" t="e">
        <f t="shared" si="10"/>
        <v>#N/A</v>
      </c>
      <c r="N250" s="41" t="e">
        <f t="shared" ca="1" si="11"/>
        <v>#N/A</v>
      </c>
      <c r="P250" s="36" t="e">
        <f t="shared" ca="1" si="13"/>
        <v>#N/A</v>
      </c>
    </row>
    <row r="251" spans="5:16" x14ac:dyDescent="0.25">
      <c r="E251" s="37"/>
      <c r="G251" s="37"/>
      <c r="H251" s="38"/>
      <c r="I251" s="37"/>
      <c r="J251" s="39">
        <f t="shared" si="12"/>
        <v>0</v>
      </c>
      <c r="K251" s="39" t="str">
        <f t="shared" si="9"/>
        <v>New</v>
      </c>
      <c r="L251" s="40" t="e">
        <f>DATE("20"&amp;MID(B251,8,2),VLOOKUP(MID(B251,4,3),Months!A:B,2,FALSE),LEFT(I251,2))</f>
        <v>#N/A</v>
      </c>
      <c r="M251" s="40" t="e">
        <f t="shared" si="10"/>
        <v>#N/A</v>
      </c>
      <c r="N251" s="41" t="e">
        <f t="shared" ca="1" si="11"/>
        <v>#N/A</v>
      </c>
      <c r="P251" s="36" t="e">
        <f t="shared" ca="1" si="13"/>
        <v>#N/A</v>
      </c>
    </row>
    <row r="252" spans="5:16" x14ac:dyDescent="0.25">
      <c r="E252" s="37"/>
      <c r="G252" s="37"/>
      <c r="H252" s="38"/>
      <c r="I252" s="37"/>
      <c r="J252" s="39">
        <f t="shared" si="12"/>
        <v>0</v>
      </c>
      <c r="K252" s="39" t="str">
        <f t="shared" si="9"/>
        <v>New</v>
      </c>
      <c r="L252" s="40" t="e">
        <f>DATE("20"&amp;MID(B252,8,2),VLOOKUP(MID(B252,4,3),Months!A:B,2,FALSE),LEFT(I252,2))</f>
        <v>#N/A</v>
      </c>
      <c r="M252" s="40" t="e">
        <f t="shared" si="10"/>
        <v>#N/A</v>
      </c>
      <c r="N252" s="41" t="e">
        <f t="shared" ca="1" si="11"/>
        <v>#N/A</v>
      </c>
      <c r="P252" s="36" t="e">
        <f t="shared" ca="1" si="13"/>
        <v>#N/A</v>
      </c>
    </row>
    <row r="253" spans="5:16" x14ac:dyDescent="0.25">
      <c r="E253" s="37"/>
      <c r="G253" s="37"/>
      <c r="H253" s="38"/>
      <c r="I253" s="37"/>
      <c r="J253" s="39">
        <f t="shared" si="12"/>
        <v>0</v>
      </c>
      <c r="K253" s="39" t="str">
        <f t="shared" si="9"/>
        <v>New</v>
      </c>
      <c r="L253" s="40" t="e">
        <f>DATE("20"&amp;MID(B253,8,2),VLOOKUP(MID(B253,4,3),Months!A:B,2,FALSE),LEFT(I253,2))</f>
        <v>#N/A</v>
      </c>
      <c r="M253" s="40" t="e">
        <f t="shared" si="10"/>
        <v>#N/A</v>
      </c>
      <c r="N253" s="41" t="e">
        <f t="shared" ca="1" si="11"/>
        <v>#N/A</v>
      </c>
      <c r="P253" s="36" t="e">
        <f t="shared" ca="1" si="13"/>
        <v>#N/A</v>
      </c>
    </row>
    <row r="254" spans="5:16" x14ac:dyDescent="0.25">
      <c r="E254" s="37"/>
      <c r="G254" s="37"/>
      <c r="H254" s="38"/>
      <c r="I254" s="37"/>
      <c r="J254" s="39">
        <f t="shared" si="12"/>
        <v>0</v>
      </c>
      <c r="K254" s="39" t="str">
        <f t="shared" si="9"/>
        <v>New</v>
      </c>
      <c r="L254" s="40" t="e">
        <f>DATE("20"&amp;MID(B254,8,2),VLOOKUP(MID(B254,4,3),Months!A:B,2,FALSE),LEFT(I254,2))</f>
        <v>#N/A</v>
      </c>
      <c r="M254" s="40" t="e">
        <f t="shared" si="10"/>
        <v>#N/A</v>
      </c>
      <c r="N254" s="41" t="e">
        <f t="shared" ca="1" si="11"/>
        <v>#N/A</v>
      </c>
      <c r="P254" s="36" t="e">
        <f t="shared" ca="1" si="13"/>
        <v>#N/A</v>
      </c>
    </row>
    <row r="255" spans="5:16" x14ac:dyDescent="0.25">
      <c r="E255" s="37"/>
      <c r="G255" s="37"/>
      <c r="H255" s="38"/>
      <c r="I255" s="37"/>
      <c r="J255" s="39">
        <f t="shared" si="12"/>
        <v>0</v>
      </c>
      <c r="K255" s="39" t="str">
        <f t="shared" si="9"/>
        <v>New</v>
      </c>
      <c r="L255" s="40" t="e">
        <f>DATE("20"&amp;MID(B255,8,2),VLOOKUP(MID(B255,4,3),Months!A:B,2,FALSE),LEFT(I255,2))</f>
        <v>#N/A</v>
      </c>
      <c r="M255" s="40" t="e">
        <f t="shared" si="10"/>
        <v>#N/A</v>
      </c>
      <c r="N255" s="41" t="e">
        <f t="shared" ca="1" si="11"/>
        <v>#N/A</v>
      </c>
      <c r="P255" s="36" t="e">
        <f t="shared" ca="1" si="13"/>
        <v>#N/A</v>
      </c>
    </row>
    <row r="256" spans="5:16" x14ac:dyDescent="0.25">
      <c r="E256" s="37"/>
      <c r="G256" s="37"/>
      <c r="H256" s="38"/>
      <c r="I256" s="37"/>
      <c r="J256" s="39">
        <f t="shared" si="12"/>
        <v>0</v>
      </c>
      <c r="K256" s="39" t="str">
        <f t="shared" si="9"/>
        <v>New</v>
      </c>
      <c r="L256" s="40" t="e">
        <f>DATE("20"&amp;MID(B256,8,2),VLOOKUP(MID(B256,4,3),Months!A:B,2,FALSE),LEFT(I256,2))</f>
        <v>#N/A</v>
      </c>
      <c r="M256" s="40" t="e">
        <f t="shared" si="10"/>
        <v>#N/A</v>
      </c>
      <c r="N256" s="41" t="e">
        <f t="shared" ca="1" si="11"/>
        <v>#N/A</v>
      </c>
      <c r="P256" s="36" t="e">
        <f t="shared" ca="1" si="13"/>
        <v>#N/A</v>
      </c>
    </row>
    <row r="257" spans="5:16" x14ac:dyDescent="0.25">
      <c r="E257" s="37"/>
      <c r="G257" s="37"/>
      <c r="H257" s="38"/>
      <c r="I257" s="37"/>
      <c r="J257" s="39">
        <f t="shared" si="12"/>
        <v>0</v>
      </c>
      <c r="K257" s="39" t="str">
        <f t="shared" si="9"/>
        <v>New</v>
      </c>
      <c r="L257" s="40" t="e">
        <f>DATE("20"&amp;MID(B257,8,2),VLOOKUP(MID(B257,4,3),Months!A:B,2,FALSE),LEFT(I257,2))</f>
        <v>#N/A</v>
      </c>
      <c r="M257" s="40" t="e">
        <f t="shared" si="10"/>
        <v>#N/A</v>
      </c>
      <c r="N257" s="41" t="e">
        <f t="shared" ca="1" si="11"/>
        <v>#N/A</v>
      </c>
      <c r="P257" s="36" t="e">
        <f t="shared" ref="P257:P320" ca="1" si="14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15">VALUE(I258)</f>
        <v>0</v>
      </c>
      <c r="K258" s="39" t="str">
        <f t="shared" ref="K258:K321" si="16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17">L258+45</f>
        <v>#N/A</v>
      </c>
      <c r="N258" s="41" t="e">
        <f t="shared" ref="N258:N321" ca="1" si="18">IF(NOW()&gt;M258,"Overdue",IF(M258-NOW()&lt;$O$1,"Approaching","Future"))</f>
        <v>#N/A</v>
      </c>
      <c r="P258" s="36" t="e">
        <f t="shared" ca="1" si="14"/>
        <v>#N/A</v>
      </c>
    </row>
    <row r="259" spans="5:16" x14ac:dyDescent="0.25">
      <c r="E259" s="37"/>
      <c r="G259" s="37"/>
      <c r="H259" s="38"/>
      <c r="I259" s="37"/>
      <c r="J259" s="39">
        <f t="shared" si="15"/>
        <v>0</v>
      </c>
      <c r="K259" s="39" t="str">
        <f t="shared" si="16"/>
        <v>New</v>
      </c>
      <c r="L259" s="40" t="e">
        <f>DATE("20"&amp;MID(B259,8,2),VLOOKUP(MID(B259,4,3),Months!A:B,2,FALSE),LEFT(I259,2))</f>
        <v>#N/A</v>
      </c>
      <c r="M259" s="40" t="e">
        <f t="shared" si="17"/>
        <v>#N/A</v>
      </c>
      <c r="N259" s="41" t="e">
        <f t="shared" ca="1" si="18"/>
        <v>#N/A</v>
      </c>
      <c r="P259" s="36" t="e">
        <f t="shared" ca="1" si="14"/>
        <v>#N/A</v>
      </c>
    </row>
    <row r="260" spans="5:16" x14ac:dyDescent="0.25">
      <c r="E260" s="37"/>
      <c r="G260" s="37"/>
      <c r="H260" s="38"/>
      <c r="I260" s="37"/>
      <c r="J260" s="39">
        <f t="shared" si="15"/>
        <v>0</v>
      </c>
      <c r="K260" s="39" t="str">
        <f t="shared" si="16"/>
        <v>New</v>
      </c>
      <c r="L260" s="40" t="e">
        <f>DATE("20"&amp;MID(B260,8,2),VLOOKUP(MID(B260,4,3),Months!A:B,2,FALSE),LEFT(I260,2))</f>
        <v>#N/A</v>
      </c>
      <c r="M260" s="40" t="e">
        <f t="shared" si="17"/>
        <v>#N/A</v>
      </c>
      <c r="N260" s="41" t="e">
        <f t="shared" ca="1" si="18"/>
        <v>#N/A</v>
      </c>
      <c r="P260" s="36" t="e">
        <f t="shared" ca="1" si="14"/>
        <v>#N/A</v>
      </c>
    </row>
    <row r="261" spans="5:16" x14ac:dyDescent="0.25">
      <c r="E261" s="37"/>
      <c r="G261" s="37"/>
      <c r="H261" s="38"/>
      <c r="I261" s="37"/>
      <c r="J261" s="39">
        <f t="shared" si="15"/>
        <v>0</v>
      </c>
      <c r="K261" s="39" t="str">
        <f t="shared" si="16"/>
        <v>New</v>
      </c>
      <c r="L261" s="40" t="e">
        <f>DATE("20"&amp;MID(B261,8,2),VLOOKUP(MID(B261,4,3),Months!A:B,2,FALSE),LEFT(I261,2))</f>
        <v>#N/A</v>
      </c>
      <c r="M261" s="40" t="e">
        <f t="shared" si="17"/>
        <v>#N/A</v>
      </c>
      <c r="N261" s="41" t="e">
        <f t="shared" ca="1" si="18"/>
        <v>#N/A</v>
      </c>
      <c r="P261" s="36" t="e">
        <f t="shared" ca="1" si="14"/>
        <v>#N/A</v>
      </c>
    </row>
    <row r="262" spans="5:16" x14ac:dyDescent="0.25">
      <c r="E262" s="37"/>
      <c r="G262" s="37"/>
      <c r="H262" s="38"/>
      <c r="I262" s="37"/>
      <c r="J262" s="39">
        <f t="shared" si="15"/>
        <v>0</v>
      </c>
      <c r="K262" s="39" t="str">
        <f t="shared" si="16"/>
        <v>New</v>
      </c>
      <c r="L262" s="40" t="e">
        <f>DATE("20"&amp;MID(B262,8,2),VLOOKUP(MID(B262,4,3),Months!A:B,2,FALSE),LEFT(I262,2))</f>
        <v>#N/A</v>
      </c>
      <c r="M262" s="40" t="e">
        <f t="shared" si="17"/>
        <v>#N/A</v>
      </c>
      <c r="N262" s="41" t="e">
        <f t="shared" ca="1" si="18"/>
        <v>#N/A</v>
      </c>
      <c r="P262" s="36" t="e">
        <f t="shared" ca="1" si="14"/>
        <v>#N/A</v>
      </c>
    </row>
    <row r="263" spans="5:16" x14ac:dyDescent="0.25">
      <c r="E263" s="37"/>
      <c r="G263" s="37"/>
      <c r="H263" s="38"/>
      <c r="I263" s="37"/>
      <c r="J263" s="39">
        <f t="shared" si="15"/>
        <v>0</v>
      </c>
      <c r="K263" s="39" t="str">
        <f t="shared" si="16"/>
        <v>New</v>
      </c>
      <c r="L263" s="40" t="e">
        <f>DATE("20"&amp;MID(B263,8,2),VLOOKUP(MID(B263,4,3),Months!A:B,2,FALSE),LEFT(I263,2))</f>
        <v>#N/A</v>
      </c>
      <c r="M263" s="40" t="e">
        <f t="shared" si="17"/>
        <v>#N/A</v>
      </c>
      <c r="N263" s="41" t="e">
        <f t="shared" ca="1" si="18"/>
        <v>#N/A</v>
      </c>
      <c r="P263" s="36" t="e">
        <f t="shared" ca="1" si="14"/>
        <v>#N/A</v>
      </c>
    </row>
    <row r="264" spans="5:16" x14ac:dyDescent="0.25">
      <c r="E264" s="37"/>
      <c r="G264" s="37"/>
      <c r="H264" s="38"/>
      <c r="I264" s="37"/>
      <c r="J264" s="39">
        <f t="shared" si="15"/>
        <v>0</v>
      </c>
      <c r="K264" s="39" t="str">
        <f t="shared" si="16"/>
        <v>New</v>
      </c>
      <c r="L264" s="40" t="e">
        <f>DATE("20"&amp;MID(B264,8,2),VLOOKUP(MID(B264,4,3),Months!A:B,2,FALSE),LEFT(I264,2))</f>
        <v>#N/A</v>
      </c>
      <c r="M264" s="40" t="e">
        <f t="shared" si="17"/>
        <v>#N/A</v>
      </c>
      <c r="N264" s="41" t="e">
        <f t="shared" ca="1" si="18"/>
        <v>#N/A</v>
      </c>
      <c r="P264" s="36" t="e">
        <f t="shared" ca="1" si="14"/>
        <v>#N/A</v>
      </c>
    </row>
    <row r="265" spans="5:16" x14ac:dyDescent="0.25">
      <c r="E265" s="37"/>
      <c r="G265" s="37"/>
      <c r="H265" s="38"/>
      <c r="I265" s="37"/>
      <c r="J265" s="39">
        <f t="shared" si="15"/>
        <v>0</v>
      </c>
      <c r="K265" s="39" t="str">
        <f t="shared" si="16"/>
        <v>New</v>
      </c>
      <c r="L265" s="40" t="e">
        <f>DATE("20"&amp;MID(B265,8,2),VLOOKUP(MID(B265,4,3),Months!A:B,2,FALSE),LEFT(I265,2))</f>
        <v>#N/A</v>
      </c>
      <c r="M265" s="40" t="e">
        <f t="shared" si="17"/>
        <v>#N/A</v>
      </c>
      <c r="N265" s="41" t="e">
        <f t="shared" ca="1" si="18"/>
        <v>#N/A</v>
      </c>
      <c r="P265" s="36" t="e">
        <f t="shared" ca="1" si="14"/>
        <v>#N/A</v>
      </c>
    </row>
    <row r="266" spans="5:16" x14ac:dyDescent="0.25">
      <c r="E266" s="37"/>
      <c r="G266" s="37"/>
      <c r="H266" s="38"/>
      <c r="I266" s="37"/>
      <c r="J266" s="39">
        <f t="shared" si="15"/>
        <v>0</v>
      </c>
      <c r="K266" s="39" t="str">
        <f t="shared" si="16"/>
        <v>New</v>
      </c>
      <c r="L266" s="40" t="e">
        <f>DATE("20"&amp;MID(B266,8,2),VLOOKUP(MID(B266,4,3),Months!A:B,2,FALSE),LEFT(I266,2))</f>
        <v>#N/A</v>
      </c>
      <c r="M266" s="40" t="e">
        <f t="shared" si="17"/>
        <v>#N/A</v>
      </c>
      <c r="N266" s="41" t="e">
        <f t="shared" ca="1" si="18"/>
        <v>#N/A</v>
      </c>
      <c r="P266" s="36" t="e">
        <f t="shared" ca="1" si="14"/>
        <v>#N/A</v>
      </c>
    </row>
    <row r="267" spans="5:16" x14ac:dyDescent="0.25">
      <c r="E267" s="37"/>
      <c r="G267" s="37"/>
      <c r="H267" s="38"/>
      <c r="I267" s="37"/>
      <c r="J267" s="39">
        <f t="shared" si="15"/>
        <v>0</v>
      </c>
      <c r="K267" s="39" t="str">
        <f t="shared" si="16"/>
        <v>New</v>
      </c>
      <c r="L267" s="40" t="e">
        <f>DATE("20"&amp;MID(B267,8,2),VLOOKUP(MID(B267,4,3),Months!A:B,2,FALSE),LEFT(I267,2))</f>
        <v>#N/A</v>
      </c>
      <c r="M267" s="40" t="e">
        <f t="shared" si="17"/>
        <v>#N/A</v>
      </c>
      <c r="N267" s="41" t="e">
        <f t="shared" ca="1" si="18"/>
        <v>#N/A</v>
      </c>
      <c r="P267" s="36" t="e">
        <f t="shared" ca="1" si="14"/>
        <v>#N/A</v>
      </c>
    </row>
    <row r="268" spans="5:16" x14ac:dyDescent="0.25">
      <c r="E268" s="37"/>
      <c r="G268" s="37"/>
      <c r="H268" s="38"/>
      <c r="I268" s="37"/>
      <c r="J268" s="39">
        <f t="shared" si="15"/>
        <v>0</v>
      </c>
      <c r="K268" s="39" t="str">
        <f t="shared" si="16"/>
        <v>New</v>
      </c>
      <c r="L268" s="40" t="e">
        <f>DATE("20"&amp;MID(B268,8,2),VLOOKUP(MID(B268,4,3),Months!A:B,2,FALSE),LEFT(I268,2))</f>
        <v>#N/A</v>
      </c>
      <c r="M268" s="40" t="e">
        <f t="shared" si="17"/>
        <v>#N/A</v>
      </c>
      <c r="N268" s="41" t="e">
        <f t="shared" ca="1" si="18"/>
        <v>#N/A</v>
      </c>
      <c r="P268" s="36" t="e">
        <f t="shared" ca="1" si="14"/>
        <v>#N/A</v>
      </c>
    </row>
    <row r="269" spans="5:16" x14ac:dyDescent="0.25">
      <c r="E269" s="37"/>
      <c r="G269" s="37"/>
      <c r="H269" s="38"/>
      <c r="I269" s="37"/>
      <c r="J269" s="39">
        <f t="shared" si="15"/>
        <v>0</v>
      </c>
      <c r="K269" s="39" t="str">
        <f t="shared" si="16"/>
        <v>New</v>
      </c>
      <c r="L269" s="40" t="e">
        <f>DATE("20"&amp;MID(B269,8,2),VLOOKUP(MID(B269,4,3),Months!A:B,2,FALSE),LEFT(I269,2))</f>
        <v>#N/A</v>
      </c>
      <c r="M269" s="40" t="e">
        <f t="shared" si="17"/>
        <v>#N/A</v>
      </c>
      <c r="N269" s="41" t="e">
        <f t="shared" ca="1" si="18"/>
        <v>#N/A</v>
      </c>
      <c r="P269" s="36" t="e">
        <f t="shared" ca="1" si="14"/>
        <v>#N/A</v>
      </c>
    </row>
    <row r="270" spans="5:16" x14ac:dyDescent="0.25">
      <c r="E270" s="37"/>
      <c r="G270" s="37"/>
      <c r="H270" s="38"/>
      <c r="I270" s="37"/>
      <c r="J270" s="39">
        <f t="shared" si="15"/>
        <v>0</v>
      </c>
      <c r="K270" s="39" t="str">
        <f t="shared" si="16"/>
        <v>New</v>
      </c>
      <c r="L270" s="40" t="e">
        <f>DATE("20"&amp;MID(B270,8,2),VLOOKUP(MID(B270,4,3),Months!A:B,2,FALSE),LEFT(I270,2))</f>
        <v>#N/A</v>
      </c>
      <c r="M270" s="40" t="e">
        <f t="shared" si="17"/>
        <v>#N/A</v>
      </c>
      <c r="N270" s="41" t="e">
        <f t="shared" ca="1" si="18"/>
        <v>#N/A</v>
      </c>
      <c r="P270" s="36" t="e">
        <f t="shared" ca="1" si="14"/>
        <v>#N/A</v>
      </c>
    </row>
    <row r="271" spans="5:16" x14ac:dyDescent="0.25">
      <c r="E271" s="37"/>
      <c r="G271" s="37"/>
      <c r="H271" s="38"/>
      <c r="I271" s="37"/>
      <c r="J271" s="39">
        <f t="shared" si="15"/>
        <v>0</v>
      </c>
      <c r="K271" s="39" t="str">
        <f t="shared" si="16"/>
        <v>New</v>
      </c>
      <c r="L271" s="40" t="e">
        <f>DATE("20"&amp;MID(B271,8,2),VLOOKUP(MID(B271,4,3),Months!A:B,2,FALSE),LEFT(I271,2))</f>
        <v>#N/A</v>
      </c>
      <c r="M271" s="40" t="e">
        <f t="shared" si="17"/>
        <v>#N/A</v>
      </c>
      <c r="N271" s="41" t="e">
        <f t="shared" ca="1" si="18"/>
        <v>#N/A</v>
      </c>
      <c r="P271" s="36" t="e">
        <f t="shared" ca="1" si="14"/>
        <v>#N/A</v>
      </c>
    </row>
    <row r="272" spans="5:16" x14ac:dyDescent="0.25">
      <c r="E272" s="37"/>
      <c r="G272" s="37"/>
      <c r="H272" s="38"/>
      <c r="I272" s="37"/>
      <c r="J272" s="39">
        <f t="shared" si="15"/>
        <v>0</v>
      </c>
      <c r="K272" s="39" t="str">
        <f t="shared" si="16"/>
        <v>New</v>
      </c>
      <c r="L272" s="40" t="e">
        <f>DATE("20"&amp;MID(B272,8,2),VLOOKUP(MID(B272,4,3),Months!A:B,2,FALSE),LEFT(I272,2))</f>
        <v>#N/A</v>
      </c>
      <c r="M272" s="40" t="e">
        <f t="shared" si="17"/>
        <v>#N/A</v>
      </c>
      <c r="N272" s="41" t="e">
        <f t="shared" ca="1" si="18"/>
        <v>#N/A</v>
      </c>
      <c r="P272" s="36" t="e">
        <f t="shared" ca="1" si="14"/>
        <v>#N/A</v>
      </c>
    </row>
    <row r="273" spans="5:16" x14ac:dyDescent="0.25">
      <c r="E273" s="37"/>
      <c r="G273" s="37"/>
      <c r="H273" s="38"/>
      <c r="I273" s="37"/>
      <c r="J273" s="39">
        <f t="shared" si="15"/>
        <v>0</v>
      </c>
      <c r="K273" s="39" t="str">
        <f t="shared" si="16"/>
        <v>New</v>
      </c>
      <c r="L273" s="40" t="e">
        <f>DATE("20"&amp;MID(B273,8,2),VLOOKUP(MID(B273,4,3),Months!A:B,2,FALSE),LEFT(I273,2))</f>
        <v>#N/A</v>
      </c>
      <c r="M273" s="40" t="e">
        <f t="shared" si="17"/>
        <v>#N/A</v>
      </c>
      <c r="N273" s="41" t="e">
        <f t="shared" ca="1" si="18"/>
        <v>#N/A</v>
      </c>
      <c r="P273" s="36" t="e">
        <f t="shared" ca="1" si="14"/>
        <v>#N/A</v>
      </c>
    </row>
    <row r="274" spans="5:16" x14ac:dyDescent="0.25">
      <c r="E274" s="37"/>
      <c r="G274" s="37"/>
      <c r="H274" s="38"/>
      <c r="I274" s="37"/>
      <c r="J274" s="39">
        <f t="shared" si="15"/>
        <v>0</v>
      </c>
      <c r="K274" s="39" t="str">
        <f t="shared" si="16"/>
        <v>New</v>
      </c>
      <c r="L274" s="40" t="e">
        <f>DATE("20"&amp;MID(B274,8,2),VLOOKUP(MID(B274,4,3),Months!A:B,2,FALSE),LEFT(I274,2))</f>
        <v>#N/A</v>
      </c>
      <c r="M274" s="40" t="e">
        <f t="shared" si="17"/>
        <v>#N/A</v>
      </c>
      <c r="N274" s="41" t="e">
        <f t="shared" ca="1" si="18"/>
        <v>#N/A</v>
      </c>
      <c r="P274" s="36" t="e">
        <f t="shared" ca="1" si="14"/>
        <v>#N/A</v>
      </c>
    </row>
    <row r="275" spans="5:16" x14ac:dyDescent="0.25">
      <c r="E275" s="37"/>
      <c r="G275" s="37"/>
      <c r="H275" s="37"/>
      <c r="I275" s="37"/>
      <c r="J275" s="39">
        <f t="shared" si="15"/>
        <v>0</v>
      </c>
      <c r="K275" s="39" t="str">
        <f t="shared" si="16"/>
        <v>New</v>
      </c>
      <c r="L275" s="40" t="e">
        <f>DATE("20"&amp;MID(B275,8,2),VLOOKUP(MID(B275,4,3),Months!A:B,2,FALSE),LEFT(I275,2))</f>
        <v>#N/A</v>
      </c>
      <c r="M275" s="40" t="e">
        <f t="shared" si="17"/>
        <v>#N/A</v>
      </c>
      <c r="N275" s="41" t="e">
        <f t="shared" ca="1" si="18"/>
        <v>#N/A</v>
      </c>
      <c r="P275" s="36" t="e">
        <f t="shared" ca="1" si="14"/>
        <v>#N/A</v>
      </c>
    </row>
    <row r="276" spans="5:16" x14ac:dyDescent="0.25">
      <c r="E276" s="37"/>
      <c r="G276" s="37"/>
      <c r="H276" s="37"/>
      <c r="I276" s="37"/>
      <c r="J276" s="39">
        <f t="shared" si="15"/>
        <v>0</v>
      </c>
      <c r="K276" s="39" t="str">
        <f t="shared" si="16"/>
        <v>New</v>
      </c>
      <c r="L276" s="40" t="e">
        <f>DATE("20"&amp;MID(B276,8,2),VLOOKUP(MID(B276,4,3),Months!A:B,2,FALSE),LEFT(I276,2))</f>
        <v>#N/A</v>
      </c>
      <c r="M276" s="40" t="e">
        <f t="shared" si="17"/>
        <v>#N/A</v>
      </c>
      <c r="N276" s="41" t="e">
        <f t="shared" ca="1" si="18"/>
        <v>#N/A</v>
      </c>
      <c r="P276" s="36" t="e">
        <f t="shared" ca="1" si="14"/>
        <v>#N/A</v>
      </c>
    </row>
    <row r="277" spans="5:16" x14ac:dyDescent="0.25">
      <c r="E277" s="37"/>
      <c r="G277" s="37"/>
      <c r="H277" s="37"/>
      <c r="I277" s="37"/>
      <c r="J277" s="39">
        <f t="shared" si="15"/>
        <v>0</v>
      </c>
      <c r="K277" s="39" t="str">
        <f t="shared" si="16"/>
        <v>New</v>
      </c>
      <c r="L277" s="40" t="e">
        <f>DATE("20"&amp;MID(B277,8,2),VLOOKUP(MID(B277,4,3),Months!A:B,2,FALSE),LEFT(I277,2))</f>
        <v>#N/A</v>
      </c>
      <c r="M277" s="40" t="e">
        <f t="shared" si="17"/>
        <v>#N/A</v>
      </c>
      <c r="N277" s="41" t="e">
        <f t="shared" ca="1" si="18"/>
        <v>#N/A</v>
      </c>
      <c r="P277" s="36" t="e">
        <f t="shared" ca="1" si="14"/>
        <v>#N/A</v>
      </c>
    </row>
    <row r="278" spans="5:16" x14ac:dyDescent="0.25">
      <c r="E278" s="37"/>
      <c r="G278" s="37"/>
      <c r="H278" s="37"/>
      <c r="I278" s="37"/>
      <c r="J278" s="39">
        <f t="shared" si="15"/>
        <v>0</v>
      </c>
      <c r="K278" s="39" t="str">
        <f t="shared" si="16"/>
        <v>New</v>
      </c>
      <c r="L278" s="40" t="e">
        <f>DATE("20"&amp;MID(B278,8,2),VLOOKUP(MID(B278,4,3),Months!A:B,2,FALSE),LEFT(I278,2))</f>
        <v>#N/A</v>
      </c>
      <c r="M278" s="40" t="e">
        <f t="shared" si="17"/>
        <v>#N/A</v>
      </c>
      <c r="N278" s="41" t="e">
        <f t="shared" ca="1" si="18"/>
        <v>#N/A</v>
      </c>
      <c r="P278" s="36" t="e">
        <f t="shared" ca="1" si="14"/>
        <v>#N/A</v>
      </c>
    </row>
    <row r="279" spans="5:16" x14ac:dyDescent="0.25">
      <c r="E279" s="37"/>
      <c r="G279" s="37"/>
      <c r="H279" s="37"/>
      <c r="I279" s="37"/>
      <c r="J279" s="39">
        <f t="shared" si="15"/>
        <v>0</v>
      </c>
      <c r="K279" s="39" t="str">
        <f t="shared" si="16"/>
        <v>New</v>
      </c>
      <c r="L279" s="40" t="e">
        <f>DATE("20"&amp;MID(B279,8,2),VLOOKUP(MID(B279,4,3),Months!A:B,2,FALSE),LEFT(I279,2))</f>
        <v>#N/A</v>
      </c>
      <c r="M279" s="40" t="e">
        <f t="shared" si="17"/>
        <v>#N/A</v>
      </c>
      <c r="N279" s="41" t="e">
        <f t="shared" ca="1" si="18"/>
        <v>#N/A</v>
      </c>
      <c r="P279" s="36" t="e">
        <f t="shared" ca="1" si="14"/>
        <v>#N/A</v>
      </c>
    </row>
    <row r="280" spans="5:16" x14ac:dyDescent="0.25">
      <c r="E280" s="37"/>
      <c r="G280" s="37"/>
      <c r="H280" s="37"/>
      <c r="I280" s="37"/>
      <c r="J280" s="39">
        <f t="shared" si="15"/>
        <v>0</v>
      </c>
      <c r="K280" s="39" t="str">
        <f t="shared" si="16"/>
        <v>New</v>
      </c>
      <c r="L280" s="40" t="e">
        <f>DATE("20"&amp;MID(B280,8,2),VLOOKUP(MID(B280,4,3),Months!A:B,2,FALSE),LEFT(I280,2))</f>
        <v>#N/A</v>
      </c>
      <c r="M280" s="40" t="e">
        <f t="shared" si="17"/>
        <v>#N/A</v>
      </c>
      <c r="N280" s="41" t="e">
        <f t="shared" ca="1" si="18"/>
        <v>#N/A</v>
      </c>
      <c r="P280" s="36" t="e">
        <f t="shared" ca="1" si="14"/>
        <v>#N/A</v>
      </c>
    </row>
    <row r="281" spans="5:16" x14ac:dyDescent="0.25">
      <c r="E281" s="37"/>
      <c r="G281" s="37"/>
      <c r="H281" s="37"/>
      <c r="I281" s="37"/>
      <c r="J281" s="39">
        <f t="shared" si="15"/>
        <v>0</v>
      </c>
      <c r="K281" s="39" t="str">
        <f t="shared" si="16"/>
        <v>New</v>
      </c>
      <c r="L281" s="40" t="e">
        <f>DATE("20"&amp;MID(B281,8,2),VLOOKUP(MID(B281,4,3),Months!A:B,2,FALSE),LEFT(I281,2))</f>
        <v>#N/A</v>
      </c>
      <c r="M281" s="40" t="e">
        <f t="shared" si="17"/>
        <v>#N/A</v>
      </c>
      <c r="N281" s="41" t="e">
        <f t="shared" ca="1" si="18"/>
        <v>#N/A</v>
      </c>
      <c r="P281" s="36" t="e">
        <f t="shared" ca="1" si="14"/>
        <v>#N/A</v>
      </c>
    </row>
    <row r="282" spans="5:16" x14ac:dyDescent="0.25">
      <c r="E282" s="37"/>
      <c r="G282" s="37"/>
      <c r="H282" s="37"/>
      <c r="I282" s="37"/>
      <c r="J282" s="39">
        <f t="shared" si="15"/>
        <v>0</v>
      </c>
      <c r="K282" s="39" t="str">
        <f t="shared" si="16"/>
        <v>New</v>
      </c>
      <c r="L282" s="40" t="e">
        <f>DATE("20"&amp;MID(B282,8,2),VLOOKUP(MID(B282,4,3),Months!A:B,2,FALSE),LEFT(I282,2))</f>
        <v>#N/A</v>
      </c>
      <c r="M282" s="40" t="e">
        <f t="shared" si="17"/>
        <v>#N/A</v>
      </c>
      <c r="N282" s="41" t="e">
        <f t="shared" ca="1" si="18"/>
        <v>#N/A</v>
      </c>
      <c r="P282" s="36" t="e">
        <f t="shared" ca="1" si="14"/>
        <v>#N/A</v>
      </c>
    </row>
    <row r="283" spans="5:16" x14ac:dyDescent="0.25">
      <c r="E283" s="37"/>
      <c r="G283" s="37"/>
      <c r="H283" s="37"/>
      <c r="I283" s="37"/>
      <c r="J283" s="39">
        <f t="shared" si="15"/>
        <v>0</v>
      </c>
      <c r="K283" s="39" t="str">
        <f t="shared" si="16"/>
        <v>New</v>
      </c>
      <c r="L283" s="40" t="e">
        <f>DATE("20"&amp;MID(B283,8,2),VLOOKUP(MID(B283,4,3),Months!A:B,2,FALSE),LEFT(I283,2))</f>
        <v>#N/A</v>
      </c>
      <c r="M283" s="40" t="e">
        <f t="shared" si="17"/>
        <v>#N/A</v>
      </c>
      <c r="N283" s="41" t="e">
        <f t="shared" ca="1" si="18"/>
        <v>#N/A</v>
      </c>
      <c r="P283" s="36" t="e">
        <f t="shared" ca="1" si="14"/>
        <v>#N/A</v>
      </c>
    </row>
    <row r="284" spans="5:16" x14ac:dyDescent="0.25">
      <c r="E284" s="37"/>
      <c r="G284" s="37"/>
      <c r="H284" s="37"/>
      <c r="I284" s="37"/>
      <c r="J284" s="39">
        <f t="shared" si="15"/>
        <v>0</v>
      </c>
      <c r="K284" s="39" t="str">
        <f t="shared" si="16"/>
        <v>New</v>
      </c>
      <c r="L284" s="40" t="e">
        <f>DATE("20"&amp;MID(B284,8,2),VLOOKUP(MID(B284,4,3),Months!A:B,2,FALSE),LEFT(I284,2))</f>
        <v>#N/A</v>
      </c>
      <c r="M284" s="40" t="e">
        <f t="shared" si="17"/>
        <v>#N/A</v>
      </c>
      <c r="N284" s="41" t="e">
        <f t="shared" ca="1" si="18"/>
        <v>#N/A</v>
      </c>
      <c r="P284" s="36" t="e">
        <f t="shared" ca="1" si="14"/>
        <v>#N/A</v>
      </c>
    </row>
    <row r="285" spans="5:16" x14ac:dyDescent="0.25">
      <c r="E285" s="37"/>
      <c r="G285" s="37"/>
      <c r="H285" s="37"/>
      <c r="I285" s="37"/>
      <c r="J285" s="39">
        <f t="shared" si="15"/>
        <v>0</v>
      </c>
      <c r="K285" s="39" t="str">
        <f t="shared" si="16"/>
        <v>New</v>
      </c>
      <c r="L285" s="40" t="e">
        <f>DATE("20"&amp;MID(B285,8,2),VLOOKUP(MID(B285,4,3),Months!A:B,2,FALSE),LEFT(I285,2))</f>
        <v>#N/A</v>
      </c>
      <c r="M285" s="40" t="e">
        <f t="shared" si="17"/>
        <v>#N/A</v>
      </c>
      <c r="N285" s="41" t="e">
        <f t="shared" ca="1" si="18"/>
        <v>#N/A</v>
      </c>
      <c r="P285" s="36" t="e">
        <f t="shared" ca="1" si="14"/>
        <v>#N/A</v>
      </c>
    </row>
    <row r="286" spans="5:16" x14ac:dyDescent="0.25">
      <c r="E286" s="37"/>
      <c r="G286" s="37"/>
      <c r="H286" s="37"/>
      <c r="I286" s="37"/>
      <c r="J286" s="39">
        <f t="shared" si="15"/>
        <v>0</v>
      </c>
      <c r="K286" s="39" t="str">
        <f t="shared" si="16"/>
        <v>New</v>
      </c>
      <c r="L286" s="40" t="e">
        <f>DATE("20"&amp;MID(B286,8,2),VLOOKUP(MID(B286,4,3),Months!A:B,2,FALSE),LEFT(I286,2))</f>
        <v>#N/A</v>
      </c>
      <c r="M286" s="40" t="e">
        <f t="shared" si="17"/>
        <v>#N/A</v>
      </c>
      <c r="N286" s="41" t="e">
        <f t="shared" ca="1" si="18"/>
        <v>#N/A</v>
      </c>
      <c r="P286" s="36" t="e">
        <f t="shared" ca="1" si="14"/>
        <v>#N/A</v>
      </c>
    </row>
    <row r="287" spans="5:16" x14ac:dyDescent="0.25">
      <c r="E287" s="37"/>
      <c r="G287" s="37"/>
      <c r="H287" s="37"/>
      <c r="I287" s="37"/>
      <c r="J287" s="39">
        <f t="shared" si="15"/>
        <v>0</v>
      </c>
      <c r="K287" s="39" t="str">
        <f t="shared" si="16"/>
        <v>New</v>
      </c>
      <c r="L287" s="40" t="e">
        <f>DATE("20"&amp;MID(B287,8,2),VLOOKUP(MID(B287,4,3),Months!A:B,2,FALSE),LEFT(I287,2))</f>
        <v>#N/A</v>
      </c>
      <c r="M287" s="40" t="e">
        <f t="shared" si="17"/>
        <v>#N/A</v>
      </c>
      <c r="N287" s="41" t="e">
        <f t="shared" ca="1" si="18"/>
        <v>#N/A</v>
      </c>
      <c r="P287" s="36" t="e">
        <f t="shared" ca="1" si="14"/>
        <v>#N/A</v>
      </c>
    </row>
    <row r="288" spans="5:16" x14ac:dyDescent="0.25">
      <c r="E288" s="37"/>
      <c r="G288" s="37"/>
      <c r="H288" s="37"/>
      <c r="I288" s="37"/>
      <c r="J288" s="39">
        <f t="shared" si="15"/>
        <v>0</v>
      </c>
      <c r="K288" s="39" t="str">
        <f t="shared" si="16"/>
        <v>New</v>
      </c>
      <c r="L288" s="40" t="e">
        <f>DATE("20"&amp;MID(B288,8,2),VLOOKUP(MID(B288,4,3),Months!A:B,2,FALSE),LEFT(I288,2))</f>
        <v>#N/A</v>
      </c>
      <c r="M288" s="40" t="e">
        <f t="shared" si="17"/>
        <v>#N/A</v>
      </c>
      <c r="N288" s="41" t="e">
        <f t="shared" ca="1" si="18"/>
        <v>#N/A</v>
      </c>
      <c r="P288" s="36" t="e">
        <f t="shared" ca="1" si="14"/>
        <v>#N/A</v>
      </c>
    </row>
    <row r="289" spans="5:16" x14ac:dyDescent="0.25">
      <c r="E289" s="37"/>
      <c r="G289" s="37"/>
      <c r="H289" s="37"/>
      <c r="I289" s="37"/>
      <c r="J289" s="39">
        <f t="shared" si="15"/>
        <v>0</v>
      </c>
      <c r="K289" s="39" t="str">
        <f t="shared" si="16"/>
        <v>New</v>
      </c>
      <c r="L289" s="40" t="e">
        <f>DATE("20"&amp;MID(B289,8,2),VLOOKUP(MID(B289,4,3),Months!A:B,2,FALSE),LEFT(I289,2))</f>
        <v>#N/A</v>
      </c>
      <c r="M289" s="40" t="e">
        <f t="shared" si="17"/>
        <v>#N/A</v>
      </c>
      <c r="N289" s="41" t="e">
        <f t="shared" ca="1" si="18"/>
        <v>#N/A</v>
      </c>
      <c r="P289" s="36" t="e">
        <f t="shared" ca="1" si="14"/>
        <v>#N/A</v>
      </c>
    </row>
    <row r="290" spans="5:16" x14ac:dyDescent="0.25">
      <c r="E290" s="37"/>
      <c r="G290" s="37"/>
      <c r="H290" s="37"/>
      <c r="I290" s="37"/>
      <c r="J290" s="39">
        <f t="shared" si="15"/>
        <v>0</v>
      </c>
      <c r="K290" s="39" t="str">
        <f t="shared" si="16"/>
        <v>New</v>
      </c>
      <c r="L290" s="40" t="e">
        <f>DATE("20"&amp;MID(B290,8,2),VLOOKUP(MID(B290,4,3),Months!A:B,2,FALSE),LEFT(I290,2))</f>
        <v>#N/A</v>
      </c>
      <c r="M290" s="40" t="e">
        <f t="shared" si="17"/>
        <v>#N/A</v>
      </c>
      <c r="N290" s="41" t="e">
        <f t="shared" ca="1" si="18"/>
        <v>#N/A</v>
      </c>
      <c r="P290" s="36" t="e">
        <f t="shared" ca="1" si="14"/>
        <v>#N/A</v>
      </c>
    </row>
    <row r="291" spans="5:16" x14ac:dyDescent="0.25">
      <c r="E291" s="37"/>
      <c r="G291" s="37"/>
      <c r="H291" s="37"/>
      <c r="I291" s="37"/>
      <c r="J291" s="39">
        <f t="shared" si="15"/>
        <v>0</v>
      </c>
      <c r="K291" s="39" t="str">
        <f t="shared" si="16"/>
        <v>New</v>
      </c>
      <c r="L291" s="40" t="e">
        <f>DATE("20"&amp;MID(B291,8,2),VLOOKUP(MID(B291,4,3),Months!A:B,2,FALSE),LEFT(I291,2))</f>
        <v>#N/A</v>
      </c>
      <c r="M291" s="40" t="e">
        <f t="shared" si="17"/>
        <v>#N/A</v>
      </c>
      <c r="N291" s="41" t="e">
        <f t="shared" ca="1" si="18"/>
        <v>#N/A</v>
      </c>
      <c r="P291" s="36" t="e">
        <f t="shared" ca="1" si="14"/>
        <v>#N/A</v>
      </c>
    </row>
    <row r="292" spans="5:16" x14ac:dyDescent="0.25">
      <c r="E292" s="37"/>
      <c r="G292" s="37"/>
      <c r="H292" s="37"/>
      <c r="I292" s="37"/>
      <c r="J292" s="39">
        <f t="shared" si="15"/>
        <v>0</v>
      </c>
      <c r="K292" s="39" t="str">
        <f t="shared" si="16"/>
        <v>New</v>
      </c>
      <c r="L292" s="40" t="e">
        <f>DATE("20"&amp;MID(B292,8,2),VLOOKUP(MID(B292,4,3),Months!A:B,2,FALSE),LEFT(I292,2))</f>
        <v>#N/A</v>
      </c>
      <c r="M292" s="40" t="e">
        <f t="shared" si="17"/>
        <v>#N/A</v>
      </c>
      <c r="N292" s="41" t="e">
        <f t="shared" ca="1" si="18"/>
        <v>#N/A</v>
      </c>
      <c r="P292" s="36" t="e">
        <f t="shared" ca="1" si="14"/>
        <v>#N/A</v>
      </c>
    </row>
    <row r="293" spans="5:16" x14ac:dyDescent="0.25">
      <c r="E293" s="37"/>
      <c r="G293" s="37"/>
      <c r="H293" s="37"/>
      <c r="I293" s="37"/>
      <c r="J293" s="39">
        <f t="shared" si="15"/>
        <v>0</v>
      </c>
      <c r="K293" s="39" t="str">
        <f t="shared" si="16"/>
        <v>New</v>
      </c>
      <c r="L293" s="40" t="e">
        <f>DATE("20"&amp;MID(B293,8,2),VLOOKUP(MID(B293,4,3),Months!A:B,2,FALSE),LEFT(I293,2))</f>
        <v>#N/A</v>
      </c>
      <c r="M293" s="40" t="e">
        <f t="shared" si="17"/>
        <v>#N/A</v>
      </c>
      <c r="N293" s="41" t="e">
        <f t="shared" ca="1" si="18"/>
        <v>#N/A</v>
      </c>
      <c r="P293" s="36" t="e">
        <f t="shared" ca="1" si="14"/>
        <v>#N/A</v>
      </c>
    </row>
    <row r="294" spans="5:16" x14ac:dyDescent="0.25">
      <c r="E294" s="37"/>
      <c r="G294" s="37"/>
      <c r="H294" s="37"/>
      <c r="I294" s="37"/>
      <c r="J294" s="39">
        <f t="shared" si="15"/>
        <v>0</v>
      </c>
      <c r="K294" s="39" t="str">
        <f t="shared" si="16"/>
        <v>New</v>
      </c>
      <c r="L294" s="40" t="e">
        <f>DATE("20"&amp;MID(B294,8,2),VLOOKUP(MID(B294,4,3),Months!A:B,2,FALSE),LEFT(I294,2))</f>
        <v>#N/A</v>
      </c>
      <c r="M294" s="40" t="e">
        <f t="shared" si="17"/>
        <v>#N/A</v>
      </c>
      <c r="N294" s="41" t="e">
        <f t="shared" ca="1" si="18"/>
        <v>#N/A</v>
      </c>
      <c r="P294" s="36" t="e">
        <f t="shared" ca="1" si="14"/>
        <v>#N/A</v>
      </c>
    </row>
    <row r="295" spans="5:16" x14ac:dyDescent="0.25">
      <c r="E295" s="37"/>
      <c r="G295" s="37"/>
      <c r="H295" s="37"/>
      <c r="I295" s="37"/>
      <c r="J295" s="39">
        <f t="shared" si="15"/>
        <v>0</v>
      </c>
      <c r="K295" s="39" t="str">
        <f t="shared" si="16"/>
        <v>New</v>
      </c>
      <c r="L295" s="40" t="e">
        <f>DATE("20"&amp;MID(B295,8,2),VLOOKUP(MID(B295,4,3),Months!A:B,2,FALSE),LEFT(I295,2))</f>
        <v>#N/A</v>
      </c>
      <c r="M295" s="40" t="e">
        <f t="shared" si="17"/>
        <v>#N/A</v>
      </c>
      <c r="N295" s="41" t="e">
        <f t="shared" ca="1" si="18"/>
        <v>#N/A</v>
      </c>
      <c r="P295" s="36" t="e">
        <f t="shared" ca="1" si="14"/>
        <v>#N/A</v>
      </c>
    </row>
    <row r="296" spans="5:16" x14ac:dyDescent="0.25">
      <c r="E296" s="37"/>
      <c r="G296" s="37"/>
      <c r="H296" s="37"/>
      <c r="I296" s="37"/>
      <c r="J296" s="39">
        <f t="shared" si="15"/>
        <v>0</v>
      </c>
      <c r="K296" s="39" t="str">
        <f t="shared" si="16"/>
        <v>New</v>
      </c>
      <c r="L296" s="40" t="e">
        <f>DATE("20"&amp;MID(B296,8,2),VLOOKUP(MID(B296,4,3),Months!A:B,2,FALSE),LEFT(I296,2))</f>
        <v>#N/A</v>
      </c>
      <c r="M296" s="40" t="e">
        <f t="shared" si="17"/>
        <v>#N/A</v>
      </c>
      <c r="N296" s="41" t="e">
        <f t="shared" ca="1" si="18"/>
        <v>#N/A</v>
      </c>
      <c r="P296" s="36" t="e">
        <f t="shared" ca="1" si="14"/>
        <v>#N/A</v>
      </c>
    </row>
    <row r="297" spans="5:16" x14ac:dyDescent="0.25">
      <c r="E297" s="37"/>
      <c r="G297" s="37"/>
      <c r="H297" s="37"/>
      <c r="I297" s="37"/>
      <c r="J297" s="39">
        <f t="shared" si="15"/>
        <v>0</v>
      </c>
      <c r="K297" s="39" t="str">
        <f t="shared" si="16"/>
        <v>New</v>
      </c>
      <c r="L297" s="40" t="e">
        <f>DATE("20"&amp;MID(B297,8,2),VLOOKUP(MID(B297,4,3),Months!A:B,2,FALSE),LEFT(I297,2))</f>
        <v>#N/A</v>
      </c>
      <c r="M297" s="40" t="e">
        <f t="shared" si="17"/>
        <v>#N/A</v>
      </c>
      <c r="N297" s="41" t="e">
        <f t="shared" ca="1" si="18"/>
        <v>#N/A</v>
      </c>
      <c r="P297" s="36" t="e">
        <f t="shared" ca="1" si="14"/>
        <v>#N/A</v>
      </c>
    </row>
    <row r="298" spans="5:16" x14ac:dyDescent="0.25">
      <c r="E298" s="37"/>
      <c r="G298" s="37"/>
      <c r="H298" s="37"/>
      <c r="I298" s="37"/>
      <c r="J298" s="39">
        <f t="shared" si="15"/>
        <v>0</v>
      </c>
      <c r="K298" s="39" t="str">
        <f t="shared" si="16"/>
        <v>New</v>
      </c>
      <c r="L298" s="40" t="e">
        <f>DATE("20"&amp;MID(B298,8,2),VLOOKUP(MID(B298,4,3),Months!A:B,2,FALSE),LEFT(I298,2))</f>
        <v>#N/A</v>
      </c>
      <c r="M298" s="40" t="e">
        <f t="shared" si="17"/>
        <v>#N/A</v>
      </c>
      <c r="N298" s="41" t="e">
        <f t="shared" ca="1" si="18"/>
        <v>#N/A</v>
      </c>
      <c r="P298" s="36" t="e">
        <f t="shared" ca="1" si="14"/>
        <v>#N/A</v>
      </c>
    </row>
    <row r="299" spans="5:16" x14ac:dyDescent="0.25">
      <c r="E299" s="37"/>
      <c r="G299" s="37"/>
      <c r="H299" s="37"/>
      <c r="I299" s="37"/>
      <c r="J299" s="39">
        <f t="shared" si="15"/>
        <v>0</v>
      </c>
      <c r="K299" s="39" t="str">
        <f t="shared" si="16"/>
        <v>New</v>
      </c>
      <c r="L299" s="40" t="e">
        <f>DATE("20"&amp;MID(B299,8,2),VLOOKUP(MID(B299,4,3),Months!A:B,2,FALSE),LEFT(I299,2))</f>
        <v>#N/A</v>
      </c>
      <c r="M299" s="40" t="e">
        <f t="shared" si="17"/>
        <v>#N/A</v>
      </c>
      <c r="N299" s="41" t="e">
        <f t="shared" ca="1" si="18"/>
        <v>#N/A</v>
      </c>
      <c r="P299" s="36" t="e">
        <f t="shared" ca="1" si="14"/>
        <v>#N/A</v>
      </c>
    </row>
    <row r="300" spans="5:16" x14ac:dyDescent="0.25">
      <c r="E300" s="37"/>
      <c r="G300" s="37"/>
      <c r="H300" s="37"/>
      <c r="I300" s="37"/>
      <c r="J300" s="39">
        <f t="shared" si="15"/>
        <v>0</v>
      </c>
      <c r="K300" s="39" t="str">
        <f t="shared" si="16"/>
        <v>New</v>
      </c>
      <c r="L300" s="40" t="e">
        <f>DATE("20"&amp;MID(B300,8,2),VLOOKUP(MID(B300,4,3),Months!A:B,2,FALSE),LEFT(I300,2))</f>
        <v>#N/A</v>
      </c>
      <c r="M300" s="40" t="e">
        <f t="shared" si="17"/>
        <v>#N/A</v>
      </c>
      <c r="N300" s="41" t="e">
        <f t="shared" ca="1" si="18"/>
        <v>#N/A</v>
      </c>
      <c r="P300" s="36" t="e">
        <f t="shared" ca="1" si="14"/>
        <v>#N/A</v>
      </c>
    </row>
    <row r="301" spans="5:16" x14ac:dyDescent="0.25">
      <c r="G301" s="37"/>
      <c r="H301" s="37"/>
      <c r="J301" s="39">
        <f t="shared" si="15"/>
        <v>0</v>
      </c>
      <c r="K301" s="39" t="str">
        <f t="shared" si="16"/>
        <v>New</v>
      </c>
      <c r="L301" s="40" t="e">
        <f>DATE("20"&amp;MID(B301,8,2),VLOOKUP(MID(B301,4,3),Months!A:B,2,FALSE),LEFT(I301,2))</f>
        <v>#N/A</v>
      </c>
      <c r="M301" s="40" t="e">
        <f t="shared" si="17"/>
        <v>#N/A</v>
      </c>
      <c r="N301" s="41" t="e">
        <f t="shared" ca="1" si="18"/>
        <v>#N/A</v>
      </c>
      <c r="P301" s="36" t="e">
        <f t="shared" ca="1" si="14"/>
        <v>#N/A</v>
      </c>
    </row>
    <row r="302" spans="5:16" x14ac:dyDescent="0.25">
      <c r="G302" s="37"/>
      <c r="H302" s="37"/>
      <c r="J302" s="39">
        <f t="shared" si="15"/>
        <v>0</v>
      </c>
      <c r="K302" s="39" t="str">
        <f t="shared" si="16"/>
        <v>New</v>
      </c>
      <c r="L302" s="40" t="e">
        <f>DATE("20"&amp;MID(B302,8,2),VLOOKUP(MID(B302,4,3),Months!A:B,2,FALSE),LEFT(I302,2))</f>
        <v>#N/A</v>
      </c>
      <c r="M302" s="40" t="e">
        <f t="shared" si="17"/>
        <v>#N/A</v>
      </c>
      <c r="N302" s="41" t="e">
        <f t="shared" ca="1" si="18"/>
        <v>#N/A</v>
      </c>
      <c r="P302" s="36" t="e">
        <f t="shared" ca="1" si="14"/>
        <v>#N/A</v>
      </c>
    </row>
    <row r="303" spans="5:16" x14ac:dyDescent="0.25">
      <c r="G303" s="37"/>
      <c r="H303" s="37"/>
      <c r="J303" s="39">
        <f t="shared" si="15"/>
        <v>0</v>
      </c>
      <c r="K303" s="39" t="str">
        <f t="shared" si="16"/>
        <v>New</v>
      </c>
      <c r="L303" s="40" t="e">
        <f>DATE("20"&amp;MID(B303,8,2),VLOOKUP(MID(B303,4,3),Months!A:B,2,FALSE),LEFT(I303,2))</f>
        <v>#N/A</v>
      </c>
      <c r="M303" s="40" t="e">
        <f t="shared" si="17"/>
        <v>#N/A</v>
      </c>
      <c r="N303" s="41" t="e">
        <f t="shared" ca="1" si="18"/>
        <v>#N/A</v>
      </c>
      <c r="P303" s="36" t="e">
        <f t="shared" ca="1" si="14"/>
        <v>#N/A</v>
      </c>
    </row>
    <row r="304" spans="5:16" x14ac:dyDescent="0.25">
      <c r="G304" s="37"/>
      <c r="H304" s="37"/>
      <c r="J304" s="39">
        <f t="shared" si="15"/>
        <v>0</v>
      </c>
      <c r="K304" s="39" t="str">
        <f t="shared" si="16"/>
        <v>New</v>
      </c>
      <c r="L304" s="40" t="e">
        <f>DATE("20"&amp;MID(B304,8,2),VLOOKUP(MID(B304,4,3),Months!A:B,2,FALSE),LEFT(I304,2))</f>
        <v>#N/A</v>
      </c>
      <c r="M304" s="40" t="e">
        <f t="shared" si="17"/>
        <v>#N/A</v>
      </c>
      <c r="N304" s="41" t="e">
        <f t="shared" ca="1" si="18"/>
        <v>#N/A</v>
      </c>
      <c r="P304" s="36" t="e">
        <f t="shared" ca="1" si="14"/>
        <v>#N/A</v>
      </c>
    </row>
    <row r="305" spans="7:16" x14ac:dyDescent="0.25">
      <c r="G305" s="37"/>
      <c r="H305" s="37"/>
      <c r="J305" s="39">
        <f t="shared" si="15"/>
        <v>0</v>
      </c>
      <c r="K305" s="39" t="str">
        <f t="shared" si="16"/>
        <v>New</v>
      </c>
      <c r="L305" s="40" t="e">
        <f>DATE("20"&amp;MID(B305,8,2),VLOOKUP(MID(B305,4,3),Months!A:B,2,FALSE),LEFT(I305,2))</f>
        <v>#N/A</v>
      </c>
      <c r="M305" s="40" t="e">
        <f t="shared" si="17"/>
        <v>#N/A</v>
      </c>
      <c r="N305" s="41" t="e">
        <f t="shared" ca="1" si="18"/>
        <v>#N/A</v>
      </c>
      <c r="P305" s="36" t="e">
        <f t="shared" ca="1" si="14"/>
        <v>#N/A</v>
      </c>
    </row>
    <row r="306" spans="7:16" x14ac:dyDescent="0.25">
      <c r="G306" s="37"/>
      <c r="H306" s="37"/>
      <c r="J306" s="39">
        <f t="shared" si="15"/>
        <v>0</v>
      </c>
      <c r="K306" s="39" t="str">
        <f t="shared" si="16"/>
        <v>New</v>
      </c>
      <c r="L306" s="40" t="e">
        <f>DATE("20"&amp;MID(B306,8,2),VLOOKUP(MID(B306,4,3),Months!A:B,2,FALSE),LEFT(I306,2))</f>
        <v>#N/A</v>
      </c>
      <c r="M306" s="40" t="e">
        <f t="shared" si="17"/>
        <v>#N/A</v>
      </c>
      <c r="N306" s="41" t="e">
        <f t="shared" ca="1" si="18"/>
        <v>#N/A</v>
      </c>
      <c r="P306" s="36" t="e">
        <f t="shared" ca="1" si="14"/>
        <v>#N/A</v>
      </c>
    </row>
    <row r="307" spans="7:16" x14ac:dyDescent="0.25">
      <c r="G307" s="37"/>
      <c r="H307" s="37"/>
      <c r="J307" s="39">
        <f t="shared" si="15"/>
        <v>0</v>
      </c>
      <c r="K307" s="39" t="str">
        <f t="shared" si="16"/>
        <v>New</v>
      </c>
      <c r="L307" s="40" t="e">
        <f>DATE("20"&amp;MID(B307,8,2),VLOOKUP(MID(B307,4,3),Months!A:B,2,FALSE),LEFT(I307,2))</f>
        <v>#N/A</v>
      </c>
      <c r="M307" s="40" t="e">
        <f t="shared" si="17"/>
        <v>#N/A</v>
      </c>
      <c r="N307" s="41" t="e">
        <f t="shared" ca="1" si="18"/>
        <v>#N/A</v>
      </c>
      <c r="P307" s="36" t="e">
        <f t="shared" ca="1" si="14"/>
        <v>#N/A</v>
      </c>
    </row>
    <row r="308" spans="7:16" x14ac:dyDescent="0.25">
      <c r="G308" s="37"/>
      <c r="H308" s="37"/>
      <c r="J308" s="39">
        <f t="shared" si="15"/>
        <v>0</v>
      </c>
      <c r="K308" s="39" t="str">
        <f t="shared" si="16"/>
        <v>New</v>
      </c>
      <c r="L308" s="40" t="e">
        <f>DATE("20"&amp;MID(B308,8,2),VLOOKUP(MID(B308,4,3),Months!A:B,2,FALSE),LEFT(I308,2))</f>
        <v>#N/A</v>
      </c>
      <c r="M308" s="40" t="e">
        <f t="shared" si="17"/>
        <v>#N/A</v>
      </c>
      <c r="N308" s="41" t="e">
        <f t="shared" ca="1" si="18"/>
        <v>#N/A</v>
      </c>
      <c r="P308" s="36" t="e">
        <f t="shared" ca="1" si="14"/>
        <v>#N/A</v>
      </c>
    </row>
    <row r="309" spans="7:16" x14ac:dyDescent="0.25">
      <c r="G309" s="37"/>
      <c r="H309" s="37"/>
      <c r="J309" s="39">
        <f t="shared" si="15"/>
        <v>0</v>
      </c>
      <c r="K309" s="39" t="str">
        <f t="shared" si="16"/>
        <v>New</v>
      </c>
      <c r="L309" s="40" t="e">
        <f>DATE("20"&amp;MID(B309,8,2),VLOOKUP(MID(B309,4,3),Months!A:B,2,FALSE),LEFT(I309,2))</f>
        <v>#N/A</v>
      </c>
      <c r="M309" s="40" t="e">
        <f t="shared" si="17"/>
        <v>#N/A</v>
      </c>
      <c r="N309" s="41" t="e">
        <f t="shared" ca="1" si="18"/>
        <v>#N/A</v>
      </c>
      <c r="P309" s="36" t="e">
        <f t="shared" ca="1" si="14"/>
        <v>#N/A</v>
      </c>
    </row>
    <row r="310" spans="7:16" x14ac:dyDescent="0.25">
      <c r="G310" s="37"/>
      <c r="H310" s="37"/>
      <c r="J310" s="39">
        <f t="shared" si="15"/>
        <v>0</v>
      </c>
      <c r="K310" s="39" t="str">
        <f t="shared" si="16"/>
        <v>New</v>
      </c>
      <c r="L310" s="40" t="e">
        <f>DATE("20"&amp;MID(B310,8,2),VLOOKUP(MID(B310,4,3),Months!A:B,2,FALSE),LEFT(I310,2))</f>
        <v>#N/A</v>
      </c>
      <c r="M310" s="40" t="e">
        <f t="shared" si="17"/>
        <v>#N/A</v>
      </c>
      <c r="N310" s="41" t="e">
        <f t="shared" ca="1" si="18"/>
        <v>#N/A</v>
      </c>
      <c r="P310" s="36" t="e">
        <f t="shared" ca="1" si="14"/>
        <v>#N/A</v>
      </c>
    </row>
    <row r="311" spans="7:16" x14ac:dyDescent="0.25">
      <c r="G311" s="37"/>
      <c r="H311" s="37"/>
      <c r="J311" s="39">
        <f t="shared" si="15"/>
        <v>0</v>
      </c>
      <c r="K311" s="39" t="str">
        <f t="shared" si="16"/>
        <v>New</v>
      </c>
      <c r="L311" s="40" t="e">
        <f>DATE("20"&amp;MID(B311,8,2),VLOOKUP(MID(B311,4,3),Months!A:B,2,FALSE),LEFT(I311,2))</f>
        <v>#N/A</v>
      </c>
      <c r="M311" s="40" t="e">
        <f t="shared" si="17"/>
        <v>#N/A</v>
      </c>
      <c r="N311" s="41" t="e">
        <f t="shared" ca="1" si="18"/>
        <v>#N/A</v>
      </c>
      <c r="P311" s="36" t="e">
        <f t="shared" ca="1" si="14"/>
        <v>#N/A</v>
      </c>
    </row>
    <row r="312" spans="7:16" x14ac:dyDescent="0.25">
      <c r="G312" s="37"/>
      <c r="H312" s="37"/>
      <c r="J312" s="39">
        <f t="shared" si="15"/>
        <v>0</v>
      </c>
      <c r="K312" s="39" t="str">
        <f t="shared" si="16"/>
        <v>New</v>
      </c>
      <c r="L312" s="40" t="e">
        <f>DATE("20"&amp;MID(B312,8,2),VLOOKUP(MID(B312,4,3),Months!A:B,2,FALSE),LEFT(I312,2))</f>
        <v>#N/A</v>
      </c>
      <c r="M312" s="40" t="e">
        <f t="shared" si="17"/>
        <v>#N/A</v>
      </c>
      <c r="N312" s="41" t="e">
        <f t="shared" ca="1" si="18"/>
        <v>#N/A</v>
      </c>
      <c r="P312" s="36" t="e">
        <f t="shared" ca="1" si="14"/>
        <v>#N/A</v>
      </c>
    </row>
    <row r="313" spans="7:16" x14ac:dyDescent="0.25">
      <c r="G313" s="37"/>
      <c r="H313" s="37"/>
      <c r="J313" s="39">
        <f t="shared" si="15"/>
        <v>0</v>
      </c>
      <c r="K313" s="39" t="str">
        <f t="shared" si="16"/>
        <v>New</v>
      </c>
      <c r="L313" s="40" t="e">
        <f>DATE("20"&amp;MID(B313,8,2),VLOOKUP(MID(B313,4,3),Months!A:B,2,FALSE),LEFT(I313,2))</f>
        <v>#N/A</v>
      </c>
      <c r="M313" s="40" t="e">
        <f t="shared" si="17"/>
        <v>#N/A</v>
      </c>
      <c r="N313" s="41" t="e">
        <f t="shared" ca="1" si="18"/>
        <v>#N/A</v>
      </c>
      <c r="P313" s="36" t="e">
        <f t="shared" ca="1" si="14"/>
        <v>#N/A</v>
      </c>
    </row>
    <row r="314" spans="7:16" x14ac:dyDescent="0.25">
      <c r="G314" s="37"/>
      <c r="H314" s="37"/>
      <c r="J314" s="39">
        <f t="shared" si="15"/>
        <v>0</v>
      </c>
      <c r="K314" s="39" t="str">
        <f t="shared" si="16"/>
        <v>New</v>
      </c>
      <c r="L314" s="40" t="e">
        <f>DATE("20"&amp;MID(B314,8,2),VLOOKUP(MID(B314,4,3),Months!A:B,2,FALSE),LEFT(I314,2))</f>
        <v>#N/A</v>
      </c>
      <c r="M314" s="40" t="e">
        <f t="shared" si="17"/>
        <v>#N/A</v>
      </c>
      <c r="N314" s="41" t="e">
        <f t="shared" ca="1" si="18"/>
        <v>#N/A</v>
      </c>
      <c r="P314" s="36" t="e">
        <f t="shared" ca="1" si="14"/>
        <v>#N/A</v>
      </c>
    </row>
    <row r="315" spans="7:16" x14ac:dyDescent="0.25">
      <c r="G315" s="37"/>
      <c r="H315" s="37"/>
      <c r="J315" s="39">
        <f t="shared" si="15"/>
        <v>0</v>
      </c>
      <c r="K315" s="39" t="str">
        <f t="shared" si="16"/>
        <v>New</v>
      </c>
      <c r="L315" s="40" t="e">
        <f>DATE("20"&amp;MID(B315,8,2),VLOOKUP(MID(B315,4,3),Months!A:B,2,FALSE),LEFT(I315,2))</f>
        <v>#N/A</v>
      </c>
      <c r="M315" s="40" t="e">
        <f t="shared" si="17"/>
        <v>#N/A</v>
      </c>
      <c r="N315" s="41" t="e">
        <f t="shared" ca="1" si="18"/>
        <v>#N/A</v>
      </c>
      <c r="P315" s="36" t="e">
        <f t="shared" ca="1" si="14"/>
        <v>#N/A</v>
      </c>
    </row>
    <row r="316" spans="7:16" x14ac:dyDescent="0.25">
      <c r="G316" s="37"/>
      <c r="H316" s="37"/>
      <c r="J316" s="39">
        <f t="shared" si="15"/>
        <v>0</v>
      </c>
      <c r="K316" s="39" t="str">
        <f t="shared" si="16"/>
        <v>New</v>
      </c>
      <c r="L316" s="40" t="e">
        <f>DATE("20"&amp;MID(B316,8,2),VLOOKUP(MID(B316,4,3),Months!A:B,2,FALSE),LEFT(I316,2))</f>
        <v>#N/A</v>
      </c>
      <c r="M316" s="40" t="e">
        <f t="shared" si="17"/>
        <v>#N/A</v>
      </c>
      <c r="N316" s="41" t="e">
        <f t="shared" ca="1" si="18"/>
        <v>#N/A</v>
      </c>
      <c r="P316" s="36" t="e">
        <f t="shared" ca="1" si="14"/>
        <v>#N/A</v>
      </c>
    </row>
    <row r="317" spans="7:16" x14ac:dyDescent="0.25">
      <c r="G317" s="37"/>
      <c r="H317" s="37"/>
      <c r="J317" s="39">
        <f t="shared" si="15"/>
        <v>0</v>
      </c>
      <c r="K317" s="39" t="str">
        <f t="shared" si="16"/>
        <v>New</v>
      </c>
      <c r="L317" s="40" t="e">
        <f>DATE("20"&amp;MID(B317,8,2),VLOOKUP(MID(B317,4,3),Months!A:B,2,FALSE),LEFT(I317,2))</f>
        <v>#N/A</v>
      </c>
      <c r="M317" s="40" t="e">
        <f t="shared" si="17"/>
        <v>#N/A</v>
      </c>
      <c r="N317" s="41" t="e">
        <f t="shared" ca="1" si="18"/>
        <v>#N/A</v>
      </c>
      <c r="P317" s="36" t="e">
        <f t="shared" ca="1" si="14"/>
        <v>#N/A</v>
      </c>
    </row>
    <row r="318" spans="7:16" x14ac:dyDescent="0.25">
      <c r="G318" s="37"/>
      <c r="H318" s="37"/>
      <c r="J318" s="39">
        <f t="shared" si="15"/>
        <v>0</v>
      </c>
      <c r="K318" s="39" t="str">
        <f t="shared" si="16"/>
        <v>New</v>
      </c>
      <c r="L318" s="40" t="e">
        <f>DATE("20"&amp;MID(B318,8,2),VLOOKUP(MID(B318,4,3),Months!A:B,2,FALSE),LEFT(I318,2))</f>
        <v>#N/A</v>
      </c>
      <c r="M318" s="40" t="e">
        <f t="shared" si="17"/>
        <v>#N/A</v>
      </c>
      <c r="N318" s="41" t="e">
        <f t="shared" ca="1" si="18"/>
        <v>#N/A</v>
      </c>
      <c r="P318" s="36" t="e">
        <f t="shared" ca="1" si="14"/>
        <v>#N/A</v>
      </c>
    </row>
    <row r="319" spans="7:16" x14ac:dyDescent="0.25">
      <c r="G319" s="37"/>
      <c r="H319" s="37"/>
      <c r="J319" s="39">
        <f t="shared" si="15"/>
        <v>0</v>
      </c>
      <c r="K319" s="39" t="str">
        <f t="shared" si="16"/>
        <v>New</v>
      </c>
      <c r="L319" s="40" t="e">
        <f>DATE("20"&amp;MID(B319,8,2),VLOOKUP(MID(B319,4,3),Months!A:B,2,FALSE),LEFT(I319,2))</f>
        <v>#N/A</v>
      </c>
      <c r="M319" s="40" t="e">
        <f t="shared" si="17"/>
        <v>#N/A</v>
      </c>
      <c r="N319" s="41" t="e">
        <f t="shared" ca="1" si="18"/>
        <v>#N/A</v>
      </c>
      <c r="P319" s="36" t="e">
        <f t="shared" ca="1" si="14"/>
        <v>#N/A</v>
      </c>
    </row>
    <row r="320" spans="7:16" x14ac:dyDescent="0.25">
      <c r="G320" s="37"/>
      <c r="H320" s="37"/>
      <c r="J320" s="39">
        <f t="shared" si="15"/>
        <v>0</v>
      </c>
      <c r="K320" s="39" t="str">
        <f t="shared" si="16"/>
        <v>New</v>
      </c>
      <c r="L320" s="40" t="e">
        <f>DATE("20"&amp;MID(B320,8,2),VLOOKUP(MID(B320,4,3),Months!A:B,2,FALSE),LEFT(I320,2))</f>
        <v>#N/A</v>
      </c>
      <c r="M320" s="40" t="e">
        <f t="shared" si="17"/>
        <v>#N/A</v>
      </c>
      <c r="N320" s="41" t="e">
        <f t="shared" ca="1" si="18"/>
        <v>#N/A</v>
      </c>
      <c r="P320" s="36" t="e">
        <f t="shared" ca="1" si="14"/>
        <v>#N/A</v>
      </c>
    </row>
    <row r="321" spans="7:16" x14ac:dyDescent="0.25">
      <c r="G321" s="37"/>
      <c r="H321" s="37"/>
      <c r="J321" s="39">
        <f t="shared" si="15"/>
        <v>0</v>
      </c>
      <c r="K321" s="39" t="str">
        <f t="shared" si="16"/>
        <v>New</v>
      </c>
      <c r="L321" s="40" t="e">
        <f>DATE("20"&amp;MID(B321,8,2),VLOOKUP(MID(B321,4,3),Months!A:B,2,FALSE),LEFT(I321,2))</f>
        <v>#N/A</v>
      </c>
      <c r="M321" s="40" t="e">
        <f t="shared" si="17"/>
        <v>#N/A</v>
      </c>
      <c r="N321" s="41" t="e">
        <f t="shared" ca="1" si="18"/>
        <v>#N/A</v>
      </c>
      <c r="P321" s="36" t="e">
        <f t="shared" ref="P321:P389" ca="1" si="19">D321&amp;E321&amp;K321&amp;N321</f>
        <v>#N/A</v>
      </c>
    </row>
    <row r="322" spans="7:16" x14ac:dyDescent="0.25">
      <c r="G322" s="37"/>
      <c r="H322" s="37"/>
      <c r="J322" s="39">
        <f t="shared" ref="J322:J385" si="20">VALUE(I322)</f>
        <v>0</v>
      </c>
      <c r="K322" s="39" t="str">
        <f t="shared" ref="K322:K385" si="21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2">L322+45</f>
        <v>#N/A</v>
      </c>
      <c r="N322" s="41" t="e">
        <f t="shared" ref="N322:N385" ca="1" si="23">IF(NOW()&gt;M322,"Overdue",IF(M322-NOW()&lt;$O$1,"Approaching","Future"))</f>
        <v>#N/A</v>
      </c>
      <c r="P322" s="36" t="e">
        <f t="shared" ca="1" si="19"/>
        <v>#N/A</v>
      </c>
    </row>
    <row r="323" spans="7:16" x14ac:dyDescent="0.25">
      <c r="G323" s="37"/>
      <c r="H323" s="37"/>
      <c r="J323" s="39">
        <f t="shared" si="20"/>
        <v>0</v>
      </c>
      <c r="K323" s="39" t="str">
        <f t="shared" si="21"/>
        <v>New</v>
      </c>
      <c r="L323" s="40" t="e">
        <f>DATE("20"&amp;MID(B323,8,2),VLOOKUP(MID(B323,4,3),Months!A:B,2,FALSE),LEFT(I323,2))</f>
        <v>#N/A</v>
      </c>
      <c r="M323" s="40" t="e">
        <f t="shared" si="22"/>
        <v>#N/A</v>
      </c>
      <c r="N323" s="41" t="e">
        <f t="shared" ca="1" si="23"/>
        <v>#N/A</v>
      </c>
      <c r="P323" s="36" t="e">
        <f t="shared" ca="1" si="19"/>
        <v>#N/A</v>
      </c>
    </row>
    <row r="324" spans="7:16" x14ac:dyDescent="0.25">
      <c r="G324" s="37"/>
      <c r="H324" s="37"/>
      <c r="J324" s="39">
        <f t="shared" si="20"/>
        <v>0</v>
      </c>
      <c r="K324" s="39" t="str">
        <f t="shared" si="21"/>
        <v>New</v>
      </c>
      <c r="L324" s="40" t="e">
        <f>DATE("20"&amp;MID(B324,8,2),VLOOKUP(MID(B324,4,3),Months!A:B,2,FALSE),LEFT(I324,2))</f>
        <v>#N/A</v>
      </c>
      <c r="M324" s="40" t="e">
        <f t="shared" si="22"/>
        <v>#N/A</v>
      </c>
      <c r="N324" s="41" t="e">
        <f t="shared" ca="1" si="23"/>
        <v>#N/A</v>
      </c>
      <c r="P324" s="36" t="e">
        <f t="shared" ca="1" si="19"/>
        <v>#N/A</v>
      </c>
    </row>
    <row r="325" spans="7:16" x14ac:dyDescent="0.25">
      <c r="G325" s="37"/>
      <c r="H325" s="37"/>
      <c r="J325" s="39">
        <f t="shared" si="20"/>
        <v>0</v>
      </c>
      <c r="K325" s="39" t="str">
        <f t="shared" si="21"/>
        <v>New</v>
      </c>
      <c r="L325" s="40" t="e">
        <f>DATE("20"&amp;MID(B325,8,2),VLOOKUP(MID(B325,4,3),Months!A:B,2,FALSE),LEFT(I325,2))</f>
        <v>#N/A</v>
      </c>
      <c r="M325" s="40" t="e">
        <f t="shared" si="22"/>
        <v>#N/A</v>
      </c>
      <c r="N325" s="41" t="e">
        <f t="shared" ca="1" si="23"/>
        <v>#N/A</v>
      </c>
      <c r="P325" s="36" t="e">
        <f t="shared" ca="1" si="19"/>
        <v>#N/A</v>
      </c>
    </row>
    <row r="326" spans="7:16" x14ac:dyDescent="0.25">
      <c r="G326" s="37"/>
      <c r="H326" s="37"/>
      <c r="J326" s="39">
        <f t="shared" si="20"/>
        <v>0</v>
      </c>
      <c r="K326" s="39" t="str">
        <f t="shared" si="21"/>
        <v>New</v>
      </c>
      <c r="L326" s="40" t="e">
        <f>DATE("20"&amp;MID(B326,8,2),VLOOKUP(MID(B326,4,3),Months!A:B,2,FALSE),LEFT(I326,2))</f>
        <v>#N/A</v>
      </c>
      <c r="M326" s="40" t="e">
        <f t="shared" si="22"/>
        <v>#N/A</v>
      </c>
      <c r="N326" s="41" t="e">
        <f t="shared" ca="1" si="23"/>
        <v>#N/A</v>
      </c>
      <c r="P326" s="36" t="e">
        <f t="shared" ca="1" si="19"/>
        <v>#N/A</v>
      </c>
    </row>
    <row r="327" spans="7:16" x14ac:dyDescent="0.25">
      <c r="G327" s="37"/>
      <c r="H327" s="37"/>
      <c r="J327" s="39">
        <f t="shared" si="20"/>
        <v>0</v>
      </c>
      <c r="K327" s="39" t="str">
        <f t="shared" si="21"/>
        <v>New</v>
      </c>
      <c r="L327" s="40" t="e">
        <f>DATE("20"&amp;MID(B327,8,2),VLOOKUP(MID(B327,4,3),Months!A:B,2,FALSE),LEFT(I327,2))</f>
        <v>#N/A</v>
      </c>
      <c r="M327" s="40" t="e">
        <f t="shared" si="22"/>
        <v>#N/A</v>
      </c>
      <c r="N327" s="41" t="e">
        <f t="shared" ca="1" si="23"/>
        <v>#N/A</v>
      </c>
      <c r="P327" s="36" t="e">
        <f t="shared" ca="1" si="19"/>
        <v>#N/A</v>
      </c>
    </row>
    <row r="328" spans="7:16" x14ac:dyDescent="0.25">
      <c r="G328" s="37"/>
      <c r="H328" s="37"/>
      <c r="J328" s="39">
        <f t="shared" si="20"/>
        <v>0</v>
      </c>
      <c r="K328" s="39" t="str">
        <f t="shared" si="21"/>
        <v>New</v>
      </c>
      <c r="L328" s="40" t="e">
        <f>DATE("20"&amp;MID(B328,8,2),VLOOKUP(MID(B328,4,3),Months!A:B,2,FALSE),LEFT(I328,2))</f>
        <v>#N/A</v>
      </c>
      <c r="M328" s="40" t="e">
        <f t="shared" si="22"/>
        <v>#N/A</v>
      </c>
      <c r="N328" s="41" t="e">
        <f t="shared" ca="1" si="23"/>
        <v>#N/A</v>
      </c>
      <c r="P328" s="36" t="e">
        <f t="shared" ca="1" si="19"/>
        <v>#N/A</v>
      </c>
    </row>
    <row r="329" spans="7:16" x14ac:dyDescent="0.25">
      <c r="G329" s="37"/>
      <c r="H329" s="37"/>
      <c r="J329" s="39">
        <f t="shared" si="20"/>
        <v>0</v>
      </c>
      <c r="K329" s="39" t="str">
        <f t="shared" si="21"/>
        <v>New</v>
      </c>
      <c r="L329" s="40" t="e">
        <f>DATE("20"&amp;MID(B329,8,2),VLOOKUP(MID(B329,4,3),Months!A:B,2,FALSE),LEFT(I329,2))</f>
        <v>#N/A</v>
      </c>
      <c r="M329" s="40" t="e">
        <f t="shared" si="22"/>
        <v>#N/A</v>
      </c>
      <c r="N329" s="41" t="e">
        <f t="shared" ca="1" si="23"/>
        <v>#N/A</v>
      </c>
      <c r="P329" s="36" t="e">
        <f t="shared" ca="1" si="19"/>
        <v>#N/A</v>
      </c>
    </row>
    <row r="330" spans="7:16" x14ac:dyDescent="0.25">
      <c r="G330" s="37"/>
      <c r="H330" s="37"/>
      <c r="J330" s="39">
        <f t="shared" si="20"/>
        <v>0</v>
      </c>
      <c r="K330" s="39" t="str">
        <f t="shared" si="21"/>
        <v>New</v>
      </c>
      <c r="L330" s="40" t="e">
        <f>DATE("20"&amp;MID(B330,8,2),VLOOKUP(MID(B330,4,3),Months!A:B,2,FALSE),LEFT(I330,2))</f>
        <v>#N/A</v>
      </c>
      <c r="M330" s="40" t="e">
        <f t="shared" si="22"/>
        <v>#N/A</v>
      </c>
      <c r="N330" s="41" t="e">
        <f t="shared" ca="1" si="23"/>
        <v>#N/A</v>
      </c>
      <c r="P330" s="36" t="e">
        <f t="shared" ca="1" si="19"/>
        <v>#N/A</v>
      </c>
    </row>
    <row r="331" spans="7:16" x14ac:dyDescent="0.25">
      <c r="G331" s="37"/>
      <c r="H331" s="37"/>
      <c r="J331" s="39">
        <f t="shared" si="20"/>
        <v>0</v>
      </c>
      <c r="K331" s="39" t="str">
        <f t="shared" si="21"/>
        <v>New</v>
      </c>
      <c r="L331" s="40" t="e">
        <f>DATE("20"&amp;MID(B331,8,2),VLOOKUP(MID(B331,4,3),Months!A:B,2,FALSE),LEFT(I331,2))</f>
        <v>#N/A</v>
      </c>
      <c r="M331" s="40" t="e">
        <f t="shared" si="22"/>
        <v>#N/A</v>
      </c>
      <c r="N331" s="41" t="e">
        <f t="shared" ca="1" si="23"/>
        <v>#N/A</v>
      </c>
      <c r="P331" s="36" t="e">
        <f t="shared" ca="1" si="19"/>
        <v>#N/A</v>
      </c>
    </row>
    <row r="332" spans="7:16" x14ac:dyDescent="0.25">
      <c r="G332" s="37"/>
      <c r="H332" s="37"/>
      <c r="J332" s="39">
        <f t="shared" si="20"/>
        <v>0</v>
      </c>
      <c r="K332" s="39" t="str">
        <f t="shared" si="21"/>
        <v>New</v>
      </c>
      <c r="L332" s="40" t="e">
        <f>DATE("20"&amp;MID(B332,8,2),VLOOKUP(MID(B332,4,3),Months!A:B,2,FALSE),LEFT(I332,2))</f>
        <v>#N/A</v>
      </c>
      <c r="M332" s="40" t="e">
        <f t="shared" si="22"/>
        <v>#N/A</v>
      </c>
      <c r="N332" s="41" t="e">
        <f t="shared" ca="1" si="23"/>
        <v>#N/A</v>
      </c>
      <c r="P332" s="36" t="e">
        <f t="shared" ca="1" si="19"/>
        <v>#N/A</v>
      </c>
    </row>
    <row r="333" spans="7:16" x14ac:dyDescent="0.25">
      <c r="G333" s="37"/>
      <c r="H333" s="37"/>
      <c r="J333" s="39">
        <f t="shared" si="20"/>
        <v>0</v>
      </c>
      <c r="K333" s="39" t="str">
        <f t="shared" si="21"/>
        <v>New</v>
      </c>
      <c r="L333" s="40" t="e">
        <f>DATE("20"&amp;MID(B333,8,2),VLOOKUP(MID(B333,4,3),Months!A:B,2,FALSE),LEFT(I333,2))</f>
        <v>#N/A</v>
      </c>
      <c r="M333" s="40" t="e">
        <f t="shared" si="22"/>
        <v>#N/A</v>
      </c>
      <c r="N333" s="41" t="e">
        <f t="shared" ca="1" si="23"/>
        <v>#N/A</v>
      </c>
      <c r="P333" s="36" t="e">
        <f t="shared" ca="1" si="19"/>
        <v>#N/A</v>
      </c>
    </row>
    <row r="334" spans="7:16" x14ac:dyDescent="0.25">
      <c r="G334" s="37"/>
      <c r="H334" s="37"/>
      <c r="J334" s="39">
        <f t="shared" si="20"/>
        <v>0</v>
      </c>
      <c r="K334" s="39" t="str">
        <f t="shared" si="21"/>
        <v>New</v>
      </c>
      <c r="L334" s="40" t="e">
        <f>DATE("20"&amp;MID(B334,8,2),VLOOKUP(MID(B334,4,3),Months!A:B,2,FALSE),LEFT(I334,2))</f>
        <v>#N/A</v>
      </c>
      <c r="M334" s="40" t="e">
        <f t="shared" si="22"/>
        <v>#N/A</v>
      </c>
      <c r="N334" s="41" t="e">
        <f t="shared" ca="1" si="23"/>
        <v>#N/A</v>
      </c>
      <c r="P334" s="36" t="e">
        <f t="shared" ca="1" si="19"/>
        <v>#N/A</v>
      </c>
    </row>
    <row r="335" spans="7:16" x14ac:dyDescent="0.25">
      <c r="G335" s="37"/>
      <c r="H335" s="37"/>
      <c r="J335" s="39">
        <f t="shared" si="20"/>
        <v>0</v>
      </c>
      <c r="K335" s="39" t="str">
        <f t="shared" si="21"/>
        <v>New</v>
      </c>
      <c r="L335" s="40" t="e">
        <f>DATE("20"&amp;MID(B335,8,2),VLOOKUP(MID(B335,4,3),Months!A:B,2,FALSE),LEFT(I335,2))</f>
        <v>#N/A</v>
      </c>
      <c r="M335" s="40" t="e">
        <f t="shared" si="22"/>
        <v>#N/A</v>
      </c>
      <c r="N335" s="41" t="e">
        <f t="shared" ca="1" si="23"/>
        <v>#N/A</v>
      </c>
      <c r="P335" s="36" t="e">
        <f t="shared" ca="1" si="19"/>
        <v>#N/A</v>
      </c>
    </row>
    <row r="336" spans="7:16" x14ac:dyDescent="0.25">
      <c r="G336" s="37"/>
      <c r="H336" s="37"/>
      <c r="J336" s="39">
        <f t="shared" si="20"/>
        <v>0</v>
      </c>
      <c r="K336" s="39" t="str">
        <f t="shared" si="21"/>
        <v>New</v>
      </c>
      <c r="L336" s="40" t="e">
        <f>DATE("20"&amp;MID(B336,8,2),VLOOKUP(MID(B336,4,3),Months!A:B,2,FALSE),LEFT(I336,2))</f>
        <v>#N/A</v>
      </c>
      <c r="M336" s="40" t="e">
        <f t="shared" si="22"/>
        <v>#N/A</v>
      </c>
      <c r="N336" s="41" t="e">
        <f t="shared" ca="1" si="23"/>
        <v>#N/A</v>
      </c>
      <c r="P336" s="36" t="e">
        <f t="shared" ca="1" si="19"/>
        <v>#N/A</v>
      </c>
    </row>
    <row r="337" spans="7:16" x14ac:dyDescent="0.25">
      <c r="G337" s="37"/>
      <c r="H337" s="37"/>
      <c r="J337" s="39">
        <f t="shared" si="20"/>
        <v>0</v>
      </c>
      <c r="K337" s="39" t="str">
        <f t="shared" si="21"/>
        <v>New</v>
      </c>
      <c r="L337" s="40" t="e">
        <f>DATE("20"&amp;MID(B337,8,2),VLOOKUP(MID(B337,4,3),Months!A:B,2,FALSE),LEFT(I337,2))</f>
        <v>#N/A</v>
      </c>
      <c r="M337" s="40" t="e">
        <f t="shared" si="22"/>
        <v>#N/A</v>
      </c>
      <c r="N337" s="41" t="e">
        <f t="shared" ca="1" si="23"/>
        <v>#N/A</v>
      </c>
      <c r="P337" s="36" t="e">
        <f t="shared" ca="1" si="19"/>
        <v>#N/A</v>
      </c>
    </row>
    <row r="338" spans="7:16" x14ac:dyDescent="0.25">
      <c r="G338" s="37"/>
      <c r="H338" s="37"/>
      <c r="J338" s="39">
        <f t="shared" si="20"/>
        <v>0</v>
      </c>
      <c r="K338" s="39" t="str">
        <f t="shared" si="21"/>
        <v>New</v>
      </c>
      <c r="L338" s="40" t="e">
        <f>DATE("20"&amp;MID(B338,8,2),VLOOKUP(MID(B338,4,3),Months!A:B,2,FALSE),LEFT(I338,2))</f>
        <v>#N/A</v>
      </c>
      <c r="M338" s="40" t="e">
        <f t="shared" si="22"/>
        <v>#N/A</v>
      </c>
      <c r="N338" s="41" t="e">
        <f t="shared" ca="1" si="23"/>
        <v>#N/A</v>
      </c>
      <c r="P338" s="36" t="e">
        <f t="shared" ca="1" si="19"/>
        <v>#N/A</v>
      </c>
    </row>
    <row r="339" spans="7:16" x14ac:dyDescent="0.25">
      <c r="G339" s="37"/>
      <c r="H339" s="37"/>
      <c r="J339" s="39">
        <f t="shared" si="20"/>
        <v>0</v>
      </c>
      <c r="K339" s="39" t="str">
        <f t="shared" si="21"/>
        <v>New</v>
      </c>
      <c r="L339" s="40" t="e">
        <f>DATE("20"&amp;MID(B339,8,2),VLOOKUP(MID(B339,4,3),Months!A:B,2,FALSE),LEFT(I339,2))</f>
        <v>#N/A</v>
      </c>
      <c r="M339" s="40" t="e">
        <f t="shared" si="22"/>
        <v>#N/A</v>
      </c>
      <c r="N339" s="41" t="e">
        <f t="shared" ca="1" si="23"/>
        <v>#N/A</v>
      </c>
      <c r="P339" s="36" t="e">
        <f t="shared" ca="1" si="19"/>
        <v>#N/A</v>
      </c>
    </row>
    <row r="340" spans="7:16" x14ac:dyDescent="0.25">
      <c r="G340" s="37"/>
      <c r="H340" s="37"/>
      <c r="J340" s="39">
        <f t="shared" si="20"/>
        <v>0</v>
      </c>
      <c r="K340" s="39" t="str">
        <f t="shared" si="21"/>
        <v>New</v>
      </c>
      <c r="L340" s="40" t="e">
        <f>DATE("20"&amp;MID(B340,8,2),VLOOKUP(MID(B340,4,3),Months!A:B,2,FALSE),LEFT(I340,2))</f>
        <v>#N/A</v>
      </c>
      <c r="M340" s="40" t="e">
        <f t="shared" si="22"/>
        <v>#N/A</v>
      </c>
      <c r="N340" s="41" t="e">
        <f t="shared" ca="1" si="23"/>
        <v>#N/A</v>
      </c>
      <c r="P340" s="36" t="e">
        <f t="shared" ca="1" si="19"/>
        <v>#N/A</v>
      </c>
    </row>
    <row r="341" spans="7:16" x14ac:dyDescent="0.25">
      <c r="G341" s="37"/>
      <c r="H341" s="37"/>
      <c r="J341" s="39">
        <f t="shared" si="20"/>
        <v>0</v>
      </c>
      <c r="K341" s="39" t="str">
        <f t="shared" si="21"/>
        <v>New</v>
      </c>
      <c r="L341" s="40" t="e">
        <f>DATE("20"&amp;MID(B341,8,2),VLOOKUP(MID(B341,4,3),Months!A:B,2,FALSE),LEFT(I341,2))</f>
        <v>#N/A</v>
      </c>
      <c r="M341" s="40" t="e">
        <f t="shared" si="22"/>
        <v>#N/A</v>
      </c>
      <c r="N341" s="41" t="e">
        <f t="shared" ca="1" si="23"/>
        <v>#N/A</v>
      </c>
      <c r="P341" s="36" t="e">
        <f t="shared" ca="1" si="19"/>
        <v>#N/A</v>
      </c>
    </row>
    <row r="342" spans="7:16" x14ac:dyDescent="0.25">
      <c r="G342" s="37"/>
      <c r="H342" s="37"/>
      <c r="J342" s="39">
        <f t="shared" si="20"/>
        <v>0</v>
      </c>
      <c r="K342" s="39" t="str">
        <f t="shared" si="21"/>
        <v>New</v>
      </c>
      <c r="L342" s="40" t="e">
        <f>DATE("20"&amp;MID(B342,8,2),VLOOKUP(MID(B342,4,3),Months!A:B,2,FALSE),LEFT(I342,2))</f>
        <v>#N/A</v>
      </c>
      <c r="M342" s="40" t="e">
        <f t="shared" si="22"/>
        <v>#N/A</v>
      </c>
      <c r="N342" s="41" t="e">
        <f t="shared" ca="1" si="23"/>
        <v>#N/A</v>
      </c>
      <c r="P342" s="36" t="e">
        <f t="shared" ca="1" si="19"/>
        <v>#N/A</v>
      </c>
    </row>
    <row r="343" spans="7:16" x14ac:dyDescent="0.25">
      <c r="G343" s="37"/>
      <c r="H343" s="37"/>
      <c r="J343" s="39">
        <f t="shared" si="20"/>
        <v>0</v>
      </c>
      <c r="K343" s="39" t="str">
        <f t="shared" si="21"/>
        <v>New</v>
      </c>
      <c r="L343" s="40" t="e">
        <f>DATE("20"&amp;MID(B343,8,2),VLOOKUP(MID(B343,4,3),Months!A:B,2,FALSE),LEFT(I343,2))</f>
        <v>#N/A</v>
      </c>
      <c r="M343" s="40" t="e">
        <f t="shared" si="22"/>
        <v>#N/A</v>
      </c>
      <c r="N343" s="41" t="e">
        <f t="shared" ca="1" si="23"/>
        <v>#N/A</v>
      </c>
      <c r="P343" s="36" t="e">
        <f t="shared" ca="1" si="19"/>
        <v>#N/A</v>
      </c>
    </row>
    <row r="344" spans="7:16" x14ac:dyDescent="0.25">
      <c r="G344" s="37"/>
      <c r="H344" s="37"/>
      <c r="J344" s="39">
        <f t="shared" si="20"/>
        <v>0</v>
      </c>
      <c r="K344" s="39" t="str">
        <f t="shared" si="21"/>
        <v>New</v>
      </c>
      <c r="L344" s="40" t="e">
        <f>DATE("20"&amp;MID(B344,8,2),VLOOKUP(MID(B344,4,3),Months!A:B,2,FALSE),LEFT(I344,2))</f>
        <v>#N/A</v>
      </c>
      <c r="M344" s="40" t="e">
        <f t="shared" si="22"/>
        <v>#N/A</v>
      </c>
      <c r="N344" s="41" t="e">
        <f t="shared" ca="1" si="23"/>
        <v>#N/A</v>
      </c>
      <c r="P344" s="36" t="e">
        <f t="shared" ca="1" si="19"/>
        <v>#N/A</v>
      </c>
    </row>
    <row r="345" spans="7:16" x14ac:dyDescent="0.25">
      <c r="G345" s="37"/>
      <c r="H345" s="37"/>
      <c r="J345" s="39">
        <f t="shared" si="20"/>
        <v>0</v>
      </c>
      <c r="K345" s="39" t="str">
        <f t="shared" si="21"/>
        <v>New</v>
      </c>
      <c r="L345" s="40" t="e">
        <f>DATE("20"&amp;MID(B345,8,2),VLOOKUP(MID(B345,4,3),Months!A:B,2,FALSE),LEFT(I345,2))</f>
        <v>#N/A</v>
      </c>
      <c r="M345" s="40" t="e">
        <f t="shared" si="22"/>
        <v>#N/A</v>
      </c>
      <c r="N345" s="41" t="e">
        <f t="shared" ca="1" si="23"/>
        <v>#N/A</v>
      </c>
      <c r="P345" s="36" t="e">
        <f t="shared" ca="1" si="19"/>
        <v>#N/A</v>
      </c>
    </row>
    <row r="346" spans="7:16" x14ac:dyDescent="0.25">
      <c r="G346" s="37"/>
      <c r="H346" s="37"/>
      <c r="J346" s="39">
        <f t="shared" si="20"/>
        <v>0</v>
      </c>
      <c r="K346" s="39" t="str">
        <f t="shared" si="21"/>
        <v>New</v>
      </c>
      <c r="L346" s="40" t="e">
        <f>DATE("20"&amp;MID(B346,8,2),VLOOKUP(MID(B346,4,3),Months!A:B,2,FALSE),LEFT(I346,2))</f>
        <v>#N/A</v>
      </c>
      <c r="M346" s="40" t="e">
        <f t="shared" si="22"/>
        <v>#N/A</v>
      </c>
      <c r="N346" s="41" t="e">
        <f t="shared" ca="1" si="23"/>
        <v>#N/A</v>
      </c>
      <c r="P346" s="36" t="e">
        <f t="shared" ca="1" si="19"/>
        <v>#N/A</v>
      </c>
    </row>
    <row r="347" spans="7:16" x14ac:dyDescent="0.25">
      <c r="G347" s="37"/>
      <c r="H347" s="37"/>
      <c r="J347" s="39">
        <f t="shared" si="20"/>
        <v>0</v>
      </c>
      <c r="K347" s="39" t="str">
        <f t="shared" si="21"/>
        <v>New</v>
      </c>
      <c r="L347" s="40" t="e">
        <f>DATE("20"&amp;MID(B347,8,2),VLOOKUP(MID(B347,4,3),Months!A:B,2,FALSE),LEFT(I347,2))</f>
        <v>#N/A</v>
      </c>
      <c r="M347" s="40" t="e">
        <f t="shared" si="22"/>
        <v>#N/A</v>
      </c>
      <c r="N347" s="41" t="e">
        <f t="shared" ca="1" si="23"/>
        <v>#N/A</v>
      </c>
      <c r="P347" s="36" t="e">
        <f t="shared" ca="1" si="19"/>
        <v>#N/A</v>
      </c>
    </row>
    <row r="348" spans="7:16" x14ac:dyDescent="0.25">
      <c r="G348" s="37"/>
      <c r="H348" s="37"/>
      <c r="J348" s="39">
        <f t="shared" si="20"/>
        <v>0</v>
      </c>
      <c r="K348" s="39" t="str">
        <f t="shared" si="21"/>
        <v>New</v>
      </c>
      <c r="L348" s="40" t="e">
        <f>DATE("20"&amp;MID(B348,8,2),VLOOKUP(MID(B348,4,3),Months!A:B,2,FALSE),LEFT(I348,2))</f>
        <v>#N/A</v>
      </c>
      <c r="M348" s="40" t="e">
        <f t="shared" si="22"/>
        <v>#N/A</v>
      </c>
      <c r="N348" s="41" t="e">
        <f t="shared" ca="1" si="23"/>
        <v>#N/A</v>
      </c>
      <c r="P348" s="36" t="e">
        <f t="shared" ca="1" si="19"/>
        <v>#N/A</v>
      </c>
    </row>
    <row r="349" spans="7:16" x14ac:dyDescent="0.25">
      <c r="G349" s="37"/>
      <c r="H349" s="37"/>
      <c r="J349" s="39">
        <f t="shared" si="20"/>
        <v>0</v>
      </c>
      <c r="K349" s="39" t="str">
        <f t="shared" si="21"/>
        <v>New</v>
      </c>
      <c r="L349" s="40" t="e">
        <f>DATE("20"&amp;MID(B349,8,2),VLOOKUP(MID(B349,4,3),Months!A:B,2,FALSE),LEFT(I349,2))</f>
        <v>#N/A</v>
      </c>
      <c r="M349" s="40" t="e">
        <f t="shared" si="22"/>
        <v>#N/A</v>
      </c>
      <c r="N349" s="41" t="e">
        <f t="shared" ca="1" si="23"/>
        <v>#N/A</v>
      </c>
      <c r="P349" s="36" t="e">
        <f t="shared" ca="1" si="19"/>
        <v>#N/A</v>
      </c>
    </row>
    <row r="350" spans="7:16" x14ac:dyDescent="0.25">
      <c r="G350" s="37"/>
      <c r="H350" s="37"/>
      <c r="J350" s="39">
        <f t="shared" si="20"/>
        <v>0</v>
      </c>
      <c r="K350" s="39" t="str">
        <f t="shared" si="21"/>
        <v>New</v>
      </c>
      <c r="L350" s="40" t="e">
        <f>DATE("20"&amp;MID(B350,8,2),VLOOKUP(MID(B350,4,3),Months!A:B,2,FALSE),LEFT(I350,2))</f>
        <v>#N/A</v>
      </c>
      <c r="M350" s="40" t="e">
        <f t="shared" si="22"/>
        <v>#N/A</v>
      </c>
      <c r="N350" s="41" t="e">
        <f t="shared" ca="1" si="23"/>
        <v>#N/A</v>
      </c>
      <c r="P350" s="36" t="e">
        <f t="shared" ca="1" si="19"/>
        <v>#N/A</v>
      </c>
    </row>
    <row r="351" spans="7:16" x14ac:dyDescent="0.25">
      <c r="G351" s="37"/>
      <c r="H351" s="37"/>
      <c r="J351" s="39">
        <f t="shared" si="20"/>
        <v>0</v>
      </c>
      <c r="K351" s="39" t="str">
        <f t="shared" si="21"/>
        <v>New</v>
      </c>
      <c r="L351" s="40" t="e">
        <f>DATE("20"&amp;MID(B351,8,2),VLOOKUP(MID(B351,4,3),Months!A:B,2,FALSE),LEFT(I351,2))</f>
        <v>#N/A</v>
      </c>
      <c r="M351" s="40" t="e">
        <f t="shared" si="22"/>
        <v>#N/A</v>
      </c>
      <c r="N351" s="41" t="e">
        <f t="shared" ca="1" si="23"/>
        <v>#N/A</v>
      </c>
      <c r="P351" s="36" t="e">
        <f t="shared" ca="1" si="19"/>
        <v>#N/A</v>
      </c>
    </row>
    <row r="352" spans="7:16" x14ac:dyDescent="0.25">
      <c r="G352" s="37"/>
      <c r="H352" s="37"/>
      <c r="J352" s="39">
        <f t="shared" si="20"/>
        <v>0</v>
      </c>
      <c r="K352" s="39" t="str">
        <f t="shared" si="21"/>
        <v>New</v>
      </c>
      <c r="L352" s="40" t="e">
        <f>DATE("20"&amp;MID(B352,8,2),VLOOKUP(MID(B352,4,3),Months!A:B,2,FALSE),LEFT(I352,2))</f>
        <v>#N/A</v>
      </c>
      <c r="M352" s="40" t="e">
        <f t="shared" si="22"/>
        <v>#N/A</v>
      </c>
      <c r="N352" s="41" t="e">
        <f t="shared" ca="1" si="23"/>
        <v>#N/A</v>
      </c>
      <c r="P352" s="36" t="e">
        <f t="shared" ca="1" si="19"/>
        <v>#N/A</v>
      </c>
    </row>
    <row r="353" spans="7:16" x14ac:dyDescent="0.25">
      <c r="G353" s="37"/>
      <c r="H353" s="37"/>
      <c r="J353" s="39">
        <f t="shared" si="20"/>
        <v>0</v>
      </c>
      <c r="K353" s="39" t="str">
        <f t="shared" si="21"/>
        <v>New</v>
      </c>
      <c r="L353" s="40" t="e">
        <f>DATE("20"&amp;MID(B353,8,2),VLOOKUP(MID(B353,4,3),Months!A:B,2,FALSE),LEFT(I353,2))</f>
        <v>#N/A</v>
      </c>
      <c r="M353" s="40" t="e">
        <f t="shared" si="22"/>
        <v>#N/A</v>
      </c>
      <c r="N353" s="41" t="e">
        <f t="shared" ca="1" si="23"/>
        <v>#N/A</v>
      </c>
      <c r="P353" s="36" t="e">
        <f t="shared" ca="1" si="19"/>
        <v>#N/A</v>
      </c>
    </row>
    <row r="354" spans="7:16" x14ac:dyDescent="0.25">
      <c r="G354" s="37"/>
      <c r="H354" s="37"/>
      <c r="J354" s="39">
        <f t="shared" si="20"/>
        <v>0</v>
      </c>
      <c r="K354" s="39" t="str">
        <f t="shared" si="21"/>
        <v>New</v>
      </c>
      <c r="L354" s="40" t="e">
        <f>DATE("20"&amp;MID(B354,8,2),VLOOKUP(MID(B354,4,3),Months!A:B,2,FALSE),LEFT(I354,2))</f>
        <v>#N/A</v>
      </c>
      <c r="M354" s="40" t="e">
        <f t="shared" si="22"/>
        <v>#N/A</v>
      </c>
      <c r="N354" s="41" t="e">
        <f t="shared" ca="1" si="23"/>
        <v>#N/A</v>
      </c>
      <c r="P354" s="36" t="e">
        <f t="shared" ca="1" si="19"/>
        <v>#N/A</v>
      </c>
    </row>
    <row r="355" spans="7:16" x14ac:dyDescent="0.25">
      <c r="G355" s="37"/>
      <c r="H355" s="37"/>
      <c r="J355" s="39">
        <f t="shared" si="20"/>
        <v>0</v>
      </c>
      <c r="K355" s="39" t="str">
        <f t="shared" si="21"/>
        <v>New</v>
      </c>
      <c r="L355" s="40" t="e">
        <f>DATE("20"&amp;MID(B355,8,2),VLOOKUP(MID(B355,4,3),Months!A:B,2,FALSE),LEFT(I355,2))</f>
        <v>#N/A</v>
      </c>
      <c r="M355" s="40" t="e">
        <f t="shared" si="22"/>
        <v>#N/A</v>
      </c>
      <c r="N355" s="41" t="e">
        <f t="shared" ca="1" si="23"/>
        <v>#N/A</v>
      </c>
      <c r="P355" s="36" t="e">
        <f t="shared" ca="1" si="19"/>
        <v>#N/A</v>
      </c>
    </row>
    <row r="356" spans="7:16" x14ac:dyDescent="0.25">
      <c r="G356" s="37"/>
      <c r="H356" s="37"/>
      <c r="J356" s="39">
        <f t="shared" si="20"/>
        <v>0</v>
      </c>
      <c r="K356" s="39" t="str">
        <f t="shared" si="21"/>
        <v>New</v>
      </c>
      <c r="L356" s="40" t="e">
        <f>DATE("20"&amp;MID(B356,8,2),VLOOKUP(MID(B356,4,3),Months!A:B,2,FALSE),LEFT(I356,2))</f>
        <v>#N/A</v>
      </c>
      <c r="M356" s="40" t="e">
        <f t="shared" si="22"/>
        <v>#N/A</v>
      </c>
      <c r="N356" s="41" t="e">
        <f t="shared" ca="1" si="23"/>
        <v>#N/A</v>
      </c>
      <c r="P356" s="36" t="e">
        <f t="shared" ca="1" si="19"/>
        <v>#N/A</v>
      </c>
    </row>
    <row r="357" spans="7:16" x14ac:dyDescent="0.25">
      <c r="G357" s="37"/>
      <c r="H357" s="37"/>
      <c r="J357" s="39">
        <f t="shared" si="20"/>
        <v>0</v>
      </c>
      <c r="K357" s="39" t="str">
        <f t="shared" si="21"/>
        <v>New</v>
      </c>
      <c r="L357" s="40" t="e">
        <f>DATE("20"&amp;MID(B357,8,2),VLOOKUP(MID(B357,4,3),Months!A:B,2,FALSE),LEFT(I357,2))</f>
        <v>#N/A</v>
      </c>
      <c r="M357" s="40" t="e">
        <f t="shared" si="22"/>
        <v>#N/A</v>
      </c>
      <c r="N357" s="41" t="e">
        <f t="shared" ca="1" si="23"/>
        <v>#N/A</v>
      </c>
      <c r="P357" s="36" t="e">
        <f t="shared" ca="1" si="19"/>
        <v>#N/A</v>
      </c>
    </row>
    <row r="358" spans="7:16" x14ac:dyDescent="0.25">
      <c r="G358" s="37"/>
      <c r="H358" s="37"/>
      <c r="J358" s="39">
        <f t="shared" si="20"/>
        <v>0</v>
      </c>
      <c r="K358" s="39" t="str">
        <f t="shared" si="21"/>
        <v>New</v>
      </c>
      <c r="L358" s="40" t="e">
        <f>DATE("20"&amp;MID(B358,8,2),VLOOKUP(MID(B358,4,3),Months!A:B,2,FALSE),LEFT(I358,2))</f>
        <v>#N/A</v>
      </c>
      <c r="M358" s="40" t="e">
        <f t="shared" si="22"/>
        <v>#N/A</v>
      </c>
      <c r="N358" s="41" t="e">
        <f t="shared" ca="1" si="23"/>
        <v>#N/A</v>
      </c>
      <c r="P358" s="36" t="e">
        <f t="shared" ca="1" si="19"/>
        <v>#N/A</v>
      </c>
    </row>
    <row r="359" spans="7:16" x14ac:dyDescent="0.25">
      <c r="G359" s="37"/>
      <c r="H359" s="37"/>
      <c r="J359" s="39">
        <f t="shared" si="20"/>
        <v>0</v>
      </c>
      <c r="K359" s="39" t="str">
        <f t="shared" si="21"/>
        <v>New</v>
      </c>
      <c r="L359" s="40" t="e">
        <f>DATE("20"&amp;MID(B359,8,2),VLOOKUP(MID(B359,4,3),Months!A:B,2,FALSE),LEFT(I359,2))</f>
        <v>#N/A</v>
      </c>
      <c r="M359" s="40" t="e">
        <f t="shared" si="22"/>
        <v>#N/A</v>
      </c>
      <c r="N359" s="41" t="e">
        <f t="shared" ca="1" si="23"/>
        <v>#N/A</v>
      </c>
      <c r="P359" s="36" t="e">
        <f t="shared" ca="1" si="19"/>
        <v>#N/A</v>
      </c>
    </row>
    <row r="360" spans="7:16" x14ac:dyDescent="0.25">
      <c r="G360" s="37"/>
      <c r="H360" s="37"/>
      <c r="J360" s="39">
        <f t="shared" si="20"/>
        <v>0</v>
      </c>
      <c r="K360" s="39" t="str">
        <f t="shared" si="21"/>
        <v>New</v>
      </c>
      <c r="L360" s="40" t="e">
        <f>DATE("20"&amp;MID(B360,8,2),VLOOKUP(MID(B360,4,3),Months!A:B,2,FALSE),LEFT(I360,2))</f>
        <v>#N/A</v>
      </c>
      <c r="M360" s="40" t="e">
        <f t="shared" si="22"/>
        <v>#N/A</v>
      </c>
      <c r="N360" s="41" t="e">
        <f t="shared" ca="1" si="23"/>
        <v>#N/A</v>
      </c>
      <c r="P360" s="36" t="e">
        <f t="shared" ca="1" si="19"/>
        <v>#N/A</v>
      </c>
    </row>
    <row r="361" spans="7:16" x14ac:dyDescent="0.25">
      <c r="G361" s="37"/>
      <c r="H361" s="37"/>
      <c r="J361" s="39">
        <f t="shared" si="20"/>
        <v>0</v>
      </c>
      <c r="K361" s="39" t="str">
        <f t="shared" si="21"/>
        <v>New</v>
      </c>
      <c r="L361" s="40" t="e">
        <f>DATE("20"&amp;MID(B361,8,2),VLOOKUP(MID(B361,4,3),Months!A:B,2,FALSE),LEFT(I361,2))</f>
        <v>#N/A</v>
      </c>
      <c r="M361" s="40" t="e">
        <f t="shared" si="22"/>
        <v>#N/A</v>
      </c>
      <c r="N361" s="41" t="e">
        <f t="shared" ca="1" si="23"/>
        <v>#N/A</v>
      </c>
      <c r="P361" s="36" t="e">
        <f t="shared" ca="1" si="19"/>
        <v>#N/A</v>
      </c>
    </row>
    <row r="362" spans="7:16" x14ac:dyDescent="0.25">
      <c r="G362" s="37"/>
      <c r="H362" s="37"/>
      <c r="J362" s="39">
        <f t="shared" si="20"/>
        <v>0</v>
      </c>
      <c r="K362" s="39" t="str">
        <f t="shared" si="21"/>
        <v>New</v>
      </c>
      <c r="L362" s="40" t="e">
        <f>DATE("20"&amp;MID(B362,8,2),VLOOKUP(MID(B362,4,3),Months!A:B,2,FALSE),LEFT(I362,2))</f>
        <v>#N/A</v>
      </c>
      <c r="M362" s="40" t="e">
        <f t="shared" si="22"/>
        <v>#N/A</v>
      </c>
      <c r="N362" s="41" t="e">
        <f t="shared" ca="1" si="23"/>
        <v>#N/A</v>
      </c>
      <c r="P362" s="36" t="e">
        <f t="shared" ca="1" si="19"/>
        <v>#N/A</v>
      </c>
    </row>
    <row r="363" spans="7:16" x14ac:dyDescent="0.25">
      <c r="G363" s="37"/>
      <c r="H363" s="37"/>
      <c r="J363" s="39">
        <f t="shared" si="20"/>
        <v>0</v>
      </c>
      <c r="K363" s="39" t="str">
        <f t="shared" si="21"/>
        <v>New</v>
      </c>
      <c r="L363" s="40" t="e">
        <f>DATE("20"&amp;MID(B363,8,2),VLOOKUP(MID(B363,4,3),Months!A:B,2,FALSE),LEFT(I363,2))</f>
        <v>#N/A</v>
      </c>
      <c r="M363" s="40" t="e">
        <f t="shared" si="22"/>
        <v>#N/A</v>
      </c>
      <c r="N363" s="41" t="e">
        <f t="shared" ca="1" si="23"/>
        <v>#N/A</v>
      </c>
      <c r="P363" s="36" t="e">
        <f t="shared" ca="1" si="19"/>
        <v>#N/A</v>
      </c>
    </row>
    <row r="364" spans="7:16" x14ac:dyDescent="0.25">
      <c r="G364" s="37"/>
      <c r="H364" s="37"/>
      <c r="J364" s="39">
        <f t="shared" si="20"/>
        <v>0</v>
      </c>
      <c r="K364" s="39" t="str">
        <f t="shared" si="21"/>
        <v>New</v>
      </c>
      <c r="L364" s="40" t="e">
        <f>DATE("20"&amp;MID(B364,8,2),VLOOKUP(MID(B364,4,3),Months!A:B,2,FALSE),LEFT(I364,2))</f>
        <v>#N/A</v>
      </c>
      <c r="M364" s="40" t="e">
        <f t="shared" si="22"/>
        <v>#N/A</v>
      </c>
      <c r="N364" s="41" t="e">
        <f t="shared" ca="1" si="23"/>
        <v>#N/A</v>
      </c>
      <c r="P364" s="36" t="e">
        <f t="shared" ca="1" si="19"/>
        <v>#N/A</v>
      </c>
    </row>
    <row r="365" spans="7:16" x14ac:dyDescent="0.25">
      <c r="G365" s="37"/>
      <c r="H365" s="37"/>
      <c r="J365" s="39">
        <f t="shared" si="20"/>
        <v>0</v>
      </c>
      <c r="K365" s="39" t="str">
        <f t="shared" si="21"/>
        <v>New</v>
      </c>
      <c r="L365" s="40" t="e">
        <f>DATE("20"&amp;MID(B365,8,2),VLOOKUP(MID(B365,4,3),Months!A:B,2,FALSE),LEFT(I365,2))</f>
        <v>#N/A</v>
      </c>
      <c r="M365" s="40" t="e">
        <f t="shared" si="22"/>
        <v>#N/A</v>
      </c>
      <c r="N365" s="41" t="e">
        <f t="shared" ca="1" si="23"/>
        <v>#N/A</v>
      </c>
      <c r="P365" s="36" t="e">
        <f t="shared" ca="1" si="19"/>
        <v>#N/A</v>
      </c>
    </row>
    <row r="366" spans="7:16" x14ac:dyDescent="0.25">
      <c r="G366" s="37"/>
      <c r="H366" s="37"/>
      <c r="J366" s="39">
        <f t="shared" si="20"/>
        <v>0</v>
      </c>
      <c r="K366" s="39" t="str">
        <f t="shared" si="21"/>
        <v>New</v>
      </c>
      <c r="L366" s="40" t="e">
        <f>DATE("20"&amp;MID(B366,8,2),VLOOKUP(MID(B366,4,3),Months!A:B,2,FALSE),LEFT(I366,2))</f>
        <v>#N/A</v>
      </c>
      <c r="M366" s="40" t="e">
        <f t="shared" si="22"/>
        <v>#N/A</v>
      </c>
      <c r="N366" s="41" t="e">
        <f t="shared" ca="1" si="23"/>
        <v>#N/A</v>
      </c>
      <c r="P366" s="36" t="e">
        <f t="shared" ca="1" si="19"/>
        <v>#N/A</v>
      </c>
    </row>
    <row r="367" spans="7:16" x14ac:dyDescent="0.25">
      <c r="G367" s="37"/>
      <c r="H367" s="37"/>
      <c r="J367" s="39">
        <f t="shared" si="20"/>
        <v>0</v>
      </c>
      <c r="K367" s="39" t="str">
        <f t="shared" si="21"/>
        <v>New</v>
      </c>
      <c r="L367" s="40" t="e">
        <f>DATE("20"&amp;MID(B367,8,2),VLOOKUP(MID(B367,4,3),Months!A:B,2,FALSE),LEFT(I367,2))</f>
        <v>#N/A</v>
      </c>
      <c r="M367" s="40" t="e">
        <f t="shared" si="22"/>
        <v>#N/A</v>
      </c>
      <c r="N367" s="41" t="e">
        <f t="shared" ca="1" si="23"/>
        <v>#N/A</v>
      </c>
      <c r="P367" s="36" t="e">
        <f t="shared" ca="1" si="19"/>
        <v>#N/A</v>
      </c>
    </row>
    <row r="368" spans="7:16" x14ac:dyDescent="0.25">
      <c r="G368" s="37"/>
      <c r="H368" s="37"/>
      <c r="J368" s="39">
        <f t="shared" si="20"/>
        <v>0</v>
      </c>
      <c r="K368" s="39" t="str">
        <f t="shared" si="21"/>
        <v>New</v>
      </c>
      <c r="L368" s="40" t="e">
        <f>DATE("20"&amp;MID(B368,8,2),VLOOKUP(MID(B368,4,3),Months!A:B,2,FALSE),LEFT(I368,2))</f>
        <v>#N/A</v>
      </c>
      <c r="M368" s="40" t="e">
        <f t="shared" si="22"/>
        <v>#N/A</v>
      </c>
      <c r="N368" s="41" t="e">
        <f t="shared" ca="1" si="23"/>
        <v>#N/A</v>
      </c>
      <c r="P368" s="36" t="e">
        <f t="shared" ca="1" si="19"/>
        <v>#N/A</v>
      </c>
    </row>
    <row r="369" spans="7:16" x14ac:dyDescent="0.25">
      <c r="G369" s="37"/>
      <c r="H369" s="37"/>
      <c r="J369" s="39">
        <f t="shared" si="20"/>
        <v>0</v>
      </c>
      <c r="K369" s="39" t="str">
        <f t="shared" si="21"/>
        <v>New</v>
      </c>
      <c r="L369" s="40" t="e">
        <f>DATE("20"&amp;MID(B369,8,2),VLOOKUP(MID(B369,4,3),Months!A:B,2,FALSE),LEFT(I369,2))</f>
        <v>#N/A</v>
      </c>
      <c r="M369" s="40" t="e">
        <f t="shared" si="22"/>
        <v>#N/A</v>
      </c>
      <c r="N369" s="41" t="e">
        <f t="shared" ca="1" si="23"/>
        <v>#N/A</v>
      </c>
      <c r="P369" s="36" t="e">
        <f t="shared" ca="1" si="19"/>
        <v>#N/A</v>
      </c>
    </row>
    <row r="370" spans="7:16" x14ac:dyDescent="0.25">
      <c r="G370" s="37"/>
      <c r="H370" s="37"/>
      <c r="J370" s="39">
        <f t="shared" si="20"/>
        <v>0</v>
      </c>
      <c r="K370" s="39" t="str">
        <f t="shared" si="21"/>
        <v>New</v>
      </c>
      <c r="L370" s="40" t="e">
        <f>DATE("20"&amp;MID(B370,8,2),VLOOKUP(MID(B370,4,3),Months!A:B,2,FALSE),LEFT(I370,2))</f>
        <v>#N/A</v>
      </c>
      <c r="M370" s="40" t="e">
        <f t="shared" si="22"/>
        <v>#N/A</v>
      </c>
      <c r="N370" s="41" t="e">
        <f t="shared" ca="1" si="23"/>
        <v>#N/A</v>
      </c>
      <c r="P370" s="36" t="e">
        <f t="shared" ca="1" si="19"/>
        <v>#N/A</v>
      </c>
    </row>
    <row r="371" spans="7:16" x14ac:dyDescent="0.25">
      <c r="G371" s="37"/>
      <c r="H371" s="37"/>
      <c r="J371" s="39">
        <f t="shared" si="20"/>
        <v>0</v>
      </c>
      <c r="K371" s="39" t="str">
        <f t="shared" si="21"/>
        <v>New</v>
      </c>
      <c r="L371" s="40" t="e">
        <f>DATE("20"&amp;MID(B371,8,2),VLOOKUP(MID(B371,4,3),Months!A:B,2,FALSE),LEFT(I371,2))</f>
        <v>#N/A</v>
      </c>
      <c r="M371" s="40" t="e">
        <f t="shared" si="22"/>
        <v>#N/A</v>
      </c>
      <c r="N371" s="41" t="e">
        <f t="shared" ca="1" si="23"/>
        <v>#N/A</v>
      </c>
      <c r="P371" s="36" t="e">
        <f t="shared" ca="1" si="19"/>
        <v>#N/A</v>
      </c>
    </row>
    <row r="372" spans="7:16" x14ac:dyDescent="0.25">
      <c r="G372" s="37"/>
      <c r="H372" s="37"/>
      <c r="J372" s="39">
        <f t="shared" si="20"/>
        <v>0</v>
      </c>
      <c r="K372" s="39" t="str">
        <f t="shared" si="21"/>
        <v>New</v>
      </c>
      <c r="L372" s="40" t="e">
        <f>DATE("20"&amp;MID(B372,8,2),VLOOKUP(MID(B372,4,3),Months!A:B,2,FALSE),LEFT(I372,2))</f>
        <v>#N/A</v>
      </c>
      <c r="M372" s="40" t="e">
        <f t="shared" si="22"/>
        <v>#N/A</v>
      </c>
      <c r="N372" s="41" t="e">
        <f t="shared" ca="1" si="23"/>
        <v>#N/A</v>
      </c>
      <c r="P372" s="36" t="e">
        <f t="shared" ca="1" si="19"/>
        <v>#N/A</v>
      </c>
    </row>
    <row r="373" spans="7:16" x14ac:dyDescent="0.25">
      <c r="G373" s="37"/>
      <c r="H373" s="37"/>
      <c r="J373" s="39">
        <f t="shared" si="20"/>
        <v>0</v>
      </c>
      <c r="K373" s="39" t="str">
        <f t="shared" si="21"/>
        <v>New</v>
      </c>
      <c r="L373" s="40" t="e">
        <f>DATE("20"&amp;MID(B373,8,2),VLOOKUP(MID(B373,4,3),Months!A:B,2,FALSE),LEFT(I373,2))</f>
        <v>#N/A</v>
      </c>
      <c r="M373" s="40" t="e">
        <f t="shared" si="22"/>
        <v>#N/A</v>
      </c>
      <c r="N373" s="41" t="e">
        <f t="shared" ca="1" si="23"/>
        <v>#N/A</v>
      </c>
      <c r="P373" s="36" t="e">
        <f t="shared" ca="1" si="19"/>
        <v>#N/A</v>
      </c>
    </row>
    <row r="374" spans="7:16" x14ac:dyDescent="0.25">
      <c r="G374" s="37"/>
      <c r="H374" s="37"/>
      <c r="J374" s="39">
        <f t="shared" si="20"/>
        <v>0</v>
      </c>
      <c r="K374" s="39" t="str">
        <f t="shared" si="21"/>
        <v>New</v>
      </c>
      <c r="L374" s="40" t="e">
        <f>DATE("20"&amp;MID(B374,8,2),VLOOKUP(MID(B374,4,3),Months!A:B,2,FALSE),LEFT(I374,2))</f>
        <v>#N/A</v>
      </c>
      <c r="M374" s="40" t="e">
        <f t="shared" si="22"/>
        <v>#N/A</v>
      </c>
      <c r="N374" s="41" t="e">
        <f t="shared" ca="1" si="23"/>
        <v>#N/A</v>
      </c>
      <c r="P374" s="36" t="e">
        <f t="shared" ca="1" si="19"/>
        <v>#N/A</v>
      </c>
    </row>
    <row r="375" spans="7:16" x14ac:dyDescent="0.25">
      <c r="G375" s="37"/>
      <c r="H375" s="37"/>
      <c r="J375" s="39">
        <f t="shared" si="20"/>
        <v>0</v>
      </c>
      <c r="K375" s="39" t="str">
        <f t="shared" si="21"/>
        <v>New</v>
      </c>
      <c r="L375" s="40" t="e">
        <f>DATE("20"&amp;MID(B375,8,2),VLOOKUP(MID(B375,4,3),Months!A:B,2,FALSE),LEFT(I375,2))</f>
        <v>#N/A</v>
      </c>
      <c r="M375" s="40" t="e">
        <f t="shared" si="22"/>
        <v>#N/A</v>
      </c>
      <c r="N375" s="41" t="e">
        <f t="shared" ca="1" si="23"/>
        <v>#N/A</v>
      </c>
      <c r="P375" s="36" t="e">
        <f t="shared" ca="1" si="19"/>
        <v>#N/A</v>
      </c>
    </row>
    <row r="376" spans="7:16" x14ac:dyDescent="0.25">
      <c r="G376" s="37"/>
      <c r="H376" s="37"/>
      <c r="J376" s="39">
        <f t="shared" si="20"/>
        <v>0</v>
      </c>
      <c r="K376" s="39" t="str">
        <f t="shared" si="21"/>
        <v>New</v>
      </c>
      <c r="L376" s="40" t="e">
        <f>DATE("20"&amp;MID(B376,8,2),VLOOKUP(MID(B376,4,3),Months!A:B,2,FALSE),LEFT(I376,2))</f>
        <v>#N/A</v>
      </c>
      <c r="M376" s="40" t="e">
        <f t="shared" si="22"/>
        <v>#N/A</v>
      </c>
      <c r="N376" s="41" t="e">
        <f t="shared" ca="1" si="23"/>
        <v>#N/A</v>
      </c>
      <c r="P376" s="36" t="e">
        <f t="shared" ca="1" si="19"/>
        <v>#N/A</v>
      </c>
    </row>
    <row r="377" spans="7:16" x14ac:dyDescent="0.25">
      <c r="G377" s="37"/>
      <c r="H377" s="37"/>
      <c r="J377" s="39">
        <f t="shared" si="20"/>
        <v>0</v>
      </c>
      <c r="K377" s="39" t="str">
        <f t="shared" si="21"/>
        <v>New</v>
      </c>
      <c r="L377" s="40" t="e">
        <f>DATE("20"&amp;MID(B377,8,2),VLOOKUP(MID(B377,4,3),Months!A:B,2,FALSE),LEFT(I377,2))</f>
        <v>#N/A</v>
      </c>
      <c r="M377" s="40" t="e">
        <f t="shared" si="22"/>
        <v>#N/A</v>
      </c>
      <c r="N377" s="41" t="e">
        <f t="shared" ca="1" si="23"/>
        <v>#N/A</v>
      </c>
      <c r="P377" s="36" t="e">
        <f t="shared" ca="1" si="19"/>
        <v>#N/A</v>
      </c>
    </row>
    <row r="378" spans="7:16" x14ac:dyDescent="0.25">
      <c r="G378" s="37"/>
      <c r="H378" s="37"/>
      <c r="J378" s="39">
        <f t="shared" si="20"/>
        <v>0</v>
      </c>
      <c r="K378" s="39" t="str">
        <f t="shared" si="21"/>
        <v>New</v>
      </c>
      <c r="L378" s="40" t="e">
        <f>DATE("20"&amp;MID(B378,8,2),VLOOKUP(MID(B378,4,3),Months!A:B,2,FALSE),LEFT(I378,2))</f>
        <v>#N/A</v>
      </c>
      <c r="M378" s="40" t="e">
        <f t="shared" si="22"/>
        <v>#N/A</v>
      </c>
      <c r="N378" s="41" t="e">
        <f t="shared" ca="1" si="23"/>
        <v>#N/A</v>
      </c>
      <c r="P378" s="36" t="e">
        <f t="shared" ca="1" si="19"/>
        <v>#N/A</v>
      </c>
    </row>
    <row r="379" spans="7:16" x14ac:dyDescent="0.25">
      <c r="G379" s="37"/>
      <c r="H379" s="37"/>
      <c r="J379" s="39">
        <f t="shared" si="20"/>
        <v>0</v>
      </c>
      <c r="K379" s="39" t="str">
        <f t="shared" si="21"/>
        <v>New</v>
      </c>
      <c r="L379" s="40" t="e">
        <f>DATE("20"&amp;MID(B379,8,2),VLOOKUP(MID(B379,4,3),Months!A:B,2,FALSE),LEFT(I379,2))</f>
        <v>#N/A</v>
      </c>
      <c r="M379" s="40" t="e">
        <f t="shared" si="22"/>
        <v>#N/A</v>
      </c>
      <c r="N379" s="41" t="e">
        <f t="shared" ca="1" si="23"/>
        <v>#N/A</v>
      </c>
      <c r="P379" s="36" t="e">
        <f t="shared" ca="1" si="19"/>
        <v>#N/A</v>
      </c>
    </row>
    <row r="380" spans="7:16" x14ac:dyDescent="0.25">
      <c r="G380" s="37"/>
      <c r="H380" s="37"/>
      <c r="J380" s="39">
        <f t="shared" si="20"/>
        <v>0</v>
      </c>
      <c r="K380" s="39" t="str">
        <f t="shared" si="21"/>
        <v>New</v>
      </c>
      <c r="L380" s="40" t="e">
        <f>DATE("20"&amp;MID(B380,8,2),VLOOKUP(MID(B380,4,3),Months!A:B,2,FALSE),LEFT(I380,2))</f>
        <v>#N/A</v>
      </c>
      <c r="M380" s="40" t="e">
        <f t="shared" si="22"/>
        <v>#N/A</v>
      </c>
      <c r="N380" s="41" t="e">
        <f t="shared" ca="1" si="23"/>
        <v>#N/A</v>
      </c>
      <c r="P380" s="36" t="e">
        <f t="shared" ca="1" si="19"/>
        <v>#N/A</v>
      </c>
    </row>
    <row r="381" spans="7:16" x14ac:dyDescent="0.25">
      <c r="G381" s="37"/>
      <c r="H381" s="37"/>
      <c r="J381" s="39">
        <f t="shared" si="20"/>
        <v>0</v>
      </c>
      <c r="K381" s="39" t="str">
        <f t="shared" si="21"/>
        <v>New</v>
      </c>
      <c r="L381" s="40" t="e">
        <f>DATE("20"&amp;MID(B381,8,2),VLOOKUP(MID(B381,4,3),Months!A:B,2,FALSE),LEFT(I381,2))</f>
        <v>#N/A</v>
      </c>
      <c r="M381" s="40" t="e">
        <f t="shared" si="22"/>
        <v>#N/A</v>
      </c>
      <c r="N381" s="41" t="e">
        <f t="shared" ca="1" si="23"/>
        <v>#N/A</v>
      </c>
      <c r="P381" s="36" t="e">
        <f t="shared" ca="1" si="19"/>
        <v>#N/A</v>
      </c>
    </row>
    <row r="382" spans="7:16" x14ac:dyDescent="0.25">
      <c r="G382" s="37"/>
      <c r="H382" s="37"/>
      <c r="J382" s="39">
        <f t="shared" si="20"/>
        <v>0</v>
      </c>
      <c r="K382" s="39" t="str">
        <f t="shared" si="21"/>
        <v>New</v>
      </c>
      <c r="L382" s="40" t="e">
        <f>DATE("20"&amp;MID(B382,8,2),VLOOKUP(MID(B382,4,3),Months!A:B,2,FALSE),LEFT(I382,2))</f>
        <v>#N/A</v>
      </c>
      <c r="M382" s="40" t="e">
        <f t="shared" si="22"/>
        <v>#N/A</v>
      </c>
      <c r="N382" s="41" t="e">
        <f t="shared" ca="1" si="23"/>
        <v>#N/A</v>
      </c>
      <c r="P382" s="36" t="e">
        <f t="shared" ca="1" si="19"/>
        <v>#N/A</v>
      </c>
    </row>
    <row r="383" spans="7:16" x14ac:dyDescent="0.25">
      <c r="G383" s="37"/>
      <c r="H383" s="37"/>
      <c r="J383" s="39">
        <f t="shared" si="20"/>
        <v>0</v>
      </c>
      <c r="K383" s="39" t="str">
        <f t="shared" si="21"/>
        <v>New</v>
      </c>
      <c r="L383" s="40" t="e">
        <f>DATE("20"&amp;MID(B383,8,2),VLOOKUP(MID(B383,4,3),Months!A:B,2,FALSE),LEFT(I383,2))</f>
        <v>#N/A</v>
      </c>
      <c r="M383" s="40" t="e">
        <f t="shared" si="22"/>
        <v>#N/A</v>
      </c>
      <c r="N383" s="41" t="e">
        <f t="shared" ca="1" si="23"/>
        <v>#N/A</v>
      </c>
      <c r="P383" s="36" t="e">
        <f t="shared" ca="1" si="19"/>
        <v>#N/A</v>
      </c>
    </row>
    <row r="384" spans="7:16" x14ac:dyDescent="0.25">
      <c r="G384" s="37"/>
      <c r="H384" s="37"/>
      <c r="J384" s="39">
        <f t="shared" si="20"/>
        <v>0</v>
      </c>
      <c r="K384" s="39" t="str">
        <f t="shared" si="21"/>
        <v>New</v>
      </c>
      <c r="L384" s="40" t="e">
        <f>DATE("20"&amp;MID(B384,8,2),VLOOKUP(MID(B384,4,3),Months!A:B,2,FALSE),LEFT(I384,2))</f>
        <v>#N/A</v>
      </c>
      <c r="M384" s="40" t="e">
        <f t="shared" si="22"/>
        <v>#N/A</v>
      </c>
      <c r="N384" s="41" t="e">
        <f t="shared" ca="1" si="23"/>
        <v>#N/A</v>
      </c>
      <c r="P384" s="36" t="e">
        <f t="shared" ca="1" si="19"/>
        <v>#N/A</v>
      </c>
    </row>
    <row r="385" spans="1:16" x14ac:dyDescent="0.25">
      <c r="G385" s="37"/>
      <c r="H385" s="37"/>
      <c r="J385" s="39">
        <f t="shared" si="20"/>
        <v>0</v>
      </c>
      <c r="K385" s="39" t="str">
        <f t="shared" si="21"/>
        <v>New</v>
      </c>
      <c r="L385" s="40" t="e">
        <f>DATE("20"&amp;MID(B385,8,2),VLOOKUP(MID(B385,4,3),Months!A:B,2,FALSE),LEFT(I385,2))</f>
        <v>#N/A</v>
      </c>
      <c r="M385" s="40" t="e">
        <f t="shared" si="22"/>
        <v>#N/A</v>
      </c>
      <c r="N385" s="41" t="e">
        <f t="shared" ca="1" si="23"/>
        <v>#N/A</v>
      </c>
      <c r="P385" s="36" t="e">
        <f t="shared" ca="1" si="19"/>
        <v>#N/A</v>
      </c>
    </row>
    <row r="386" spans="1:16" x14ac:dyDescent="0.25">
      <c r="G386" s="37"/>
      <c r="H386" s="37"/>
      <c r="J386" s="39">
        <f t="shared" ref="J386:J389" si="24">VALUE(I386)</f>
        <v>0</v>
      </c>
      <c r="K386" s="39" t="str">
        <f t="shared" ref="K386:K389" si="25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26">L386+45</f>
        <v>#N/A</v>
      </c>
      <c r="N386" s="41" t="e">
        <f ca="1">IF(NOW()&gt;M386,"Overdue",IF(M386-NOW()&lt;$O$1,"Approaching","Future"))</f>
        <v>#N/A</v>
      </c>
      <c r="P386" s="36" t="e">
        <f t="shared" ca="1" si="19"/>
        <v>#N/A</v>
      </c>
    </row>
    <row r="387" spans="1:16" x14ac:dyDescent="0.25">
      <c r="G387" s="37"/>
      <c r="H387" s="37"/>
      <c r="J387" s="39">
        <f t="shared" si="24"/>
        <v>0</v>
      </c>
      <c r="K387" s="39" t="str">
        <f t="shared" si="25"/>
        <v>New</v>
      </c>
      <c r="L387" s="40" t="e">
        <f>DATE("20"&amp;MID(B387,8,2),VLOOKUP(MID(B387,4,3),Months!A:B,2,FALSE),LEFT(I387,2))</f>
        <v>#N/A</v>
      </c>
      <c r="M387" s="40" t="e">
        <f t="shared" si="26"/>
        <v>#N/A</v>
      </c>
      <c r="N387" s="41" t="e">
        <f ca="1">IF(NOW()&gt;M387,"Overdue",IF(M387-NOW()&lt;$O$1,"Approaching","Future"))</f>
        <v>#N/A</v>
      </c>
      <c r="P387" s="36" t="e">
        <f t="shared" ca="1" si="19"/>
        <v>#N/A</v>
      </c>
    </row>
    <row r="388" spans="1:16" x14ac:dyDescent="0.25">
      <c r="G388" s="37"/>
      <c r="H388" s="37"/>
      <c r="J388" s="39">
        <f t="shared" si="24"/>
        <v>0</v>
      </c>
      <c r="K388" s="39" t="str">
        <f t="shared" si="25"/>
        <v>New</v>
      </c>
      <c r="L388" s="40" t="e">
        <f>DATE("20"&amp;MID(B388,8,2),VLOOKUP(MID(B388,4,3),Months!A:B,2,FALSE),LEFT(I388,2))</f>
        <v>#N/A</v>
      </c>
      <c r="M388" s="40" t="e">
        <f t="shared" si="26"/>
        <v>#N/A</v>
      </c>
      <c r="N388" s="41" t="e">
        <f ca="1">IF(NOW()&gt;M388,"Overdue",IF(M388-NOW()&lt;$O$1,"Approaching","Future"))</f>
        <v>#N/A</v>
      </c>
      <c r="P388" s="36" t="e">
        <f t="shared" ca="1" si="19"/>
        <v>#N/A</v>
      </c>
    </row>
    <row r="389" spans="1:16" x14ac:dyDescent="0.25">
      <c r="G389" s="37"/>
      <c r="H389" s="37"/>
      <c r="J389" s="39">
        <f t="shared" si="24"/>
        <v>0</v>
      </c>
      <c r="K389" s="39" t="str">
        <f t="shared" si="25"/>
        <v>New</v>
      </c>
      <c r="L389" s="40" t="e">
        <f>DATE("20"&amp;MID(B389,8,2),VLOOKUP(MID(B389,4,3),Months!A:B,2,FALSE),LEFT(I389,2))</f>
        <v>#N/A</v>
      </c>
      <c r="M389" s="40" t="e">
        <f t="shared" si="26"/>
        <v>#N/A</v>
      </c>
      <c r="N389" s="41" t="e">
        <f ca="1">IF(NOW()&gt;M389,"Overdue",IF(M389-NOW()&lt;$O$1,"Approaching","Future"))</f>
        <v>#N/A</v>
      </c>
      <c r="P389" s="36" t="e">
        <f t="shared" ca="1" si="19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8.9285714285714281E-3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2.6785714285714284E-2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1.7857142857142856E-2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5.3571428571428568E-2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6.25E-2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5.3571428571428568E-2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3.5714285714285712E-2</v>
      </c>
    </row>
    <row r="9" spans="1:5" x14ac:dyDescent="0.25">
      <c r="A9" s="8">
        <v>3</v>
      </c>
      <c r="B9" s="8">
        <f>COUNTIF('Stuck App in Admin Queue'!I:I,'Times Pushed'!A9)</f>
        <v>6</v>
      </c>
      <c r="C9" s="8">
        <f t="array" ref="C9">SUM(IF('Stuck App in Admin Queue'!$E:$E='Times Pushed'!C$1,IF('Stuck App in Admin Queue'!$I:$I='Times Pushed'!$A9,1,0)))</f>
        <v>0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5.3571428571428568E-2</v>
      </c>
    </row>
    <row r="10" spans="1:5" x14ac:dyDescent="0.25">
      <c r="A10" s="8">
        <v>2</v>
      </c>
      <c r="B10" s="8">
        <f>COUNTIF('Stuck App in Admin Queue'!I:I,'Times Pushed'!A10)</f>
        <v>13</v>
      </c>
      <c r="C10" s="8">
        <f t="array" ref="C10">SUM(IF('Stuck App in Admin Queue'!$E:$E='Times Pushed'!C$1,IF('Stuck App in Admin Queue'!$I:$I='Times Pushed'!$A10,1,0)))</f>
        <v>5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0.11607142857142858</v>
      </c>
    </row>
    <row r="11" spans="1:5" x14ac:dyDescent="0.25">
      <c r="A11" s="8">
        <v>1</v>
      </c>
      <c r="B11" s="8">
        <f>COUNTIF('Stuck App in Admin Queue'!I:I,'Times Pushed'!A11)</f>
        <v>23</v>
      </c>
      <c r="C11" s="8">
        <f t="array" ref="C11">SUM(IF('Stuck App in Admin Queue'!$E:$E='Times Pushed'!C$1,IF('Stuck App in Admin Queue'!$I:$I='Times Pushed'!$A11,1,0)))</f>
        <v>20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0.20535714285714285</v>
      </c>
    </row>
    <row r="12" spans="1:5" x14ac:dyDescent="0.25">
      <c r="A12" s="8">
        <v>0</v>
      </c>
      <c r="B12" s="8">
        <f>COUNTIF('Stuck App in Admin Queue'!I:I,'Times Pushed'!A12)</f>
        <v>41</v>
      </c>
      <c r="C12" s="8">
        <f t="array" ref="C12">SUM(IF('Stuck App in Admin Queue'!$E:$E='Times Pushed'!C$1,IF('Stuck App in Admin Queue'!$I:$I='Times Pushed'!$A12,1,0)))</f>
        <v>23</v>
      </c>
      <c r="D12" s="8">
        <f t="array" ref="D12">SUM(IF('Stuck App in Admin Queue'!$E:$E='Times Pushed'!D$1,IF('Stuck App in Admin Queue'!$I:$I='Times Pushed'!$A12,1,0)))</f>
        <v>18</v>
      </c>
      <c r="E12" s="9">
        <f t="shared" si="0"/>
        <v>0.36607142857142855</v>
      </c>
    </row>
    <row r="13" spans="1:5" x14ac:dyDescent="0.25">
      <c r="A13"/>
      <c r="B13" s="6">
        <f>SUM(B2:B12)</f>
        <v>112</v>
      </c>
      <c r="C13" s="6">
        <f>SUM(C2:C12)</f>
        <v>50</v>
      </c>
      <c r="D13" s="6">
        <f>SUM(D2:D12)</f>
        <v>62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108</v>
      </c>
      <c r="F1" s="13"/>
      <c r="I1" s="13">
        <v>488</v>
      </c>
      <c r="N1" s="13">
        <f>C1-I1</f>
        <v>-380</v>
      </c>
      <c r="O1" s="23">
        <f>N1/I1</f>
        <v>-0.77868852459016391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27</v>
      </c>
      <c r="D4" s="15">
        <f ca="1">COUNTIF('Stuck App in Admin Queue'!$P:$P,"FindAssistance"&amp;$B4&amp;$B$3&amp;'Medicaid Summary'!D$3)</f>
        <v>0</v>
      </c>
      <c r="E4" s="15">
        <f ca="1">COUNTIF('Stuck App in Admin Queue'!$P:$P,"FindAssistance"&amp;$B4&amp;$B$3&amp;'Medicaid Summary'!E$3)</f>
        <v>0</v>
      </c>
      <c r="F4" s="19">
        <f ca="1">SUM(C4:E4)</f>
        <v>27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-13</v>
      </c>
      <c r="O4" s="15">
        <f t="shared" ca="1" si="0"/>
        <v>-27</v>
      </c>
      <c r="P4" s="15">
        <f t="shared" ca="1" si="0"/>
        <v>-7</v>
      </c>
      <c r="Q4" s="19">
        <f ca="1">SUM(N4:P4)</f>
        <v>-47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69</v>
      </c>
      <c r="D6" s="13">
        <f ca="1">SUM(D4:D5)</f>
        <v>0</v>
      </c>
      <c r="E6" s="13">
        <f ca="1">SUM(E4:E5)</f>
        <v>0</v>
      </c>
      <c r="F6" s="13">
        <f ca="1">SUM(F4:F5)</f>
        <v>69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-94</v>
      </c>
      <c r="O6" s="13">
        <f ca="1">SUM(O4:O5)</f>
        <v>-63</v>
      </c>
      <c r="P6" s="13">
        <f ca="1">SUM(P4:P5)</f>
        <v>-10</v>
      </c>
      <c r="Q6" s="13">
        <f ca="1">SUM(Q4:Q5)</f>
        <v>-167</v>
      </c>
    </row>
    <row r="7" spans="1:17" x14ac:dyDescent="0.25">
      <c r="N7" s="23">
        <f ca="1">N6/I6</f>
        <v>-0.57668711656441718</v>
      </c>
      <c r="O7" s="23">
        <f ca="1">O6/J6</f>
        <v>-1</v>
      </c>
      <c r="P7" s="23">
        <f ca="1">P6/K6</f>
        <v>-1</v>
      </c>
      <c r="Q7" s="23">
        <f ca="1">Q6/L6</f>
        <v>-0.7076271186440678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19</v>
      </c>
      <c r="D11" s="15">
        <f ca="1">COUNTIF('Stuck App in Admin Queue'!$P:$P,"FindAssistance"&amp;$B11&amp;$B$10&amp;'Medicaid Summary'!D$3)</f>
        <v>0</v>
      </c>
      <c r="E11" s="15">
        <f ca="1">COUNTIF('Stuck App in Admin Queue'!$P:$P,"FindAssistance"&amp;$B11&amp;$B$10&amp;'Medicaid Summary'!E$3)</f>
        <v>4</v>
      </c>
      <c r="F11" s="19">
        <f ca="1">SUM(C11:E11)</f>
        <v>23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-2</v>
      </c>
      <c r="O11" s="15">
        <f t="shared" ca="1" si="1"/>
        <v>-109</v>
      </c>
      <c r="P11" s="15">
        <f t="shared" ca="1" si="1"/>
        <v>2</v>
      </c>
      <c r="Q11" s="19">
        <f ca="1">SUM(N11:P11)</f>
        <v>-109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16</v>
      </c>
      <c r="D12" s="15">
        <f ca="1">COUNTIF('Stuck App in Admin Queue'!$P:$P,"FindAssistance"&amp;$B12&amp;$B$10&amp;'Medicaid Summary'!D$3)</f>
        <v>0</v>
      </c>
      <c r="E12" s="15">
        <f ca="1">COUNTIF('Stuck App in Admin Queue'!$P:$P,"FindAssistance"&amp;$B12&amp;$B$10&amp;'Medicaid Summary'!E$3)</f>
        <v>0</v>
      </c>
      <c r="F12" s="19">
        <f ca="1">SUM(C12:E12)</f>
        <v>16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-12</v>
      </c>
      <c r="O12" s="15">
        <f t="shared" ca="1" si="1"/>
        <v>-92</v>
      </c>
      <c r="P12" s="15">
        <f t="shared" ca="1" si="1"/>
        <v>0</v>
      </c>
      <c r="Q12" s="19">
        <f ca="1">SUM(N12:P12)</f>
        <v>-104</v>
      </c>
    </row>
    <row r="13" spans="1:17" x14ac:dyDescent="0.25">
      <c r="B13" s="20"/>
      <c r="C13" s="21">
        <f ca="1">SUM(C11:C12)</f>
        <v>35</v>
      </c>
      <c r="D13" s="21">
        <f ca="1">SUM(D11:D12)</f>
        <v>0</v>
      </c>
      <c r="E13" s="13">
        <f ca="1">SUM(E11:E12)</f>
        <v>4</v>
      </c>
      <c r="F13" s="13">
        <f ca="1">SUM(F11:F12)</f>
        <v>39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-14</v>
      </c>
      <c r="O13" s="13">
        <f ca="1">SUM(O11:O12)</f>
        <v>-201</v>
      </c>
      <c r="P13" s="13">
        <f ca="1">SUM(P11:P12)</f>
        <v>2</v>
      </c>
      <c r="Q13" s="13">
        <f ca="1">SUM(Q11:Q12)</f>
        <v>-213</v>
      </c>
    </row>
    <row r="14" spans="1:17" x14ac:dyDescent="0.25">
      <c r="N14" s="23">
        <f ca="1">N13/I13</f>
        <v>-0.2857142857142857</v>
      </c>
      <c r="O14" s="23">
        <f ca="1">O13/J13</f>
        <v>-1</v>
      </c>
      <c r="P14" s="23">
        <f ca="1">P13/K13</f>
        <v>1</v>
      </c>
      <c r="Q14" s="23">
        <f ca="1">Q13/L13</f>
        <v>-0.84523809523809523</v>
      </c>
    </row>
    <row r="15" spans="1:17" x14ac:dyDescent="0.25">
      <c r="A15" s="22" t="s">
        <v>62</v>
      </c>
      <c r="C15" s="13">
        <f ca="1">C6+C13</f>
        <v>104</v>
      </c>
      <c r="D15" s="13">
        <f ca="1">D6+D13</f>
        <v>0</v>
      </c>
      <c r="E15" s="13">
        <f ca="1">E6+E13</f>
        <v>4</v>
      </c>
      <c r="F15" s="13">
        <f ca="1">F6+F13</f>
        <v>108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-108</v>
      </c>
      <c r="O15" s="13">
        <f ca="1">O6+O13</f>
        <v>-264</v>
      </c>
      <c r="P15" s="13">
        <f ca="1">P6+P13</f>
        <v>-8</v>
      </c>
      <c r="Q15" s="13">
        <f ca="1">Q6+Q13</f>
        <v>-380</v>
      </c>
    </row>
    <row r="16" spans="1:17" x14ac:dyDescent="0.25">
      <c r="N16" s="23">
        <f ca="1">N15/I15</f>
        <v>-0.50943396226415094</v>
      </c>
      <c r="O16" s="23">
        <f ca="1">O15/J15</f>
        <v>-1</v>
      </c>
      <c r="P16" s="23">
        <f ca="1">P15/K15</f>
        <v>-0.66666666666666663</v>
      </c>
      <c r="Q16" s="23">
        <f ca="1">Q15/L15</f>
        <v>-0.77868852459016391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H12" sqref="H12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1</v>
      </c>
    </row>
    <row r="4" spans="3:4" x14ac:dyDescent="0.25">
      <c r="C4" s="24" t="s">
        <v>383</v>
      </c>
      <c r="D4" s="24">
        <f>COUNTA('In Edit IC'!A2:A997)</f>
        <v>15</v>
      </c>
    </row>
    <row r="5" spans="3:4" x14ac:dyDescent="0.25">
      <c r="C5" s="24" t="s">
        <v>73</v>
      </c>
      <c r="D5" s="24">
        <f>COUNTA('Successful PDC 1stAttempt'!A2:A5000)</f>
        <v>187</v>
      </c>
    </row>
    <row r="6" spans="3:4" x14ac:dyDescent="0.25">
      <c r="C6" s="24" t="s">
        <v>74</v>
      </c>
      <c r="D6" s="24">
        <f>COUNTA('Stuck App in Admin Queue'!A2:A1002)</f>
        <v>112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2015-11-23T16:26:56Z</dcterms:modified>
</cp:coreProperties>
</file>