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ruia\PycharmProjects\phd-repo-template\src\models\TraditionalClassifiers\"/>
    </mc:Choice>
  </mc:AlternateContent>
  <xr:revisionPtr revIDLastSave="0" documentId="13_ncr:1_{53701B99-3247-4237-8FAE-D88BC57C9E2E}" xr6:coauthVersionLast="47" xr6:coauthVersionMax="47" xr10:uidLastSave="{00000000-0000-0000-0000-000000000000}"/>
  <bookViews>
    <workbookView xWindow="-93" yWindow="-93" windowWidth="20186" windowHeight="12800" xr2:uid="{2C91EAF1-A6BC-4B65-B155-16D012CA73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1" l="1"/>
  <c r="I23" i="1"/>
  <c r="J23" i="1"/>
  <c r="H24" i="1"/>
  <c r="I24" i="1"/>
  <c r="J24" i="1"/>
  <c r="G24" i="1"/>
  <c r="G23" i="1"/>
  <c r="H14" i="1"/>
  <c r="I14" i="1"/>
  <c r="J14" i="1"/>
  <c r="H15" i="1"/>
  <c r="I15" i="1"/>
  <c r="J15" i="1"/>
  <c r="G15" i="1"/>
  <c r="G14" i="1"/>
  <c r="J10" i="1"/>
  <c r="I10" i="1"/>
  <c r="H10" i="1"/>
  <c r="G10" i="1"/>
  <c r="J9" i="1"/>
  <c r="I9" i="1"/>
  <c r="H9" i="1"/>
  <c r="G9" i="1"/>
  <c r="J8" i="1"/>
  <c r="I8" i="1"/>
  <c r="H8" i="1"/>
  <c r="G8" i="1"/>
  <c r="J7" i="1"/>
  <c r="I7" i="1"/>
  <c r="H7" i="1"/>
  <c r="G7" i="1"/>
  <c r="J6" i="1"/>
  <c r="I6" i="1"/>
  <c r="H6" i="1"/>
  <c r="G6" i="1"/>
  <c r="G5" i="1"/>
  <c r="H5" i="1"/>
  <c r="I5" i="1"/>
  <c r="J5" i="1"/>
  <c r="J4" i="1"/>
  <c r="I4" i="1"/>
  <c r="H4" i="1"/>
  <c r="G4" i="1"/>
  <c r="J3" i="1"/>
  <c r="I3" i="1"/>
  <c r="H3" i="1"/>
  <c r="G3" i="1"/>
</calcChain>
</file>

<file path=xl/sharedStrings.xml><?xml version="1.0" encoding="utf-8"?>
<sst xmlns="http://schemas.openxmlformats.org/spreadsheetml/2006/main" count="32" uniqueCount="17">
  <si>
    <t>Model</t>
  </si>
  <si>
    <t>XGB</t>
  </si>
  <si>
    <t>N_estimators</t>
  </si>
  <si>
    <t>Max Depth</t>
  </si>
  <si>
    <t>Parallelize</t>
  </si>
  <si>
    <t>F1</t>
  </si>
  <si>
    <t>Precision</t>
  </si>
  <si>
    <t>Recall</t>
  </si>
  <si>
    <t>AUROC</t>
  </si>
  <si>
    <t>Data</t>
  </si>
  <si>
    <t>MIMIC</t>
  </si>
  <si>
    <t>predicts_every</t>
  </si>
  <si>
    <t>Seed</t>
  </si>
  <si>
    <t>SVM</t>
  </si>
  <si>
    <t>rbf</t>
  </si>
  <si>
    <t>linear</t>
  </si>
  <si>
    <t>Fal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</si>
</sst>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14506-CE27-4238-A94A-40EF73ACA921}">
  <dimension ref="A2:K24"/>
  <sheetViews>
    <sheetView tabSelected="1" topLeftCell="A2" workbookViewId="0">
      <selection activeCell="M20" sqref="M20"/>
    </sheetView>
  </sheetViews>
  <sheetFormatPr defaultRowHeight="14.35" x14ac:dyDescent="0.5"/>
  <cols>
    <col min="4" max="4" width="14.46875" customWidth="1"/>
    <col min="5" max="5" width="13.29296875" customWidth="1"/>
    <col min="11" max="11" width="16.17578125" customWidth="1"/>
  </cols>
  <sheetData>
    <row r="2" spans="1:11" x14ac:dyDescent="0.5">
      <c r="A2" t="s">
        <v>9</v>
      </c>
      <c r="B2" t="s">
        <v>0</v>
      </c>
      <c r="C2" t="s">
        <v>12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11</v>
      </c>
    </row>
    <row r="3" spans="1:11" x14ac:dyDescent="0.5">
      <c r="A3" t="s">
        <v>10</v>
      </c>
      <c r="B3" t="s">
        <v>1</v>
      </c>
      <c r="C3">
        <v>1313</v>
      </c>
      <c r="D3">
        <v>100</v>
      </c>
      <c r="E3">
        <v>5</v>
      </c>
      <c r="F3" t="b">
        <v>0</v>
      </c>
      <c r="G3">
        <f>0.25*(0.0048+0.462+0.254+0.563)</f>
        <v>0.32095000000000001</v>
      </c>
      <c r="H3">
        <f>0.25*(0.002+0.563+0.46+0.588)</f>
        <v>0.40325</v>
      </c>
      <c r="I3">
        <f>0.25*(0.2+0.392+0.175+0.54)</f>
        <v>0.32675000000000004</v>
      </c>
      <c r="J3">
        <f>0.25*(0.4998+0.616+0.567+0.577)</f>
        <v>0.56495000000000006</v>
      </c>
      <c r="K3" t="b">
        <v>1</v>
      </c>
    </row>
    <row r="4" spans="1:11" x14ac:dyDescent="0.5">
      <c r="A4" t="s">
        <v>10</v>
      </c>
      <c r="B4" t="s">
        <v>1</v>
      </c>
      <c r="C4">
        <v>1313</v>
      </c>
      <c r="D4">
        <v>200</v>
      </c>
      <c r="E4">
        <v>5</v>
      </c>
      <c r="F4" t="b">
        <v>0</v>
      </c>
      <c r="G4">
        <f>(0.002+0.472+0.281+0.562)/4</f>
        <v>0.32925000000000004</v>
      </c>
      <c r="H4">
        <f>(0.001+0.558+0.495+0.587)/4</f>
        <v>0.41025</v>
      </c>
      <c r="I4">
        <f>(0.1+0.409+0.196+0.539)/4</f>
        <v>0.31100000000000005</v>
      </c>
      <c r="J4">
        <f>(0.499+0.62+0.578+0.571)/4</f>
        <v>0.56699999999999995</v>
      </c>
      <c r="K4" t="b">
        <v>1</v>
      </c>
    </row>
    <row r="5" spans="1:11" x14ac:dyDescent="0.5">
      <c r="A5" t="s">
        <v>10</v>
      </c>
      <c r="B5" t="s">
        <v>1</v>
      </c>
      <c r="C5">
        <v>1313</v>
      </c>
      <c r="D5">
        <v>500</v>
      </c>
      <c r="E5">
        <v>5</v>
      </c>
      <c r="F5" t="b">
        <v>0</v>
      </c>
      <c r="G5">
        <f>0.25*(0.002+0.478+0.28+0.554)</f>
        <v>0.32850000000000001</v>
      </c>
      <c r="H5">
        <f>0.25*(0.001+0.559+0.475+0.572)</f>
        <v>0.40175000000000005</v>
      </c>
      <c r="I5">
        <f>0.25*(0.1+0.417+0.198+0.538)</f>
        <v>0.31325000000000003</v>
      </c>
      <c r="J5">
        <f>(0.499+0.622+0.578+0.563)/4</f>
        <v>0.56549999999999989</v>
      </c>
      <c r="K5" t="b">
        <v>1</v>
      </c>
    </row>
    <row r="6" spans="1:11" x14ac:dyDescent="0.5">
      <c r="A6" t="s">
        <v>10</v>
      </c>
      <c r="B6" t="s">
        <v>1</v>
      </c>
      <c r="C6">
        <v>1313</v>
      </c>
      <c r="D6">
        <v>500</v>
      </c>
      <c r="E6">
        <v>20</v>
      </c>
      <c r="F6" t="b">
        <v>0</v>
      </c>
      <c r="G6">
        <f>0.25*(0.004+0.463+0.267+0.556)</f>
        <v>0.32250000000000001</v>
      </c>
      <c r="H6">
        <f>0.25*(0.002+0.563+0.482+0.578)</f>
        <v>0.40625</v>
      </c>
      <c r="I6">
        <f>0.25*(0.2+0.39+0.185+0.53)</f>
        <v>0.32625000000000004</v>
      </c>
      <c r="J6">
        <f>0.25*(0.499+0.617+0.573+0.56)</f>
        <v>0.56225000000000003</v>
      </c>
      <c r="K6" t="b">
        <v>1</v>
      </c>
    </row>
    <row r="7" spans="1:11" x14ac:dyDescent="0.5">
      <c r="A7" t="s">
        <v>10</v>
      </c>
      <c r="B7" t="s">
        <v>1</v>
      </c>
      <c r="C7">
        <v>1313</v>
      </c>
      <c r="D7">
        <v>1000</v>
      </c>
      <c r="E7">
        <v>20</v>
      </c>
      <c r="F7" t="b">
        <v>0</v>
      </c>
      <c r="G7">
        <f>0.25*(0.005+0.594+0.275+0.555)</f>
        <v>0.35725000000000001</v>
      </c>
      <c r="H7">
        <f>0.25*(0.002+0.547+0.492+0.574)</f>
        <v>0.40374999999999994</v>
      </c>
      <c r="I7">
        <f>0.25*(0.002+0.547+0.492+0.574)</f>
        <v>0.40374999999999994</v>
      </c>
      <c r="J7">
        <f>0.25*(0.499+0.612+0.577+0.572)</f>
        <v>0.56499999999999995</v>
      </c>
      <c r="K7" t="b">
        <v>1</v>
      </c>
    </row>
    <row r="8" spans="1:11" x14ac:dyDescent="0.5">
      <c r="A8" t="s">
        <v>10</v>
      </c>
      <c r="B8" t="s">
        <v>1</v>
      </c>
      <c r="C8">
        <v>1313</v>
      </c>
      <c r="D8">
        <v>3000</v>
      </c>
      <c r="E8">
        <v>10</v>
      </c>
      <c r="F8" t="b">
        <v>0</v>
      </c>
      <c r="G8">
        <f>0.25*(0.005+0.457+0.264+0.553)</f>
        <v>0.31974999999999998</v>
      </c>
      <c r="H8">
        <f>0.25*(0.002+0.544+0.473+0.572)</f>
        <v>0.39775000000000005</v>
      </c>
      <c r="I8">
        <f>0.25*(0.2+0.39+0.183+0.536)</f>
        <v>0.32725000000000004</v>
      </c>
      <c r="J8">
        <f>0.25*(0.499+0.61+0.573+0.57)</f>
        <v>0.56299999999999994</v>
      </c>
      <c r="K8" t="b">
        <v>1</v>
      </c>
    </row>
    <row r="9" spans="1:11" x14ac:dyDescent="0.5">
      <c r="A9" t="s">
        <v>10</v>
      </c>
      <c r="B9" t="s">
        <v>1</v>
      </c>
      <c r="C9">
        <v>1313</v>
      </c>
      <c r="D9">
        <v>2000</v>
      </c>
      <c r="E9">
        <v>15</v>
      </c>
      <c r="F9" t="b">
        <v>0</v>
      </c>
      <c r="G9">
        <f>0.25*(0.005+0.463+0.3+0.561)</f>
        <v>0.33225000000000005</v>
      </c>
      <c r="H9">
        <f>0.25*(0.002+0.557+0.522+0.582)</f>
        <v>0.41574999999999995</v>
      </c>
      <c r="I9">
        <f>0.25*(0.2+0.395+0.2+0.542)</f>
        <v>0.33424999999999999</v>
      </c>
      <c r="J9">
        <f>0.25*(0.499+0.616+0.585+0.571)</f>
        <v>0.56774999999999998</v>
      </c>
      <c r="K9" t="b">
        <v>1</v>
      </c>
    </row>
    <row r="10" spans="1:11" x14ac:dyDescent="0.5">
      <c r="A10" t="s">
        <v>10</v>
      </c>
      <c r="B10" t="s">
        <v>1</v>
      </c>
      <c r="C10">
        <v>2424</v>
      </c>
      <c r="D10">
        <v>2000</v>
      </c>
      <c r="E10">
        <v>15</v>
      </c>
      <c r="F10" t="b">
        <v>0</v>
      </c>
      <c r="G10">
        <f>0.25*(0.012+0.474+0.269+0.54)</f>
        <v>0.32374999999999998</v>
      </c>
      <c r="H10">
        <f>0.25*(0.0063+0.552+0.51+0.567)</f>
        <v>0.40882499999999999</v>
      </c>
      <c r="I10">
        <f>0.25*(0.5+0.416+0.183+0.514)</f>
        <v>0.40325</v>
      </c>
      <c r="J10">
        <f>0.25*(0.499+0.62+0.576+0.559)</f>
        <v>0.5635</v>
      </c>
      <c r="K10" t="b">
        <v>1</v>
      </c>
    </row>
    <row r="11" spans="1:11" x14ac:dyDescent="0.5">
      <c r="C11">
        <v>3535</v>
      </c>
      <c r="G11">
        <v>0.307</v>
      </c>
      <c r="H11">
        <v>0.38600000000000001</v>
      </c>
      <c r="I11">
        <v>0.33900000000000002</v>
      </c>
      <c r="J11">
        <v>0.55700000000000005</v>
      </c>
    </row>
    <row r="12" spans="1:11" x14ac:dyDescent="0.5">
      <c r="G12">
        <v>0.318</v>
      </c>
      <c r="H12">
        <v>0.39500000000000002</v>
      </c>
      <c r="I12">
        <v>0.35099999999999998</v>
      </c>
      <c r="J12">
        <v>0.56399999999999995</v>
      </c>
    </row>
    <row r="13" spans="1:11" x14ac:dyDescent="0.5">
      <c r="G13">
        <v>0.318</v>
      </c>
      <c r="H13">
        <v>0.39800000000000002</v>
      </c>
      <c r="I13">
        <v>0.30099999999999999</v>
      </c>
      <c r="J13">
        <v>0.56299999999999994</v>
      </c>
      <c r="K13" t="b">
        <v>1</v>
      </c>
    </row>
    <row r="14" spans="1:11" x14ac:dyDescent="0.5">
      <c r="G14" s="1">
        <f>AVERAGE(G9:G13)</f>
        <v>0.31980000000000003</v>
      </c>
      <c r="H14" s="1">
        <f t="shared" ref="H14:J14" si="0">AVERAGE(H9:H13)</f>
        <v>0.40071500000000004</v>
      </c>
      <c r="I14" s="1">
        <f t="shared" si="0"/>
        <v>0.34570000000000001</v>
      </c>
      <c r="J14" s="1">
        <f t="shared" si="0"/>
        <v>0.56304999999999994</v>
      </c>
    </row>
    <row r="15" spans="1:11" x14ac:dyDescent="0.5">
      <c r="G15" s="1">
        <f>STDEV(G9:G13)</f>
        <v>9.2320772310461249E-3</v>
      </c>
      <c r="H15" s="1">
        <f t="shared" ref="H15:J15" si="1">STDEV(H9:H13)</f>
        <v>1.1708832136468585E-2</v>
      </c>
      <c r="I15" s="1">
        <f t="shared" si="1"/>
        <v>3.7128745602295801E-2</v>
      </c>
      <c r="J15" s="1">
        <f t="shared" si="1"/>
        <v>3.8665229858362111E-3</v>
      </c>
    </row>
    <row r="17" spans="1:11" x14ac:dyDescent="0.5">
      <c r="C17">
        <v>1313</v>
      </c>
      <c r="D17">
        <v>2000</v>
      </c>
      <c r="E17">
        <v>15</v>
      </c>
      <c r="F17" t="b">
        <v>1</v>
      </c>
    </row>
    <row r="19" spans="1:11" x14ac:dyDescent="0.5">
      <c r="A19" t="s">
        <v>10</v>
      </c>
      <c r="B19" t="s">
        <v>13</v>
      </c>
      <c r="C19">
        <v>1313</v>
      </c>
      <c r="D19" t="s">
        <v>14</v>
      </c>
      <c r="E19">
        <v>0.1</v>
      </c>
      <c r="F19" t="b">
        <v>0</v>
      </c>
      <c r="G19">
        <v>0.32400000000000001</v>
      </c>
      <c r="H19">
        <v>0.41899999999999998</v>
      </c>
      <c r="I19">
        <v>0.33</v>
      </c>
      <c r="J19">
        <v>0.72699999999999998</v>
      </c>
      <c r="K19" t="s">
        <v>16</v>
      </c>
    </row>
    <row r="20" spans="1:11" x14ac:dyDescent="0.5">
      <c r="E20">
        <v>0.5</v>
      </c>
      <c r="G20">
        <v>0.317</v>
      </c>
      <c r="H20">
        <v>0.42199999999999999</v>
      </c>
      <c r="I20">
        <v>0.32500000000000001</v>
      </c>
      <c r="J20">
        <v>0.72599999999999998</v>
      </c>
      <c r="K20" t="b">
        <v>0</v>
      </c>
    </row>
    <row r="21" spans="1:11" x14ac:dyDescent="0.5">
      <c r="E21">
        <v>0.95</v>
      </c>
      <c r="G21">
        <v>0.318</v>
      </c>
      <c r="H21">
        <v>0.42099999999999999</v>
      </c>
      <c r="I21">
        <v>0.32500000000000001</v>
      </c>
      <c r="J21">
        <v>0.72799999999999998</v>
      </c>
    </row>
    <row r="22" spans="1:11" x14ac:dyDescent="0.5">
      <c r="D22" t="s">
        <v>15</v>
      </c>
      <c r="E22">
        <v>5</v>
      </c>
      <c r="G22">
        <v>0.32100000000000001</v>
      </c>
      <c r="H22">
        <v>0.42399999999999999</v>
      </c>
      <c r="I22">
        <v>0.32700000000000001</v>
      </c>
      <c r="J22">
        <v>0.73199999999999998</v>
      </c>
    </row>
    <row r="23" spans="1:11" x14ac:dyDescent="0.5">
      <c r="G23">
        <f>AVERAGE(G19:G22)</f>
        <v>0.32</v>
      </c>
      <c r="H23">
        <f t="shared" ref="H23:J23" si="2">AVERAGE(H19:H22)</f>
        <v>0.42149999999999999</v>
      </c>
      <c r="I23">
        <f t="shared" si="2"/>
        <v>0.32674999999999998</v>
      </c>
      <c r="J23">
        <f t="shared" si="2"/>
        <v>0.72825000000000006</v>
      </c>
    </row>
    <row r="24" spans="1:11" x14ac:dyDescent="0.5">
      <c r="G24">
        <f>STDEV(G19:G22)</f>
        <v>3.162277660168382E-3</v>
      </c>
      <c r="H24">
        <f t="shared" ref="H24:J24" si="3">STDEV(H19:H22)</f>
        <v>2.0816659994661343E-3</v>
      </c>
      <c r="I24">
        <f t="shared" si="3"/>
        <v>2.3629078131263063E-3</v>
      </c>
      <c r="J24">
        <f t="shared" si="3"/>
        <v>2.6299556396765858E-3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Aguiar</dc:creator>
  <cp:lastModifiedBy>Henrique Aguiar</cp:lastModifiedBy>
  <dcterms:created xsi:type="dcterms:W3CDTF">2023-09-26T22:56:40Z</dcterms:created>
  <dcterms:modified xsi:type="dcterms:W3CDTF">2023-09-27T01:20:09Z</dcterms:modified>
</cp:coreProperties>
</file>