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A7351A00-FB87-42CC-A352-D0E3FECDC9F0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會議回覆追蹤" sheetId="33" r:id="rId1"/>
    <sheet name="統計表" sheetId="11" r:id="rId2"/>
    <sheet name="URS確認" sheetId="4" r:id="rId3"/>
    <sheet name="取消交易" sheetId="34" r:id="rId4"/>
    <sheet name="討論項目" sheetId="13" r:id="rId5"/>
    <sheet name="後續討論" sheetId="19" r:id="rId6"/>
    <sheet name="待辦事項" sheetId="16" r:id="rId7"/>
    <sheet name="上線注意事項" sheetId="35" r:id="rId8"/>
    <sheet name="追蹤議題備註" sheetId="15" r:id="rId9"/>
    <sheet name="備註" sheetId="10" r:id="rId10"/>
    <sheet name="SKL放款" sheetId="14" state="hidden" r:id="rId11"/>
    <sheet name="URS確認tmp" sheetId="9" state="hidden" r:id="rId12"/>
    <sheet name="討論項目tmp" sheetId="18" state="hidden" r:id="rId13"/>
    <sheet name="待辦事項tmp" sheetId="17" state="hidden" r:id="rId14"/>
    <sheet name="討論待辦tmp" sheetId="21" r:id="rId15"/>
    <sheet name="Menu" sheetId="32" r:id="rId16"/>
    <sheet name="會議回覆追蹤tmp" sheetId="28" state="hidden" r:id="rId17"/>
  </sheets>
  <externalReferences>
    <externalReference r:id="rId18"/>
    <externalReference r:id="rId19"/>
    <externalReference r:id="rId20"/>
  </externalReferences>
  <definedNames>
    <definedName name="_xlnm._FilterDatabase" localSheetId="6" hidden="1">待辦事項!$A$1:$H$61</definedName>
    <definedName name="_xlnm._FilterDatabase" localSheetId="4" hidden="1">討論項目!$A$1:$P$357</definedName>
    <definedName name="_xlnm._FilterDatabase" localSheetId="16" hidden="1">會議回覆追蹤tmp!$A$1:$M$26</definedName>
    <definedName name="aaa">[1]員工!#REF!</definedName>
    <definedName name="all" localSheetId="14">[1]員工!#REF!</definedName>
    <definedName name="all" localSheetId="0">[2]員工!#REF!</definedName>
    <definedName name="all">[1]員工!#REF!</definedName>
    <definedName name="alltel" localSheetId="14">[1]員工!#REF!</definedName>
    <definedName name="alltel" localSheetId="0">[2]員工!#REF!</definedName>
    <definedName name="alltel">[1]員工!#REF!</definedName>
  </definedNames>
  <calcPr calcId="181029"/>
  <pivotCaches>
    <pivotCache cacheId="0" r:id="rId21"/>
    <pivotCache cacheId="1" r:id="rId22"/>
    <pivotCache cacheId="2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21" l="1"/>
  <c r="C17" i="21" l="1"/>
  <c r="B17" i="21"/>
  <c r="E68" i="11"/>
  <c r="H68" i="11" s="1"/>
  <c r="D68" i="11"/>
  <c r="G68" i="11" s="1"/>
  <c r="C68" i="11"/>
  <c r="B68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16" i="4"/>
  <c r="AG3" i="34"/>
  <c r="AB3" i="34"/>
  <c r="Z3" i="34"/>
  <c r="Y3" i="34"/>
  <c r="N3" i="34"/>
  <c r="B3" i="34"/>
  <c r="AG2" i="34"/>
  <c r="AB2" i="34"/>
  <c r="Z2" i="34"/>
  <c r="Y2" i="34"/>
  <c r="N2" i="34"/>
  <c r="B2" i="34"/>
  <c r="B7" i="4"/>
  <c r="N7" i="4"/>
  <c r="Y7" i="4"/>
  <c r="Z7" i="4"/>
  <c r="AD7" i="4"/>
  <c r="AG7" i="4"/>
  <c r="AI7" i="4"/>
  <c r="E67" i="11"/>
  <c r="D67" i="11"/>
  <c r="C67" i="11"/>
  <c r="B67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6" i="11"/>
  <c r="D66" i="11"/>
  <c r="C66" i="11"/>
  <c r="B66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D17" i="21" l="1"/>
  <c r="I68" i="11"/>
  <c r="F68" i="11"/>
  <c r="G67" i="11"/>
  <c r="H67" i="11"/>
  <c r="F67" i="11"/>
  <c r="H66" i="11"/>
  <c r="G66" i="11"/>
  <c r="G40" i="11"/>
  <c r="I40" i="11" s="1"/>
  <c r="F40" i="11"/>
  <c r="F66" i="11"/>
  <c r="D16" i="21"/>
  <c r="B39" i="11"/>
  <c r="C39" i="11"/>
  <c r="G39" i="11" s="1"/>
  <c r="D39" i="11"/>
  <c r="E39" i="11"/>
  <c r="E65" i="11"/>
  <c r="D65" i="11"/>
  <c r="C65" i="11"/>
  <c r="B65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7" i="4"/>
  <c r="N188" i="4"/>
  <c r="N189" i="4"/>
  <c r="N190" i="4"/>
  <c r="N191" i="4"/>
  <c r="N192" i="4"/>
  <c r="N193" i="4"/>
  <c r="N197" i="4"/>
  <c r="N198" i="4"/>
  <c r="N199" i="4"/>
  <c r="N200" i="4"/>
  <c r="N201" i="4"/>
  <c r="N202" i="4"/>
  <c r="N203" i="4"/>
  <c r="N204" i="4"/>
  <c r="N205" i="4"/>
  <c r="N206" i="4"/>
  <c r="N196" i="4"/>
  <c r="N194" i="4"/>
  <c r="N195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9" i="4"/>
  <c r="N334" i="4"/>
  <c r="N336" i="4"/>
  <c r="N268" i="4"/>
  <c r="N269" i="4"/>
  <c r="N270" i="4"/>
  <c r="N271" i="4"/>
  <c r="N155" i="4"/>
  <c r="N335" i="4"/>
  <c r="N185" i="4"/>
  <c r="N186" i="4"/>
  <c r="N165" i="4"/>
  <c r="N166" i="4"/>
  <c r="N325" i="4"/>
  <c r="N326" i="4"/>
  <c r="N159" i="4"/>
  <c r="N160" i="4"/>
  <c r="N171" i="4"/>
  <c r="N172" i="4"/>
  <c r="N157" i="4"/>
  <c r="N158" i="4"/>
  <c r="N175" i="4"/>
  <c r="N176" i="4"/>
  <c r="N177" i="4"/>
  <c r="N178" i="4"/>
  <c r="N167" i="4"/>
  <c r="N168" i="4"/>
  <c r="N179" i="4"/>
  <c r="N180" i="4"/>
  <c r="N330" i="4"/>
  <c r="N331" i="4"/>
  <c r="N181" i="4"/>
  <c r="N182" i="4"/>
  <c r="N173" i="4"/>
  <c r="N174" i="4"/>
  <c r="N169" i="4"/>
  <c r="N170" i="4"/>
  <c r="N161" i="4"/>
  <c r="N162" i="4"/>
  <c r="N163" i="4"/>
  <c r="N164" i="4"/>
  <c r="N183" i="4"/>
  <c r="N184" i="4"/>
  <c r="N152" i="4"/>
  <c r="N153" i="4"/>
  <c r="N154" i="4"/>
  <c r="N322" i="4"/>
  <c r="N156" i="4"/>
  <c r="N332" i="4"/>
  <c r="N333" i="4"/>
  <c r="N323" i="4"/>
  <c r="N324" i="4"/>
  <c r="N327" i="4"/>
  <c r="N328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E64" i="11"/>
  <c r="D64" i="11"/>
  <c r="C64" i="11"/>
  <c r="B64" i="11"/>
  <c r="E63" i="11"/>
  <c r="E62" i="11"/>
  <c r="E61" i="11"/>
  <c r="E60" i="11"/>
  <c r="E59" i="11"/>
  <c r="E58" i="11"/>
  <c r="E57" i="11"/>
  <c r="I169" i="13"/>
  <c r="I154" i="13"/>
  <c r="I121" i="13"/>
  <c r="B15" i="21"/>
  <c r="C15" i="21"/>
  <c r="D62" i="11"/>
  <c r="C62" i="11"/>
  <c r="B62" i="11"/>
  <c r="D63" i="11"/>
  <c r="C63" i="11"/>
  <c r="B63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1" i="11"/>
  <c r="C61" i="11"/>
  <c r="B61" i="11"/>
  <c r="I67" i="11" l="1"/>
  <c r="I66" i="11"/>
  <c r="F39" i="11"/>
  <c r="H65" i="11"/>
  <c r="G65" i="11"/>
  <c r="H39" i="11"/>
  <c r="I39" i="11" s="1"/>
  <c r="F65" i="11"/>
  <c r="H64" i="11"/>
  <c r="G64" i="11"/>
  <c r="F64" i="11"/>
  <c r="G62" i="11"/>
  <c r="H62" i="11"/>
  <c r="H63" i="11"/>
  <c r="D15" i="21"/>
  <c r="F38" i="11"/>
  <c r="F37" i="11"/>
  <c r="F63" i="11"/>
  <c r="F62" i="11"/>
  <c r="G63" i="11"/>
  <c r="G38" i="11"/>
  <c r="I38" i="11" s="1"/>
  <c r="H37" i="11"/>
  <c r="I37" i="11" s="1"/>
  <c r="G61" i="11"/>
  <c r="H61" i="11"/>
  <c r="F61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7" i="4"/>
  <c r="AD188" i="4"/>
  <c r="AD189" i="4"/>
  <c r="AD190" i="4"/>
  <c r="AD191" i="4"/>
  <c r="AD192" i="4"/>
  <c r="AD193" i="4"/>
  <c r="AD197" i="4"/>
  <c r="AD198" i="4"/>
  <c r="AD199" i="4"/>
  <c r="AD200" i="4"/>
  <c r="AD201" i="4"/>
  <c r="AD202" i="4"/>
  <c r="AD203" i="4"/>
  <c r="AD204" i="4"/>
  <c r="AD205" i="4"/>
  <c r="AD206" i="4"/>
  <c r="AD196" i="4"/>
  <c r="AD194" i="4"/>
  <c r="AD195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13" i="4"/>
  <c r="AD14" i="4"/>
  <c r="AD15" i="4"/>
  <c r="AD317" i="4"/>
  <c r="AD318" i="4"/>
  <c r="AD319" i="4"/>
  <c r="AD320" i="4"/>
  <c r="AD321" i="4"/>
  <c r="AD329" i="4"/>
  <c r="AD334" i="4"/>
  <c r="AD336" i="4"/>
  <c r="AD268" i="4"/>
  <c r="AD269" i="4"/>
  <c r="AD270" i="4"/>
  <c r="AD271" i="4"/>
  <c r="AD155" i="4"/>
  <c r="AD335" i="4"/>
  <c r="AD185" i="4"/>
  <c r="AD186" i="4"/>
  <c r="AD165" i="4"/>
  <c r="AD166" i="4"/>
  <c r="AD325" i="4"/>
  <c r="AD326" i="4"/>
  <c r="AD159" i="4"/>
  <c r="AD160" i="4"/>
  <c r="AD171" i="4"/>
  <c r="AD172" i="4"/>
  <c r="AD157" i="4"/>
  <c r="AD158" i="4"/>
  <c r="AD175" i="4"/>
  <c r="AD176" i="4"/>
  <c r="AD177" i="4"/>
  <c r="AD178" i="4"/>
  <c r="AD167" i="4"/>
  <c r="AD168" i="4"/>
  <c r="AD179" i="4"/>
  <c r="AD180" i="4"/>
  <c r="AD330" i="4"/>
  <c r="AD331" i="4"/>
  <c r="AD181" i="4"/>
  <c r="AD182" i="4"/>
  <c r="AD173" i="4"/>
  <c r="AD174" i="4"/>
  <c r="AD169" i="4"/>
  <c r="AD170" i="4"/>
  <c r="AD161" i="4"/>
  <c r="AD162" i="4"/>
  <c r="AD163" i="4"/>
  <c r="AD164" i="4"/>
  <c r="AD183" i="4"/>
  <c r="AD184" i="4"/>
  <c r="AD152" i="4"/>
  <c r="AD153" i="4"/>
  <c r="AD154" i="4"/>
  <c r="AD322" i="4"/>
  <c r="AD156" i="4"/>
  <c r="AD332" i="4"/>
  <c r="AD333" i="4"/>
  <c r="AD323" i="4"/>
  <c r="AD324" i="4"/>
  <c r="AD327" i="4"/>
  <c r="AD328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7" i="4"/>
  <c r="Z188" i="4"/>
  <c r="Z189" i="4"/>
  <c r="Z190" i="4"/>
  <c r="Z191" i="4"/>
  <c r="Z192" i="4"/>
  <c r="Z193" i="4"/>
  <c r="Z197" i="4"/>
  <c r="Z198" i="4"/>
  <c r="Z199" i="4"/>
  <c r="Z200" i="4"/>
  <c r="Z201" i="4"/>
  <c r="Z202" i="4"/>
  <c r="Z203" i="4"/>
  <c r="Z204" i="4"/>
  <c r="Z205" i="4"/>
  <c r="Z206" i="4"/>
  <c r="Z196" i="4"/>
  <c r="Z194" i="4"/>
  <c r="Z195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13" i="4"/>
  <c r="Z14" i="4"/>
  <c r="Z15" i="4"/>
  <c r="Z317" i="4"/>
  <c r="Z318" i="4"/>
  <c r="Z319" i="4"/>
  <c r="Z320" i="4"/>
  <c r="Z321" i="4"/>
  <c r="Z329" i="4"/>
  <c r="Z334" i="4"/>
  <c r="Z336" i="4"/>
  <c r="Z268" i="4"/>
  <c r="Z269" i="4"/>
  <c r="Z270" i="4"/>
  <c r="Z271" i="4"/>
  <c r="Z155" i="4"/>
  <c r="Z335" i="4"/>
  <c r="Z185" i="4"/>
  <c r="Z186" i="4"/>
  <c r="Z165" i="4"/>
  <c r="Z166" i="4"/>
  <c r="Z325" i="4"/>
  <c r="Z326" i="4"/>
  <c r="Z159" i="4"/>
  <c r="Z160" i="4"/>
  <c r="Z171" i="4"/>
  <c r="Z172" i="4"/>
  <c r="Z157" i="4"/>
  <c r="Z158" i="4"/>
  <c r="Z175" i="4"/>
  <c r="Z176" i="4"/>
  <c r="Z177" i="4"/>
  <c r="Z178" i="4"/>
  <c r="Z167" i="4"/>
  <c r="Z168" i="4"/>
  <c r="Z179" i="4"/>
  <c r="Z180" i="4"/>
  <c r="Z330" i="4"/>
  <c r="Z331" i="4"/>
  <c r="Z181" i="4"/>
  <c r="Z182" i="4"/>
  <c r="Z173" i="4"/>
  <c r="Z174" i="4"/>
  <c r="Z169" i="4"/>
  <c r="Z170" i="4"/>
  <c r="Z161" i="4"/>
  <c r="Z162" i="4"/>
  <c r="Z163" i="4"/>
  <c r="Z164" i="4"/>
  <c r="Z183" i="4"/>
  <c r="Z184" i="4"/>
  <c r="Z152" i="4"/>
  <c r="Z153" i="4"/>
  <c r="Z154" i="4"/>
  <c r="Z322" i="4"/>
  <c r="Z156" i="4"/>
  <c r="Z332" i="4"/>
  <c r="Z333" i="4"/>
  <c r="Z323" i="4"/>
  <c r="Z324" i="4"/>
  <c r="Z327" i="4"/>
  <c r="Z328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7" i="4"/>
  <c r="AI188" i="4"/>
  <c r="AI189" i="4"/>
  <c r="AI190" i="4"/>
  <c r="AI191" i="4"/>
  <c r="AI192" i="4"/>
  <c r="AI193" i="4"/>
  <c r="AI197" i="4"/>
  <c r="AI198" i="4"/>
  <c r="AI199" i="4"/>
  <c r="AI200" i="4"/>
  <c r="AI201" i="4"/>
  <c r="AI202" i="4"/>
  <c r="AI203" i="4"/>
  <c r="AI204" i="4"/>
  <c r="AI205" i="4"/>
  <c r="AI206" i="4"/>
  <c r="AI196" i="4"/>
  <c r="AI194" i="4"/>
  <c r="AI195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13" i="4"/>
  <c r="AI14" i="4"/>
  <c r="AI15" i="4"/>
  <c r="AI317" i="4"/>
  <c r="AI318" i="4"/>
  <c r="AI319" i="4"/>
  <c r="AI320" i="4"/>
  <c r="AI321" i="4"/>
  <c r="AI329" i="4"/>
  <c r="AI334" i="4"/>
  <c r="AI336" i="4"/>
  <c r="AI268" i="4"/>
  <c r="AI269" i="4"/>
  <c r="AI270" i="4"/>
  <c r="AI271" i="4"/>
  <c r="AI155" i="4"/>
  <c r="AI335" i="4"/>
  <c r="AI185" i="4"/>
  <c r="AI186" i="4"/>
  <c r="AI165" i="4"/>
  <c r="AI166" i="4"/>
  <c r="AI325" i="4"/>
  <c r="AI326" i="4"/>
  <c r="AI159" i="4"/>
  <c r="AI160" i="4"/>
  <c r="AI171" i="4"/>
  <c r="AI172" i="4"/>
  <c r="AI157" i="4"/>
  <c r="AI158" i="4"/>
  <c r="AI175" i="4"/>
  <c r="AI176" i="4"/>
  <c r="AI177" i="4"/>
  <c r="AI178" i="4"/>
  <c r="AI167" i="4"/>
  <c r="AI168" i="4"/>
  <c r="AI179" i="4"/>
  <c r="AI180" i="4"/>
  <c r="AI330" i="4"/>
  <c r="AI331" i="4"/>
  <c r="AI181" i="4"/>
  <c r="AI182" i="4"/>
  <c r="AI173" i="4"/>
  <c r="AI174" i="4"/>
  <c r="AI169" i="4"/>
  <c r="AI170" i="4"/>
  <c r="AI161" i="4"/>
  <c r="AI162" i="4"/>
  <c r="AI163" i="4"/>
  <c r="AI164" i="4"/>
  <c r="AI183" i="4"/>
  <c r="AI184" i="4"/>
  <c r="AI152" i="4"/>
  <c r="AI153" i="4"/>
  <c r="AI154" i="4"/>
  <c r="AI322" i="4"/>
  <c r="AI156" i="4"/>
  <c r="AI332" i="4"/>
  <c r="AI333" i="4"/>
  <c r="AI323" i="4"/>
  <c r="AI324" i="4"/>
  <c r="AI327" i="4"/>
  <c r="AI328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I65" i="11" l="1"/>
  <c r="I64" i="11"/>
  <c r="I62" i="11"/>
  <c r="I63" i="11"/>
  <c r="I61" i="11"/>
  <c r="E53" i="1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D60" i="11"/>
  <c r="C60" i="11"/>
  <c r="B60" i="11"/>
  <c r="C59" i="11"/>
  <c r="C58" i="11"/>
  <c r="C57" i="11"/>
  <c r="D59" i="11"/>
  <c r="B59" i="11"/>
  <c r="D58" i="11"/>
  <c r="B58" i="11"/>
  <c r="D57" i="11"/>
  <c r="B57" i="11"/>
  <c r="C45" i="11"/>
  <c r="C46" i="11"/>
  <c r="C47" i="11"/>
  <c r="C44" i="11"/>
  <c r="H49" i="11" l="1"/>
  <c r="F50" i="11"/>
  <c r="G53" i="11"/>
  <c r="G49" i="11"/>
  <c r="H53" i="11"/>
  <c r="G60" i="11"/>
  <c r="G51" i="11"/>
  <c r="H60" i="11"/>
  <c r="H50" i="11"/>
  <c r="H52" i="11"/>
  <c r="F51" i="11"/>
  <c r="F52" i="11"/>
  <c r="G52" i="11"/>
  <c r="F49" i="11"/>
  <c r="G50" i="11"/>
  <c r="H51" i="11"/>
  <c r="F53" i="11"/>
  <c r="F60" i="11"/>
  <c r="F59" i="11"/>
  <c r="H59" i="11"/>
  <c r="G58" i="11"/>
  <c r="G59" i="11"/>
  <c r="H58" i="11"/>
  <c r="G57" i="11"/>
  <c r="H57" i="11"/>
  <c r="F58" i="11"/>
  <c r="F57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0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E2" i="34" s="1"/>
  <c r="AE3" i="34" s="1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AG157" i="4" l="1"/>
  <c r="AG158" i="4" s="1"/>
  <c r="AG290" i="4"/>
  <c r="I49" i="11"/>
  <c r="I53" i="11"/>
  <c r="I57" i="11"/>
  <c r="I50" i="11"/>
  <c r="AG14" i="4"/>
  <c r="AG15" i="4" s="1"/>
  <c r="AG25" i="4"/>
  <c r="AG61" i="4"/>
  <c r="AG317" i="4"/>
  <c r="AG214" i="4"/>
  <c r="AG219" i="4"/>
  <c r="AG220" i="4" s="1"/>
  <c r="AG223" i="4"/>
  <c r="AG82" i="4"/>
  <c r="AG98" i="4"/>
  <c r="AG118" i="4"/>
  <c r="AG371" i="4"/>
  <c r="AG367" i="4" s="1"/>
  <c r="AG129" i="4"/>
  <c r="AG131" i="4"/>
  <c r="AG130" i="4" s="1"/>
  <c r="AG249" i="4"/>
  <c r="AG69" i="4"/>
  <c r="AG362" i="4"/>
  <c r="AG101" i="4"/>
  <c r="AG250" i="4"/>
  <c r="I52" i="11"/>
  <c r="AG215" i="4"/>
  <c r="AG224" i="4"/>
  <c r="AG119" i="4"/>
  <c r="AG35" i="4"/>
  <c r="AG36" i="4" s="1"/>
  <c r="AG37" i="4" s="1"/>
  <c r="AG31" i="4"/>
  <c r="AG54" i="4"/>
  <c r="AG50" i="4" s="1"/>
  <c r="AG60" i="4"/>
  <c r="AG59" i="4" s="1"/>
  <c r="AG234" i="4"/>
  <c r="AG67" i="4"/>
  <c r="AG66" i="4" s="1"/>
  <c r="AG217" i="4"/>
  <c r="AG71" i="4"/>
  <c r="AG100" i="4"/>
  <c r="AG239" i="4"/>
  <c r="AG86" i="4"/>
  <c r="AG261" i="4"/>
  <c r="AG267" i="4" s="1"/>
  <c r="AG189" i="4"/>
  <c r="AG121" i="4"/>
  <c r="AG120" i="4" s="1"/>
  <c r="AG238" i="4"/>
  <c r="AG379" i="4"/>
  <c r="AG361" i="4"/>
  <c r="AG363" i="4" s="1"/>
  <c r="AG374" i="4"/>
  <c r="AG135" i="4"/>
  <c r="AG149" i="4"/>
  <c r="AG334" i="4"/>
  <c r="AG252" i="4"/>
  <c r="AG327" i="4"/>
  <c r="AG328" i="4" s="1"/>
  <c r="AG181" i="4"/>
  <c r="AG182" i="4" s="1"/>
  <c r="AG348" i="4"/>
  <c r="AG349" i="4" s="1"/>
  <c r="AG2" i="4"/>
  <c r="AG3" i="4" s="1"/>
  <c r="AG38" i="4"/>
  <c r="AG40" i="4" s="1"/>
  <c r="AG218" i="4"/>
  <c r="AG72" i="4"/>
  <c r="AG73" i="4" s="1"/>
  <c r="AG222" i="4"/>
  <c r="AG87" i="4"/>
  <c r="AG260" i="4"/>
  <c r="AG192" i="4"/>
  <c r="AG102" i="4"/>
  <c r="AG245" i="4"/>
  <c r="AG253" i="4"/>
  <c r="AG335" i="4"/>
  <c r="AG175" i="4"/>
  <c r="AG176" i="4" s="1"/>
  <c r="AG173" i="4"/>
  <c r="AG174" i="4" s="1"/>
  <c r="AG256" i="4"/>
  <c r="AG255" i="4" s="1"/>
  <c r="AG213" i="4"/>
  <c r="AG70" i="4"/>
  <c r="AG106" i="4"/>
  <c r="AG126" i="4"/>
  <c r="AG368" i="4"/>
  <c r="AG284" i="4"/>
  <c r="I51" i="11"/>
  <c r="I60" i="11"/>
  <c r="I59" i="11"/>
  <c r="I58" i="11"/>
  <c r="AG322" i="4"/>
  <c r="AG228" i="4"/>
  <c r="AG104" i="4"/>
  <c r="AG208" i="4"/>
  <c r="AG207" i="4" s="1"/>
  <c r="AG95" i="4"/>
  <c r="AG96" i="4" s="1"/>
  <c r="AG340" i="4"/>
  <c r="AG341" i="4" s="1"/>
  <c r="AG155" i="4"/>
  <c r="AG156" i="4" s="1"/>
  <c r="AG313" i="4"/>
  <c r="AG314" i="4" s="1"/>
  <c r="AG43" i="4"/>
  <c r="AG298" i="4"/>
  <c r="AG291" i="4"/>
  <c r="AG94" i="4"/>
  <c r="D14" i="21"/>
  <c r="AG376" i="4"/>
  <c r="AG116" i="4"/>
  <c r="AG28" i="4"/>
  <c r="AG48" i="4"/>
  <c r="AG47" i="4" s="1"/>
  <c r="AG231" i="4"/>
  <c r="AG233" i="4" s="1"/>
  <c r="AG103" i="4"/>
  <c r="AG83" i="4"/>
  <c r="AG91" i="4"/>
  <c r="AG133" i="4"/>
  <c r="AG141" i="4" s="1"/>
  <c r="AG268" i="4"/>
  <c r="AG159" i="4"/>
  <c r="AG160" i="4" s="1"/>
  <c r="AG325" i="4"/>
  <c r="AG326" i="4" s="1"/>
  <c r="AG127" i="4"/>
  <c r="AG293" i="4"/>
  <c r="AG11" i="4"/>
  <c r="AG12" i="4" s="1"/>
  <c r="AG242" i="4"/>
  <c r="AG107" i="4"/>
  <c r="AG307" i="4"/>
  <c r="AG308" i="4" s="1"/>
  <c r="AG16" i="4"/>
  <c r="AG17" i="4" s="1"/>
  <c r="AG63" i="4"/>
  <c r="AG62" i="4" s="1"/>
  <c r="AG243" i="4"/>
  <c r="AG109" i="4"/>
  <c r="AG108" i="4" s="1"/>
  <c r="AG262" i="4"/>
  <c r="AG264" i="4" s="1"/>
  <c r="AG265" i="4" s="1"/>
  <c r="AG332" i="4"/>
  <c r="AG333" i="4" s="1"/>
  <c r="AG235" i="4"/>
  <c r="AG318" i="4"/>
  <c r="AG319" i="4" s="1"/>
  <c r="AG110" i="4"/>
  <c r="AG111" i="4" s="1"/>
  <c r="AG114" i="4" s="1"/>
  <c r="AG380" i="4"/>
  <c r="AG364" i="4"/>
  <c r="AG366" i="4" s="1"/>
  <c r="AG150" i="4"/>
  <c r="AG57" i="4"/>
  <c r="AG123" i="4"/>
  <c r="AG112" i="4"/>
  <c r="AG140" i="4"/>
  <c r="AG336" i="4"/>
  <c r="AG177" i="4"/>
  <c r="AG178" i="4" s="1"/>
  <c r="AG169" i="4"/>
  <c r="AG170" i="4" s="1"/>
  <c r="AG152" i="4"/>
  <c r="AG153" i="4" s="1"/>
  <c r="AG292" i="4"/>
  <c r="AG84" i="4"/>
  <c r="AG122" i="4"/>
  <c r="AG93" i="4" s="1"/>
  <c r="AG139" i="4"/>
  <c r="AG32" i="4"/>
  <c r="AG244" i="4"/>
  <c r="AG226" i="4"/>
  <c r="AG342" i="4"/>
  <c r="AG343" i="4" s="1"/>
  <c r="AG151" i="4"/>
  <c r="AG137" i="4" s="1"/>
  <c r="AG33" i="4"/>
  <c r="AG34" i="4" s="1"/>
  <c r="AG58" i="4"/>
  <c r="AG257" i="4"/>
  <c r="AG105" i="4"/>
  <c r="AG227" i="4"/>
  <c r="AG197" i="4"/>
  <c r="AG200" i="4" s="1"/>
  <c r="AG203" i="4" s="1"/>
  <c r="AG89" i="4"/>
  <c r="AG90" i="4" s="1"/>
  <c r="AG194" i="4"/>
  <c r="AG312" i="4"/>
  <c r="AG372" i="4"/>
  <c r="AG373" i="4" s="1"/>
  <c r="AG144" i="4"/>
  <c r="AG23" i="4"/>
  <c r="AG24" i="4" s="1"/>
  <c r="AG201" i="4"/>
  <c r="AG115" i="4"/>
  <c r="AG339" i="4"/>
  <c r="AG346" i="4"/>
  <c r="AG347" i="4" s="1"/>
  <c r="AG29" i="4"/>
  <c r="AG30" i="4" s="1"/>
  <c r="AG163" i="4"/>
  <c r="AG164" i="4" s="1"/>
  <c r="AG356" i="4"/>
  <c r="AG357" i="4" s="1"/>
  <c r="AG305" i="4"/>
  <c r="AG306" i="4" s="1"/>
  <c r="AG183" i="4"/>
  <c r="AG184" i="4" s="1"/>
  <c r="AG229" i="4"/>
  <c r="AG295" i="4"/>
  <c r="AG296" i="4" s="1"/>
  <c r="AG350" i="4"/>
  <c r="AG353" i="4" s="1"/>
  <c r="AG81" i="4"/>
  <c r="AG221" i="4"/>
  <c r="AG134" i="4"/>
  <c r="AG142" i="4" s="1"/>
  <c r="AG65" i="4"/>
  <c r="AG64" i="4" s="1"/>
  <c r="AG13" i="4"/>
  <c r="AG26" i="4"/>
  <c r="AG27" i="4" s="1"/>
  <c r="AG320" i="4"/>
  <c r="AG321" i="4" s="1"/>
  <c r="AG258" i="4"/>
  <c r="AG259" i="4" s="1"/>
  <c r="AG77" i="4"/>
  <c r="AG76" i="4"/>
  <c r="AG206" i="4"/>
  <c r="AG193" i="4"/>
  <c r="AG263" i="4"/>
  <c r="AG190" i="4"/>
  <c r="AG191" i="4" s="1"/>
  <c r="AG211" i="4"/>
  <c r="AG369" i="4"/>
  <c r="AG370" i="4" s="1"/>
  <c r="AG359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2" i="4"/>
  <c r="AG344" i="4"/>
  <c r="AG345" i="4" s="1"/>
  <c r="AG247" i="4"/>
  <c r="AG269" i="4"/>
  <c r="AG270" i="4" s="1"/>
  <c r="AG358" i="4"/>
  <c r="AG167" i="4"/>
  <c r="AG168" i="4" s="1"/>
  <c r="AG161" i="4"/>
  <c r="AG162" i="4" s="1"/>
  <c r="AG154" i="4"/>
  <c r="AG294" i="4"/>
  <c r="AG316" i="4"/>
  <c r="AG185" i="4"/>
  <c r="AG186" i="4" s="1"/>
  <c r="AG272" i="4"/>
  <c r="AG273" i="4" s="1"/>
  <c r="AG78" i="4"/>
  <c r="AG79" i="4" s="1"/>
  <c r="AG145" i="4"/>
  <c r="AG248" i="4"/>
  <c r="AG187" i="4"/>
  <c r="AG303" i="4"/>
  <c r="AG304" i="4" s="1"/>
  <c r="AG240" i="4"/>
  <c r="AG56" i="4"/>
  <c r="AG55" i="4" s="1"/>
  <c r="AG236" i="4"/>
  <c r="AG377" i="4"/>
  <c r="AG360" i="4"/>
  <c r="AG136" i="4"/>
  <c r="AG138" i="4" s="1"/>
  <c r="AG128" i="4"/>
  <c r="AG323" i="4"/>
  <c r="AG324" i="4" s="1"/>
  <c r="AG171" i="4"/>
  <c r="AG172" i="4" s="1"/>
  <c r="AG179" i="4"/>
  <c r="AG180" i="4" s="1"/>
  <c r="AG354" i="4"/>
  <c r="AG355" i="4" s="1"/>
  <c r="AG230" i="4"/>
  <c r="AG241" i="4" s="1"/>
  <c r="AG297" i="4"/>
  <c r="AG315" i="4" s="1"/>
  <c r="AG246" i="4"/>
  <c r="AG225" i="4"/>
  <c r="AG205" i="4"/>
  <c r="AG52" i="4"/>
  <c r="AG53" i="4" s="1"/>
  <c r="AG266" i="4"/>
  <c r="AG97" i="4"/>
  <c r="AG22" i="4"/>
  <c r="AG45" i="4"/>
  <c r="AG44" i="4" s="1"/>
  <c r="AG216" i="4"/>
  <c r="AG74" i="4"/>
  <c r="AG99" i="4"/>
  <c r="AG85" i="4"/>
  <c r="AG92" i="4"/>
  <c r="AG188" i="4"/>
  <c r="AG117" i="4"/>
  <c r="AG237" i="4"/>
  <c r="AG309" i="4"/>
  <c r="AG378" i="4"/>
  <c r="AG365" i="4"/>
  <c r="AG375" i="4"/>
  <c r="AG132" i="4"/>
  <c r="AG329" i="4"/>
  <c r="AG251" i="4"/>
  <c r="AG165" i="4"/>
  <c r="AG166" i="4" s="1"/>
  <c r="AG330" i="4"/>
  <c r="AG331" i="4" s="1"/>
  <c r="AG337" i="4"/>
  <c r="AG338" i="4" s="1"/>
  <c r="AG285" i="4"/>
  <c r="AG289" i="4" s="1"/>
  <c r="AG310" i="4"/>
  <c r="AG311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2" i="4"/>
  <c r="AG232" i="4"/>
  <c r="AG20" i="4"/>
  <c r="AG21" i="4"/>
  <c r="AG287" i="4"/>
  <c r="AG352" i="4"/>
  <c r="AG254" i="4"/>
  <c r="AG351" i="4"/>
  <c r="AG195" i="4"/>
  <c r="AG209" i="4"/>
  <c r="AG204" i="4"/>
  <c r="AG199" i="4"/>
  <c r="AG196" i="4"/>
  <c r="AG198" i="4"/>
  <c r="AG283" i="4"/>
  <c r="AG282" i="4" s="1"/>
  <c r="AG281" i="4"/>
  <c r="AG280" i="4" s="1"/>
  <c r="AG279" i="4"/>
  <c r="AG278" i="4" s="1"/>
  <c r="AG271" i="4"/>
  <c r="AG277" i="4"/>
  <c r="AG276" i="4" s="1"/>
  <c r="AG288" i="4"/>
  <c r="AG275" i="4"/>
  <c r="AG274" i="4" s="1"/>
  <c r="AG286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0" i="4"/>
  <c r="Y321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2" i="4"/>
  <c r="Y50" i="4"/>
  <c r="Y51" i="4"/>
  <c r="Y53" i="4"/>
  <c r="Y33" i="4"/>
  <c r="Y34" i="4"/>
  <c r="Y255" i="4"/>
  <c r="Y256" i="4"/>
  <c r="Y257" i="4"/>
  <c r="Y258" i="4"/>
  <c r="Y259" i="4"/>
  <c r="Y254" i="4"/>
  <c r="Y240" i="4"/>
  <c r="Y66" i="4"/>
  <c r="Y67" i="4"/>
  <c r="Y318" i="4"/>
  <c r="Y319" i="4"/>
  <c r="Y317" i="4"/>
  <c r="Y231" i="4"/>
  <c r="Y232" i="4"/>
  <c r="Y233" i="4"/>
  <c r="Y234" i="4"/>
  <c r="Y235" i="4"/>
  <c r="Y228" i="4"/>
  <c r="Y242" i="4"/>
  <c r="Y243" i="4"/>
  <c r="Y244" i="4"/>
  <c r="Y68" i="4"/>
  <c r="Y77" i="4"/>
  <c r="Y78" i="4"/>
  <c r="Y79" i="4"/>
  <c r="Y72" i="4"/>
  <c r="Y73" i="4"/>
  <c r="Y74" i="4"/>
  <c r="Y75" i="4"/>
  <c r="Y76" i="4"/>
  <c r="Y223" i="4"/>
  <c r="Y224" i="4"/>
  <c r="Y225" i="4"/>
  <c r="Y99" i="4"/>
  <c r="Y103" i="4"/>
  <c r="Y104" i="4"/>
  <c r="Y105" i="4"/>
  <c r="Y100" i="4"/>
  <c r="Y222" i="4"/>
  <c r="Y213" i="4"/>
  <c r="Y221" i="4"/>
  <c r="Y206" i="4"/>
  <c r="Y80" i="4"/>
  <c r="Y81" i="4"/>
  <c r="Y217" i="4"/>
  <c r="Y218" i="4"/>
  <c r="Y219" i="4"/>
  <c r="Y220" i="4"/>
  <c r="Y106" i="4"/>
  <c r="Y214" i="4"/>
  <c r="Y216" i="4"/>
  <c r="Y239" i="4"/>
  <c r="Y82" i="4"/>
  <c r="Y83" i="4"/>
  <c r="Y215" i="4"/>
  <c r="Y226" i="4"/>
  <c r="Y227" i="4"/>
  <c r="Y84" i="4"/>
  <c r="Y110" i="4"/>
  <c r="Y111" i="4"/>
  <c r="Y114" i="4"/>
  <c r="Y112" i="4"/>
  <c r="Y113" i="4"/>
  <c r="Y116" i="4"/>
  <c r="Y118" i="4"/>
  <c r="Y119" i="4"/>
  <c r="Y115" i="4"/>
  <c r="Y236" i="4"/>
  <c r="Y237" i="4"/>
  <c r="Y238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5" i="4"/>
  <c r="Y122" i="4"/>
  <c r="Y85" i="4"/>
  <c r="Y86" i="4"/>
  <c r="Y87" i="4"/>
  <c r="Y187" i="4"/>
  <c r="Y188" i="4"/>
  <c r="Y189" i="4"/>
  <c r="Y192" i="4"/>
  <c r="Y190" i="4"/>
  <c r="Y191" i="4"/>
  <c r="Y193" i="4"/>
  <c r="Y197" i="4"/>
  <c r="Y198" i="4"/>
  <c r="Y199" i="4"/>
  <c r="Y200" i="4"/>
  <c r="Y201" i="4"/>
  <c r="Y194" i="4"/>
  <c r="Y102" i="4"/>
  <c r="Y207" i="4"/>
  <c r="Y208" i="4"/>
  <c r="Y202" i="4"/>
  <c r="Y209" i="4"/>
  <c r="Y203" i="4"/>
  <c r="Y204" i="4"/>
  <c r="Y195" i="4"/>
  <c r="Y196" i="4"/>
  <c r="Y211" i="4"/>
  <c r="Y212" i="4"/>
  <c r="Y210" i="4"/>
  <c r="Y260" i="4"/>
  <c r="Y261" i="4"/>
  <c r="Y262" i="4"/>
  <c r="Y263" i="4"/>
  <c r="Y264" i="4"/>
  <c r="Y265" i="4"/>
  <c r="Y266" i="4"/>
  <c r="Y267" i="4"/>
  <c r="Y272" i="4"/>
  <c r="Y273" i="4"/>
  <c r="Y274" i="4"/>
  <c r="Y275" i="4"/>
  <c r="Y276" i="4"/>
  <c r="Y277" i="4"/>
  <c r="Y278" i="4"/>
  <c r="Y279" i="4"/>
  <c r="Y280" i="4"/>
  <c r="Y281" i="4"/>
  <c r="Y283" i="4"/>
  <c r="Y282" i="4"/>
  <c r="Y284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299" i="4"/>
  <c r="Y307" i="4"/>
  <c r="Y308" i="4"/>
  <c r="Y309" i="4"/>
  <c r="Y303" i="4"/>
  <c r="Y304" i="4"/>
  <c r="Y305" i="4"/>
  <c r="Y306" i="4"/>
  <c r="Y310" i="4"/>
  <c r="Y311" i="4"/>
  <c r="Y312" i="4"/>
  <c r="Y298" i="4"/>
  <c r="Y301" i="4"/>
  <c r="Y300" i="4"/>
  <c r="Y302" i="4"/>
  <c r="Y313" i="4"/>
  <c r="Y314" i="4"/>
  <c r="Y165" i="4"/>
  <c r="Y166" i="4"/>
  <c r="Y183" i="4"/>
  <c r="Y184" i="4"/>
  <c r="Y245" i="4"/>
  <c r="Y101" i="4"/>
  <c r="Y246" i="4"/>
  <c r="Y247" i="4"/>
  <c r="Y248" i="4"/>
  <c r="Y249" i="4"/>
  <c r="Y250" i="4"/>
  <c r="Y251" i="4"/>
  <c r="Y252" i="4"/>
  <c r="Y253" i="4"/>
  <c r="Y88" i="4"/>
  <c r="Y229" i="4"/>
  <c r="Y230" i="4"/>
  <c r="Y241" i="4"/>
  <c r="Y268" i="4"/>
  <c r="Y269" i="4"/>
  <c r="Y270" i="4"/>
  <c r="Y271" i="4"/>
  <c r="Y152" i="4"/>
  <c r="Y153" i="4"/>
  <c r="Y336" i="4"/>
  <c r="Y161" i="4"/>
  <c r="Y162" i="4"/>
  <c r="Y155" i="4"/>
  <c r="Y156" i="4"/>
  <c r="Y332" i="4"/>
  <c r="Y333" i="4"/>
  <c r="Y323" i="4"/>
  <c r="Y324" i="4"/>
  <c r="Y327" i="4"/>
  <c r="Y328" i="4"/>
  <c r="Y335" i="4"/>
  <c r="Y159" i="4"/>
  <c r="Y160" i="4"/>
  <c r="Y171" i="4"/>
  <c r="Y172" i="4"/>
  <c r="Y157" i="4"/>
  <c r="Y158" i="4"/>
  <c r="Y175" i="4"/>
  <c r="Y176" i="4"/>
  <c r="Y177" i="4"/>
  <c r="Y178" i="4"/>
  <c r="Y167" i="4"/>
  <c r="Y168" i="4"/>
  <c r="Y179" i="4"/>
  <c r="Y180" i="4"/>
  <c r="Y330" i="4"/>
  <c r="Y331" i="4"/>
  <c r="Y181" i="4"/>
  <c r="Y182" i="4"/>
  <c r="Y173" i="4"/>
  <c r="Y174" i="4"/>
  <c r="Y169" i="4"/>
  <c r="Y170" i="4"/>
  <c r="Y163" i="4"/>
  <c r="Y164" i="4"/>
  <c r="Y185" i="4"/>
  <c r="Y186" i="4"/>
  <c r="Y325" i="4"/>
  <c r="Y329" i="4"/>
  <c r="Y326" i="4"/>
  <c r="Y334" i="4"/>
  <c r="Y154" i="4"/>
  <c r="Y289" i="4"/>
  <c r="Y290" i="4"/>
  <c r="Y316" i="4"/>
  <c r="Y285" i="4"/>
  <c r="Y286" i="4"/>
  <c r="Y287" i="4"/>
  <c r="Y288" i="4"/>
  <c r="Y291" i="4"/>
  <c r="Y292" i="4"/>
  <c r="Y293" i="4"/>
  <c r="Y294" i="4"/>
  <c r="Y295" i="4"/>
  <c r="Y296" i="4"/>
  <c r="Y297" i="4"/>
  <c r="Y315" i="4"/>
  <c r="Y69" i="4"/>
  <c r="E11" i="9" l="1"/>
  <c r="E9" i="9"/>
  <c r="E5" i="9"/>
  <c r="E12" i="9"/>
  <c r="E4" i="9"/>
  <c r="E7" i="9"/>
  <c r="E10" i="9"/>
  <c r="E6" i="9"/>
  <c r="E8" i="9"/>
  <c r="B271" i="4" l="1"/>
  <c r="B225" i="4" l="1"/>
  <c r="B145" i="4"/>
  <c r="B14" i="4" l="1"/>
  <c r="B299" i="4"/>
  <c r="B359" i="4"/>
  <c r="B134" i="4"/>
  <c r="B131" i="4"/>
  <c r="B317" i="4"/>
  <c r="B69" i="4" l="1"/>
  <c r="B316" i="4"/>
  <c r="B290" i="4"/>
  <c r="B315" i="4"/>
  <c r="B297" i="4"/>
  <c r="B296" i="4"/>
  <c r="B295" i="4"/>
  <c r="B294" i="4"/>
  <c r="B293" i="4"/>
  <c r="B292" i="4"/>
  <c r="B291" i="4"/>
  <c r="B289" i="4"/>
  <c r="B288" i="4"/>
  <c r="B287" i="4"/>
  <c r="B286" i="4"/>
  <c r="B285" i="4"/>
  <c r="B154" i="4"/>
  <c r="B334" i="4"/>
  <c r="B326" i="4"/>
  <c r="B329" i="4"/>
  <c r="B325" i="4"/>
  <c r="B186" i="4"/>
  <c r="B185" i="4"/>
  <c r="B349" i="4"/>
  <c r="B348" i="4"/>
  <c r="B164" i="4"/>
  <c r="B163" i="4"/>
  <c r="B170" i="4"/>
  <c r="B169" i="4"/>
  <c r="B174" i="4"/>
  <c r="B173" i="4"/>
  <c r="B182" i="4"/>
  <c r="B181" i="4"/>
  <c r="B331" i="4"/>
  <c r="B330" i="4"/>
  <c r="B180" i="4"/>
  <c r="B179" i="4"/>
  <c r="B168" i="4"/>
  <c r="B167" i="4"/>
  <c r="B178" i="4"/>
  <c r="B177" i="4"/>
  <c r="B176" i="4"/>
  <c r="B175" i="4"/>
  <c r="B158" i="4"/>
  <c r="B157" i="4"/>
  <c r="B172" i="4"/>
  <c r="B171" i="4"/>
  <c r="B160" i="4"/>
  <c r="B159" i="4"/>
  <c r="B358" i="4"/>
  <c r="B335" i="4"/>
  <c r="B328" i="4"/>
  <c r="B327" i="4"/>
  <c r="B324" i="4"/>
  <c r="B323" i="4"/>
  <c r="B333" i="4"/>
  <c r="B332" i="4"/>
  <c r="B156" i="4"/>
  <c r="B155" i="4"/>
  <c r="B162" i="4"/>
  <c r="B161" i="4"/>
  <c r="B353" i="4"/>
  <c r="B351" i="4"/>
  <c r="B357" i="4"/>
  <c r="B356" i="4"/>
  <c r="B336" i="4"/>
  <c r="B153" i="4"/>
  <c r="B152" i="4"/>
  <c r="B355" i="4"/>
  <c r="B354" i="4"/>
  <c r="B270" i="4"/>
  <c r="B269" i="4"/>
  <c r="B268" i="4"/>
  <c r="B241" i="4"/>
  <c r="B230" i="4"/>
  <c r="B229" i="4"/>
  <c r="B88" i="4"/>
  <c r="B253" i="4"/>
  <c r="B252" i="4"/>
  <c r="B251" i="4"/>
  <c r="B250" i="4"/>
  <c r="B249" i="4"/>
  <c r="B248" i="4"/>
  <c r="B247" i="4"/>
  <c r="B246" i="4"/>
  <c r="B101" i="4"/>
  <c r="B245" i="4"/>
  <c r="B184" i="4"/>
  <c r="B183" i="4"/>
  <c r="B350" i="4"/>
  <c r="B352" i="4"/>
  <c r="B338" i="4"/>
  <c r="B337" i="4"/>
  <c r="B166" i="4"/>
  <c r="B165" i="4"/>
  <c r="B314" i="4"/>
  <c r="B313" i="4"/>
  <c r="B302" i="4"/>
  <c r="B300" i="4"/>
  <c r="B301" i="4"/>
  <c r="B298" i="4"/>
  <c r="B312" i="4"/>
  <c r="B311" i="4"/>
  <c r="B310" i="4"/>
  <c r="B306" i="4"/>
  <c r="B305" i="4"/>
  <c r="B304" i="4"/>
  <c r="B303" i="4"/>
  <c r="B309" i="4"/>
  <c r="B308" i="4"/>
  <c r="B307" i="4"/>
  <c r="B360" i="4"/>
  <c r="B375" i="4"/>
  <c r="B374" i="4"/>
  <c r="B364" i="4"/>
  <c r="B367" i="4"/>
  <c r="B361" i="4"/>
  <c r="B373" i="4"/>
  <c r="B372" i="4"/>
  <c r="B370" i="4"/>
  <c r="B369" i="4"/>
  <c r="B366" i="4"/>
  <c r="B365" i="4"/>
  <c r="B363" i="4"/>
  <c r="B362" i="4"/>
  <c r="B371" i="4"/>
  <c r="B368" i="4"/>
  <c r="B380" i="4"/>
  <c r="B379" i="4"/>
  <c r="B378" i="4"/>
  <c r="B377" i="4"/>
  <c r="B376" i="4"/>
  <c r="B343" i="4"/>
  <c r="B342" i="4"/>
  <c r="B347" i="4"/>
  <c r="B346" i="4"/>
  <c r="B345" i="4"/>
  <c r="B344" i="4"/>
  <c r="B341" i="4"/>
  <c r="B340" i="4"/>
  <c r="B339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4" i="4"/>
  <c r="B282" i="4"/>
  <c r="B283" i="4"/>
  <c r="B281" i="4"/>
  <c r="B280" i="4"/>
  <c r="B279" i="4"/>
  <c r="B278" i="4"/>
  <c r="B277" i="4"/>
  <c r="B276" i="4"/>
  <c r="B275" i="4"/>
  <c r="B274" i="4"/>
  <c r="B273" i="4"/>
  <c r="B272" i="4"/>
  <c r="B267" i="4"/>
  <c r="B266" i="4"/>
  <c r="B265" i="4"/>
  <c r="B264" i="4"/>
  <c r="B263" i="4"/>
  <c r="B262" i="4"/>
  <c r="B261" i="4"/>
  <c r="B260" i="4"/>
  <c r="B210" i="4"/>
  <c r="B212" i="4"/>
  <c r="B211" i="4"/>
  <c r="B196" i="4"/>
  <c r="B195" i="4"/>
  <c r="B204" i="4"/>
  <c r="B203" i="4"/>
  <c r="B209" i="4"/>
  <c r="B202" i="4"/>
  <c r="B208" i="4"/>
  <c r="B207" i="4"/>
  <c r="B102" i="4"/>
  <c r="B194" i="4"/>
  <c r="B201" i="4"/>
  <c r="B200" i="4"/>
  <c r="B199" i="4"/>
  <c r="B198" i="4"/>
  <c r="B197" i="4"/>
  <c r="B193" i="4"/>
  <c r="B191" i="4"/>
  <c r="B190" i="4"/>
  <c r="B192" i="4"/>
  <c r="B189" i="4"/>
  <c r="B188" i="4"/>
  <c r="B187" i="4"/>
  <c r="B87" i="4"/>
  <c r="B86" i="4"/>
  <c r="B85" i="4"/>
  <c r="B122" i="4"/>
  <c r="B205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8" i="4"/>
  <c r="B237" i="4"/>
  <c r="B236" i="4"/>
  <c r="B115" i="4"/>
  <c r="B119" i="4"/>
  <c r="B118" i="4"/>
  <c r="B116" i="4"/>
  <c r="B113" i="4"/>
  <c r="B112" i="4"/>
  <c r="B114" i="4"/>
  <c r="B111" i="4"/>
  <c r="B110" i="4"/>
  <c r="B84" i="4"/>
  <c r="B227" i="4"/>
  <c r="B226" i="4"/>
  <c r="B215" i="4"/>
  <c r="B83" i="4"/>
  <c r="B82" i="4"/>
  <c r="B239" i="4"/>
  <c r="B216" i="4"/>
  <c r="B214" i="4"/>
  <c r="B106" i="4"/>
  <c r="B220" i="4"/>
  <c r="B219" i="4"/>
  <c r="B218" i="4"/>
  <c r="B217" i="4"/>
  <c r="B81" i="4"/>
  <c r="B80" i="4"/>
  <c r="B206" i="4"/>
  <c r="B221" i="4"/>
  <c r="B213" i="4"/>
  <c r="B222" i="4"/>
  <c r="B100" i="4"/>
  <c r="B105" i="4"/>
  <c r="B104" i="4"/>
  <c r="B103" i="4"/>
  <c r="B99" i="4"/>
  <c r="B224" i="4"/>
  <c r="B223" i="4"/>
  <c r="B76" i="4"/>
  <c r="B75" i="4"/>
  <c r="B74" i="4"/>
  <c r="B73" i="4"/>
  <c r="B72" i="4"/>
  <c r="B79" i="4"/>
  <c r="B78" i="4"/>
  <c r="B77" i="4"/>
  <c r="B68" i="4"/>
  <c r="B244" i="4"/>
  <c r="B243" i="4"/>
  <c r="B242" i="4"/>
  <c r="B228" i="4"/>
  <c r="B235" i="4"/>
  <c r="B234" i="4"/>
  <c r="B233" i="4"/>
  <c r="B232" i="4"/>
  <c r="B231" i="4"/>
  <c r="B319" i="4"/>
  <c r="B318" i="4"/>
  <c r="B67" i="4"/>
  <c r="B66" i="4"/>
  <c r="B240" i="4"/>
  <c r="B254" i="4"/>
  <c r="B259" i="4"/>
  <c r="B258" i="4"/>
  <c r="B257" i="4"/>
  <c r="B256" i="4"/>
  <c r="B255" i="4"/>
  <c r="B34" i="4"/>
  <c r="B33" i="4"/>
  <c r="B53" i="4"/>
  <c r="B52" i="4"/>
  <c r="B51" i="4"/>
  <c r="B50" i="4"/>
  <c r="B322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1" i="4"/>
  <c r="B320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<sst xmlns="http://schemas.openxmlformats.org/spreadsheetml/2006/main" count="6500" uniqueCount="2486">
  <si>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</si>
  <si>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</si>
  <si>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</si>
  <si>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</si>
  <si>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</si>
  <si>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</si>
  <si>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</si>
  <si>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</si>
  <si>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</si>
  <si>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</si>
  <si>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</si>
  <si>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</si>
  <si>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</si>
  <si>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</si>
  <si>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</si>
  <si>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</si>
  <si>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</si>
  <si>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</si>
  <si>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</si>
  <si>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</si>
  <si>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</si>
  <si>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</si>
  <si>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</si>
  <si>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</si>
  <si>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</si>
  <si>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</si>
  <si>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</si>
  <si>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</si>
  <si>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</si>
  <si>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</si>
  <si>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</si>
  <si>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</si>
  <si>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</si>
  <si>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</si>
  <si>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</si>
  <si>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</si>
  <si>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</si>
  <si>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</si>
  <si>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</si>
  <si>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</si>
  <si>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</si>
  <si>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</si>
  <si>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</si>
  <si>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</si>
  <si>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</si>
  <si>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</si>
  <si>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</si>
  <si>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</si>
  <si>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</si>
  <si>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</si>
  <si>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</si>
  <si>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</si>
  <si>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</si>
  <si>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</si>
  <si>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</si>
  <si>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</si>
  <si>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</si>
  <si>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</si>
  <si>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</si>
  <si>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</si>
  <si>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</si>
  <si>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</si>
  <si>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</si>
  <si>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</si>
  <si>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</si>
  <si>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</si>
  <si>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</si>
  <si>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</si>
  <si>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</si>
  <si>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</si>
  <si>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</si>
  <si>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</si>
  <si>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</si>
  <si>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</si>
  <si>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</si>
  <si>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</si>
  <si>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</si>
  <si>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</si>
  <si>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</si>
  <si>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</si>
  <si>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</si>
  <si>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</si>
  <si>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</si>
  <si>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</si>
  <si>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</si>
  <si>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</si>
  <si>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</si>
  <si>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</si>
  <si>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</si>
  <si>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</si>
  <si>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</si>
  <si>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</si>
  <si>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</si>
  <si>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</si>
  <si>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</si>
  <si>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</si>
  <si>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</si>
  <si>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</si>
  <si>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</si>
  <si>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</si>
  <si>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</si>
  <si>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</si>
  <si>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</si>
  <si>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</si>
  <si>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</si>
  <si>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</si>
  <si>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</si>
  <si>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</si>
  <si>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</si>
  <si>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</si>
  <si>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</si>
  <si>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</si>
  <si>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</si>
  <si>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</si>
  <si>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</si>
  <si>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</si>
  <si>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</si>
  <si>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</si>
  <si>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</si>
  <si>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</si>
  <si>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</si>
  <si>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</si>
  <si>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</si>
  <si>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</si>
  <si>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</si>
  <si>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</si>
  <si>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</si>
  <si>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</si>
  <si>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</si>
  <si>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</si>
  <si>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</si>
  <si>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</si>
  <si>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</si>
  <si>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</si>
  <si>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</si>
  <si>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</si>
  <si>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</si>
  <si>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</si>
  <si>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</si>
  <si>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</si>
  <si>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</si>
  <si>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 xml:space="preserve">關係人明細資料查詢                  </t>
    <phoneticPr fontId="5" type="noConversion"/>
  </si>
  <si>
    <t>L2306</t>
    <phoneticPr fontId="5" type="noConversion"/>
  </si>
  <si>
    <t>.3.A.6.1</t>
  </si>
  <si>
    <t xml:space="preserve">關係人資料建立(Eloan15)             </t>
    <phoneticPr fontId="5" type="noConversion"/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</si>
  <si>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</si>
  <si>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</si>
  <si>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</si>
  <si>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</si>
  <si>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</si>
  <si>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</si>
  <si>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</si>
  <si>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</si>
  <si>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</si>
  <si>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</si>
  <si>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</si>
  <si>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</si>
  <si>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</si>
  <si>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</si>
  <si>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</si>
  <si>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</si>
  <si>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</si>
  <si>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</si>
  <si>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</si>
  <si>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</si>
  <si>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</si>
  <si>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</si>
  <si>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</si>
  <si>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</si>
  <si>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</si>
  <si>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</si>
  <si>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</si>
  <si>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</si>
  <si>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</si>
  <si>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</si>
  <si>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</si>
  <si>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</si>
  <si>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</si>
  <si>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</si>
  <si>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</si>
  <si>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</si>
  <si>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</si>
  <si>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</si>
  <si>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</si>
  <si>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</si>
  <si>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</si>
  <si>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</si>
  <si>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</si>
  <si>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</si>
  <si>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</si>
  <si>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</si>
  <si>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</si>
  <si>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</si>
  <si>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</si>
  <si>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</si>
  <si>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</si>
  <si>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</si>
  <si>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</si>
  <si>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</si>
  <si>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</si>
  <si>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</si>
  <si>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</si>
  <si>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</si>
  <si>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 xml:space="preserve">法務費轉催收傳票開立作業                </t>
    <phoneticPr fontId="5" type="noConversion"/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</si>
  <si>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</si>
  <si>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</si>
  <si>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</si>
  <si>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</si>
  <si>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</si>
  <si>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</si>
  <si>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</si>
  <si>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</si>
  <si>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</si>
  <si>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</si>
  <si>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</si>
  <si>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</si>
  <si>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</si>
  <si>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</si>
  <si>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</si>
  <si>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</si>
  <si>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</si>
  <si>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</si>
  <si>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</si>
  <si>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</si>
  <si>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</si>
  <si>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</si>
  <si>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</si>
  <si>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</si>
  <si>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</si>
  <si>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</si>
  <si>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</si>
  <si>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</si>
  <si>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</si>
  <si>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</si>
  <si>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</si>
  <si>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</si>
  <si>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</si>
  <si>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</si>
  <si>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</si>
  <si>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</si>
  <si>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</si>
  <si>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</si>
  <si>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</si>
  <si>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</si>
  <si>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</si>
  <si>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</si>
  <si>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</si>
  <si>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</si>
  <si>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</si>
  <si>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</si>
  <si>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</si>
  <si>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</si>
  <si>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</si>
  <si>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</si>
  <si>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</si>
  <si>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</si>
  <si>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</si>
  <si>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</si>
  <si>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</si>
  <si>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</si>
  <si>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</si>
  <si>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</si>
  <si>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</si>
  <si>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</si>
  <si>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</si>
  <si>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</si>
  <si>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</si>
  <si>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</si>
  <si>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</si>
  <si>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</si>
  <si>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</si>
  <si>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</si>
  <si>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</si>
  <si>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</si>
  <si>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</si>
  <si>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</si>
  <si>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</si>
  <si>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</si>
  <si>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</si>
  <si>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</si>
  <si>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</si>
  <si>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</si>
  <si>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</si>
  <si>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</si>
  <si>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</si>
  <si>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</si>
  <si>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</si>
  <si>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</si>
  <si>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</si>
  <si>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</si>
  <si>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</si>
  <si>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</si>
  <si>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</si>
  <si>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</si>
  <si>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</si>
  <si>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</si>
  <si>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</si>
  <si>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</si>
  <si>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</si>
  <si>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</si>
  <si>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</si>
  <si>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</si>
  <si>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</si>
  <si>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</si>
  <si>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</si>
  <si>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</si>
  <si>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</si>
  <si>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</si>
  <si>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</si>
  <si>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</si>
  <si>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</si>
  <si>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</si>
  <si>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</si>
  <si>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</si>
  <si>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</si>
  <si>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</si>
  <si>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</si>
  <si>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</si>
  <si>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</si>
  <si>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</si>
  <si>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</si>
  <si>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</si>
  <si>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</si>
  <si>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</si>
  <si>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</si>
  <si>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</si>
  <si>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</si>
  <si>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</si>
  <si>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</si>
  <si>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</si>
  <si>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</si>
  <si>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</si>
  <si>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</si>
  <si>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</si>
  <si>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</si>
  <si>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</si>
  <si>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</si>
  <si>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</si>
  <si>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</si>
  <si>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</si>
  <si>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</si>
  <si>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</si>
  <si>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</si>
  <si>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</si>
  <si>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</si>
  <si>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</si>
  <si>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</si>
  <si>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</si>
  <si>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</si>
  <si>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</si>
  <si>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</si>
  <si>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</si>
  <si>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</si>
  <si>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</si>
  <si>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</si>
  <si>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</si>
  <si>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</si>
  <si>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</si>
  <si>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</si>
  <si>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</si>
  <si>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</si>
  <si>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</si>
  <si>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</si>
  <si>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</si>
  <si>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</si>
  <si>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</si>
  <si>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</si>
  <si>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</si>
  <si>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</si>
  <si>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</si>
  <si>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</si>
  <si>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</si>
  <si>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</si>
  <si>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</si>
  <si>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</si>
  <si>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</si>
  <si>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</si>
  <si>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</si>
  <si>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</si>
  <si>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</si>
  <si>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</si>
  <si>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</si>
  <si>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</si>
  <si>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</si>
  <si>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</si>
  <si>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</si>
  <si>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</si>
  <si>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</si>
  <si>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</si>
  <si>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</si>
  <si>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</si>
  <si>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</si>
  <si>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</si>
  <si>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</si>
  <si>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</si>
  <si>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</si>
  <si>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</si>
  <si>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</si>
  <si>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</si>
  <si>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</si>
  <si>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</si>
  <si>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</si>
  <si>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</si>
  <si>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</si>
  <si>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</si>
  <si>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</si>
  <si>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</si>
  <si>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</si>
  <si>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</si>
  <si>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</si>
  <si>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</si>
  <si>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</si>
  <si>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</si>
  <si>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</si>
  <si>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</si>
  <si>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</si>
  <si>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</si>
  <si>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</si>
  <si>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</si>
  <si>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</si>
  <si>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</si>
  <si>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</si>
  <si>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</si>
  <si>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</si>
  <si>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</si>
  <si>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</si>
  <si>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</si>
  <si>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</si>
  <si>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</si>
  <si>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</si>
  <si>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</si>
  <si>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</si>
  <si>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</si>
  <si>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</si>
  <si>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</si>
  <si>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</si>
  <si>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</si>
  <si>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</si>
  <si>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</si>
  <si>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</si>
  <si>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</si>
  <si>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</si>
  <si>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</si>
  <si>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</si>
  <si>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</si>
  <si>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</si>
  <si>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</si>
  <si>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</si>
  <si>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</si>
  <si>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</si>
  <si>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</si>
  <si>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</si>
  <si>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</si>
  <si>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</si>
  <si>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</si>
  <si>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</si>
  <si>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</si>
  <si>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</si>
  <si>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</si>
  <si>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</si>
  <si>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</si>
  <si>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</si>
  <si>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</si>
  <si>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</si>
  <si>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</si>
  <si>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</si>
  <si>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</si>
  <si>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</si>
  <si>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</si>
  <si>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</si>
  <si>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</si>
  <si>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</si>
  <si>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</si>
  <si>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</si>
  <si>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</si>
  <si>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</si>
  <si>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</si>
  <si>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</si>
  <si>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</si>
  <si>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</si>
  <si>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</si>
  <si>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</si>
  <si>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</si>
  <si>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</si>
  <si>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</si>
  <si>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</si>
  <si>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</si>
  <si>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</si>
  <si>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</si>
  <si>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</si>
  <si>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</si>
  <si>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</si>
  <si>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</si>
  <si>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</si>
  <si>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</si>
  <si>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</si>
  <si>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</si>
  <si>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</si>
  <si>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</si>
  <si>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</si>
  <si>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</si>
  <si>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</si>
  <si>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</si>
  <si>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</si>
  <si>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</si>
  <si>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</si>
  <si>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</si>
  <si>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</si>
  <si>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</si>
  <si>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</si>
  <si>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</si>
  <si>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</si>
  <si>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</si>
  <si>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</si>
  <si>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</si>
  <si>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</si>
  <si>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</si>
  <si>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</si>
  <si>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</si>
  <si>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</si>
  <si>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</si>
  <si>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</si>
  <si>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</si>
  <si>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</si>
  <si>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</si>
  <si>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</si>
  <si>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</si>
  <si>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</si>
  <si>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</si>
  <si>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</si>
  <si>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</si>
  <si>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</si>
  <si>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</si>
  <si>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</si>
  <si>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</si>
  <si>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</si>
  <si>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</si>
  <si>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</si>
  <si>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</si>
  <si>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</si>
  <si>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</si>
  <si>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</si>
  <si>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</si>
  <si>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</si>
  <si>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</si>
  <si>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</si>
  <si>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</si>
  <si>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</si>
  <si>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</si>
  <si>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</si>
  <si>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</si>
  <si>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</si>
  <si>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</si>
  <si>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</si>
  <si>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</si>
  <si>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</si>
  <si>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</si>
  <si>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</si>
  <si>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</si>
  <si>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</si>
  <si>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</si>
  <si>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</si>
  <si>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</si>
  <si>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</si>
  <si>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</si>
  <si>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</si>
  <si>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</si>
  <si>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</si>
  <si>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</si>
  <si>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</si>
  <si>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</si>
  <si>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</si>
  <si>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</si>
  <si>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</si>
  <si>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</si>
  <si>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</si>
  <si>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</si>
  <si>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</si>
  <si>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</si>
  <si>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</si>
  <si>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</si>
  <si>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</si>
  <si>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</si>
  <si>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</si>
  <si>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</si>
  <si>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</si>
  <si>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</si>
  <si>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</si>
  <si>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</si>
  <si>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</si>
  <si>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</si>
  <si>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</si>
  <si>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</si>
  <si>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</si>
  <si>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</si>
  <si>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</si>
  <si>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</si>
  <si>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</si>
  <si>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</si>
  <si>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</si>
  <si>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</si>
  <si>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</si>
  <si>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</si>
  <si>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</si>
  <si>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</si>
  <si>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</si>
  <si>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</si>
  <si>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</si>
  <si>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</si>
  <si>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</si>
  <si>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</si>
  <si>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</si>
  <si>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</si>
  <si>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</si>
  <si>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</si>
  <si>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</si>
  <si>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</si>
  <si>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</si>
  <si>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</si>
  <si>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</si>
  <si>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</si>
  <si>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</si>
  <si>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</si>
  <si>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</si>
  <si>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</si>
  <si>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</si>
  <si>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</si>
  <si>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</si>
  <si>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</si>
  <si>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</si>
  <si>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</si>
  <si>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</si>
  <si>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</si>
  <si>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</si>
  <si>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</si>
  <si>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</si>
  <si>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</si>
  <si>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</si>
  <si>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</si>
  <si>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</si>
  <si>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</si>
  <si>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</si>
  <si>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</si>
  <si>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</si>
  <si>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</si>
  <si>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</si>
  <si>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</si>
  <si>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</si>
  <si>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</si>
  <si>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</si>
  <si>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</si>
  <si>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</si>
  <si>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</si>
  <si>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</si>
  <si>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</si>
  <si>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</si>
  <si>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</si>
  <si>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</si>
  <si>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</si>
  <si>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</si>
  <si>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</si>
  <si>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</si>
  <si>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</si>
  <si>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</si>
  <si>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</si>
  <si>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</si>
  <si>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</si>
  <si>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</si>
  <si>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</si>
  <si>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</si>
  <si>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</si>
  <si>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</si>
  <si>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</si>
  <si>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</si>
  <si>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</si>
  <si>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</si>
  <si>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</si>
  <si>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</si>
  <si>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</si>
  <si>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</si>
  <si>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</si>
  <si>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</si>
  <si>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</si>
  <si>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</si>
  <si>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</si>
  <si>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</si>
  <si>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</si>
  <si>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</si>
  <si>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</si>
  <si>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</si>
  <si>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</si>
  <si>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</si>
  <si>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</si>
  <si>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</si>
  <si>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</si>
  <si>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</si>
  <si>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</si>
  <si>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</si>
  <si>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</si>
  <si>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</si>
  <si>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</si>
  <si>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</si>
  <si>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</si>
  <si>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</si>
  <si>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</si>
  <si>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</si>
  <si>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</si>
  <si>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</si>
  <si>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</si>
  <si>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</si>
  <si>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</si>
  <si>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</si>
  <si>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</si>
  <si>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</si>
  <si>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</si>
  <si>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</si>
  <si>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</si>
  <si>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</si>
  <si>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</si>
  <si>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</si>
  <si>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</si>
  <si>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</si>
  <si>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</si>
  <si>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</si>
  <si>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</si>
  <si>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</si>
  <si>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</si>
  <si>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</si>
  <si>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</si>
  <si>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</si>
  <si>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</si>
  <si>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</si>
  <si>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</si>
  <si>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</si>
  <si>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</si>
  <si>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</si>
  <si>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</si>
  <si>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</si>
  <si>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</si>
  <si>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</si>
  <si>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</si>
  <si>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</si>
  <si>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</si>
  <si>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</si>
  <si>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</si>
  <si>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</si>
  <si>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</si>
  <si>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</si>
  <si>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</si>
  <si>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</si>
  <si>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</si>
  <si>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</si>
  <si>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</si>
  <si>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</si>
  <si>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</si>
  <si>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</si>
  <si>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</si>
  <si>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</si>
  <si>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</si>
  <si>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</si>
  <si>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</si>
  <si>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</si>
  <si>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</si>
  <si>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</si>
  <si>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</si>
  <si>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</si>
  <si>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</si>
  <si>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</si>
  <si>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</si>
  <si>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</si>
  <si>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</si>
  <si>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</si>
  <si>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</si>
  <si>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</si>
  <si>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</si>
  <si>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</si>
  <si>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</si>
  <si>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</si>
  <si>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</si>
  <si>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</si>
  <si>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</si>
  <si>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</si>
  <si>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</si>
  <si>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</si>
  <si>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</si>
  <si>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</si>
  <si>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</si>
  <si>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</si>
  <si>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</si>
  <si>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</si>
  <si>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</si>
  <si>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</si>
  <si>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</si>
  <si>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</si>
  <si>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</si>
  <si>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</si>
  <si>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</si>
  <si>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</si>
  <si>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</si>
  <si>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</si>
  <si>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</si>
  <si>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</si>
  <si>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</si>
  <si>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</si>
  <si>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</si>
  <si>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</si>
  <si>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</si>
  <si>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</si>
  <si>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</si>
  <si>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</si>
  <si>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</si>
  <si>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</si>
  <si>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</si>
  <si>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</si>
  <si>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</si>
  <si>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</si>
  <si>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</si>
  <si>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</si>
  <si>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</si>
  <si>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</si>
  <si>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</si>
  <si>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</si>
  <si>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</si>
  <si>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</si>
  <si>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</si>
  <si>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</si>
  <si>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</si>
  <si>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</si>
  <si>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</si>
  <si>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</si>
  <si>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</si>
  <si>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</si>
  <si>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</si>
  <si>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</si>
  <si>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</si>
  <si>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</si>
  <si>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</si>
  <si>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</si>
  <si>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</si>
  <si>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</si>
  <si>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</si>
  <si>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</si>
  <si>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</si>
  <si>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</si>
  <si>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</si>
  <si>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</si>
  <si>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</si>
  <si>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</si>
  <si>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</si>
  <si>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</si>
  <si>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</si>
  <si>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</si>
  <si>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</si>
  <si>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</si>
  <si>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</si>
  <si>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</si>
  <si>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</si>
  <si>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</si>
  <si>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</si>
  <si>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</si>
  <si>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</si>
  <si>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</si>
  <si>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</si>
  <si>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</si>
  <si>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</si>
  <si>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</si>
  <si>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</si>
  <si>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</si>
  <si>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</si>
  <si>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</si>
  <si>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</si>
  <si>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</si>
  <si>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</si>
  <si>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</si>
  <si>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</si>
  <si>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</si>
  <si>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</si>
  <si>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</si>
  <si>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</si>
  <si>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</si>
  <si>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</si>
  <si>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</si>
  <si>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</si>
  <si>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</si>
  <si>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</si>
  <si>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</si>
  <si>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</si>
  <si>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</si>
  <si>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</si>
  <si>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</si>
  <si>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</si>
  <si>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</si>
  <si>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</si>
  <si>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</si>
  <si>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</si>
  <si>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</si>
  <si>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</si>
  <si>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</si>
  <si>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</si>
  <si>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</si>
  <si>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</si>
  <si>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</si>
  <si>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</si>
  <si>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</si>
  <si>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</si>
  <si>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</si>
  <si>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</si>
  <si>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</si>
  <si>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</si>
  <si>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</si>
  <si>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</si>
  <si>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</si>
  <si>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</si>
  <si>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</si>
  <si>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</si>
  <si>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</si>
  <si>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</si>
  <si>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</si>
  <si>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</si>
  <si>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</si>
  <si>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</si>
  <si>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</si>
  <si>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</si>
  <si>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</si>
  <si>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</si>
  <si>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</si>
  <si>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</si>
  <si>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</si>
  <si>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</si>
  <si>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</si>
  <si>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</si>
  <si>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</si>
  <si>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</si>
  <si>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</si>
  <si>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</si>
  <si>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</si>
  <si>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</si>
  <si>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</si>
  <si>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</si>
  <si>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</si>
  <si>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</si>
  <si>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</si>
  <si>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</si>
  <si>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</si>
  <si>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</si>
  <si>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</si>
  <si>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</si>
  <si>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</si>
  <si>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</si>
  <si>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</si>
  <si>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</si>
  <si>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</si>
  <si>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</si>
  <si>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</si>
  <si>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</si>
  <si>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</si>
  <si>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</si>
  <si>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</si>
  <si>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</si>
  <si>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</si>
  <si>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</si>
  <si>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</si>
  <si>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</si>
  <si>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</si>
  <si>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</si>
  <si>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</si>
  <si>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</si>
  <si>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</si>
  <si>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</si>
  <si>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</si>
  <si>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</si>
  <si>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</si>
  <si>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</si>
  <si>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</si>
  <si>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</si>
  <si>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</si>
  <si>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</si>
  <si>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</si>
  <si>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</si>
  <si>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</si>
  <si>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</si>
  <si>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</si>
  <si>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</si>
  <si>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</si>
  <si>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</si>
  <si>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</si>
  <si>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</si>
  <si>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</si>
  <si>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</si>
  <si>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</si>
  <si>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</si>
  <si>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</si>
  <si>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</si>
  <si>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</si>
  <si>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</si>
  <si>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</si>
  <si>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</si>
  <si>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</si>
  <si>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</si>
  <si>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</si>
  <si>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</si>
  <si>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</si>
  <si>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</si>
  <si>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</si>
  <si>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</si>
  <si>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</si>
  <si>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</si>
  <si>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</si>
  <si>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</si>
  <si>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</si>
  <si>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</si>
  <si>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</si>
  <si>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</si>
  <si>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</si>
  <si>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</si>
  <si>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</si>
  <si>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</si>
  <si>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</si>
  <si>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</si>
  <si>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</si>
  <si>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</si>
  <si>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</si>
  <si>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</si>
  <si>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</si>
  <si>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</si>
  <si>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</si>
  <si>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</si>
  <si>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</si>
  <si>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</si>
  <si>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</si>
  <si>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</si>
  <si>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</si>
  <si>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</si>
  <si>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</si>
  <si>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</si>
  <si>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</si>
  <si>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</si>
  <si>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</si>
  <si>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</si>
  <si>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</si>
  <si>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</si>
  <si>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</si>
  <si>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</si>
  <si>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</si>
  <si>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</si>
  <si>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</si>
  <si>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</si>
  <si>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</si>
  <si>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</si>
  <si>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</si>
  <si>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</si>
  <si>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</si>
  <si>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</si>
  <si>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</si>
  <si>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</si>
  <si>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</si>
  <si>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</si>
  <si>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</si>
  <si>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</si>
  <si>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</si>
  <si>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</si>
  <si>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</si>
  <si>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</si>
  <si>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</si>
  <si>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</si>
  <si>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</si>
  <si>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</si>
  <si>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</si>
  <si>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</si>
  <si>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</si>
  <si>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</si>
  <si>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</si>
  <si>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</si>
  <si>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</si>
  <si>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</si>
  <si>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</si>
  <si>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</si>
  <si>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</si>
  <si>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</si>
  <si>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</si>
  <si>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</si>
  <si>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</si>
  <si>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</si>
  <si>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</si>
  <si>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</si>
  <si>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</si>
  <si>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</si>
  <si>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</si>
  <si>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</si>
  <si>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</si>
  <si>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</si>
  <si>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</si>
  <si>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</si>
  <si>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</si>
  <si>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</si>
  <si>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</si>
  <si>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</si>
  <si>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</si>
  <si>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</si>
  <si>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</si>
  <si>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</si>
  <si>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</si>
  <si>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</si>
  <si>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</si>
  <si>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</si>
  <si>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</si>
  <si>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</si>
  <si>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</si>
  <si>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</si>
  <si>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</si>
  <si>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</si>
  <si>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</si>
  <si>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</si>
  <si>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</si>
  <si>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</si>
  <si>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</si>
  <si>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</si>
  <si>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</si>
  <si>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</si>
  <si>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</si>
  <si>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</si>
  <si>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</si>
  <si>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</si>
  <si>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</si>
  <si>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</si>
  <si>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</si>
  <si>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</si>
  <si>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</si>
  <si>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</si>
  <si>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</si>
  <si>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</si>
  <si>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</si>
  <si>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</si>
  <si>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</si>
  <si>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</si>
  <si>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</si>
  <si>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</si>
  <si>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</si>
  <si>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</si>
  <si>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</si>
  <si>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</si>
  <si>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</si>
  <si>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</si>
  <si>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</si>
  <si>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</si>
  <si>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</si>
  <si>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</si>
  <si>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</si>
  <si>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</si>
  <si>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</si>
  <si>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</si>
  <si>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</si>
  <si>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</si>
  <si>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</si>
  <si>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</si>
  <si>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</si>
  <si>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</si>
  <si>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</si>
  <si>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</si>
  <si>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</si>
  <si>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</si>
  <si>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</si>
  <si>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</si>
  <si>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</si>
  <si>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</si>
  <si>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</si>
  <si>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</si>
  <si>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</si>
  <si>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</si>
  <si>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</si>
  <si>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</si>
  <si>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</si>
  <si>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</si>
  <si>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</si>
  <si>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</si>
  <si>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</si>
  <si>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</si>
  <si>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</si>
  <si>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</si>
  <si>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</si>
  <si>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</si>
  <si>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</si>
  <si>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</si>
  <si>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</si>
  <si>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</si>
  <si>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</si>
  <si>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</si>
  <si>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</si>
  <si>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</si>
  <si>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</si>
  <si>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</si>
  <si>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</si>
  <si>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</si>
  <si>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</si>
  <si>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</si>
  <si>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</si>
  <si>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</si>
  <si>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</si>
  <si>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</si>
  <si>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</si>
  <si>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</si>
  <si>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</si>
  <si>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</si>
  <si>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</si>
  <si>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</si>
  <si>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</si>
  <si>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</si>
  <si>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</si>
  <si>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</si>
  <si>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</si>
  <si>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</si>
  <si>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</si>
  <si>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</si>
  <si>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</si>
  <si>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</si>
  <si>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</si>
  <si>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</si>
  <si>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</si>
  <si>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</si>
  <si>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</si>
  <si>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</si>
  <si>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</si>
  <si>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</si>
  <si>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</si>
  <si>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</si>
  <si>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</si>
  <si>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</si>
  <si>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</si>
  <si>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</si>
  <si>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</si>
  <si>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</si>
  <si>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</si>
  <si>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</si>
  <si>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</si>
  <si>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</si>
  <si>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</si>
  <si>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</si>
  <si>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</si>
  <si>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</si>
  <si>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</si>
  <si>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</si>
  <si>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</si>
  <si>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</si>
  <si>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</si>
  <si>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</si>
  <si>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</si>
  <si>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</si>
  <si>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</si>
  <si>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</si>
  <si>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</si>
  <si>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</si>
  <si>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</si>
  <si>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</si>
  <si>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</si>
  <si>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</si>
  <si>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</si>
  <si>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</si>
  <si>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</si>
  <si>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</si>
  <si>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</si>
  <si>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</si>
  <si>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</si>
  <si>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</si>
  <si>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</si>
  <si>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</si>
  <si>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</si>
  <si>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</si>
  <si>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</si>
  <si>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</si>
  <si>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</si>
  <si>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</si>
  <si>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</si>
  <si>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</si>
  <si>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</si>
  <si>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</si>
  <si>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</si>
  <si>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</si>
  <si>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</si>
  <si>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</si>
  <si>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</si>
  <si>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</si>
  <si>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</si>
  <si>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</si>
  <si>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</si>
  <si>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</si>
  <si>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</si>
  <si>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</si>
  <si>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</si>
  <si>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</si>
  <si>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</si>
  <si>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</si>
  <si>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</si>
  <si>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</si>
  <si>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</si>
  <si>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</si>
  <si>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</si>
  <si>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</si>
  <si>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</si>
  <si>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</si>
  <si>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</si>
  <si>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</si>
  <si>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</si>
  <si>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</si>
  <si>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</si>
  <si>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</si>
  <si>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</si>
  <si>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</si>
  <si>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</si>
  <si>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</si>
  <si>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</si>
  <si>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</si>
  <si>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</si>
  <si>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</si>
  <si>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</si>
  <si>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</si>
  <si>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</si>
  <si>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</si>
  <si>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</si>
  <si>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</si>
  <si>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</si>
  <si>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</si>
  <si>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</si>
  <si>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</si>
  <si>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</si>
  <si>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</si>
  <si>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</si>
  <si>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</si>
  <si>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</si>
  <si>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</si>
  <si>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</si>
  <si>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</si>
  <si>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</si>
  <si>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</si>
  <si>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</si>
  <si>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</si>
  <si>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</si>
  <si>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</si>
  <si>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</si>
  <si>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</si>
  <si>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</si>
  <si>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</si>
  <si>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</si>
  <si>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</si>
  <si>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</si>
  <si>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</si>
  <si>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</si>
  <si>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</si>
  <si>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</si>
  <si>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</si>
  <si>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</si>
  <si>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</si>
  <si>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</si>
  <si>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</si>
  <si>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</si>
  <si>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</si>
  <si>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</si>
  <si>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</si>
  <si>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</si>
  <si>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</si>
  <si>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</si>
  <si>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</si>
  <si>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</si>
  <si>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</si>
  <si>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</si>
  <si>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</si>
  <si>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</si>
  <si>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</si>
  <si>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</si>
  <si>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</si>
  <si>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</si>
  <si>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</si>
  <si>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</si>
  <si>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</si>
  <si>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</si>
  <si>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</si>
  <si>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</si>
  <si>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</si>
  <si>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</si>
  <si>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</si>
  <si>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</si>
  <si>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</si>
  <si>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</si>
  <si>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</si>
  <si>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</si>
  <si>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</si>
  <si>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</si>
  <si>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</si>
  <si>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</si>
  <si>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</si>
  <si>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</si>
  <si>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</si>
  <si>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</si>
  <si>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</si>
  <si>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</si>
  <si>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</si>
  <si>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</si>
  <si>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</si>
  <si>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</si>
  <si>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</si>
  <si>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</si>
  <si>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</si>
  <si>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</si>
  <si>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</si>
  <si>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</si>
  <si>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</si>
  <si>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</si>
  <si>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</si>
  <si>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</si>
  <si>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</si>
  <si>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</si>
  <si>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</si>
  <si>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</si>
  <si>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</si>
  <si>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</si>
  <si>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</si>
  <si>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</si>
  <si>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</si>
  <si>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</si>
  <si>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</si>
  <si>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</si>
  <si>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</si>
  <si>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</si>
  <si>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</si>
  <si>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</si>
  <si>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</si>
  <si>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</si>
  <si>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</si>
  <si>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</si>
  <si>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</si>
  <si>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</si>
  <si>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</si>
  <si>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</si>
  <si>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</si>
  <si>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</si>
  <si>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</si>
  <si>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</si>
  <si>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</si>
  <si>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</si>
  <si>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</si>
  <si>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</si>
  <si>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</si>
  <si>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</si>
  <si>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</si>
  <si>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</si>
  <si>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</si>
  <si>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</si>
  <si>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</si>
  <si>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</si>
  <si>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</si>
  <si>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</si>
  <si>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</si>
  <si>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</si>
  <si>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</si>
  <si>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</si>
  <si>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</si>
  <si>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</si>
  <si>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</si>
  <si>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</si>
  <si>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</si>
  <si>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</si>
  <si>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</si>
  <si>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</si>
  <si>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</si>
  <si>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</si>
  <si>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</si>
  <si>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</si>
  <si>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</si>
  <si>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</si>
  <si>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</si>
  <si>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</si>
  <si>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</si>
  <si>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</si>
  <si>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</si>
  <si>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</si>
  <si>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</si>
  <si>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</si>
  <si>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</si>
  <si>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</si>
  <si>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</si>
  <si>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</si>
  <si>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</si>
  <si>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</si>
  <si>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</si>
  <si>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</si>
  <si>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</si>
  <si>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</si>
  <si>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</si>
  <si>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</si>
  <si>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</si>
  <si>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</si>
  <si>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</si>
  <si>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</si>
  <si>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</si>
  <si>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</si>
  <si>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</si>
  <si>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</si>
  <si>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</si>
  <si>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</si>
  <si>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</si>
  <si>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</si>
  <si>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</si>
  <si>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</si>
  <si>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</si>
  <si>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</si>
  <si>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</si>
  <si>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</si>
  <si>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</si>
  <si>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</si>
  <si>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</si>
  <si>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</si>
  <si>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</si>
  <si>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</si>
  <si>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</si>
  <si>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</si>
  <si>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</si>
  <si>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</si>
  <si>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</si>
  <si>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</si>
  <si>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</si>
  <si>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</si>
  <si>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</si>
  <si>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</si>
  <si>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</si>
  <si>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</si>
  <si>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</si>
  <si>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</si>
  <si>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</si>
  <si>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</si>
  <si>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</si>
  <si>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</si>
  <si>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</si>
  <si>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</si>
  <si>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</si>
  <si>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</si>
  <si>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</si>
  <si>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</si>
  <si>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</si>
  <si>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</si>
  <si>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</si>
  <si>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</si>
  <si>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</si>
  <si>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</si>
  <si>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</si>
  <si>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</si>
  <si>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</si>
  <si>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</si>
  <si>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</si>
  <si>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</si>
  <si>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</si>
  <si>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</si>
  <si>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</si>
  <si>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</si>
  <si>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</si>
  <si>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</si>
  <si>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</si>
  <si>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</si>
  <si>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</si>
  <si>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</si>
  <si>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</si>
  <si>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</si>
  <si>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</si>
  <si>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</si>
  <si>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</si>
  <si>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</si>
  <si>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</si>
  <si>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</si>
  <si>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</si>
  <si>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</si>
  <si>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</si>
  <si>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</si>
  <si>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</si>
  <si>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</si>
  <si>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</si>
  <si>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</si>
  <si>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</si>
  <si>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</si>
  <si>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</si>
  <si>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</si>
  <si>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</si>
  <si>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</si>
  <si>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</si>
  <si>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</si>
  <si>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</si>
  <si>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</si>
  <si>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</si>
  <si>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</si>
  <si>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</si>
  <si>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</si>
  <si>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</si>
  <si>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</si>
  <si>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</si>
  <si>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</si>
  <si>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</si>
  <si>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</si>
  <si>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</si>
  <si>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</si>
  <si>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</si>
  <si>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</si>
  <si>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</si>
  <si>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</si>
  <si>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</si>
  <si>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</si>
  <si>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</si>
  <si>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</si>
  <si>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</si>
  <si>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</si>
  <si>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</si>
  <si>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</si>
  <si>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</si>
  <si>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</si>
  <si>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</si>
  <si>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</si>
  <si>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</si>
  <si>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</si>
  <si>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</si>
  <si>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</si>
  <si>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</si>
  <si>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</si>
  <si>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</si>
  <si>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</si>
  <si>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</si>
  <si>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</si>
  <si>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</si>
  <si>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</si>
  <si>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</si>
  <si>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</si>
  <si>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</si>
  <si>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</si>
  <si>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</si>
  <si>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</si>
  <si>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</si>
  <si>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</si>
  <si>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</si>
  <si>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</si>
  <si>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</si>
  <si>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</si>
  <si>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</si>
  <si>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</si>
  <si>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</si>
  <si>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</si>
  <si>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</si>
  <si>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</si>
  <si>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</si>
  <si>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</si>
  <si>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</si>
  <si>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</si>
  <si>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</si>
  <si>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</si>
  <si>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</si>
  <si>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</si>
  <si>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</si>
  <si>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</si>
  <si>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</si>
  <si>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</si>
  <si>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</si>
  <si>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</si>
  <si>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</si>
  <si>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</si>
  <si>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</si>
  <si>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</si>
  <si>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</si>
  <si>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</si>
  <si>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</si>
  <si>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</si>
  <si>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</si>
  <si>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</si>
  <si>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</si>
  <si>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</si>
  <si>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</si>
  <si>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</si>
  <si>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</si>
  <si>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</si>
  <si>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</si>
  <si>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</si>
  <si>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</si>
  <si>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</si>
  <si>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</si>
  <si>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</si>
  <si>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</si>
  <si>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</si>
  <si>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</si>
  <si>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</si>
  <si>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</si>
  <si>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</si>
  <si>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</si>
  <si>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</si>
  <si>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</si>
  <si>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</si>
  <si>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</si>
  <si>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</si>
  <si>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</si>
  <si>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</si>
  <si>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</si>
  <si>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</si>
  <si>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</si>
  <si>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</si>
  <si>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</si>
  <si>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</si>
  <si>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</si>
  <si>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</si>
  <si>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</si>
  <si>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</si>
  <si>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</si>
  <si>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</si>
  <si>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</si>
  <si>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</si>
  <si>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</si>
  <si>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</si>
  <si>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</si>
  <si>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</si>
  <si>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</si>
  <si>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</si>
  <si>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</si>
  <si>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</si>
  <si>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</si>
  <si>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</si>
  <si>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</si>
  <si>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</si>
  <si>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</si>
  <si>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</si>
  <si>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</si>
  <si>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</si>
  <si>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</si>
  <si>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</si>
  <si>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</si>
  <si>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</si>
  <si>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</si>
  <si>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</si>
  <si>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</si>
  <si>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</si>
  <si>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</si>
  <si>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</si>
  <si>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</si>
  <si>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</si>
  <si>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</si>
  <si>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</si>
  <si>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</si>
  <si>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</si>
  <si>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</si>
  <si>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</si>
  <si>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</si>
  <si>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</si>
  <si>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</si>
  <si>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</si>
  <si>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</si>
  <si>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</si>
  <si>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</si>
  <si>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</si>
  <si>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</si>
  <si>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</si>
  <si>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</si>
  <si>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</si>
  <si>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</si>
  <si>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</si>
  <si>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</si>
  <si>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</si>
  <si>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</si>
  <si>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</si>
  <si>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</si>
  <si>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</si>
  <si>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</si>
  <si>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</si>
  <si>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</si>
  <si>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</si>
  <si>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</si>
  <si>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</si>
  <si>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</si>
  <si>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</si>
  <si>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</si>
  <si>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</si>
  <si>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</si>
  <si>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</si>
  <si>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</si>
  <si>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</si>
  <si>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</si>
  <si>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</si>
  <si>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</si>
  <si>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</si>
  <si>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</si>
  <si>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</si>
  <si>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</si>
  <si>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</si>
  <si>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</si>
  <si>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</si>
  <si>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</si>
  <si>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</si>
  <si>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</si>
  <si>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</si>
  <si>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</si>
  <si>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</si>
  <si>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</si>
  <si>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</si>
  <si>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</si>
  <si>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</si>
  <si>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</si>
  <si>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</si>
  <si>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</si>
  <si>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</si>
  <si>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</si>
  <si>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</si>
  <si>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</si>
  <si>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</si>
  <si>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</si>
  <si>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</si>
  <si>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</si>
  <si>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</si>
  <si>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</si>
  <si>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</si>
  <si>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</si>
  <si>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</si>
  <si>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</si>
  <si>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</si>
  <si>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</si>
  <si>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</si>
  <si>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</si>
  <si>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</si>
  <si>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</si>
  <si>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</si>
  <si>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</si>
  <si>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</si>
  <si>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</si>
  <si>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</si>
  <si>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</si>
  <si>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</si>
  <si>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</si>
  <si>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</si>
  <si>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</si>
  <si>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</si>
  <si>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</si>
  <si>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</si>
  <si>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</si>
  <si>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</si>
  <si>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</si>
  <si>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</si>
  <si>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</si>
  <si>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</si>
  <si>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</si>
  <si>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</si>
  <si>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</si>
  <si>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</si>
  <si>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</si>
  <si>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</si>
  <si>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</si>
  <si>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</si>
  <si>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</si>
  <si>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</si>
  <si>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</si>
  <si>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</si>
  <si>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</si>
  <si>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</si>
  <si>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</si>
  <si>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</si>
  <si>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</si>
  <si>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</si>
  <si>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</si>
  <si>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</si>
  <si>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</si>
  <si>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</si>
  <si>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</si>
  <si>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</si>
  <si>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</si>
  <si>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</si>
  <si>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</si>
  <si>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</si>
  <si>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</si>
  <si>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</si>
  <si>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</si>
  <si>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</si>
  <si>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</si>
  <si>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</si>
  <si>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</si>
  <si>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</si>
  <si>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</si>
  <si>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</si>
  <si>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</si>
  <si>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</si>
  <si>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</si>
  <si>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</si>
  <si>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</si>
  <si>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</si>
  <si>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</si>
  <si>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</si>
  <si>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</si>
  <si>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</si>
  <si>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</si>
  <si>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</si>
  <si>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</si>
  <si>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</si>
  <si>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</si>
  <si>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</si>
  <si>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</si>
  <si>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</si>
  <si>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</si>
  <si>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</si>
  <si>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</si>
  <si>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</si>
  <si>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</si>
  <si>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</si>
  <si>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</si>
  <si>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</si>
  <si>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</si>
  <si>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</si>
  <si>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</si>
  <si>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</si>
  <si>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</si>
  <si>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</si>
  <si>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</si>
  <si>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</si>
  <si>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</si>
  <si>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</si>
  <si>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</si>
  <si>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</si>
  <si>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</si>
  <si>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</si>
  <si>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</si>
  <si>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</si>
  <si>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</si>
  <si>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</si>
  <si>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</si>
  <si>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</si>
  <si>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</si>
  <si>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</si>
  <si>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</si>
  <si>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</si>
  <si>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</si>
  <si>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</si>
  <si>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</si>
  <si>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</si>
  <si>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</si>
  <si>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</si>
  <si>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</si>
  <si>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</si>
  <si>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</si>
  <si>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</si>
  <si>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</si>
  <si>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</si>
  <si>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</si>
  <si>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</si>
  <si>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</si>
  <si>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</si>
  <si>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</si>
  <si>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</si>
  <si>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</si>
  <si>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</si>
  <si>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</si>
  <si>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</si>
  <si>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</si>
  <si>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</si>
  <si>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</si>
  <si>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</si>
  <si>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</si>
  <si>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</si>
  <si>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</si>
  <si>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</si>
  <si>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</si>
  <si>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</si>
  <si>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</si>
  <si>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</si>
  <si>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</si>
  <si>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</si>
  <si>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</si>
  <si>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</si>
  <si>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</si>
  <si>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</si>
  <si>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</si>
  <si>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</si>
  <si>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</si>
  <si>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</si>
  <si>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</si>
  <si>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</si>
  <si>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</si>
  <si>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</si>
  <si>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</si>
  <si>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</si>
  <si>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</si>
  <si>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</si>
  <si>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</si>
  <si>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</si>
  <si>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</si>
  <si>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</si>
  <si>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</si>
  <si>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</si>
  <si>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</si>
  <si>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</si>
  <si>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</si>
  <si>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</si>
  <si>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</si>
  <si>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</si>
  <si>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</si>
  <si>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</si>
  <si>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</si>
  <si>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</si>
  <si>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</si>
  <si>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</si>
  <si>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</si>
  <si>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</si>
  <si>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</si>
  <si>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</si>
  <si>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</si>
  <si>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</si>
  <si>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</si>
  <si>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</si>
  <si>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</si>
  <si>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</si>
  <si>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</si>
  <si>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</si>
  <si>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</si>
  <si>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</si>
  <si>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</si>
  <si>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</si>
  <si>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</si>
  <si>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</si>
  <si>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</si>
  <si>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</si>
  <si>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</si>
  <si>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</si>
  <si>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</si>
  <si>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</si>
  <si>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</si>
  <si>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</si>
  <si>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</si>
  <si>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</si>
  <si>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</si>
  <si>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</si>
  <si>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</si>
  <si>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</si>
  <si>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</si>
  <si>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</si>
  <si>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</si>
  <si>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</si>
  <si>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</si>
  <si>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</si>
  <si>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</si>
  <si>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</si>
  <si>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</si>
  <si>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</si>
  <si>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</si>
  <si>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</si>
  <si>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</si>
  <si>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</si>
  <si>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</si>
  <si>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</si>
  <si>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</si>
  <si>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</si>
  <si>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</si>
  <si>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</si>
  <si>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</si>
  <si>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</si>
  <si>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</si>
  <si>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</si>
  <si>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</si>
  <si>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</si>
  <si>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</si>
  <si>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</si>
  <si>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</si>
  <si>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</si>
  <si>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</si>
  <si>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</si>
  <si>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</si>
  <si>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</si>
  <si>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</si>
  <si>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</si>
  <si>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</si>
  <si>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</si>
  <si>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</si>
  <si>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</si>
  <si>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</si>
  <si>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</si>
  <si>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</si>
  <si>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</si>
  <si>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</si>
  <si>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</si>
  <si>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</si>
  <si>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</si>
  <si>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</si>
  <si>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</si>
  <si>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</si>
  <si>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</si>
  <si>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</si>
  <si>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</si>
  <si>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</si>
  <si>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</si>
  <si>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</si>
  <si>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</si>
  <si>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</si>
  <si>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</si>
  <si>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</si>
  <si>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</si>
  <si>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</si>
  <si>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</si>
  <si>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</si>
  <si>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</si>
  <si>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</si>
  <si>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</si>
  <si>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</si>
  <si>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</si>
  <si>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</si>
  <si>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</si>
  <si>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</si>
  <si>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</si>
  <si>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</si>
  <si>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</si>
  <si>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</si>
  <si>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</si>
  <si>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</si>
  <si>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</si>
  <si>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</si>
  <si>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</si>
  <si>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</si>
  <si>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</si>
  <si>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</si>
  <si>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</si>
  <si>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</si>
  <si>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</si>
  <si>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</si>
  <si>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</si>
  <si>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</si>
  <si>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</si>
  <si>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</si>
  <si>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</si>
  <si>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</si>
  <si>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</si>
  <si>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</si>
  <si>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</si>
  <si>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</si>
  <si>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</si>
  <si>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</si>
  <si>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</si>
  <si>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</si>
  <si>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</si>
  <si>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</si>
  <si>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</si>
  <si>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</si>
  <si>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</si>
  <si>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</si>
  <si>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</si>
  <si>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</si>
  <si>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</si>
  <si>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</si>
  <si>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</si>
  <si>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</si>
  <si>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</si>
  <si>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</si>
  <si>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</si>
  <si>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</si>
  <si>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</si>
  <si>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</si>
  <si>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</si>
  <si>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</si>
  <si>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</si>
  <si>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</si>
  <si>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</si>
  <si>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</si>
  <si>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</si>
  <si>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</si>
  <si>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</si>
  <si>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</si>
  <si>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</si>
  <si>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</si>
  <si>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</si>
  <si>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</si>
  <si>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</si>
  <si>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</si>
  <si>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</si>
  <si>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</si>
  <si>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</si>
  <si>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</si>
  <si>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</si>
  <si>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</si>
  <si>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</si>
  <si>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</si>
  <si>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</si>
  <si>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</si>
  <si>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</si>
  <si>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</si>
  <si>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</si>
  <si>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</si>
  <si>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</si>
  <si>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</si>
  <si>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</si>
  <si>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</si>
  <si>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</si>
  <si>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</si>
  <si>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</si>
  <si>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</si>
  <si>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</si>
  <si>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</si>
  <si>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</si>
  <si>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</si>
  <si>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</si>
  <si>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</si>
  <si>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</si>
  <si>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</si>
  <si>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</si>
  <si>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</si>
  <si>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</si>
  <si>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</si>
  <si>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</si>
  <si>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</si>
  <si>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</si>
  <si>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</si>
  <si>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</si>
  <si>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</si>
  <si>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</si>
  <si>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</si>
  <si>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</si>
  <si>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</si>
  <si>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</si>
  <si>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</si>
  <si>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</si>
  <si>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</si>
  <si>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</si>
  <si>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</si>
  <si>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</si>
  <si>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</si>
  <si>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</si>
  <si>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</si>
  <si>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</si>
  <si>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</si>
  <si>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</si>
  <si>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</si>
  <si>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</si>
  <si>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</si>
  <si>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</si>
  <si>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</si>
  <si>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</si>
  <si>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</si>
  <si>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</si>
  <si>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</si>
  <si>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</si>
  <si>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</si>
  <si>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</si>
  <si>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</si>
  <si>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</si>
  <si>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</si>
  <si>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</si>
  <si>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</si>
  <si>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</si>
  <si>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</si>
  <si>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</si>
  <si>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</si>
  <si>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</si>
  <si>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</si>
  <si>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</si>
  <si>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</si>
  <si>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</si>
  <si>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</si>
  <si>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</si>
  <si>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</si>
  <si>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</si>
  <si>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</si>
  <si>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</si>
  <si>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</si>
  <si>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</si>
  <si>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</si>
  <si>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</si>
  <si>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</si>
  <si>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</si>
  <si>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</si>
  <si>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</si>
  <si>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</si>
  <si>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</si>
  <si>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</si>
  <si>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</si>
  <si>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</si>
  <si>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</si>
  <si>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</si>
  <si>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</si>
  <si>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</si>
  <si>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</si>
  <si>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</si>
  <si>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</si>
  <si>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</si>
  <si>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</si>
  <si>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</si>
  <si>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</si>
  <si>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</si>
  <si>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</si>
  <si>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</si>
  <si>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</si>
  <si>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</si>
  <si>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</si>
  <si>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</si>
  <si>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</si>
  <si>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</si>
  <si>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</si>
  <si>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</si>
  <si>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</si>
  <si>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</si>
  <si>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</si>
  <si>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</si>
  <si>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</si>
  <si>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</si>
  <si>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</si>
  <si>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</si>
  <si>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</si>
  <si>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</si>
  <si>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</si>
  <si>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</si>
  <si>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</si>
  <si>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</si>
  <si>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</si>
  <si>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</si>
  <si>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</si>
  <si>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</si>
  <si>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</si>
  <si>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</si>
  <si>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</si>
  <si>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</si>
  <si>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</si>
  <si>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</si>
  <si>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</si>
  <si>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</si>
  <si>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</si>
  <si>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</si>
  <si>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</si>
  <si>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</si>
  <si>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</si>
  <si>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</si>
  <si>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</si>
  <si>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</si>
  <si>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</si>
  <si>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</si>
  <si>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</si>
  <si>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</si>
  <si>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</si>
  <si>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</si>
  <si>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</si>
  <si>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</si>
  <si>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</si>
  <si>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</si>
  <si>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</si>
  <si>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</si>
  <si>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</si>
  <si>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</si>
  <si>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</si>
  <si>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</si>
  <si>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</si>
  <si>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</si>
  <si>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</si>
  <si>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</si>
  <si>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</si>
  <si>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</si>
  <si>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</si>
  <si>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</si>
  <si>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</si>
  <si>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</si>
  <si>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</si>
  <si>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</si>
  <si>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</si>
  <si>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</si>
  <si>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</si>
  <si>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</si>
  <si>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</si>
  <si>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</si>
  <si>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</si>
  <si>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</si>
  <si>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</si>
  <si>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</si>
  <si>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</si>
  <si>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</si>
  <si>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</si>
  <si>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</si>
  <si>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</si>
  <si>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</si>
  <si>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</si>
  <si>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</si>
  <si>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</si>
  <si>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</si>
  <si>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</si>
  <si>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</si>
  <si>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</si>
  <si>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</si>
  <si>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</si>
  <si>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</si>
  <si>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</si>
  <si>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</si>
  <si>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</si>
  <si>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</si>
  <si>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</si>
  <si>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</si>
  <si>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</si>
  <si>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</si>
  <si>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</si>
  <si>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其值為[協商申請日]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</si>
  <si>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</si>
  <si>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</si>
  <si>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</si>
  <si>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</si>
  <si>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</si>
  <si>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</si>
  <si>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</si>
  <si>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</si>
  <si>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</si>
  <si>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</si>
  <si>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</si>
  <si>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</si>
  <si>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</si>
  <si>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</si>
  <si>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</si>
  <si>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</si>
  <si>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</si>
  <si>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</si>
  <si>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</si>
  <si>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</si>
  <si>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</si>
  <si>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</si>
  <si>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</si>
  <si>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</si>
  <si>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</si>
  <si>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</si>
  <si>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</si>
  <si>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</si>
  <si>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</si>
  <si>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</si>
  <si>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</si>
  <si>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</si>
  <si>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</si>
  <si>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</si>
  <si>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</si>
  <si>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因為L6085查詢條件及輸出欄位,均有涵蓋L6086提供機制,所以L6086整併入L6085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</si>
  <si>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</si>
  <si>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</si>
  <si>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</si>
  <si>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</si>
  <si>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</si>
  <si>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</si>
  <si>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</si>
  <si>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</si>
  <si>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</si>
  <si>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</si>
  <si>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</si>
  <si>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</si>
  <si>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</si>
  <si>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</si>
  <si>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</si>
  <si>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</si>
  <si>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</si>
  <si>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</si>
  <si>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</si>
  <si>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</si>
  <si>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</si>
  <si>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</si>
  <si>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</si>
  <si>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</si>
  <si>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</si>
  <si>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</si>
  <si>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</si>
  <si>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</si>
  <si>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</si>
  <si>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</si>
  <si>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</si>
  <si>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</si>
  <si>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</si>
  <si>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</si>
  <si>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關聯戶資料查詢 (交易改由L2305執行)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</si>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</sst>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0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28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</cellXfs>
  <cellStyles count="13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一般 9" xfId="12" xr:uid="{00000000-0005-0000-0000-00000A000000}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3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4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5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40" totalsRowShown="0" headerRowDxfId="113" dataDxfId="112" dataCellStyle="百分比">
  <autoFilter ref="A1:I40" xr:uid="{00000000-0009-0000-0100-000001000000}"/>
  <tableColumns count="9">
    <tableColumn id="1" xr3:uid="{00000000-0010-0000-0000-000001000000}" name="日期" dataDxfId="111"/>
    <tableColumn id="2" xr3:uid="{00000000-0010-0000-0000-000002000000}" name="週" dataDxfId="110">
      <calculatedColumnFormula>表格1[[#This Row],[日期]]</calculatedColumnFormula>
    </tableColumn>
    <tableColumn id="3" xr3:uid="{00000000-0010-0000-0000-000003000000}" name="合計數" dataDxfId="109">
      <calculatedColumnFormula>COUNTA(URS確認!E:E)-1</calculatedColumnFormula>
    </tableColumn>
    <tableColumn id="4" xr3:uid="{00000000-0010-0000-0000-000004000000}" name="累計預估" dataDxfId="108">
      <calculatedColumnFormula>COUNTIF(URS確認!J:J,"&lt;"&amp;A2+1)</calculatedColumnFormula>
    </tableColumn>
    <tableColumn id="5" xr3:uid="{00000000-0010-0000-0000-000005000000}" name="累計完成" dataDxfId="107">
      <calculatedColumnFormula>COUNTIF(URS確認!M:M,"&lt;"&amp;A2+1)</calculatedColumnFormula>
    </tableColumn>
    <tableColumn id="8" xr3:uid="{00000000-0010-0000-0000-000008000000}" name="延遲數" dataDxfId="106">
      <calculatedColumnFormula>D2-E2</calculatedColumnFormula>
    </tableColumn>
    <tableColumn id="6" xr3:uid="{00000000-0010-0000-0000-000006000000}" name="累計預估達成率" dataDxfId="105" dataCellStyle="百分比">
      <calculatedColumnFormula>COUNTIF(URS確認!J:J,"&lt;"&amp;A2+1)/C2</calculatedColumnFormula>
    </tableColumn>
    <tableColumn id="7" xr3:uid="{00000000-0010-0000-0000-000007000000}" name="累計實際達成率" dataDxfId="104" dataCellStyle="百分比">
      <calculatedColumnFormula>COUNTIF(URS確認!M:M,"&lt;"&amp;A2+1)/C2</calculatedColumnFormula>
    </tableColumn>
    <tableColumn id="9" xr3:uid="{00000000-0010-0000-0000-000009000000}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I380" totalsRowShown="0" headerRowDxfId="102" dataDxfId="101">
  <autoFilter ref="A1:AI380" xr:uid="{00000000-0009-0000-0100-000002000000}"/>
  <tableColumns count="35">
    <tableColumn id="2" xr3:uid="{00000000-0010-0000-0100-000002000000}" name="Eric" dataDxfId="100"/>
    <tableColumn id="1" xr3:uid="{00000000-0010-0000-0100-000001000000}" name="大類" dataDxfId="99">
      <calculatedColumnFormula>LEFT(功能_33[[#This Row],[功能代號]],2)</calculatedColumnFormula>
    </tableColumn>
    <tableColumn id="22" xr3:uid="{00000000-0010-0000-0100-000016000000}" name="業務大類" dataDxfId="98"/>
    <tableColumn id="26" xr3:uid="{00000000-0010-0000-0100-00001A000000}" name="流程" dataDxfId="97"/>
    <tableColumn id="5" xr3:uid="{00000000-0010-0000-0100-000005000000}" name="功能代號" dataDxfId="96"/>
    <tableColumn id="6" xr3:uid="{00000000-0010-0000-0100-000006000000}" name="流程順序" dataDxfId="95"/>
    <tableColumn id="9" xr3:uid="{00000000-0010-0000-0100-000009000000}" name="功能名稱/說明" dataDxfId="94"/>
    <tableColumn id="4" xr3:uid="{00000000-0010-0000-0100-000004000000}" name="SA" dataDxfId="93"/>
    <tableColumn id="11" xr3:uid="{00000000-0010-0000-0100-00000B000000}" name="展示協助" dataDxfId="92"/>
    <tableColumn id="3" xr3:uid="{00000000-0010-0000-0100-000003000000}" name="預計展示" dataDxfId="91"/>
    <tableColumn id="23" xr3:uid="{00000000-0010-0000-0100-000017000000}" name="重新規劃" dataDxfId="90"/>
    <tableColumn id="27" xr3:uid="{00000000-0010-0000-0100-00001B000000}" name="交付簽核" dataDxfId="89"/>
    <tableColumn id="18" xr3:uid="{00000000-0010-0000-0100-000012000000}" name="實際展示" dataDxfId="88"/>
    <tableColumn id="24" xr3:uid="{00000000-0010-0000-0100-000018000000}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86"/>
    <tableColumn id="21" xr3:uid="{00000000-0010-0000-0100-000015000000}" name="User" dataDxfId="85"/>
    <tableColumn id="7" xr3:uid="{00000000-0010-0000-0100-000007000000}" name="User2" dataDxfId="84"/>
    <tableColumn id="8" xr3:uid="{00000000-0010-0000-0100-000008000000}" name="段式" dataDxfId="83"/>
    <tableColumn id="10" xr3:uid="{00000000-0010-0000-0100-00000A000000}" name="經辦等級" dataDxfId="82"/>
    <tableColumn id="12" xr3:uid="{00000000-0010-0000-0100-00000C000000}" name="授權" dataDxfId="81"/>
    <tableColumn id="13" xr3:uid="{00000000-0010-0000-0100-00000D000000}" name="訂正" dataDxfId="80"/>
    <tableColumn id="14" xr3:uid="{00000000-0010-0000-0100-00000E000000}" name="修正" dataDxfId="79"/>
    <tableColumn id="16" xr3:uid="{00000000-0010-0000-0100-000010000000}" name="帳務" dataDxfId="78"/>
    <tableColumn id="17" xr3:uid="{00000000-0010-0000-0100-000011000000}" name="額度" dataDxfId="77"/>
    <tableColumn id="15" xr3:uid="{00000000-0010-0000-0100-00000F000000}" name="執行單位" dataDxfId="76">
      <calculatedColumnFormula>VLOOKUP(功能_33[[#This Row],[User]],SKL放款!A:G,7,FALSE)</calculatedColumnFormula>
    </tableColumn>
    <tableColumn id="32" xr3:uid="{00000000-0010-0000-0100-000020000000}" name="完成URS程式_x000a_(審閱+2W)" dataDxfId="75">
      <calculatedColumnFormula>IF(功能_33[[#This Row],[實際展示]]="","",功能_33[[#This Row],[實際展示]]+14)</calculatedColumnFormula>
    </tableColumn>
    <tableColumn id="36" xr3:uid="{403ECE41-CD2F-4D66-828E-B63A11317E64}" name="URS版本" dataDxfId="74"/>
    <tableColumn id="34" xr3:uid="{025955C0-B431-4DB4-B8EB-2C379E154DB9}" name="URS交二審" dataDxfId="73"/>
    <tableColumn id="31" xr3:uid="{00000000-0010-0000-0100-00001F000000}" name="審閱說明預排" dataDxfId="72"/>
    <tableColumn id="33" xr3:uid="{00000000-0010-0000-0100-000021000000}" name="完成說明送簽_x000a_(審閱+3W)" dataDxfId="71">
      <calculatedColumnFormula>IF(功能_33[[#This Row],[實際展示]]="","",功能_33[[#This Row],[實際展示]]+21)</calculatedColumnFormula>
    </tableColumn>
    <tableColumn id="25" xr3:uid="{00000000-0010-0000-0100-000019000000}" name="送出簽核檢核日" dataDxfId="70"/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7" totalsRowShown="0" headerRowDxfId="23" dataDxfId="22">
  <autoFilter ref="A2:V17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workbookViewId="0">
      <selection activeCell="G15" sqref="G15"/>
    </sheetView>
  </sheetViews>
  <sheetFormatPr defaultColWidth="8.69921875" defaultRowHeight="13.5" x14ac:dyDescent="0.3"/>
  <cols>
    <col min="1" max="1" width="21.19921875" style="287" bestFit="1" customWidth="1"/>
    <col min="2" max="8" width="11.5" style="286" bestFit="1" customWidth="1"/>
    <col min="9" max="9" width="11.5" style="287" bestFit="1" customWidth="1"/>
    <col min="10" max="10" width="8.59765625" style="287" bestFit="1" customWidth="1"/>
    <col min="11" max="11" width="11.5" style="287" bestFit="1" customWidth="1"/>
    <col min="12" max="12" width="12.59765625" style="287" bestFit="1" customWidth="1"/>
    <col min="13" max="14" width="11.5" style="287" bestFit="1" customWidth="1"/>
    <col min="15" max="15" width="12.59765625" style="287" bestFit="1" customWidth="1"/>
    <col min="16" max="22" width="11.5" style="287" bestFit="1" customWidth="1"/>
    <col min="23" max="16384" width="8.69921875" style="287"/>
  </cols>
  <sheetData>
    <row r="1" spans="1:22" s="289" customFormat="1" x14ac:dyDescent="0.3">
      <c r="A1" s="285" t="s">
        <v>1760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2352</v>
      </c>
      <c r="U1" s="289" t="s">
        <v>2353</v>
      </c>
      <c r="V1" s="289">
        <v>44453</v>
      </c>
    </row>
    <row r="2" spans="1:22" x14ac:dyDescent="0.3">
      <c r="A2" s="285" t="s">
        <v>1761</v>
      </c>
      <c r="B2" s="286" t="s">
        <v>2356</v>
      </c>
      <c r="C2" s="286" t="s">
        <v>2356</v>
      </c>
      <c r="D2" s="286" t="s">
        <v>2356</v>
      </c>
      <c r="E2" s="286" t="s">
        <v>2356</v>
      </c>
      <c r="F2" s="286" t="s">
        <v>2356</v>
      </c>
      <c r="G2" s="286" t="s">
        <v>2356</v>
      </c>
      <c r="H2" s="286" t="s">
        <v>2356</v>
      </c>
      <c r="I2" s="286" t="s">
        <v>2356</v>
      </c>
      <c r="K2" s="286" t="s">
        <v>2354</v>
      </c>
      <c r="L2" s="286" t="s">
        <v>2354</v>
      </c>
      <c r="M2" s="288" t="s">
        <v>2355</v>
      </c>
      <c r="N2" s="288" t="s">
        <v>2355</v>
      </c>
      <c r="O2" s="288" t="s">
        <v>2355</v>
      </c>
      <c r="P2" s="288" t="s">
        <v>2355</v>
      </c>
      <c r="Q2" s="288" t="s">
        <v>2355</v>
      </c>
      <c r="R2" s="288" t="s">
        <v>2355</v>
      </c>
      <c r="S2" s="288" t="s">
        <v>2355</v>
      </c>
      <c r="T2" s="288" t="s">
        <v>2355</v>
      </c>
      <c r="U2" s="288" t="s">
        <v>2355</v>
      </c>
      <c r="V2" s="288" t="s">
        <v>2355</v>
      </c>
    </row>
    <row r="3" spans="1:22" x14ac:dyDescent="0.3">
      <c r="A3" s="290" t="s">
        <v>2366</v>
      </c>
      <c r="B3" s="286" t="s">
        <v>1762</v>
      </c>
      <c r="C3" s="286" t="s">
        <v>1763</v>
      </c>
      <c r="D3" s="286" t="s">
        <v>1763</v>
      </c>
      <c r="E3" s="286" t="s">
        <v>1763</v>
      </c>
      <c r="F3" s="286" t="s">
        <v>1763</v>
      </c>
      <c r="G3" s="286" t="s">
        <v>1763</v>
      </c>
      <c r="H3" s="286" t="s">
        <v>1763</v>
      </c>
      <c r="I3" s="286" t="s">
        <v>1763</v>
      </c>
      <c r="K3" s="286" t="s">
        <v>2356</v>
      </c>
      <c r="L3" s="286" t="s">
        <v>2367</v>
      </c>
      <c r="M3" s="288" t="s">
        <v>2356</v>
      </c>
      <c r="N3" s="288" t="s">
        <v>2356</v>
      </c>
      <c r="O3" s="288" t="s">
        <v>2356</v>
      </c>
      <c r="P3" s="288" t="s">
        <v>2356</v>
      </c>
      <c r="Q3" s="288" t="s">
        <v>2356</v>
      </c>
      <c r="R3" s="288" t="s">
        <v>2356</v>
      </c>
      <c r="S3" s="288" t="s">
        <v>2356</v>
      </c>
      <c r="T3" s="288" t="s">
        <v>2356</v>
      </c>
      <c r="U3" s="288" t="s">
        <v>2356</v>
      </c>
      <c r="V3" s="288" t="s">
        <v>2356</v>
      </c>
    </row>
    <row r="4" spans="1:22" x14ac:dyDescent="0.3">
      <c r="B4" s="286" t="s">
        <v>1621</v>
      </c>
      <c r="C4" s="286" t="s">
        <v>1762</v>
      </c>
      <c r="D4" s="286" t="s">
        <v>1762</v>
      </c>
      <c r="E4" s="286" t="s">
        <v>1762</v>
      </c>
      <c r="F4" s="286" t="s">
        <v>1762</v>
      </c>
      <c r="G4" s="286" t="s">
        <v>1762</v>
      </c>
      <c r="H4" s="286" t="s">
        <v>1762</v>
      </c>
      <c r="I4" s="286" t="s">
        <v>1762</v>
      </c>
      <c r="K4" s="286" t="s">
        <v>1763</v>
      </c>
      <c r="L4" s="286" t="s">
        <v>2357</v>
      </c>
      <c r="M4" s="288" t="s">
        <v>948</v>
      </c>
      <c r="N4" s="288" t="s">
        <v>948</v>
      </c>
      <c r="O4" s="288" t="s">
        <v>948</v>
      </c>
      <c r="P4" s="288" t="s">
        <v>948</v>
      </c>
      <c r="Q4" s="288" t="s">
        <v>948</v>
      </c>
      <c r="R4" s="288" t="s">
        <v>949</v>
      </c>
      <c r="S4" s="288" t="s">
        <v>949</v>
      </c>
      <c r="T4" s="288" t="s">
        <v>949</v>
      </c>
      <c r="U4" s="288" t="s">
        <v>949</v>
      </c>
      <c r="V4" s="288" t="s">
        <v>949</v>
      </c>
    </row>
    <row r="5" spans="1:22" x14ac:dyDescent="0.3">
      <c r="B5" s="286" t="s">
        <v>1758</v>
      </c>
      <c r="C5" s="286" t="s">
        <v>1764</v>
      </c>
      <c r="D5" s="286" t="s">
        <v>1764</v>
      </c>
      <c r="E5" s="286" t="s">
        <v>1764</v>
      </c>
      <c r="F5" s="286" t="s">
        <v>1764</v>
      </c>
      <c r="G5" s="286" t="s">
        <v>1764</v>
      </c>
      <c r="H5" s="286" t="s">
        <v>1764</v>
      </c>
      <c r="I5" s="286" t="s">
        <v>1764</v>
      </c>
      <c r="K5" s="286" t="s">
        <v>1762</v>
      </c>
      <c r="L5" s="286" t="s">
        <v>1763</v>
      </c>
      <c r="M5" s="288" t="s">
        <v>949</v>
      </c>
      <c r="N5" s="288" t="s">
        <v>949</v>
      </c>
      <c r="O5" s="288" t="s">
        <v>949</v>
      </c>
      <c r="P5" s="288" t="s">
        <v>949</v>
      </c>
      <c r="Q5" s="288" t="s">
        <v>949</v>
      </c>
      <c r="R5" s="288" t="s">
        <v>958</v>
      </c>
      <c r="S5" s="288" t="s">
        <v>958</v>
      </c>
      <c r="T5" s="288" t="s">
        <v>958</v>
      </c>
      <c r="U5" s="288" t="s">
        <v>958</v>
      </c>
      <c r="V5" s="288" t="s">
        <v>958</v>
      </c>
    </row>
    <row r="6" spans="1:22" x14ac:dyDescent="0.3">
      <c r="B6" s="286" t="s">
        <v>1759</v>
      </c>
      <c r="C6" s="286" t="s">
        <v>1621</v>
      </c>
      <c r="D6" s="286" t="s">
        <v>1621</v>
      </c>
      <c r="F6" s="286" t="s">
        <v>1758</v>
      </c>
      <c r="G6" s="286" t="s">
        <v>1621</v>
      </c>
      <c r="H6" s="286" t="s">
        <v>1621</v>
      </c>
      <c r="I6" s="286" t="s">
        <v>1758</v>
      </c>
      <c r="K6" s="286" t="s">
        <v>1764</v>
      </c>
      <c r="L6" s="286" t="s">
        <v>1762</v>
      </c>
      <c r="M6" s="288" t="s">
        <v>958</v>
      </c>
      <c r="N6" s="288" t="s">
        <v>958</v>
      </c>
      <c r="O6" s="288" t="s">
        <v>958</v>
      </c>
      <c r="P6" s="288" t="s">
        <v>958</v>
      </c>
      <c r="Q6" s="288" t="s">
        <v>958</v>
      </c>
      <c r="R6" s="288" t="s">
        <v>953</v>
      </c>
      <c r="S6" s="288" t="s">
        <v>953</v>
      </c>
      <c r="T6" s="288" t="s">
        <v>953</v>
      </c>
      <c r="U6" s="288" t="s">
        <v>953</v>
      </c>
      <c r="V6" s="288" t="s">
        <v>953</v>
      </c>
    </row>
    <row r="7" spans="1:22" x14ac:dyDescent="0.3">
      <c r="C7" s="286" t="s">
        <v>1758</v>
      </c>
      <c r="D7" s="286" t="s">
        <v>1758</v>
      </c>
      <c r="G7" s="286" t="s">
        <v>1758</v>
      </c>
      <c r="H7" s="286" t="s">
        <v>1758</v>
      </c>
      <c r="I7" s="286"/>
      <c r="K7" s="286" t="s">
        <v>2357</v>
      </c>
      <c r="L7" s="286" t="s">
        <v>1764</v>
      </c>
      <c r="M7" s="288" t="s">
        <v>953</v>
      </c>
      <c r="N7" s="288" t="s">
        <v>953</v>
      </c>
      <c r="O7" s="288" t="s">
        <v>953</v>
      </c>
      <c r="P7" s="288" t="s">
        <v>953</v>
      </c>
      <c r="Q7" s="288" t="s">
        <v>953</v>
      </c>
      <c r="R7" s="288" t="s">
        <v>948</v>
      </c>
      <c r="S7" s="288" t="s">
        <v>948</v>
      </c>
      <c r="T7" s="288" t="s">
        <v>948</v>
      </c>
      <c r="U7" s="288" t="s">
        <v>948</v>
      </c>
      <c r="V7" s="288" t="s">
        <v>948</v>
      </c>
    </row>
    <row r="8" spans="1:22" x14ac:dyDescent="0.3">
      <c r="K8" s="286" t="s">
        <v>1621</v>
      </c>
      <c r="L8" s="286" t="s">
        <v>2358</v>
      </c>
      <c r="M8" s="288" t="s">
        <v>1621</v>
      </c>
      <c r="N8" s="288" t="s">
        <v>1621</v>
      </c>
      <c r="O8" s="288" t="s">
        <v>1621</v>
      </c>
      <c r="P8" s="288" t="s">
        <v>1621</v>
      </c>
      <c r="Q8" s="288" t="s">
        <v>1621</v>
      </c>
      <c r="R8" s="288" t="s">
        <v>1621</v>
      </c>
      <c r="S8" s="288" t="s">
        <v>1621</v>
      </c>
      <c r="T8" s="288" t="s">
        <v>1621</v>
      </c>
      <c r="U8" s="288" t="s">
        <v>1621</v>
      </c>
      <c r="V8" s="288" t="s">
        <v>1621</v>
      </c>
    </row>
    <row r="9" spans="1:22" x14ac:dyDescent="0.3">
      <c r="K9" s="286" t="s">
        <v>1758</v>
      </c>
      <c r="L9" s="286" t="s">
        <v>1758</v>
      </c>
      <c r="M9" s="288" t="s">
        <v>947</v>
      </c>
      <c r="N9" s="288" t="s">
        <v>947</v>
      </c>
      <c r="O9" s="288" t="s">
        <v>947</v>
      </c>
      <c r="P9" s="288" t="s">
        <v>947</v>
      </c>
      <c r="Q9" s="288" t="s">
        <v>964</v>
      </c>
      <c r="R9" s="288" t="s">
        <v>947</v>
      </c>
      <c r="S9" s="288" t="s">
        <v>947</v>
      </c>
      <c r="T9" s="288" t="s">
        <v>947</v>
      </c>
      <c r="U9" s="288" t="s">
        <v>947</v>
      </c>
      <c r="V9" s="288" t="s">
        <v>947</v>
      </c>
    </row>
    <row r="10" spans="1:22" x14ac:dyDescent="0.3">
      <c r="K10" s="286" t="s">
        <v>2359</v>
      </c>
      <c r="L10" s="286" t="s">
        <v>2360</v>
      </c>
      <c r="M10" s="288" t="s">
        <v>952</v>
      </c>
      <c r="N10" s="288" t="s">
        <v>950</v>
      </c>
      <c r="O10" s="288" t="s">
        <v>2361</v>
      </c>
      <c r="P10" s="288" t="s">
        <v>962</v>
      </c>
      <c r="Q10" s="288" t="s">
        <v>947</v>
      </c>
      <c r="R10" s="288" t="s">
        <v>964</v>
      </c>
      <c r="S10" s="288" t="s">
        <v>964</v>
      </c>
      <c r="T10" s="288" t="s">
        <v>964</v>
      </c>
      <c r="U10" s="288" t="s">
        <v>964</v>
      </c>
      <c r="V10" s="288" t="s">
        <v>964</v>
      </c>
    </row>
    <row r="11" spans="1:22" x14ac:dyDescent="0.3">
      <c r="L11" s="286" t="s">
        <v>2362</v>
      </c>
      <c r="M11" s="288" t="s">
        <v>2363</v>
      </c>
      <c r="N11" s="288" t="s">
        <v>2364</v>
      </c>
      <c r="O11" s="288" t="s">
        <v>952</v>
      </c>
      <c r="Q11" s="288" t="s">
        <v>962</v>
      </c>
      <c r="R11" s="288" t="s">
        <v>959</v>
      </c>
      <c r="S11" s="288" t="s">
        <v>2365</v>
      </c>
      <c r="T11" s="288" t="s">
        <v>2365</v>
      </c>
      <c r="U11" s="288" t="s">
        <v>955</v>
      </c>
    </row>
    <row r="12" spans="1:22" x14ac:dyDescent="0.3">
      <c r="K12" s="286"/>
      <c r="M12" s="288" t="s">
        <v>950</v>
      </c>
      <c r="N12" s="288" t="s">
        <v>968</v>
      </c>
      <c r="O12" s="286" t="s">
        <v>2362</v>
      </c>
      <c r="Q12" s="288" t="s">
        <v>950</v>
      </c>
      <c r="S12" s="288" t="s">
        <v>959</v>
      </c>
      <c r="T12" s="288" t="s">
        <v>959</v>
      </c>
    </row>
    <row r="13" spans="1:22" x14ac:dyDescent="0.3">
      <c r="N13" s="288" t="s">
        <v>1489</v>
      </c>
      <c r="O13" s="288" t="s">
        <v>954</v>
      </c>
      <c r="Q13" s="288" t="s">
        <v>954</v>
      </c>
    </row>
    <row r="14" spans="1:22" x14ac:dyDescent="0.3">
      <c r="K14" s="286"/>
      <c r="Q14" s="288" t="s">
        <v>2363</v>
      </c>
    </row>
    <row r="15" spans="1:22" x14ac:dyDescent="0.3">
      <c r="Q15" s="288" t="s">
        <v>959</v>
      </c>
    </row>
    <row r="16" spans="1:22" x14ac:dyDescent="0.3">
      <c r="Q16" s="288" t="s">
        <v>957</v>
      </c>
    </row>
    <row r="17" spans="17:17" x14ac:dyDescent="0.3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5" t="s">
        <v>1052</v>
      </c>
    </row>
    <row r="3" spans="1:1" x14ac:dyDescent="0.3">
      <c r="A3" s="43" t="s">
        <v>1107</v>
      </c>
    </row>
  </sheetData>
  <phoneticPr fontId="5" type="noConversion"/>
  <hyperlinks>
    <hyperlink ref="A3" r:id="rId1" xr:uid="{00000000-0004-0000-0700-000000000000}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44" t="s">
        <v>1142</v>
      </c>
      <c r="B1" s="45"/>
      <c r="C1" s="159">
        <v>44393</v>
      </c>
      <c r="D1" s="45"/>
      <c r="E1" s="45"/>
      <c r="G1" s="44"/>
      <c r="H1" s="45"/>
    </row>
    <row r="2" spans="1:8" ht="24" customHeight="1" x14ac:dyDescent="0.3">
      <c r="A2" s="48" t="s">
        <v>1144</v>
      </c>
      <c r="B2" s="48" t="s">
        <v>1145</v>
      </c>
      <c r="C2" s="48" t="s">
        <v>1491</v>
      </c>
      <c r="D2" s="48">
        <v>7001</v>
      </c>
      <c r="E2" s="48" t="s">
        <v>1146</v>
      </c>
      <c r="F2" s="46" t="s">
        <v>1143</v>
      </c>
      <c r="G2" s="47"/>
      <c r="H2" s="49"/>
    </row>
    <row r="3" spans="1:8" ht="24" customHeight="1" x14ac:dyDescent="0.3">
      <c r="A3" s="51" t="s">
        <v>1147</v>
      </c>
      <c r="B3" s="51" t="s">
        <v>1148</v>
      </c>
      <c r="C3" s="51" t="s">
        <v>1492</v>
      </c>
      <c r="D3" s="51">
        <v>7180</v>
      </c>
      <c r="E3" s="51" t="s">
        <v>1146</v>
      </c>
      <c r="F3" s="50" t="s">
        <v>1143</v>
      </c>
      <c r="G3" s="69" t="s">
        <v>1265</v>
      </c>
      <c r="H3" s="52"/>
    </row>
    <row r="4" spans="1:8" ht="24" customHeight="1" x14ac:dyDescent="0.3">
      <c r="A4" s="55" t="s">
        <v>1150</v>
      </c>
      <c r="B4" s="55" t="s">
        <v>1151</v>
      </c>
      <c r="C4" s="55" t="s">
        <v>1493</v>
      </c>
      <c r="D4" s="55">
        <v>7083</v>
      </c>
      <c r="E4" s="55" t="s">
        <v>1146</v>
      </c>
      <c r="F4" s="53" t="s">
        <v>1143</v>
      </c>
      <c r="G4" s="54" t="s">
        <v>1149</v>
      </c>
      <c r="H4" s="56"/>
    </row>
    <row r="5" spans="1:8" ht="24" customHeight="1" x14ac:dyDescent="0.3">
      <c r="A5" s="55" t="s">
        <v>1153</v>
      </c>
      <c r="B5" s="55" t="s">
        <v>1151</v>
      </c>
      <c r="C5" s="55" t="s">
        <v>1494</v>
      </c>
      <c r="D5" s="55">
        <v>7084</v>
      </c>
      <c r="E5" s="55" t="s">
        <v>1146</v>
      </c>
      <c r="F5" s="53" t="s">
        <v>1143</v>
      </c>
      <c r="G5" s="54" t="s">
        <v>1152</v>
      </c>
      <c r="H5" s="56"/>
    </row>
    <row r="6" spans="1:8" ht="24" customHeight="1" x14ac:dyDescent="0.3">
      <c r="A6" s="55" t="s">
        <v>1154</v>
      </c>
      <c r="B6" s="55" t="s">
        <v>1151</v>
      </c>
      <c r="C6" s="55" t="s">
        <v>1495</v>
      </c>
      <c r="D6" s="55">
        <v>7085</v>
      </c>
      <c r="E6" s="55" t="s">
        <v>1146</v>
      </c>
      <c r="F6" s="53" t="s">
        <v>1143</v>
      </c>
      <c r="G6" s="54" t="s">
        <v>1152</v>
      </c>
      <c r="H6" s="56"/>
    </row>
    <row r="7" spans="1:8" ht="24" customHeight="1" x14ac:dyDescent="0.3">
      <c r="A7" s="55" t="s">
        <v>1155</v>
      </c>
      <c r="B7" s="55" t="s">
        <v>1151</v>
      </c>
      <c r="C7" s="55" t="s">
        <v>1496</v>
      </c>
      <c r="D7" s="55">
        <v>7086</v>
      </c>
      <c r="E7" s="55" t="s">
        <v>1146</v>
      </c>
      <c r="F7" s="53" t="s">
        <v>1143</v>
      </c>
      <c r="G7" s="54" t="s">
        <v>1152</v>
      </c>
      <c r="H7" s="56"/>
    </row>
    <row r="8" spans="1:8" ht="24" customHeight="1" x14ac:dyDescent="0.3">
      <c r="A8" s="55" t="s">
        <v>1156</v>
      </c>
      <c r="B8" s="55" t="s">
        <v>1151</v>
      </c>
      <c r="C8" s="55" t="s">
        <v>1497</v>
      </c>
      <c r="D8" s="55">
        <v>7088</v>
      </c>
      <c r="E8" s="55" t="s">
        <v>1146</v>
      </c>
      <c r="F8" s="53" t="s">
        <v>1143</v>
      </c>
      <c r="G8" s="54" t="s">
        <v>1152</v>
      </c>
      <c r="H8" s="56"/>
    </row>
    <row r="9" spans="1:8" ht="24" customHeight="1" x14ac:dyDescent="0.3">
      <c r="A9" s="126" t="s">
        <v>990</v>
      </c>
      <c r="B9" s="55" t="s">
        <v>1157</v>
      </c>
      <c r="C9" s="55" t="s">
        <v>1498</v>
      </c>
      <c r="D9" s="55">
        <v>7090</v>
      </c>
      <c r="E9" s="55" t="s">
        <v>1146</v>
      </c>
      <c r="F9" s="53" t="s">
        <v>1143</v>
      </c>
      <c r="G9" s="54" t="s">
        <v>1152</v>
      </c>
      <c r="H9" s="56"/>
    </row>
    <row r="10" spans="1:8" ht="24" customHeight="1" x14ac:dyDescent="0.3">
      <c r="A10" s="59" t="s">
        <v>1159</v>
      </c>
      <c r="B10" s="59" t="s">
        <v>1160</v>
      </c>
      <c r="C10" s="59" t="s">
        <v>1499</v>
      </c>
      <c r="D10" s="59">
        <v>7051</v>
      </c>
      <c r="E10" s="59" t="s">
        <v>1146</v>
      </c>
      <c r="F10" s="57" t="s">
        <v>1143</v>
      </c>
      <c r="G10" s="58" t="s">
        <v>1158</v>
      </c>
      <c r="H10" s="60"/>
    </row>
    <row r="11" spans="1:8" ht="24" customHeight="1" x14ac:dyDescent="0.3">
      <c r="A11" s="59" t="s">
        <v>1161</v>
      </c>
      <c r="B11" s="59" t="s">
        <v>1162</v>
      </c>
      <c r="C11" s="59" t="s">
        <v>1500</v>
      </c>
      <c r="D11" s="59">
        <v>7052</v>
      </c>
      <c r="E11" s="59" t="s">
        <v>1146</v>
      </c>
      <c r="F11" s="57" t="s">
        <v>1143</v>
      </c>
      <c r="G11" s="58" t="s">
        <v>1158</v>
      </c>
      <c r="H11" s="60"/>
    </row>
    <row r="12" spans="1:8" ht="24" customHeight="1" x14ac:dyDescent="0.3">
      <c r="A12" s="59" t="s">
        <v>1163</v>
      </c>
      <c r="B12" s="59" t="s">
        <v>1164</v>
      </c>
      <c r="C12" s="59" t="s">
        <v>1501</v>
      </c>
      <c r="D12" s="59">
        <v>7181</v>
      </c>
      <c r="E12" s="59" t="s">
        <v>1146</v>
      </c>
      <c r="F12" s="57" t="s">
        <v>1143</v>
      </c>
      <c r="G12" s="58" t="s">
        <v>1158</v>
      </c>
      <c r="H12" s="60"/>
    </row>
    <row r="13" spans="1:8" ht="24" customHeight="1" x14ac:dyDescent="0.3">
      <c r="A13" s="59" t="s">
        <v>1165</v>
      </c>
      <c r="B13" s="59" t="s">
        <v>1164</v>
      </c>
      <c r="C13" s="59" t="s">
        <v>1502</v>
      </c>
      <c r="D13" s="59">
        <v>7182</v>
      </c>
      <c r="E13" s="59" t="s">
        <v>1146</v>
      </c>
      <c r="F13" s="57" t="s">
        <v>1143</v>
      </c>
      <c r="G13" s="58" t="s">
        <v>1158</v>
      </c>
      <c r="H13" s="60"/>
    </row>
    <row r="14" spans="1:8" ht="24" customHeight="1" x14ac:dyDescent="0.3">
      <c r="A14" s="59" t="s">
        <v>1166</v>
      </c>
      <c r="B14" s="59" t="s">
        <v>1167</v>
      </c>
      <c r="C14" s="59" t="s">
        <v>1503</v>
      </c>
      <c r="D14" s="59">
        <v>7183</v>
      </c>
      <c r="E14" s="59" t="s">
        <v>1146</v>
      </c>
      <c r="F14" s="57" t="s">
        <v>1143</v>
      </c>
      <c r="G14" s="58" t="s">
        <v>1158</v>
      </c>
      <c r="H14" s="60"/>
    </row>
    <row r="15" spans="1:8" ht="24" hidden="1" customHeight="1" x14ac:dyDescent="0.3">
      <c r="A15" s="59" t="s">
        <v>1168</v>
      </c>
      <c r="B15" s="59" t="s">
        <v>1169</v>
      </c>
      <c r="C15" s="59" t="e">
        <v>#N/A</v>
      </c>
      <c r="D15" s="59">
        <v>7301</v>
      </c>
      <c r="E15" s="59" t="s">
        <v>1146</v>
      </c>
      <c r="F15" s="57" t="s">
        <v>1143</v>
      </c>
      <c r="G15" s="58" t="s">
        <v>1158</v>
      </c>
      <c r="H15" s="60" t="s">
        <v>1170</v>
      </c>
    </row>
    <row r="16" spans="1:8" ht="24" hidden="1" customHeight="1" x14ac:dyDescent="0.3">
      <c r="A16" s="59" t="s">
        <v>1171</v>
      </c>
      <c r="B16" s="59" t="s">
        <v>1172</v>
      </c>
      <c r="C16" s="59" t="e">
        <v>#N/A</v>
      </c>
      <c r="D16" s="59">
        <v>7305</v>
      </c>
      <c r="E16" s="59" t="s">
        <v>1146</v>
      </c>
      <c r="F16" s="57" t="s">
        <v>1143</v>
      </c>
      <c r="G16" s="58" t="s">
        <v>1158</v>
      </c>
      <c r="H16" s="60" t="s">
        <v>1173</v>
      </c>
    </row>
    <row r="17" spans="1:8" ht="24" hidden="1" customHeight="1" x14ac:dyDescent="0.3">
      <c r="A17" s="59" t="s">
        <v>1174</v>
      </c>
      <c r="B17" s="59" t="s">
        <v>1172</v>
      </c>
      <c r="C17" s="59" t="e">
        <v>#N/A</v>
      </c>
      <c r="D17" s="59">
        <v>7306</v>
      </c>
      <c r="E17" s="59" t="s">
        <v>1146</v>
      </c>
      <c r="F17" s="57" t="s">
        <v>1143</v>
      </c>
      <c r="G17" s="58" t="s">
        <v>1158</v>
      </c>
      <c r="H17" s="60" t="s">
        <v>1175</v>
      </c>
    </row>
    <row r="18" spans="1:8" ht="24" hidden="1" customHeight="1" x14ac:dyDescent="0.3">
      <c r="A18" s="59" t="s">
        <v>1176</v>
      </c>
      <c r="B18" s="59" t="s">
        <v>1169</v>
      </c>
      <c r="C18" s="59" t="e">
        <v>#N/A</v>
      </c>
      <c r="D18" s="59">
        <v>7311</v>
      </c>
      <c r="E18" s="59" t="s">
        <v>1146</v>
      </c>
      <c r="F18" s="57" t="s">
        <v>1143</v>
      </c>
      <c r="G18" s="58" t="s">
        <v>1158</v>
      </c>
      <c r="H18" s="60" t="s">
        <v>1177</v>
      </c>
    </row>
    <row r="19" spans="1:8" ht="24" hidden="1" customHeight="1" x14ac:dyDescent="0.3">
      <c r="A19" s="59" t="s">
        <v>1178</v>
      </c>
      <c r="B19" s="59" t="s">
        <v>1172</v>
      </c>
      <c r="C19" s="59" t="e">
        <v>#N/A</v>
      </c>
      <c r="D19" s="59">
        <v>7312</v>
      </c>
      <c r="E19" s="59" t="s">
        <v>1146</v>
      </c>
      <c r="F19" s="57" t="s">
        <v>1143</v>
      </c>
      <c r="G19" s="58" t="s">
        <v>1158</v>
      </c>
      <c r="H19" s="60" t="s">
        <v>1179</v>
      </c>
    </row>
    <row r="20" spans="1:8" ht="24" hidden="1" customHeight="1" x14ac:dyDescent="0.3">
      <c r="A20" s="59" t="s">
        <v>1180</v>
      </c>
      <c r="B20" s="59" t="s">
        <v>1181</v>
      </c>
      <c r="C20" s="59" t="e">
        <v>#N/A</v>
      </c>
      <c r="D20" s="59" t="s">
        <v>1182</v>
      </c>
      <c r="E20" s="59"/>
      <c r="F20" s="57" t="s">
        <v>1143</v>
      </c>
      <c r="G20" s="58" t="s">
        <v>1158</v>
      </c>
      <c r="H20" s="60" t="s">
        <v>1183</v>
      </c>
    </row>
    <row r="21" spans="1:8" ht="24" hidden="1" customHeight="1" x14ac:dyDescent="0.3">
      <c r="A21" s="59" t="s">
        <v>1184</v>
      </c>
      <c r="B21" s="59" t="s">
        <v>1185</v>
      </c>
      <c r="C21" s="59" t="e">
        <v>#N/A</v>
      </c>
      <c r="D21" s="59" t="s">
        <v>1186</v>
      </c>
      <c r="E21" s="59"/>
      <c r="F21" s="57" t="s">
        <v>1143</v>
      </c>
      <c r="G21" s="58" t="s">
        <v>1158</v>
      </c>
      <c r="H21" s="60" t="s">
        <v>1187</v>
      </c>
    </row>
    <row r="22" spans="1:8" ht="24" hidden="1" customHeight="1" x14ac:dyDescent="0.3">
      <c r="A22" s="59" t="s">
        <v>1188</v>
      </c>
      <c r="B22" s="59" t="s">
        <v>1185</v>
      </c>
      <c r="C22" s="59" t="e">
        <v>#N/A</v>
      </c>
      <c r="D22" s="59" t="s">
        <v>1189</v>
      </c>
      <c r="E22" s="59"/>
      <c r="F22" s="57" t="s">
        <v>1143</v>
      </c>
      <c r="G22" s="58" t="s">
        <v>1158</v>
      </c>
      <c r="H22" s="60" t="s">
        <v>1190</v>
      </c>
    </row>
    <row r="23" spans="1:8" ht="24" hidden="1" customHeight="1" x14ac:dyDescent="0.3">
      <c r="A23" s="59" t="s">
        <v>1191</v>
      </c>
      <c r="B23" s="59" t="s">
        <v>1181</v>
      </c>
      <c r="C23" s="59" t="e">
        <v>#N/A</v>
      </c>
      <c r="D23" s="59" t="s">
        <v>1192</v>
      </c>
      <c r="E23" s="59"/>
      <c r="F23" s="57" t="s">
        <v>1143</v>
      </c>
      <c r="G23" s="58" t="s">
        <v>1158</v>
      </c>
      <c r="H23" s="60" t="s">
        <v>1193</v>
      </c>
    </row>
    <row r="24" spans="1:8" ht="24" hidden="1" customHeight="1" x14ac:dyDescent="0.3">
      <c r="A24" s="59" t="s">
        <v>1194</v>
      </c>
      <c r="B24" s="59" t="s">
        <v>1169</v>
      </c>
      <c r="C24" s="59" t="e">
        <v>#N/A</v>
      </c>
      <c r="D24" s="59" t="s">
        <v>1192</v>
      </c>
      <c r="E24" s="59"/>
      <c r="F24" s="57" t="s">
        <v>1143</v>
      </c>
      <c r="G24" s="58" t="s">
        <v>1158</v>
      </c>
      <c r="H24" s="60" t="s">
        <v>1195</v>
      </c>
    </row>
    <row r="25" spans="1:8" ht="24" hidden="1" customHeight="1" x14ac:dyDescent="0.3">
      <c r="A25" s="59" t="s">
        <v>1196</v>
      </c>
      <c r="B25" s="59" t="s">
        <v>1181</v>
      </c>
      <c r="C25" s="59" t="e">
        <v>#N/A</v>
      </c>
      <c r="D25" s="59" t="s">
        <v>1197</v>
      </c>
      <c r="E25" s="59"/>
      <c r="F25" s="57" t="s">
        <v>1143</v>
      </c>
      <c r="G25" s="58" t="s">
        <v>1158</v>
      </c>
      <c r="H25" s="60" t="s">
        <v>1198</v>
      </c>
    </row>
    <row r="26" spans="1:8" ht="24" hidden="1" customHeight="1" x14ac:dyDescent="0.3">
      <c r="A26" s="59" t="s">
        <v>1199</v>
      </c>
      <c r="B26" s="59" t="s">
        <v>1181</v>
      </c>
      <c r="C26" s="59" t="e">
        <v>#N/A</v>
      </c>
      <c r="D26" s="59" t="s">
        <v>1200</v>
      </c>
      <c r="E26" s="59"/>
      <c r="F26" s="57" t="s">
        <v>1143</v>
      </c>
      <c r="G26" s="58" t="s">
        <v>1158</v>
      </c>
      <c r="H26" s="60" t="s">
        <v>1201</v>
      </c>
    </row>
    <row r="27" spans="1:8" ht="24" hidden="1" customHeight="1" x14ac:dyDescent="0.3">
      <c r="A27" s="59" t="s">
        <v>1202</v>
      </c>
      <c r="B27" s="59" t="s">
        <v>1181</v>
      </c>
      <c r="C27" s="59" t="e">
        <v>#N/A</v>
      </c>
      <c r="D27" s="59" t="s">
        <v>1203</v>
      </c>
      <c r="E27" s="59"/>
      <c r="F27" s="57" t="s">
        <v>1143</v>
      </c>
      <c r="G27" s="58" t="s">
        <v>1158</v>
      </c>
      <c r="H27" s="60" t="s">
        <v>1204</v>
      </c>
    </row>
    <row r="28" spans="1:8" ht="24" hidden="1" customHeight="1" x14ac:dyDescent="0.3">
      <c r="A28" s="59" t="s">
        <v>1205</v>
      </c>
      <c r="B28" s="59" t="s">
        <v>1169</v>
      </c>
      <c r="C28" s="59" t="e">
        <v>#N/A</v>
      </c>
      <c r="D28" s="59" t="s">
        <v>1203</v>
      </c>
      <c r="E28" s="59"/>
      <c r="F28" s="57" t="s">
        <v>1143</v>
      </c>
      <c r="G28" s="58" t="s">
        <v>1158</v>
      </c>
      <c r="H28" s="60" t="s">
        <v>1206</v>
      </c>
    </row>
    <row r="29" spans="1:8" ht="24" hidden="1" customHeight="1" x14ac:dyDescent="0.3">
      <c r="A29" s="59" t="s">
        <v>1207</v>
      </c>
      <c r="B29" s="59" t="s">
        <v>1181</v>
      </c>
      <c r="C29" s="59" t="e">
        <v>#N/A</v>
      </c>
      <c r="D29" s="59" t="s">
        <v>1208</v>
      </c>
      <c r="E29" s="59"/>
      <c r="F29" s="57" t="s">
        <v>1143</v>
      </c>
      <c r="G29" s="58" t="s">
        <v>1158</v>
      </c>
      <c r="H29" s="60" t="s">
        <v>1209</v>
      </c>
    </row>
    <row r="30" spans="1:8" ht="24" hidden="1" customHeight="1" x14ac:dyDescent="0.3">
      <c r="A30" s="59" t="s">
        <v>1210</v>
      </c>
      <c r="B30" s="59" t="s">
        <v>1172</v>
      </c>
      <c r="C30" s="59" t="e">
        <v>#N/A</v>
      </c>
      <c r="D30" s="59" t="s">
        <v>1203</v>
      </c>
      <c r="E30" s="59"/>
      <c r="F30" s="57" t="s">
        <v>1143</v>
      </c>
      <c r="G30" s="58" t="s">
        <v>1158</v>
      </c>
      <c r="H30" s="60" t="s">
        <v>1211</v>
      </c>
    </row>
    <row r="31" spans="1:8" ht="24" customHeight="1" x14ac:dyDescent="0.3">
      <c r="A31" s="55" t="s">
        <v>1213</v>
      </c>
      <c r="B31" s="55" t="s">
        <v>1214</v>
      </c>
      <c r="C31" s="55" t="s">
        <v>1504</v>
      </c>
      <c r="D31" s="55">
        <v>7070</v>
      </c>
      <c r="E31" s="55" t="s">
        <v>1146</v>
      </c>
      <c r="F31" s="53" t="s">
        <v>1143</v>
      </c>
      <c r="G31" s="54" t="s">
        <v>1212</v>
      </c>
      <c r="H31" s="56"/>
    </row>
    <row r="32" spans="1:8" ht="24" customHeight="1" x14ac:dyDescent="0.3">
      <c r="A32" s="55" t="s">
        <v>1215</v>
      </c>
      <c r="B32" s="55" t="s">
        <v>1216</v>
      </c>
      <c r="C32" s="55" t="s">
        <v>1576</v>
      </c>
      <c r="D32" s="55">
        <v>7075</v>
      </c>
      <c r="E32" s="55" t="s">
        <v>1146</v>
      </c>
      <c r="F32" s="53" t="s">
        <v>1143</v>
      </c>
      <c r="G32" s="54" t="s">
        <v>1212</v>
      </c>
      <c r="H32" s="56"/>
    </row>
    <row r="33" spans="1:8" ht="24" customHeight="1" x14ac:dyDescent="0.3">
      <c r="A33" s="55" t="s">
        <v>1217</v>
      </c>
      <c r="B33" s="55" t="s">
        <v>1218</v>
      </c>
      <c r="C33" s="55" t="s">
        <v>1505</v>
      </c>
      <c r="D33" s="55">
        <v>7076</v>
      </c>
      <c r="E33" s="55" t="s">
        <v>1146</v>
      </c>
      <c r="F33" s="53" t="s">
        <v>1143</v>
      </c>
      <c r="G33" s="54" t="s">
        <v>1212</v>
      </c>
      <c r="H33" s="56"/>
    </row>
    <row r="34" spans="1:8" ht="24" customHeight="1" x14ac:dyDescent="0.3">
      <c r="A34" s="55" t="s">
        <v>1219</v>
      </c>
      <c r="B34" s="55" t="s">
        <v>1220</v>
      </c>
      <c r="C34" s="55" t="s">
        <v>1506</v>
      </c>
      <c r="D34" s="55">
        <v>7077</v>
      </c>
      <c r="E34" s="55" t="s">
        <v>1146</v>
      </c>
      <c r="F34" s="53" t="s">
        <v>1143</v>
      </c>
      <c r="G34" s="54" t="s">
        <v>1212</v>
      </c>
      <c r="H34" s="56"/>
    </row>
    <row r="35" spans="1:8" ht="24" hidden="1" customHeight="1" x14ac:dyDescent="0.3">
      <c r="A35" s="55" t="s">
        <v>1221</v>
      </c>
      <c r="B35" s="55" t="s">
        <v>1218</v>
      </c>
      <c r="C35" s="55" t="e">
        <v>#N/A</v>
      </c>
      <c r="D35" s="55" t="s">
        <v>1222</v>
      </c>
      <c r="E35" s="55"/>
      <c r="F35" s="53" t="s">
        <v>1143</v>
      </c>
      <c r="G35" s="54" t="s">
        <v>1212</v>
      </c>
      <c r="H35" s="56" t="s">
        <v>1190</v>
      </c>
    </row>
    <row r="36" spans="1:8" ht="24" hidden="1" customHeight="1" x14ac:dyDescent="0.3">
      <c r="A36" s="55" t="s">
        <v>1223</v>
      </c>
      <c r="B36" s="55" t="s">
        <v>1218</v>
      </c>
      <c r="C36" s="55" t="e">
        <v>#N/A</v>
      </c>
      <c r="D36" s="55" t="s">
        <v>1224</v>
      </c>
      <c r="E36" s="55"/>
      <c r="F36" s="53" t="s">
        <v>1143</v>
      </c>
      <c r="G36" s="54" t="s">
        <v>1212</v>
      </c>
      <c r="H36" s="56" t="s">
        <v>1225</v>
      </c>
    </row>
    <row r="37" spans="1:8" ht="24" customHeight="1" x14ac:dyDescent="0.3">
      <c r="A37" s="63" t="s">
        <v>1227</v>
      </c>
      <c r="B37" s="63" t="s">
        <v>1228</v>
      </c>
      <c r="C37" s="63" t="s">
        <v>1507</v>
      </c>
      <c r="D37" s="63">
        <v>7060</v>
      </c>
      <c r="E37" s="63" t="s">
        <v>1146</v>
      </c>
      <c r="F37" s="61" t="s">
        <v>1143</v>
      </c>
      <c r="G37" s="62" t="s">
        <v>1226</v>
      </c>
      <c r="H37" s="64"/>
    </row>
    <row r="38" spans="1:8" ht="24" customHeight="1" x14ac:dyDescent="0.3">
      <c r="A38" s="63" t="s">
        <v>1229</v>
      </c>
      <c r="B38" s="63" t="s">
        <v>1230</v>
      </c>
      <c r="C38" s="63" t="s">
        <v>1508</v>
      </c>
      <c r="D38" s="63">
        <v>7062</v>
      </c>
      <c r="E38" s="63" t="s">
        <v>1146</v>
      </c>
      <c r="F38" s="61" t="s">
        <v>1143</v>
      </c>
      <c r="G38" s="62" t="s">
        <v>1226</v>
      </c>
      <c r="H38" s="64"/>
    </row>
    <row r="39" spans="1:8" ht="24" hidden="1" customHeight="1" x14ac:dyDescent="0.3">
      <c r="A39" s="63" t="s">
        <v>1231</v>
      </c>
      <c r="B39" s="63" t="s">
        <v>1232</v>
      </c>
      <c r="C39" s="63" t="e">
        <v>#N/A</v>
      </c>
      <c r="D39" s="63">
        <v>7065</v>
      </c>
      <c r="E39" s="63" t="s">
        <v>1146</v>
      </c>
      <c r="F39" s="61" t="s">
        <v>1143</v>
      </c>
      <c r="G39" s="62" t="s">
        <v>1226</v>
      </c>
      <c r="H39" s="64"/>
    </row>
    <row r="40" spans="1:8" ht="24" customHeight="1" x14ac:dyDescent="0.3">
      <c r="A40" s="63" t="s">
        <v>1233</v>
      </c>
      <c r="B40" s="63" t="s">
        <v>1232</v>
      </c>
      <c r="C40" s="63" t="s">
        <v>1509</v>
      </c>
      <c r="D40" s="63">
        <v>7066</v>
      </c>
      <c r="E40" s="63" t="s">
        <v>1146</v>
      </c>
      <c r="F40" s="61" t="s">
        <v>1143</v>
      </c>
      <c r="G40" s="62" t="s">
        <v>1226</v>
      </c>
      <c r="H40" s="64"/>
    </row>
    <row r="41" spans="1:8" ht="24" customHeight="1" x14ac:dyDescent="0.3">
      <c r="A41" s="63" t="s">
        <v>1234</v>
      </c>
      <c r="B41" s="63" t="s">
        <v>1235</v>
      </c>
      <c r="C41" s="63" t="s">
        <v>1510</v>
      </c>
      <c r="D41" s="63">
        <v>7067</v>
      </c>
      <c r="E41" s="63" t="s">
        <v>1146</v>
      </c>
      <c r="F41" s="61" t="s">
        <v>1143</v>
      </c>
      <c r="G41" s="62" t="s">
        <v>1226</v>
      </c>
      <c r="H41" s="64"/>
    </row>
    <row r="42" spans="1:8" ht="24" hidden="1" customHeight="1" x14ac:dyDescent="0.3">
      <c r="A42" s="63" t="s">
        <v>1236</v>
      </c>
      <c r="B42" s="63" t="s">
        <v>1164</v>
      </c>
      <c r="C42" s="63" t="e">
        <v>#N/A</v>
      </c>
      <c r="D42" s="63">
        <v>7270</v>
      </c>
      <c r="E42" s="63" t="s">
        <v>1146</v>
      </c>
      <c r="F42" s="61" t="s">
        <v>1143</v>
      </c>
      <c r="G42" s="62" t="s">
        <v>1226</v>
      </c>
      <c r="H42" s="64"/>
    </row>
    <row r="43" spans="1:8" ht="24" hidden="1" customHeight="1" x14ac:dyDescent="0.3">
      <c r="A43" s="63" t="s">
        <v>1237</v>
      </c>
      <c r="B43" s="63" t="s">
        <v>1238</v>
      </c>
      <c r="C43" s="63" t="e">
        <v>#N/A</v>
      </c>
      <c r="D43" s="63">
        <v>7271</v>
      </c>
      <c r="E43" s="63" t="s">
        <v>1146</v>
      </c>
      <c r="F43" s="61" t="s">
        <v>1143</v>
      </c>
      <c r="G43" s="62" t="s">
        <v>1226</v>
      </c>
      <c r="H43" s="64"/>
    </row>
    <row r="44" spans="1:8" ht="24" hidden="1" customHeight="1" x14ac:dyDescent="0.3">
      <c r="A44" s="63" t="s">
        <v>1239</v>
      </c>
      <c r="B44" s="63" t="s">
        <v>1240</v>
      </c>
      <c r="C44" s="63" t="e">
        <v>#N/A</v>
      </c>
      <c r="D44" s="63">
        <v>7273</v>
      </c>
      <c r="E44" s="63" t="s">
        <v>1146</v>
      </c>
      <c r="F44" s="61" t="s">
        <v>1143</v>
      </c>
      <c r="G44" s="62" t="s">
        <v>1226</v>
      </c>
      <c r="H44" s="64"/>
    </row>
    <row r="45" spans="1:8" ht="24" hidden="1" customHeight="1" x14ac:dyDescent="0.3">
      <c r="A45" s="63" t="s">
        <v>1241</v>
      </c>
      <c r="B45" s="63" t="s">
        <v>1242</v>
      </c>
      <c r="C45" s="63" t="e">
        <v>#N/A</v>
      </c>
      <c r="D45" s="63">
        <v>7275</v>
      </c>
      <c r="E45" s="63" t="s">
        <v>1146</v>
      </c>
      <c r="F45" s="61" t="s">
        <v>1143</v>
      </c>
      <c r="G45" s="62" t="s">
        <v>1226</v>
      </c>
      <c r="H45" s="64"/>
    </row>
    <row r="46" spans="1:8" ht="24" hidden="1" customHeight="1" x14ac:dyDescent="0.3">
      <c r="A46" s="63" t="s">
        <v>1243</v>
      </c>
      <c r="B46" s="63" t="s">
        <v>1235</v>
      </c>
      <c r="C46" s="63" t="e">
        <v>#N/A</v>
      </c>
      <c r="D46" s="63">
        <v>7276</v>
      </c>
      <c r="E46" s="63" t="s">
        <v>1146</v>
      </c>
      <c r="F46" s="61" t="s">
        <v>1143</v>
      </c>
      <c r="G46" s="62" t="s">
        <v>1226</v>
      </c>
      <c r="H46" s="64"/>
    </row>
    <row r="47" spans="1:8" ht="24" hidden="1" customHeight="1" x14ac:dyDescent="0.3">
      <c r="A47" s="63" t="s">
        <v>1244</v>
      </c>
      <c r="B47" s="63" t="s">
        <v>1245</v>
      </c>
      <c r="C47" s="63" t="e">
        <v>#N/A</v>
      </c>
      <c r="D47" s="63">
        <v>7277</v>
      </c>
      <c r="E47" s="63" t="s">
        <v>1146</v>
      </c>
      <c r="F47" s="61" t="s">
        <v>1143</v>
      </c>
      <c r="G47" s="62" t="s">
        <v>1226</v>
      </c>
      <c r="H47" s="64"/>
    </row>
    <row r="48" spans="1:8" ht="24" hidden="1" customHeight="1" x14ac:dyDescent="0.3">
      <c r="A48" s="63" t="s">
        <v>1246</v>
      </c>
      <c r="B48" s="63" t="s">
        <v>1247</v>
      </c>
      <c r="C48" s="63" t="e">
        <v>#N/A</v>
      </c>
      <c r="D48" s="63">
        <v>7279</v>
      </c>
      <c r="E48" s="63" t="s">
        <v>1146</v>
      </c>
      <c r="F48" s="61" t="s">
        <v>1143</v>
      </c>
      <c r="G48" s="62" t="s">
        <v>1226</v>
      </c>
      <c r="H48" s="64"/>
    </row>
    <row r="49" spans="1:8" ht="24" hidden="1" customHeight="1" x14ac:dyDescent="0.3">
      <c r="A49" s="63" t="s">
        <v>1248</v>
      </c>
      <c r="B49" s="63" t="s">
        <v>1245</v>
      </c>
      <c r="C49" s="63" t="e">
        <v>#N/A</v>
      </c>
      <c r="D49" s="63" t="s">
        <v>1249</v>
      </c>
      <c r="E49" s="63"/>
      <c r="F49" s="61" t="s">
        <v>1143</v>
      </c>
      <c r="G49" s="62" t="s">
        <v>1226</v>
      </c>
      <c r="H49" s="64" t="s">
        <v>1250</v>
      </c>
    </row>
    <row r="50" spans="1:8" ht="24" hidden="1" customHeight="1" x14ac:dyDescent="0.3">
      <c r="A50" s="63" t="s">
        <v>1251</v>
      </c>
      <c r="B50" s="63" t="s">
        <v>1252</v>
      </c>
      <c r="C50" s="63" t="e">
        <v>#N/A</v>
      </c>
      <c r="D50" s="63" t="s">
        <v>1253</v>
      </c>
      <c r="E50" s="63"/>
      <c r="F50" s="61" t="s">
        <v>1143</v>
      </c>
      <c r="G50" s="62" t="s">
        <v>1226</v>
      </c>
      <c r="H50" s="64" t="s">
        <v>1187</v>
      </c>
    </row>
    <row r="51" spans="1:8" ht="24" hidden="1" customHeight="1" x14ac:dyDescent="0.3">
      <c r="A51" s="63" t="s">
        <v>1254</v>
      </c>
      <c r="B51" s="63" t="s">
        <v>1238</v>
      </c>
      <c r="C51" s="63" t="e">
        <v>#N/A</v>
      </c>
      <c r="D51" s="63" t="s">
        <v>1255</v>
      </c>
      <c r="E51" s="63"/>
      <c r="F51" s="61" t="s">
        <v>1143</v>
      </c>
      <c r="G51" s="62" t="s">
        <v>1226</v>
      </c>
      <c r="H51" s="64" t="s">
        <v>1190</v>
      </c>
    </row>
    <row r="52" spans="1:8" ht="24" hidden="1" customHeight="1" x14ac:dyDescent="0.3">
      <c r="A52" s="63" t="s">
        <v>1256</v>
      </c>
      <c r="B52" s="63" t="s">
        <v>1240</v>
      </c>
      <c r="C52" s="63" t="e">
        <v>#N/A</v>
      </c>
      <c r="D52" s="63" t="s">
        <v>1253</v>
      </c>
      <c r="E52" s="63"/>
      <c r="F52" s="61" t="s">
        <v>1143</v>
      </c>
      <c r="G52" s="62" t="s">
        <v>1226</v>
      </c>
      <c r="H52" s="64" t="s">
        <v>1187</v>
      </c>
    </row>
    <row r="53" spans="1:8" ht="24" hidden="1" customHeight="1" x14ac:dyDescent="0.3">
      <c r="A53" s="63" t="s">
        <v>1257</v>
      </c>
      <c r="B53" s="63" t="s">
        <v>1242</v>
      </c>
      <c r="C53" s="63" t="e">
        <v>#N/A</v>
      </c>
      <c r="D53" s="63" t="s">
        <v>1258</v>
      </c>
      <c r="E53" s="63"/>
      <c r="F53" s="61" t="s">
        <v>1143</v>
      </c>
      <c r="G53" s="62" t="s">
        <v>1226</v>
      </c>
      <c r="H53" s="64" t="s">
        <v>1259</v>
      </c>
    </row>
    <row r="54" spans="1:8" ht="24" hidden="1" customHeight="1" x14ac:dyDescent="0.3">
      <c r="A54" s="63" t="s">
        <v>1260</v>
      </c>
      <c r="B54" s="63" t="s">
        <v>1242</v>
      </c>
      <c r="C54" s="63" t="e">
        <v>#N/A</v>
      </c>
      <c r="D54" s="63" t="s">
        <v>1255</v>
      </c>
      <c r="E54" s="63"/>
      <c r="F54" s="61" t="s">
        <v>1143</v>
      </c>
      <c r="G54" s="62" t="s">
        <v>1226</v>
      </c>
      <c r="H54" s="64" t="s">
        <v>1190</v>
      </c>
    </row>
    <row r="55" spans="1:8" ht="24" hidden="1" customHeight="1" x14ac:dyDescent="0.3">
      <c r="A55" s="63" t="s">
        <v>1261</v>
      </c>
      <c r="B55" s="63" t="s">
        <v>1242</v>
      </c>
      <c r="C55" s="63" t="e">
        <v>#N/A</v>
      </c>
      <c r="D55" s="63" t="s">
        <v>1253</v>
      </c>
      <c r="E55" s="63"/>
      <c r="F55" s="61" t="s">
        <v>1143</v>
      </c>
      <c r="G55" s="62" t="s">
        <v>1226</v>
      </c>
      <c r="H55" s="64" t="s">
        <v>1187</v>
      </c>
    </row>
    <row r="56" spans="1:8" ht="24" hidden="1" customHeight="1" x14ac:dyDescent="0.3">
      <c r="A56" s="63" t="s">
        <v>1262</v>
      </c>
      <c r="B56" s="63" t="s">
        <v>1164</v>
      </c>
      <c r="C56" s="63" t="e">
        <v>#N/A</v>
      </c>
      <c r="D56" s="63" t="s">
        <v>1253</v>
      </c>
      <c r="E56" s="63"/>
      <c r="F56" s="61" t="s">
        <v>1143</v>
      </c>
      <c r="G56" s="62" t="s">
        <v>1226</v>
      </c>
      <c r="H56" s="64" t="s">
        <v>1187</v>
      </c>
    </row>
    <row r="57" spans="1:8" ht="24" hidden="1" customHeight="1" thickBot="1" x14ac:dyDescent="0.35">
      <c r="A57" s="67" t="s">
        <v>1263</v>
      </c>
      <c r="B57" s="67" t="s">
        <v>1242</v>
      </c>
      <c r="C57" s="67" t="e">
        <v>#N/A</v>
      </c>
      <c r="D57" s="67" t="s">
        <v>1264</v>
      </c>
      <c r="E57" s="67"/>
      <c r="F57" s="65" t="s">
        <v>1143</v>
      </c>
      <c r="G57" s="66" t="s">
        <v>1226</v>
      </c>
      <c r="H57" s="68" t="s">
        <v>1225</v>
      </c>
    </row>
    <row r="58" spans="1:8" ht="15.5" x14ac:dyDescent="0.3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1" bestFit="1" customWidth="1"/>
    <col min="2" max="2" width="5.09765625" style="21" customWidth="1"/>
    <col min="3" max="3" width="5.69921875" style="21" bestFit="1" customWidth="1"/>
    <col min="4" max="4" width="6" style="21" customWidth="1"/>
    <col min="5" max="5" width="5.69921875" style="21" bestFit="1" customWidth="1"/>
    <col min="6" max="6" width="8.59765625" style="21" bestFit="1" customWidth="1"/>
    <col min="7" max="7" width="5.69921875" style="21" bestFit="1" customWidth="1"/>
    <col min="8" max="8" width="9" style="21" bestFit="1" customWidth="1"/>
    <col min="9" max="9" width="5.69921875" style="21" bestFit="1" customWidth="1"/>
    <col min="10" max="10" width="9.09765625" style="21" bestFit="1" customWidth="1"/>
    <col min="11" max="11" width="5.69921875" style="21" bestFit="1" customWidth="1"/>
    <col min="12" max="12" width="8.8984375" style="21" bestFit="1" customWidth="1"/>
    <col min="13" max="13" width="5.69921875" style="21" bestFit="1" customWidth="1"/>
    <col min="14" max="14" width="9.09765625" style="21" bestFit="1" customWidth="1"/>
    <col min="15" max="15" width="5.69921875" style="21" bestFit="1" customWidth="1"/>
    <col min="16" max="16" width="9.09765625" style="21" bestFit="1" customWidth="1"/>
    <col min="17" max="17" width="5.69921875" style="21" bestFit="1" customWidth="1"/>
    <col min="18" max="18" width="9" style="21" bestFit="1" customWidth="1"/>
    <col min="19" max="19" width="5.69921875" style="21" bestFit="1" customWidth="1"/>
    <col min="20" max="20" width="8" style="21" bestFit="1" customWidth="1"/>
    <col min="21" max="21" width="5.69921875" style="21" bestFit="1" customWidth="1"/>
    <col min="22" max="22" width="8.19921875" style="21" bestFit="1" customWidth="1"/>
    <col min="23" max="23" width="5.69921875" style="21" bestFit="1" customWidth="1"/>
    <col min="24" max="24" width="8" style="21" bestFit="1" customWidth="1"/>
    <col min="25" max="25" width="5.69921875" style="21" bestFit="1" customWidth="1"/>
    <col min="26" max="26" width="8.19921875" style="21" bestFit="1" customWidth="1"/>
    <col min="27" max="27" width="5.69921875" style="21" bestFit="1" customWidth="1"/>
    <col min="28" max="28" width="8.19921875" style="21" bestFit="1" customWidth="1"/>
    <col min="29" max="29" width="5.69921875" style="21" bestFit="1" customWidth="1"/>
    <col min="30" max="30" width="8.8984375" style="21" bestFit="1" customWidth="1"/>
    <col min="31" max="31" width="5.69921875" style="21" bestFit="1" customWidth="1"/>
    <col min="32" max="32" width="8.3984375" style="21" bestFit="1" customWidth="1"/>
    <col min="33" max="33" width="5.69921875" style="21" bestFit="1" customWidth="1"/>
    <col min="34" max="34" width="8.69921875" style="21" bestFit="1" customWidth="1"/>
    <col min="35" max="35" width="5.69921875" style="21" bestFit="1" customWidth="1"/>
    <col min="36" max="36" width="8.69921875" style="21" bestFit="1" customWidth="1"/>
    <col min="37" max="37" width="5.69921875" style="21" bestFit="1" customWidth="1"/>
    <col min="38" max="38" width="8.8984375" style="21" bestFit="1" customWidth="1"/>
    <col min="39" max="39" width="5.69921875" style="21" bestFit="1" customWidth="1"/>
    <col min="40" max="40" width="8.69921875" style="21" bestFit="1" customWidth="1"/>
    <col min="41" max="41" width="5.69921875" style="21" bestFit="1" customWidth="1"/>
    <col min="42" max="42" width="8.8984375" style="21" bestFit="1" customWidth="1"/>
    <col min="43" max="43" width="5.69921875" style="21" bestFit="1" customWidth="1"/>
    <col min="44" max="44" width="8.8984375" style="21" bestFit="1" customWidth="1"/>
    <col min="45" max="45" width="5.69921875" style="21" bestFit="1" customWidth="1"/>
    <col min="46" max="46" width="9.19921875" style="21" bestFit="1" customWidth="1"/>
    <col min="47" max="47" width="5.69921875" style="21" bestFit="1" customWidth="1"/>
    <col min="48" max="48" width="9.09765625" style="21" bestFit="1" customWidth="1"/>
    <col min="49" max="49" width="5.69921875" style="21" bestFit="1" customWidth="1"/>
    <col min="50" max="50" width="9.19921875" style="21" bestFit="1" customWidth="1"/>
    <col min="51" max="51" width="5.69921875" style="21" bestFit="1" customWidth="1"/>
    <col min="52" max="52" width="9.09765625" style="21" bestFit="1" customWidth="1"/>
    <col min="53" max="53" width="5.69921875" style="21" bestFit="1" customWidth="1"/>
    <col min="54" max="54" width="9.19921875" style="21" bestFit="1" customWidth="1"/>
    <col min="55" max="55" width="5.69921875" style="21" bestFit="1" customWidth="1"/>
    <col min="56" max="56" width="9.09765625" style="21" bestFit="1" customWidth="1"/>
    <col min="57" max="57" width="5.69921875" style="21" bestFit="1" customWidth="1"/>
    <col min="58" max="61" width="13.19921875" style="21" bestFit="1" customWidth="1"/>
    <col min="62" max="16384" width="8.69921875" style="21"/>
  </cols>
  <sheetData>
    <row r="1" spans="1:61" x14ac:dyDescent="0.35">
      <c r="A1" s="103" t="s">
        <v>1573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 x14ac:dyDescent="0.35">
      <c r="A2" s="87" t="s">
        <v>1268</v>
      </c>
      <c r="B2" s="88" t="s">
        <v>1269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 x14ac:dyDescent="0.35">
      <c r="A3" s="73" t="str">
        <f t="shared" ref="A3" si="4">A41</f>
        <v>業務大類</v>
      </c>
      <c r="B3" s="73" t="s">
        <v>1270</v>
      </c>
      <c r="C3" s="73" t="s">
        <v>1271</v>
      </c>
      <c r="D3" s="73" t="s">
        <v>1272</v>
      </c>
      <c r="E3" s="73" t="s">
        <v>1273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 x14ac:dyDescent="0.35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 x14ac:dyDescent="0.35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 x14ac:dyDescent="0.35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 x14ac:dyDescent="0.35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 x14ac:dyDescent="0.35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 x14ac:dyDescent="0.35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 x14ac:dyDescent="0.35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 x14ac:dyDescent="0.35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 x14ac:dyDescent="0.35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 x14ac:dyDescent="0.35">
      <c r="A16" s="87" t="s">
        <v>1572</v>
      </c>
      <c r="B16" s="104" t="s">
        <v>1365</v>
      </c>
      <c r="C16" s="104"/>
      <c r="D16" s="86"/>
      <c r="E16" s="86"/>
      <c r="F16" s="72" t="s">
        <v>1267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 x14ac:dyDescent="0.35">
      <c r="A17" s="87" t="s">
        <v>1268</v>
      </c>
      <c r="B17" s="105" t="s">
        <v>1406</v>
      </c>
      <c r="C17" s="105" t="s">
        <v>1574</v>
      </c>
      <c r="D17" s="105" t="s">
        <v>1407</v>
      </c>
      <c r="E17" s="105" t="s">
        <v>1366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 x14ac:dyDescent="0.35">
      <c r="A18" s="86" t="s">
        <v>1266</v>
      </c>
      <c r="B18" s="86"/>
      <c r="C18" s="86"/>
      <c r="D18" s="86"/>
      <c r="E18" s="86"/>
      <c r="F18" s="72" t="s">
        <v>1068</v>
      </c>
      <c r="G18" s="72" t="s">
        <v>1070</v>
      </c>
      <c r="H18" s="72" t="s">
        <v>1068</v>
      </c>
      <c r="I18" s="72" t="s">
        <v>1070</v>
      </c>
      <c r="J18" s="72" t="s">
        <v>1068</v>
      </c>
      <c r="K18" s="72" t="s">
        <v>1070</v>
      </c>
      <c r="L18" s="72" t="s">
        <v>1068</v>
      </c>
      <c r="M18" s="72" t="s">
        <v>1070</v>
      </c>
      <c r="N18" s="72" t="s">
        <v>1068</v>
      </c>
      <c r="O18" s="72" t="s">
        <v>1070</v>
      </c>
      <c r="P18" s="72" t="s">
        <v>1068</v>
      </c>
      <c r="Q18" s="72" t="s">
        <v>1070</v>
      </c>
    </row>
    <row r="19" spans="1:17" x14ac:dyDescent="0.35">
      <c r="A19" s="70" t="s">
        <v>1059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 x14ac:dyDescent="0.35">
      <c r="A20" s="70" t="s">
        <v>1060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 x14ac:dyDescent="0.35">
      <c r="A21" s="70" t="s">
        <v>1061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 x14ac:dyDescent="0.35">
      <c r="A22" s="70" t="s">
        <v>1062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 x14ac:dyDescent="0.35">
      <c r="A23" s="70" t="s">
        <v>1063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 x14ac:dyDescent="0.35">
      <c r="A24" s="70" t="s">
        <v>986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 x14ac:dyDescent="0.35">
      <c r="A25" s="70" t="s">
        <v>1064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 x14ac:dyDescent="0.35">
      <c r="A26" s="70" t="s">
        <v>1065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 x14ac:dyDescent="0.35">
      <c r="A27" s="70" t="s">
        <v>1066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 x14ac:dyDescent="0.35">
      <c r="B39" s="218" t="s">
        <v>1267</v>
      </c>
      <c r="BH39"/>
      <c r="BI39"/>
    </row>
    <row r="40" spans="1:61" ht="15" x14ac:dyDescent="0.35">
      <c r="B40" s="21" t="s">
        <v>1577</v>
      </c>
      <c r="D40" s="21" t="s">
        <v>1578</v>
      </c>
      <c r="F40" s="21" t="s">
        <v>1579</v>
      </c>
      <c r="H40" s="21" t="s">
        <v>1580</v>
      </c>
      <c r="J40" s="21" t="s">
        <v>1581</v>
      </c>
      <c r="L40" s="21" t="s">
        <v>1582</v>
      </c>
      <c r="N40" s="21" t="s">
        <v>1583</v>
      </c>
      <c r="P40" s="21" t="s">
        <v>1584</v>
      </c>
      <c r="R40" s="21" t="s">
        <v>1585</v>
      </c>
      <c r="T40" s="21" t="s">
        <v>1586</v>
      </c>
      <c r="V40" s="21" t="s">
        <v>1587</v>
      </c>
      <c r="X40" s="21" t="s">
        <v>1588</v>
      </c>
      <c r="Z40" s="21" t="s">
        <v>1589</v>
      </c>
      <c r="AB40" s="21" t="s">
        <v>1590</v>
      </c>
      <c r="AD40" s="21" t="s">
        <v>1591</v>
      </c>
      <c r="AF40" s="21" t="s">
        <v>1592</v>
      </c>
      <c r="AH40" s="21" t="s">
        <v>1593</v>
      </c>
      <c r="AJ40" s="21" t="s">
        <v>1594</v>
      </c>
      <c r="AL40" s="21" t="s">
        <v>1595</v>
      </c>
      <c r="AN40" s="21" t="s">
        <v>1596</v>
      </c>
      <c r="AP40" s="21" t="s">
        <v>1597</v>
      </c>
      <c r="AR40" s="21" t="s">
        <v>1598</v>
      </c>
      <c r="AT40" s="21" t="s">
        <v>1599</v>
      </c>
      <c r="AV40" s="21" t="s">
        <v>1600</v>
      </c>
      <c r="AX40" s="21" t="s">
        <v>1601</v>
      </c>
      <c r="AZ40" s="21" t="s">
        <v>1602</v>
      </c>
      <c r="BB40" s="21" t="s">
        <v>1603</v>
      </c>
      <c r="BD40" s="21" t="s">
        <v>1604</v>
      </c>
      <c r="BF40" s="21" t="s">
        <v>1067</v>
      </c>
      <c r="BG40" s="21" t="s">
        <v>1069</v>
      </c>
      <c r="BH40"/>
      <c r="BI40"/>
    </row>
    <row r="41" spans="1:61" ht="15" x14ac:dyDescent="0.35">
      <c r="A41" s="214" t="s">
        <v>1266</v>
      </c>
      <c r="B41" s="21" t="s">
        <v>1068</v>
      </c>
      <c r="C41" s="21" t="s">
        <v>1070</v>
      </c>
      <c r="D41" s="21" t="s">
        <v>1068</v>
      </c>
      <c r="E41" s="21" t="s">
        <v>1070</v>
      </c>
      <c r="F41" s="21" t="s">
        <v>1068</v>
      </c>
      <c r="G41" s="21" t="s">
        <v>1070</v>
      </c>
      <c r="H41" s="21" t="s">
        <v>1068</v>
      </c>
      <c r="I41" s="21" t="s">
        <v>1070</v>
      </c>
      <c r="J41" s="21" t="s">
        <v>1068</v>
      </c>
      <c r="K41" s="21" t="s">
        <v>1070</v>
      </c>
      <c r="L41" s="21" t="s">
        <v>1068</v>
      </c>
      <c r="M41" s="21" t="s">
        <v>1070</v>
      </c>
      <c r="N41" s="21" t="s">
        <v>1068</v>
      </c>
      <c r="O41" s="21" t="s">
        <v>1070</v>
      </c>
      <c r="P41" s="21" t="s">
        <v>1068</v>
      </c>
      <c r="Q41" s="21" t="s">
        <v>1070</v>
      </c>
      <c r="R41" s="21" t="s">
        <v>1068</v>
      </c>
      <c r="S41" s="21" t="s">
        <v>1070</v>
      </c>
      <c r="T41" s="21" t="s">
        <v>1068</v>
      </c>
      <c r="U41" s="21" t="s">
        <v>1070</v>
      </c>
      <c r="V41" s="21" t="s">
        <v>1068</v>
      </c>
      <c r="W41" s="21" t="s">
        <v>1070</v>
      </c>
      <c r="X41" s="21" t="s">
        <v>1068</v>
      </c>
      <c r="Y41" s="21" t="s">
        <v>1070</v>
      </c>
      <c r="Z41" s="21" t="s">
        <v>1068</v>
      </c>
      <c r="AA41" s="21" t="s">
        <v>1070</v>
      </c>
      <c r="AB41" s="21" t="s">
        <v>1068</v>
      </c>
      <c r="AC41" s="21" t="s">
        <v>1070</v>
      </c>
      <c r="AD41" s="21" t="s">
        <v>1068</v>
      </c>
      <c r="AE41" s="21" t="s">
        <v>1070</v>
      </c>
      <c r="AF41" s="21" t="s">
        <v>1068</v>
      </c>
      <c r="AG41" s="21" t="s">
        <v>1070</v>
      </c>
      <c r="AH41" s="21" t="s">
        <v>1068</v>
      </c>
      <c r="AI41" s="21" t="s">
        <v>1070</v>
      </c>
      <c r="AJ41" s="21" t="s">
        <v>1068</v>
      </c>
      <c r="AK41" s="21" t="s">
        <v>1070</v>
      </c>
      <c r="AL41" s="21" t="s">
        <v>1068</v>
      </c>
      <c r="AM41" s="21" t="s">
        <v>1070</v>
      </c>
      <c r="AN41" s="21" t="s">
        <v>1068</v>
      </c>
      <c r="AO41" s="21" t="s">
        <v>1070</v>
      </c>
      <c r="AP41" s="21" t="s">
        <v>1068</v>
      </c>
      <c r="AQ41" s="21" t="s">
        <v>1070</v>
      </c>
      <c r="AR41" s="21" t="s">
        <v>1068</v>
      </c>
      <c r="AS41" s="21" t="s">
        <v>1070</v>
      </c>
      <c r="AT41" s="21" t="s">
        <v>1068</v>
      </c>
      <c r="AU41" s="21" t="s">
        <v>1070</v>
      </c>
      <c r="AV41" s="21" t="s">
        <v>1068</v>
      </c>
      <c r="AW41" s="21" t="s">
        <v>1070</v>
      </c>
      <c r="AX41" s="21" t="s">
        <v>1068</v>
      </c>
      <c r="AY41" s="21" t="s">
        <v>1070</v>
      </c>
      <c r="AZ41" s="21" t="s">
        <v>1068</v>
      </c>
      <c r="BA41" s="21" t="s">
        <v>1070</v>
      </c>
      <c r="BB41" s="21" t="s">
        <v>1068</v>
      </c>
      <c r="BC41" s="21" t="s">
        <v>1070</v>
      </c>
      <c r="BD41" s="21" t="s">
        <v>1068</v>
      </c>
      <c r="BE41" s="21" t="s">
        <v>1070</v>
      </c>
      <c r="BH41"/>
      <c r="BI41"/>
    </row>
    <row r="42" spans="1:61" ht="15" x14ac:dyDescent="0.35">
      <c r="A42" s="22" t="s">
        <v>1059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 x14ac:dyDescent="0.35">
      <c r="A43" s="22" t="s">
        <v>1060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 x14ac:dyDescent="0.35">
      <c r="A44" s="22" t="s">
        <v>1061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 x14ac:dyDescent="0.35">
      <c r="A45" s="22" t="s">
        <v>1062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 x14ac:dyDescent="0.35">
      <c r="A46" s="22" t="s">
        <v>1063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 x14ac:dyDescent="0.35">
      <c r="A47" s="22" t="s">
        <v>986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 x14ac:dyDescent="0.35">
      <c r="A48" s="22" t="s">
        <v>1064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 x14ac:dyDescent="0.35">
      <c r="A49" s="22" t="s">
        <v>1065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 x14ac:dyDescent="0.35">
      <c r="A50" s="22" t="s">
        <v>1066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984375" style="21" bestFit="1" customWidth="1"/>
    <col min="6" max="6" width="9.69921875" style="21" bestFit="1" customWidth="1"/>
    <col min="7" max="7" width="10" style="21" bestFit="1" customWidth="1"/>
    <col min="8" max="8" width="9.69921875" style="21" bestFit="1" customWidth="1"/>
    <col min="9" max="9" width="10" style="21" bestFit="1" customWidth="1"/>
    <col min="10" max="11" width="5.69921875" style="21" bestFit="1" customWidth="1"/>
    <col min="12" max="13" width="18.09765625" style="21" bestFit="1" customWidth="1"/>
    <col min="14" max="15" width="26.19921875" style="21" bestFit="1" customWidth="1"/>
    <col min="16" max="16384" width="8.69921875" style="21"/>
  </cols>
  <sheetData>
    <row r="3" spans="1:11" ht="15" x14ac:dyDescent="0.35">
      <c r="A3" s="214" t="s">
        <v>1381</v>
      </c>
      <c r="B3" s="214" t="s">
        <v>1681</v>
      </c>
      <c r="K3"/>
    </row>
    <row r="4" spans="1:11" ht="15" x14ac:dyDescent="0.35">
      <c r="A4" s="214" t="s">
        <v>1382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1066</v>
      </c>
      <c r="K4"/>
    </row>
    <row r="5" spans="1:11" ht="15" x14ac:dyDescent="0.35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 x14ac:dyDescent="0.35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 x14ac:dyDescent="0.35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 x14ac:dyDescent="0.35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 x14ac:dyDescent="0.35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 x14ac:dyDescent="0.35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 x14ac:dyDescent="0.35">
      <c r="A11" s="22" t="s">
        <v>1368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 x14ac:dyDescent="0.35">
      <c r="A12" s="22" t="s">
        <v>1369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 x14ac:dyDescent="0.35">
      <c r="A13" s="22" t="s">
        <v>224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 x14ac:dyDescent="0.35">
      <c r="A14" s="22" t="s">
        <v>1370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 x14ac:dyDescent="0.35">
      <c r="A15" s="22" t="s">
        <v>1371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 x14ac:dyDescent="0.35">
      <c r="A16" s="22" t="s">
        <v>1372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 x14ac:dyDescent="0.35">
      <c r="A17" s="22" t="s">
        <v>604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 x14ac:dyDescent="0.35">
      <c r="A18" s="22" t="s">
        <v>599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 x14ac:dyDescent="0.35">
      <c r="A19" s="22" t="s">
        <v>610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 x14ac:dyDescent="0.35">
      <c r="A20" s="22" t="s">
        <v>621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 x14ac:dyDescent="0.35">
      <c r="A21" s="22" t="s">
        <v>616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 x14ac:dyDescent="0.35">
      <c r="A22" s="22" t="s">
        <v>661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 x14ac:dyDescent="0.35">
      <c r="A23" s="22" t="s">
        <v>652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 x14ac:dyDescent="0.35">
      <c r="A24" s="22" t="s">
        <v>655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 x14ac:dyDescent="0.35">
      <c r="A25" s="22" t="s">
        <v>1373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 x14ac:dyDescent="0.35">
      <c r="A26" s="22" t="s">
        <v>1374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 x14ac:dyDescent="0.35">
      <c r="A27" s="22" t="s">
        <v>1375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 x14ac:dyDescent="0.35">
      <c r="A28" s="22" t="s">
        <v>1376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 x14ac:dyDescent="0.35">
      <c r="A29" s="22" t="s">
        <v>1377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 x14ac:dyDescent="0.35">
      <c r="A30" s="22" t="s">
        <v>1378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 x14ac:dyDescent="0.35">
      <c r="A31" s="22" t="s">
        <v>1379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 x14ac:dyDescent="0.35">
      <c r="A32" s="22" t="s">
        <v>1286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 x14ac:dyDescent="0.35">
      <c r="A33" s="22" t="s">
        <v>1380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 x14ac:dyDescent="0.35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 x14ac:dyDescent="0.35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 x14ac:dyDescent="0.35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 x14ac:dyDescent="0.35">
      <c r="A37" s="22" t="s">
        <v>1609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 x14ac:dyDescent="0.35">
      <c r="A38" s="22" t="s">
        <v>767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 x14ac:dyDescent="0.35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 x14ac:dyDescent="0.35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 x14ac:dyDescent="0.35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 x14ac:dyDescent="0.35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 x14ac:dyDescent="0.35">
      <c r="A43" s="22" t="s">
        <v>1610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 x14ac:dyDescent="0.35">
      <c r="A44" s="22" t="s">
        <v>1611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 x14ac:dyDescent="0.35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 x14ac:dyDescent="0.35">
      <c r="A46" s="22" t="s">
        <v>1612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 x14ac:dyDescent="0.35">
      <c r="A47" s="22" t="s">
        <v>1613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 x14ac:dyDescent="0.35">
      <c r="A48" s="22" t="s">
        <v>1614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 x14ac:dyDescent="0.35">
      <c r="A49" s="22" t="s">
        <v>1615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 x14ac:dyDescent="0.35">
      <c r="A50" s="22" t="s">
        <v>1616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 x14ac:dyDescent="0.35">
      <c r="A51" s="22" t="s">
        <v>1617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 x14ac:dyDescent="0.35">
      <c r="A52" s="22" t="s">
        <v>1618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 x14ac:dyDescent="0.35">
      <c r="A53" s="22" t="s">
        <v>1678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 x14ac:dyDescent="0.35">
      <c r="A54" s="22" t="s">
        <v>1679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 x14ac:dyDescent="0.35">
      <c r="A55" s="22" t="s">
        <v>1680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 x14ac:dyDescent="0.35">
      <c r="A56" s="22" t="s">
        <v>1066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77" bestFit="1" customWidth="1"/>
    <col min="2" max="2" width="30" style="21" bestFit="1" customWidth="1"/>
    <col min="3" max="13" width="19.09765625" style="21" bestFit="1" customWidth="1"/>
    <col min="14" max="14" width="19.69921875" style="21" bestFit="1" customWidth="1"/>
    <col min="15" max="21" width="19.09765625" style="21" bestFit="1" customWidth="1"/>
    <col min="22" max="23" width="26.8984375" style="21" bestFit="1" customWidth="1"/>
    <col min="24" max="25" width="13.19921875" style="21" bestFit="1" customWidth="1"/>
    <col min="26" max="16384" width="8.69921875" style="21"/>
  </cols>
  <sheetData>
    <row r="1" spans="1:22" x14ac:dyDescent="0.35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 x14ac:dyDescent="0.35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 x14ac:dyDescent="0.35">
      <c r="A3" s="73" t="s">
        <v>1364</v>
      </c>
      <c r="B3" s="114" t="s">
        <v>1683</v>
      </c>
      <c r="C3" s="114" t="s">
        <v>1684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x14ac:dyDescent="0.35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35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x14ac:dyDescent="0.35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x14ac:dyDescent="0.35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x14ac:dyDescent="0.35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 x14ac:dyDescent="0.35">
      <c r="A9" s="81" t="s">
        <v>1363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 x14ac:dyDescent="0.35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x14ac:dyDescent="0.35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x14ac:dyDescent="0.35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x14ac:dyDescent="0.35">
      <c r="A13" s="73" t="s">
        <v>1066</v>
      </c>
      <c r="B13" s="114">
        <v>34</v>
      </c>
      <c r="C13" s="114">
        <v>7</v>
      </c>
    </row>
    <row r="14" spans="1:22" s="116" customFormat="1" x14ac:dyDescent="0.35">
      <c r="A14" s="123"/>
      <c r="B14" s="124"/>
      <c r="C14" s="124"/>
    </row>
    <row r="15" spans="1:22" s="116" customFormat="1" x14ac:dyDescent="0.35">
      <c r="A15" s="123"/>
      <c r="B15" s="124"/>
      <c r="C15" s="124"/>
    </row>
    <row r="16" spans="1:22" s="116" customFormat="1" x14ac:dyDescent="0.35">
      <c r="A16" s="123"/>
      <c r="B16" s="124"/>
      <c r="C16" s="124"/>
    </row>
    <row r="17" spans="1:3" s="116" customFormat="1" x14ac:dyDescent="0.35">
      <c r="A17" s="123"/>
      <c r="B17" s="124"/>
      <c r="C17" s="124"/>
    </row>
    <row r="18" spans="1:3" s="116" customFormat="1" x14ac:dyDescent="0.35">
      <c r="A18" s="123"/>
      <c r="B18" s="124"/>
      <c r="C18" s="124"/>
    </row>
    <row r="19" spans="1:3" s="116" customFormat="1" x14ac:dyDescent="0.35">
      <c r="A19" s="123"/>
      <c r="B19" s="124"/>
      <c r="C19" s="124"/>
    </row>
    <row r="20" spans="1:3" s="116" customFormat="1" x14ac:dyDescent="0.35">
      <c r="A20" s="123"/>
      <c r="B20" s="124"/>
      <c r="C20" s="124"/>
    </row>
    <row r="21" spans="1:3" s="116" customFormat="1" x14ac:dyDescent="0.35">
      <c r="A21" s="123"/>
      <c r="B21" s="124"/>
      <c r="C21" s="124"/>
    </row>
    <row r="22" spans="1:3" s="116" customFormat="1" x14ac:dyDescent="0.35">
      <c r="A22" s="123"/>
      <c r="B22" s="124"/>
      <c r="C22" s="124"/>
    </row>
    <row r="23" spans="1:3" s="116" customFormat="1" x14ac:dyDescent="0.35">
      <c r="A23" s="123"/>
      <c r="B23" s="124"/>
      <c r="C23" s="124"/>
    </row>
    <row r="24" spans="1:3" s="116" customFormat="1" x14ac:dyDescent="0.35">
      <c r="A24" s="123"/>
      <c r="B24" s="124"/>
      <c r="C24" s="124"/>
    </row>
    <row r="25" spans="1:3" s="116" customFormat="1" x14ac:dyDescent="0.35">
      <c r="A25" s="123"/>
      <c r="B25" s="124"/>
      <c r="C25" s="124"/>
    </row>
    <row r="26" spans="1:3" s="116" customFormat="1" x14ac:dyDescent="0.35">
      <c r="A26" s="123"/>
      <c r="B26" s="124"/>
      <c r="C26" s="124"/>
    </row>
    <row r="27" spans="1:3" s="116" customFormat="1" x14ac:dyDescent="0.35">
      <c r="A27" s="123"/>
      <c r="B27" s="124"/>
      <c r="C27" s="124"/>
    </row>
    <row r="28" spans="1:3" s="116" customFormat="1" x14ac:dyDescent="0.35">
      <c r="A28" s="123"/>
      <c r="B28" s="124"/>
      <c r="C28" s="124"/>
    </row>
    <row r="29" spans="1:3" s="116" customFormat="1" x14ac:dyDescent="0.35">
      <c r="A29" s="123"/>
      <c r="B29" s="124"/>
      <c r="C29" s="124"/>
    </row>
    <row r="30" spans="1:3" s="116" customFormat="1" x14ac:dyDescent="0.35">
      <c r="A30" s="123"/>
      <c r="B30" s="124"/>
      <c r="C30" s="124"/>
    </row>
    <row r="31" spans="1:3" s="116" customFormat="1" x14ac:dyDescent="0.35">
      <c r="B31" s="125"/>
      <c r="C31" s="125"/>
    </row>
    <row r="34" spans="1:25" ht="15" x14ac:dyDescent="0.35">
      <c r="B34" s="216" t="s">
        <v>1367</v>
      </c>
      <c r="X34"/>
      <c r="Y34"/>
    </row>
    <row r="35" spans="1:25" ht="15" x14ac:dyDescent="0.35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1571</v>
      </c>
      <c r="P35" s="77">
        <v>44421</v>
      </c>
      <c r="R35" s="77">
        <v>44419</v>
      </c>
      <c r="T35" s="21" t="s">
        <v>1363</v>
      </c>
      <c r="V35" s="21" t="s">
        <v>1683</v>
      </c>
      <c r="W35" s="21" t="s">
        <v>1684</v>
      </c>
      <c r="X35"/>
      <c r="Y35"/>
    </row>
    <row r="36" spans="1:25" ht="15" x14ac:dyDescent="0.35">
      <c r="A36" s="217" t="s">
        <v>1364</v>
      </c>
      <c r="B36" s="21" t="s">
        <v>1682</v>
      </c>
      <c r="C36" s="21" t="s">
        <v>1685</v>
      </c>
      <c r="D36" s="21" t="s">
        <v>1682</v>
      </c>
      <c r="E36" s="21" t="s">
        <v>1685</v>
      </c>
      <c r="F36" s="21" t="s">
        <v>1682</v>
      </c>
      <c r="G36" s="21" t="s">
        <v>1685</v>
      </c>
      <c r="H36" s="21" t="s">
        <v>1682</v>
      </c>
      <c r="I36" s="21" t="s">
        <v>1685</v>
      </c>
      <c r="J36" s="21" t="s">
        <v>1682</v>
      </c>
      <c r="K36" s="21" t="s">
        <v>1685</v>
      </c>
      <c r="L36" s="21" t="s">
        <v>1682</v>
      </c>
      <c r="M36" s="21" t="s">
        <v>1685</v>
      </c>
      <c r="N36" s="21" t="s">
        <v>1682</v>
      </c>
      <c r="O36" s="21" t="s">
        <v>1685</v>
      </c>
      <c r="P36" s="21" t="s">
        <v>1682</v>
      </c>
      <c r="Q36" s="21" t="s">
        <v>1685</v>
      </c>
      <c r="R36" s="21" t="s">
        <v>1682</v>
      </c>
      <c r="S36" s="21" t="s">
        <v>1685</v>
      </c>
      <c r="T36" s="21" t="s">
        <v>1682</v>
      </c>
      <c r="U36" s="21" t="s">
        <v>1685</v>
      </c>
      <c r="X36"/>
      <c r="Y36"/>
    </row>
    <row r="37" spans="1:25" ht="15" x14ac:dyDescent="0.35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 x14ac:dyDescent="0.35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 x14ac:dyDescent="0.35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 x14ac:dyDescent="0.35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 x14ac:dyDescent="0.35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 x14ac:dyDescent="0.35">
      <c r="A42" s="22" t="s">
        <v>1363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 x14ac:dyDescent="0.35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 x14ac:dyDescent="0.35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 x14ac:dyDescent="0.35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 x14ac:dyDescent="0.35">
      <c r="A46" s="79" t="s">
        <v>1066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7"/>
  <sheetViews>
    <sheetView workbookViewId="0">
      <selection activeCell="G23" sqref="G23"/>
    </sheetView>
  </sheetViews>
  <sheetFormatPr defaultColWidth="8.69921875" defaultRowHeight="14.5" x14ac:dyDescent="0.35"/>
  <cols>
    <col min="1" max="1" width="11.8984375" style="96" customWidth="1"/>
    <col min="2" max="2" width="6.19921875" style="229" customWidth="1"/>
    <col min="3" max="3" width="6.8984375" style="229" customWidth="1"/>
    <col min="4" max="4" width="7.19921875" style="229" customWidth="1"/>
    <col min="5" max="22" width="5.19921875" style="21" customWidth="1"/>
    <col min="23" max="23" width="5.19921875" style="21" hidden="1" customWidth="1"/>
    <col min="24" max="24" width="5" style="21" bestFit="1" customWidth="1"/>
    <col min="25" max="25" width="8.69921875" style="21"/>
    <col min="26" max="26" width="8.69921875" style="21" bestFit="1" customWidth="1"/>
    <col min="27" max="16384" width="8.69921875" style="21"/>
  </cols>
  <sheetData>
    <row r="1" spans="1:26" ht="16" x14ac:dyDescent="0.4">
      <c r="A1" s="230" t="s">
        <v>1706</v>
      </c>
      <c r="B1" s="228"/>
      <c r="C1" s="228"/>
      <c r="D1" s="228"/>
      <c r="E1" s="127" t="s">
        <v>1707</v>
      </c>
      <c r="F1" s="128"/>
      <c r="G1" s="127" t="s">
        <v>1708</v>
      </c>
      <c r="H1" s="128"/>
      <c r="I1" s="129" t="s">
        <v>1709</v>
      </c>
      <c r="J1" s="130"/>
      <c r="K1" s="131" t="s">
        <v>1710</v>
      </c>
      <c r="L1" s="132"/>
      <c r="M1" s="132"/>
      <c r="N1" s="132"/>
      <c r="O1" s="132"/>
      <c r="P1" s="132"/>
      <c r="Q1" s="133" t="s">
        <v>1711</v>
      </c>
      <c r="R1" s="134"/>
      <c r="S1" s="133" t="s">
        <v>1885</v>
      </c>
      <c r="T1" s="134"/>
      <c r="U1" s="135" t="s">
        <v>1712</v>
      </c>
      <c r="V1" s="135"/>
      <c r="W1" s="135"/>
    </row>
    <row r="2" spans="1:26" x14ac:dyDescent="0.35">
      <c r="A2" s="96" t="s">
        <v>1713</v>
      </c>
      <c r="B2" s="229" t="s">
        <v>1912</v>
      </c>
      <c r="C2" s="229" t="s">
        <v>1913</v>
      </c>
      <c r="D2" s="229" t="s">
        <v>1716</v>
      </c>
      <c r="E2" s="21" t="s">
        <v>1714</v>
      </c>
      <c r="F2" s="21" t="s">
        <v>1715</v>
      </c>
      <c r="G2" s="21" t="s">
        <v>1990</v>
      </c>
      <c r="H2" s="21" t="s">
        <v>1991</v>
      </c>
      <c r="I2" s="21" t="s">
        <v>1992</v>
      </c>
      <c r="J2" s="21" t="s">
        <v>1993</v>
      </c>
      <c r="K2" s="21" t="s">
        <v>1717</v>
      </c>
      <c r="L2" s="21" t="s">
        <v>1994</v>
      </c>
      <c r="M2" s="21" t="s">
        <v>1718</v>
      </c>
      <c r="N2" s="21" t="s">
        <v>1995</v>
      </c>
      <c r="O2" s="21" t="s">
        <v>1719</v>
      </c>
      <c r="P2" s="21" t="s">
        <v>1996</v>
      </c>
      <c r="Q2" s="21" t="s">
        <v>1997</v>
      </c>
      <c r="R2" s="21" t="s">
        <v>1998</v>
      </c>
      <c r="S2" s="21" t="s">
        <v>1999</v>
      </c>
      <c r="T2" s="21" t="s">
        <v>2000</v>
      </c>
      <c r="U2" s="21" t="s">
        <v>2001</v>
      </c>
      <c r="V2" s="21" t="s">
        <v>2002</v>
      </c>
      <c r="W2" s="21" t="s">
        <v>1716</v>
      </c>
    </row>
    <row r="3" spans="1:26" hidden="1" x14ac:dyDescent="0.35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 x14ac:dyDescent="0.35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 x14ac:dyDescent="0.35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 x14ac:dyDescent="0.35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 x14ac:dyDescent="0.35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 x14ac:dyDescent="0.35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 x14ac:dyDescent="0.35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 x14ac:dyDescent="0.35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 x14ac:dyDescent="0.35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 x14ac:dyDescent="0.35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 x14ac:dyDescent="0.35">
      <c r="A13" s="96">
        <v>44440</v>
      </c>
      <c r="B13" s="229">
        <f t="shared" si="0"/>
        <v>260</v>
      </c>
      <c r="C13" s="229">
        <f t="shared" si="1"/>
        <v>133</v>
      </c>
      <c r="D13" s="99">
        <f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 x14ac:dyDescent="0.35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>C14/B14</f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 x14ac:dyDescent="0.35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>C15/B15</f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4">SUM(F15,H15,J15,L15,N15,P15,R15)</f>
        <v>203</v>
      </c>
    </row>
    <row r="16" spans="1:26" x14ac:dyDescent="0.35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>C16/B16</f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4"/>
        <v>216</v>
      </c>
    </row>
    <row r="17" spans="1:24" x14ac:dyDescent="0.35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>C17/B17</f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4"/>
        <v>281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69921875" defaultRowHeight="14.5" x14ac:dyDescent="0.3"/>
  <cols>
    <col min="1" max="1" width="7.69921875" style="255" bestFit="1" customWidth="1"/>
    <col min="2" max="2" width="8.59765625" style="255" bestFit="1" customWidth="1"/>
    <col min="3" max="3" width="11.8984375" style="255" bestFit="1" customWidth="1"/>
    <col min="4" max="4" width="5.3984375" style="255" bestFit="1" customWidth="1"/>
    <col min="5" max="5" width="16.8984375" style="255" bestFit="1" customWidth="1"/>
    <col min="6" max="16384" width="8.69921875" style="255"/>
  </cols>
  <sheetData>
    <row r="1" spans="1:5" x14ac:dyDescent="0.3">
      <c r="A1" s="262" t="s">
        <v>2249</v>
      </c>
      <c r="B1" s="262" t="s">
        <v>2250</v>
      </c>
      <c r="C1" s="262" t="s">
        <v>2251</v>
      </c>
      <c r="E1" s="264" t="s">
        <v>2258</v>
      </c>
    </row>
    <row r="2" spans="1:5" x14ac:dyDescent="0.3">
      <c r="A2" s="262" t="s">
        <v>9</v>
      </c>
      <c r="B2" s="262" t="s">
        <v>2029</v>
      </c>
      <c r="C2" s="262">
        <v>1</v>
      </c>
      <c r="D2" s="255" t="str">
        <f>B2&amp;"-"&amp;C2</f>
        <v>L1-1</v>
      </c>
    </row>
    <row r="3" spans="1:5" x14ac:dyDescent="0.3">
      <c r="A3" s="262" t="s">
        <v>2030</v>
      </c>
      <c r="B3" s="262" t="s">
        <v>2029</v>
      </c>
      <c r="C3" s="262">
        <v>1</v>
      </c>
      <c r="D3" s="255" t="str">
        <f t="shared" ref="D3:D66" si="0">B3&amp;"-"&amp;C3</f>
        <v>L1-1</v>
      </c>
    </row>
    <row r="4" spans="1:5" x14ac:dyDescent="0.3">
      <c r="A4" s="262" t="s">
        <v>23</v>
      </c>
      <c r="B4" s="262" t="s">
        <v>2029</v>
      </c>
      <c r="C4" s="262">
        <v>1</v>
      </c>
      <c r="D4" s="255" t="str">
        <f t="shared" si="0"/>
        <v>L1-1</v>
      </c>
    </row>
    <row r="5" spans="1:5" x14ac:dyDescent="0.3">
      <c r="A5" s="262" t="s">
        <v>4</v>
      </c>
      <c r="B5" s="262" t="s">
        <v>2029</v>
      </c>
      <c r="C5" s="262">
        <v>3</v>
      </c>
      <c r="D5" s="255" t="str">
        <f t="shared" si="0"/>
        <v>L1-3</v>
      </c>
    </row>
    <row r="6" spans="1:5" x14ac:dyDescent="0.3">
      <c r="A6" s="262" t="s">
        <v>30</v>
      </c>
      <c r="B6" s="262" t="s">
        <v>2029</v>
      </c>
      <c r="C6" s="262">
        <v>4</v>
      </c>
      <c r="D6" s="255" t="str">
        <f t="shared" si="0"/>
        <v>L1-4</v>
      </c>
    </row>
    <row r="7" spans="1:5" x14ac:dyDescent="0.3">
      <c r="A7" s="262" t="s">
        <v>36</v>
      </c>
      <c r="B7" s="262" t="s">
        <v>2031</v>
      </c>
      <c r="C7" s="262">
        <v>1</v>
      </c>
      <c r="D7" s="255" t="str">
        <f t="shared" si="0"/>
        <v>L2-1</v>
      </c>
    </row>
    <row r="8" spans="1:5" x14ac:dyDescent="0.3">
      <c r="A8" s="262" t="s">
        <v>55</v>
      </c>
      <c r="B8" s="262" t="s">
        <v>2031</v>
      </c>
      <c r="C8" s="262">
        <v>2</v>
      </c>
      <c r="D8" s="255" t="str">
        <f t="shared" si="0"/>
        <v>L2-2</v>
      </c>
    </row>
    <row r="9" spans="1:5" x14ac:dyDescent="0.3">
      <c r="A9" s="262" t="s">
        <v>1611</v>
      </c>
      <c r="B9" s="262" t="s">
        <v>2031</v>
      </c>
      <c r="C9" s="262">
        <v>2</v>
      </c>
      <c r="D9" s="255" t="str">
        <f t="shared" si="0"/>
        <v>L2-2</v>
      </c>
    </row>
    <row r="10" spans="1:5" x14ac:dyDescent="0.3">
      <c r="A10" s="262" t="s">
        <v>2032</v>
      </c>
      <c r="B10" s="262" t="s">
        <v>2031</v>
      </c>
      <c r="C10" s="262">
        <v>2</v>
      </c>
      <c r="D10" s="255" t="str">
        <f t="shared" si="0"/>
        <v>L2-2</v>
      </c>
    </row>
    <row r="11" spans="1:5" x14ac:dyDescent="0.3">
      <c r="A11" s="262" t="s">
        <v>2033</v>
      </c>
      <c r="B11" s="262" t="s">
        <v>2031</v>
      </c>
      <c r="C11" s="262">
        <v>2</v>
      </c>
      <c r="D11" s="255" t="str">
        <f t="shared" si="0"/>
        <v>L2-2</v>
      </c>
    </row>
    <row r="12" spans="1:5" x14ac:dyDescent="0.3">
      <c r="A12" s="263" t="s">
        <v>2252</v>
      </c>
      <c r="B12" s="262" t="s">
        <v>2031</v>
      </c>
      <c r="C12" s="262">
        <v>2</v>
      </c>
      <c r="D12" s="255" t="str">
        <f t="shared" si="0"/>
        <v>L2-2</v>
      </c>
    </row>
    <row r="13" spans="1:5" x14ac:dyDescent="0.3">
      <c r="A13" s="262" t="s">
        <v>2034</v>
      </c>
      <c r="B13" s="262" t="s">
        <v>2031</v>
      </c>
      <c r="C13" s="262">
        <v>2</v>
      </c>
      <c r="D13" s="255" t="str">
        <f t="shared" si="0"/>
        <v>L2-2</v>
      </c>
    </row>
    <row r="14" spans="1:5" x14ac:dyDescent="0.3">
      <c r="A14" s="262" t="s">
        <v>67</v>
      </c>
      <c r="B14" s="262" t="s">
        <v>2031</v>
      </c>
      <c r="C14" s="262">
        <v>2</v>
      </c>
      <c r="D14" s="255" t="str">
        <f t="shared" si="0"/>
        <v>L2-2</v>
      </c>
    </row>
    <row r="15" spans="1:5" x14ac:dyDescent="0.3">
      <c r="A15" s="262" t="s">
        <v>1615</v>
      </c>
      <c r="B15" s="262" t="s">
        <v>2031</v>
      </c>
      <c r="C15" s="262">
        <v>2</v>
      </c>
      <c r="D15" s="255" t="str">
        <f t="shared" si="0"/>
        <v>L2-2</v>
      </c>
    </row>
    <row r="16" spans="1:5" x14ac:dyDescent="0.3">
      <c r="A16" s="262" t="s">
        <v>1614</v>
      </c>
      <c r="B16" s="262" t="s">
        <v>2031</v>
      </c>
      <c r="C16" s="262">
        <v>2</v>
      </c>
      <c r="D16" s="255" t="str">
        <f t="shared" si="0"/>
        <v>L2-2</v>
      </c>
    </row>
    <row r="17" spans="1:4" x14ac:dyDescent="0.3">
      <c r="A17" s="262" t="s">
        <v>1616</v>
      </c>
      <c r="B17" s="262" t="s">
        <v>2031</v>
      </c>
      <c r="C17" s="262">
        <v>3</v>
      </c>
      <c r="D17" s="255" t="str">
        <f t="shared" si="0"/>
        <v>L2-3</v>
      </c>
    </row>
    <row r="18" spans="1:4" x14ac:dyDescent="0.3">
      <c r="A18" s="262" t="s">
        <v>2035</v>
      </c>
      <c r="B18" s="262" t="s">
        <v>2031</v>
      </c>
      <c r="C18" s="262">
        <v>3</v>
      </c>
      <c r="D18" s="255" t="str">
        <f t="shared" si="0"/>
        <v>L2-3</v>
      </c>
    </row>
    <row r="19" spans="1:4" x14ac:dyDescent="0.3">
      <c r="A19" s="262" t="s">
        <v>2036</v>
      </c>
      <c r="B19" s="262" t="s">
        <v>2031</v>
      </c>
      <c r="C19" s="262">
        <v>3</v>
      </c>
      <c r="D19" s="255" t="str">
        <f t="shared" si="0"/>
        <v>L2-3</v>
      </c>
    </row>
    <row r="20" spans="1:4" x14ac:dyDescent="0.3">
      <c r="A20" s="262" t="s">
        <v>1618</v>
      </c>
      <c r="B20" s="262" t="s">
        <v>2031</v>
      </c>
      <c r="C20" s="262">
        <v>3</v>
      </c>
      <c r="D20" s="255" t="str">
        <f t="shared" si="0"/>
        <v>L2-3</v>
      </c>
    </row>
    <row r="21" spans="1:4" x14ac:dyDescent="0.3">
      <c r="A21" s="262" t="s">
        <v>2037</v>
      </c>
      <c r="B21" s="262" t="s">
        <v>2031</v>
      </c>
      <c r="C21" s="262">
        <v>3</v>
      </c>
      <c r="D21" s="255" t="str">
        <f t="shared" si="0"/>
        <v>L2-3</v>
      </c>
    </row>
    <row r="22" spans="1:4" x14ac:dyDescent="0.3">
      <c r="A22" s="262" t="s">
        <v>1369</v>
      </c>
      <c r="B22" s="262" t="s">
        <v>2031</v>
      </c>
      <c r="C22" s="262">
        <v>4</v>
      </c>
      <c r="D22" s="255" t="str">
        <f t="shared" si="0"/>
        <v>L2-4</v>
      </c>
    </row>
    <row r="23" spans="1:4" x14ac:dyDescent="0.3">
      <c r="A23" s="262" t="s">
        <v>2040</v>
      </c>
      <c r="B23" s="262" t="s">
        <v>2031</v>
      </c>
      <c r="C23" s="262">
        <v>4</v>
      </c>
      <c r="D23" s="255" t="str">
        <f t="shared" si="0"/>
        <v>L2-4</v>
      </c>
    </row>
    <row r="24" spans="1:4" x14ac:dyDescent="0.3">
      <c r="A24" s="262" t="s">
        <v>2041</v>
      </c>
      <c r="B24" s="262" t="s">
        <v>2031</v>
      </c>
      <c r="C24" s="262">
        <v>4</v>
      </c>
      <c r="D24" s="255" t="str">
        <f t="shared" si="0"/>
        <v>L2-4</v>
      </c>
    </row>
    <row r="25" spans="1:4" x14ac:dyDescent="0.3">
      <c r="A25" s="262" t="s">
        <v>2042</v>
      </c>
      <c r="B25" s="262" t="s">
        <v>2031</v>
      </c>
      <c r="C25" s="262">
        <v>4</v>
      </c>
      <c r="D25" s="255" t="str">
        <f t="shared" si="0"/>
        <v>L2-4</v>
      </c>
    </row>
    <row r="26" spans="1:4" x14ac:dyDescent="0.3">
      <c r="A26" s="262" t="s">
        <v>1879</v>
      </c>
      <c r="B26" s="262" t="s">
        <v>2031</v>
      </c>
      <c r="C26" s="262">
        <v>4</v>
      </c>
      <c r="D26" s="255" t="str">
        <f t="shared" si="0"/>
        <v>L2-4</v>
      </c>
    </row>
    <row r="27" spans="1:4" x14ac:dyDescent="0.3">
      <c r="A27" s="262" t="s">
        <v>2043</v>
      </c>
      <c r="B27" s="262" t="s">
        <v>2031</v>
      </c>
      <c r="C27" s="262">
        <v>4</v>
      </c>
      <c r="D27" s="255" t="str">
        <f t="shared" si="0"/>
        <v>L2-4</v>
      </c>
    </row>
    <row r="28" spans="1:4" x14ac:dyDescent="0.3">
      <c r="A28" s="262" t="s">
        <v>2044</v>
      </c>
      <c r="B28" s="262" t="s">
        <v>2031</v>
      </c>
      <c r="C28" s="262">
        <v>4</v>
      </c>
      <c r="D28" s="255" t="str">
        <f t="shared" si="0"/>
        <v>L2-4</v>
      </c>
    </row>
    <row r="29" spans="1:4" x14ac:dyDescent="0.3">
      <c r="A29" s="262" t="s">
        <v>2045</v>
      </c>
      <c r="B29" s="262" t="s">
        <v>2031</v>
      </c>
      <c r="C29" s="262">
        <v>4</v>
      </c>
      <c r="D29" s="255" t="str">
        <f t="shared" si="0"/>
        <v>L2-4</v>
      </c>
    </row>
    <row r="30" spans="1:4" x14ac:dyDescent="0.3">
      <c r="A30" s="262" t="s">
        <v>2046</v>
      </c>
      <c r="B30" s="262" t="s">
        <v>2031</v>
      </c>
      <c r="C30" s="262">
        <v>4</v>
      </c>
      <c r="D30" s="255" t="str">
        <f t="shared" si="0"/>
        <v>L2-4</v>
      </c>
    </row>
    <row r="31" spans="1:4" x14ac:dyDescent="0.3">
      <c r="A31" s="262" t="s">
        <v>2039</v>
      </c>
      <c r="B31" s="262" t="s">
        <v>2031</v>
      </c>
      <c r="C31" s="262">
        <v>4</v>
      </c>
      <c r="D31" s="255" t="str">
        <f t="shared" si="0"/>
        <v>L2-4</v>
      </c>
    </row>
    <row r="32" spans="1:4" x14ac:dyDescent="0.3">
      <c r="A32" s="262" t="s">
        <v>2047</v>
      </c>
      <c r="B32" s="262" t="s">
        <v>2031</v>
      </c>
      <c r="C32" s="262">
        <v>4</v>
      </c>
      <c r="D32" s="255" t="str">
        <f t="shared" si="0"/>
        <v>L2-4</v>
      </c>
    </row>
    <row r="33" spans="1:4" x14ac:dyDescent="0.3">
      <c r="A33" s="262" t="s">
        <v>2038</v>
      </c>
      <c r="B33" s="262" t="s">
        <v>2031</v>
      </c>
      <c r="C33" s="262">
        <v>4</v>
      </c>
      <c r="D33" s="255" t="str">
        <f t="shared" si="0"/>
        <v>L2-4</v>
      </c>
    </row>
    <row r="34" spans="1:4" x14ac:dyDescent="0.3">
      <c r="A34" s="262" t="s">
        <v>2048</v>
      </c>
      <c r="B34" s="262" t="s">
        <v>2031</v>
      </c>
      <c r="C34" s="262">
        <v>4</v>
      </c>
      <c r="D34" s="255" t="str">
        <f t="shared" si="0"/>
        <v>L2-4</v>
      </c>
    </row>
    <row r="35" spans="1:4" x14ac:dyDescent="0.3">
      <c r="A35" s="262" t="s">
        <v>2049</v>
      </c>
      <c r="B35" s="262" t="s">
        <v>2031</v>
      </c>
      <c r="C35" s="262">
        <v>4</v>
      </c>
      <c r="D35" s="255" t="str">
        <f t="shared" si="0"/>
        <v>L2-4</v>
      </c>
    </row>
    <row r="36" spans="1:4" x14ac:dyDescent="0.3">
      <c r="A36" s="262" t="s">
        <v>2050</v>
      </c>
      <c r="B36" s="262" t="s">
        <v>2031</v>
      </c>
      <c r="C36" s="262">
        <v>5</v>
      </c>
      <c r="D36" s="255" t="str">
        <f t="shared" si="0"/>
        <v>L2-5</v>
      </c>
    </row>
    <row r="37" spans="1:4" x14ac:dyDescent="0.3">
      <c r="A37" s="262" t="s">
        <v>2051</v>
      </c>
      <c r="B37" s="262" t="s">
        <v>2031</v>
      </c>
      <c r="C37" s="262">
        <v>5</v>
      </c>
      <c r="D37" s="255" t="str">
        <f t="shared" si="0"/>
        <v>L2-5</v>
      </c>
    </row>
    <row r="38" spans="1:4" x14ac:dyDescent="0.3">
      <c r="A38" s="262" t="s">
        <v>2052</v>
      </c>
      <c r="B38" s="262" t="s">
        <v>2031</v>
      </c>
      <c r="C38" s="262">
        <v>5</v>
      </c>
      <c r="D38" s="255" t="str">
        <f t="shared" si="0"/>
        <v>L2-5</v>
      </c>
    </row>
    <row r="39" spans="1:4" x14ac:dyDescent="0.3">
      <c r="A39" s="262" t="s">
        <v>2053</v>
      </c>
      <c r="B39" s="262" t="s">
        <v>2031</v>
      </c>
      <c r="C39" s="262">
        <v>5</v>
      </c>
      <c r="D39" s="255" t="str">
        <f t="shared" si="0"/>
        <v>L2-5</v>
      </c>
    </row>
    <row r="40" spans="1:4" x14ac:dyDescent="0.3">
      <c r="A40" s="262" t="s">
        <v>2054</v>
      </c>
      <c r="B40" s="262" t="s">
        <v>2031</v>
      </c>
      <c r="C40" s="262">
        <v>5</v>
      </c>
      <c r="D40" s="255" t="str">
        <f t="shared" si="0"/>
        <v>L2-5</v>
      </c>
    </row>
    <row r="41" spans="1:4" x14ac:dyDescent="0.3">
      <c r="A41" s="262" t="s">
        <v>189</v>
      </c>
      <c r="B41" s="262" t="s">
        <v>2031</v>
      </c>
      <c r="C41" s="262">
        <v>5</v>
      </c>
      <c r="D41" s="255" t="str">
        <f t="shared" si="0"/>
        <v>L2-5</v>
      </c>
    </row>
    <row r="42" spans="1:4" x14ac:dyDescent="0.3">
      <c r="A42" s="262" t="s">
        <v>2056</v>
      </c>
      <c r="B42" s="262" t="s">
        <v>2031</v>
      </c>
      <c r="C42" s="262">
        <v>6</v>
      </c>
      <c r="D42" s="255" t="str">
        <f t="shared" si="0"/>
        <v>L2-6</v>
      </c>
    </row>
    <row r="43" spans="1:4" x14ac:dyDescent="0.3">
      <c r="A43" s="262" t="s">
        <v>148</v>
      </c>
      <c r="B43" s="262" t="s">
        <v>2031</v>
      </c>
      <c r="C43" s="262">
        <v>6</v>
      </c>
      <c r="D43" s="255" t="str">
        <f t="shared" si="0"/>
        <v>L2-6</v>
      </c>
    </row>
    <row r="44" spans="1:4" x14ac:dyDescent="0.3">
      <c r="A44" s="262" t="s">
        <v>2055</v>
      </c>
      <c r="B44" s="262" t="s">
        <v>2031</v>
      </c>
      <c r="C44" s="262">
        <v>6</v>
      </c>
      <c r="D44" s="255" t="str">
        <f t="shared" si="0"/>
        <v>L2-6</v>
      </c>
    </row>
    <row r="45" spans="1:4" x14ac:dyDescent="0.3">
      <c r="A45" s="263" t="s">
        <v>2246</v>
      </c>
      <c r="B45" s="262" t="s">
        <v>2031</v>
      </c>
      <c r="C45" s="262">
        <v>9</v>
      </c>
      <c r="D45" s="255" t="str">
        <f t="shared" si="0"/>
        <v>L2-9</v>
      </c>
    </row>
    <row r="46" spans="1:4" x14ac:dyDescent="0.3">
      <c r="A46" s="262" t="s">
        <v>2058</v>
      </c>
      <c r="B46" s="262" t="s">
        <v>2031</v>
      </c>
      <c r="C46" s="262">
        <v>9</v>
      </c>
      <c r="D46" s="255" t="str">
        <f t="shared" si="0"/>
        <v>L2-9</v>
      </c>
    </row>
    <row r="47" spans="1:4" x14ac:dyDescent="0.3">
      <c r="A47" s="262" t="s">
        <v>2059</v>
      </c>
      <c r="B47" s="262" t="s">
        <v>2031</v>
      </c>
      <c r="C47" s="262">
        <v>9</v>
      </c>
      <c r="D47" s="255" t="str">
        <f t="shared" si="0"/>
        <v>L2-9</v>
      </c>
    </row>
    <row r="48" spans="1:4" x14ac:dyDescent="0.3">
      <c r="A48" s="262" t="s">
        <v>168</v>
      </c>
      <c r="B48" s="262" t="s">
        <v>2031</v>
      </c>
      <c r="C48" s="262">
        <v>9</v>
      </c>
      <c r="D48" s="255" t="str">
        <f t="shared" si="0"/>
        <v>L2-9</v>
      </c>
    </row>
    <row r="49" spans="1:4" x14ac:dyDescent="0.3">
      <c r="A49" s="262" t="s">
        <v>171</v>
      </c>
      <c r="B49" s="262" t="s">
        <v>2031</v>
      </c>
      <c r="C49" s="262">
        <v>9</v>
      </c>
      <c r="D49" s="255" t="str">
        <f t="shared" si="0"/>
        <v>L2-9</v>
      </c>
    </row>
    <row r="50" spans="1:4" x14ac:dyDescent="0.3">
      <c r="A50" s="262" t="s">
        <v>2060</v>
      </c>
      <c r="B50" s="262" t="s">
        <v>2031</v>
      </c>
      <c r="C50" s="262">
        <v>9</v>
      </c>
      <c r="D50" s="255" t="str">
        <f t="shared" si="0"/>
        <v>L2-9</v>
      </c>
    </row>
    <row r="51" spans="1:4" x14ac:dyDescent="0.3">
      <c r="A51" s="262" t="s">
        <v>2057</v>
      </c>
      <c r="B51" s="262" t="s">
        <v>2031</v>
      </c>
      <c r="C51" s="262">
        <v>9</v>
      </c>
      <c r="D51" s="255" t="str">
        <f t="shared" si="0"/>
        <v>L2-9</v>
      </c>
    </row>
    <row r="52" spans="1:4" x14ac:dyDescent="0.3">
      <c r="A52" s="262" t="s">
        <v>204</v>
      </c>
      <c r="B52" s="262" t="s">
        <v>2061</v>
      </c>
      <c r="C52" s="262">
        <v>1</v>
      </c>
      <c r="D52" s="255" t="str">
        <f t="shared" si="0"/>
        <v>L3-1</v>
      </c>
    </row>
    <row r="53" spans="1:4" x14ac:dyDescent="0.3">
      <c r="A53" s="262" t="s">
        <v>256</v>
      </c>
      <c r="B53" s="262" t="s">
        <v>2061</v>
      </c>
      <c r="C53" s="262">
        <v>1</v>
      </c>
      <c r="D53" s="255" t="str">
        <f t="shared" si="0"/>
        <v>L3-1</v>
      </c>
    </row>
    <row r="54" spans="1:4" x14ac:dyDescent="0.3">
      <c r="A54" s="262" t="s">
        <v>2062</v>
      </c>
      <c r="B54" s="262" t="s">
        <v>2061</v>
      </c>
      <c r="C54" s="262">
        <v>1</v>
      </c>
      <c r="D54" s="255" t="str">
        <f t="shared" si="0"/>
        <v>L3-1</v>
      </c>
    </row>
    <row r="55" spans="1:4" x14ac:dyDescent="0.3">
      <c r="A55" s="262" t="s">
        <v>300</v>
      </c>
      <c r="B55" s="262" t="s">
        <v>2061</v>
      </c>
      <c r="C55" s="262">
        <v>1</v>
      </c>
      <c r="D55" s="255" t="str">
        <f t="shared" si="0"/>
        <v>L3-1</v>
      </c>
    </row>
    <row r="56" spans="1:4" x14ac:dyDescent="0.3">
      <c r="A56" s="262" t="s">
        <v>288</v>
      </c>
      <c r="B56" s="262" t="s">
        <v>2061</v>
      </c>
      <c r="C56" s="262">
        <v>1</v>
      </c>
      <c r="D56" s="255" t="str">
        <f t="shared" si="0"/>
        <v>L3-1</v>
      </c>
    </row>
    <row r="57" spans="1:4" x14ac:dyDescent="0.3">
      <c r="A57" s="262" t="s">
        <v>271</v>
      </c>
      <c r="B57" s="262" t="s">
        <v>2061</v>
      </c>
      <c r="C57" s="262">
        <v>1</v>
      </c>
      <c r="D57" s="255" t="str">
        <f t="shared" si="0"/>
        <v>L3-1</v>
      </c>
    </row>
    <row r="58" spans="1:4" x14ac:dyDescent="0.3">
      <c r="A58" s="262" t="s">
        <v>274</v>
      </c>
      <c r="B58" s="262" t="s">
        <v>2061</v>
      </c>
      <c r="C58" s="262">
        <v>1</v>
      </c>
      <c r="D58" s="255" t="str">
        <f t="shared" si="0"/>
        <v>L3-1</v>
      </c>
    </row>
    <row r="59" spans="1:4" x14ac:dyDescent="0.3">
      <c r="A59" s="262" t="s">
        <v>207</v>
      </c>
      <c r="B59" s="262" t="s">
        <v>2061</v>
      </c>
      <c r="C59" s="262">
        <v>2</v>
      </c>
      <c r="D59" s="255" t="str">
        <f t="shared" si="0"/>
        <v>L3-2</v>
      </c>
    </row>
    <row r="60" spans="1:4" x14ac:dyDescent="0.3">
      <c r="A60" s="262" t="s">
        <v>227</v>
      </c>
      <c r="B60" s="262" t="s">
        <v>2061</v>
      </c>
      <c r="C60" s="262">
        <v>2</v>
      </c>
      <c r="D60" s="255" t="str">
        <f t="shared" si="0"/>
        <v>L3-2</v>
      </c>
    </row>
    <row r="61" spans="1:4" x14ac:dyDescent="0.3">
      <c r="A61" s="262" t="s">
        <v>212</v>
      </c>
      <c r="B61" s="262" t="s">
        <v>2061</v>
      </c>
      <c r="C61" s="262">
        <v>2</v>
      </c>
      <c r="D61" s="255" t="str">
        <f t="shared" si="0"/>
        <v>L3-2</v>
      </c>
    </row>
    <row r="62" spans="1:4" x14ac:dyDescent="0.3">
      <c r="A62" s="262" t="s">
        <v>277</v>
      </c>
      <c r="B62" s="262" t="s">
        <v>2061</v>
      </c>
      <c r="C62" s="262">
        <v>2</v>
      </c>
      <c r="D62" s="255" t="str">
        <f t="shared" si="0"/>
        <v>L3-2</v>
      </c>
    </row>
    <row r="63" spans="1:4" x14ac:dyDescent="0.3">
      <c r="A63" s="262" t="s">
        <v>268</v>
      </c>
      <c r="B63" s="262" t="s">
        <v>2061</v>
      </c>
      <c r="C63" s="262">
        <v>2</v>
      </c>
      <c r="D63" s="255" t="str">
        <f t="shared" si="0"/>
        <v>L3-2</v>
      </c>
    </row>
    <row r="64" spans="1:4" x14ac:dyDescent="0.3">
      <c r="A64" s="262" t="s">
        <v>224</v>
      </c>
      <c r="B64" s="262" t="s">
        <v>2061</v>
      </c>
      <c r="C64" s="262">
        <v>2</v>
      </c>
      <c r="D64" s="255" t="str">
        <f t="shared" si="0"/>
        <v>L3-2</v>
      </c>
    </row>
    <row r="65" spans="1:4" x14ac:dyDescent="0.3">
      <c r="A65" s="262" t="s">
        <v>215</v>
      </c>
      <c r="B65" s="262" t="s">
        <v>2061</v>
      </c>
      <c r="C65" s="262">
        <v>2</v>
      </c>
      <c r="D65" s="255" t="str">
        <f t="shared" si="0"/>
        <v>L3-2</v>
      </c>
    </row>
    <row r="66" spans="1:4" x14ac:dyDescent="0.3">
      <c r="A66" s="262" t="s">
        <v>218</v>
      </c>
      <c r="B66" s="262" t="s">
        <v>2061</v>
      </c>
      <c r="C66" s="262">
        <v>2</v>
      </c>
      <c r="D66" s="255" t="str">
        <f t="shared" si="0"/>
        <v>L3-2</v>
      </c>
    </row>
    <row r="67" spans="1:4" x14ac:dyDescent="0.3">
      <c r="A67" s="262" t="s">
        <v>230</v>
      </c>
      <c r="B67" s="262" t="s">
        <v>2061</v>
      </c>
      <c r="C67" s="262">
        <v>2</v>
      </c>
      <c r="D67" s="255" t="str">
        <f t="shared" ref="D67:D130" si="1">B67&amp;"-"&amp;C67</f>
        <v>L3-2</v>
      </c>
    </row>
    <row r="68" spans="1:4" x14ac:dyDescent="0.3">
      <c r="A68" s="262" t="s">
        <v>241</v>
      </c>
      <c r="B68" s="262" t="s">
        <v>2061</v>
      </c>
      <c r="C68" s="262">
        <v>3</v>
      </c>
      <c r="D68" s="255" t="str">
        <f t="shared" si="1"/>
        <v>L3-3</v>
      </c>
    </row>
    <row r="69" spans="1:4" x14ac:dyDescent="0.3">
      <c r="A69" s="262" t="s">
        <v>2064</v>
      </c>
      <c r="B69" s="262" t="s">
        <v>2061</v>
      </c>
      <c r="C69" s="262">
        <v>3</v>
      </c>
      <c r="D69" s="255" t="str">
        <f t="shared" si="1"/>
        <v>L3-3</v>
      </c>
    </row>
    <row r="70" spans="1:4" x14ac:dyDescent="0.3">
      <c r="A70" s="262" t="s">
        <v>2063</v>
      </c>
      <c r="B70" s="262" t="s">
        <v>2061</v>
      </c>
      <c r="C70" s="262">
        <v>3</v>
      </c>
      <c r="D70" s="255" t="str">
        <f t="shared" si="1"/>
        <v>L3-3</v>
      </c>
    </row>
    <row r="71" spans="1:4" x14ac:dyDescent="0.3">
      <c r="A71" s="262" t="s">
        <v>259</v>
      </c>
      <c r="B71" s="262" t="s">
        <v>2061</v>
      </c>
      <c r="C71" s="262">
        <v>3</v>
      </c>
      <c r="D71" s="255" t="str">
        <f t="shared" si="1"/>
        <v>L3-3</v>
      </c>
    </row>
    <row r="72" spans="1:4" x14ac:dyDescent="0.3">
      <c r="A72" s="262" t="s">
        <v>238</v>
      </c>
      <c r="B72" s="262" t="s">
        <v>2061</v>
      </c>
      <c r="C72" s="262">
        <v>3</v>
      </c>
      <c r="D72" s="255" t="str">
        <f t="shared" si="1"/>
        <v>L3-3</v>
      </c>
    </row>
    <row r="73" spans="1:4" x14ac:dyDescent="0.3">
      <c r="A73" s="262" t="s">
        <v>2065</v>
      </c>
      <c r="B73" s="262" t="s">
        <v>2061</v>
      </c>
      <c r="C73" s="262">
        <v>3</v>
      </c>
      <c r="D73" s="255" t="str">
        <f t="shared" si="1"/>
        <v>L3-3</v>
      </c>
    </row>
    <row r="74" spans="1:4" x14ac:dyDescent="0.3">
      <c r="A74" s="262" t="s">
        <v>2066</v>
      </c>
      <c r="B74" s="262" t="s">
        <v>2061</v>
      </c>
      <c r="C74" s="262">
        <v>3</v>
      </c>
      <c r="D74" s="255" t="str">
        <f t="shared" si="1"/>
        <v>L3-3</v>
      </c>
    </row>
    <row r="75" spans="1:4" x14ac:dyDescent="0.3">
      <c r="A75" s="262" t="s">
        <v>262</v>
      </c>
      <c r="B75" s="262" t="s">
        <v>2061</v>
      </c>
      <c r="C75" s="262">
        <v>3</v>
      </c>
      <c r="D75" s="255" t="str">
        <f t="shared" si="1"/>
        <v>L3-3</v>
      </c>
    </row>
    <row r="76" spans="1:4" x14ac:dyDescent="0.3">
      <c r="A76" s="262" t="s">
        <v>265</v>
      </c>
      <c r="B76" s="262" t="s">
        <v>2061</v>
      </c>
      <c r="C76" s="262">
        <v>3</v>
      </c>
      <c r="D76" s="255" t="str">
        <f t="shared" si="1"/>
        <v>L3-3</v>
      </c>
    </row>
    <row r="77" spans="1:4" x14ac:dyDescent="0.3">
      <c r="A77" s="262" t="s">
        <v>2067</v>
      </c>
      <c r="B77" s="262" t="s">
        <v>2061</v>
      </c>
      <c r="C77" s="262">
        <v>3</v>
      </c>
      <c r="D77" s="255" t="str">
        <f t="shared" si="1"/>
        <v>L3-3</v>
      </c>
    </row>
    <row r="78" spans="1:4" x14ac:dyDescent="0.3">
      <c r="A78" s="262" t="s">
        <v>233</v>
      </c>
      <c r="B78" s="262" t="s">
        <v>2061</v>
      </c>
      <c r="C78" s="262">
        <v>4</v>
      </c>
      <c r="D78" s="255" t="str">
        <f t="shared" si="1"/>
        <v>L3-4</v>
      </c>
    </row>
    <row r="79" spans="1:4" x14ac:dyDescent="0.3">
      <c r="A79" s="262" t="s">
        <v>2068</v>
      </c>
      <c r="B79" s="262" t="s">
        <v>2061</v>
      </c>
      <c r="C79" s="262">
        <v>4</v>
      </c>
      <c r="D79" s="255" t="str">
        <f t="shared" si="1"/>
        <v>L3-4</v>
      </c>
    </row>
    <row r="80" spans="1:4" x14ac:dyDescent="0.3">
      <c r="A80" s="262" t="s">
        <v>2069</v>
      </c>
      <c r="B80" s="262" t="s">
        <v>2061</v>
      </c>
      <c r="C80" s="262">
        <v>4</v>
      </c>
      <c r="D80" s="255" t="str">
        <f t="shared" si="1"/>
        <v>L3-4</v>
      </c>
    </row>
    <row r="81" spans="1:4" x14ac:dyDescent="0.3">
      <c r="A81" s="262" t="s">
        <v>2070</v>
      </c>
      <c r="B81" s="262" t="s">
        <v>2061</v>
      </c>
      <c r="C81" s="262">
        <v>5</v>
      </c>
      <c r="D81" s="255" t="str">
        <f t="shared" si="1"/>
        <v>L3-5</v>
      </c>
    </row>
    <row r="82" spans="1:4" x14ac:dyDescent="0.3">
      <c r="A82" s="262" t="s">
        <v>2071</v>
      </c>
      <c r="B82" s="262" t="s">
        <v>2061</v>
      </c>
      <c r="C82" s="262">
        <v>5</v>
      </c>
      <c r="D82" s="255" t="str">
        <f t="shared" si="1"/>
        <v>L3-5</v>
      </c>
    </row>
    <row r="83" spans="1:4" x14ac:dyDescent="0.3">
      <c r="A83" s="262" t="s">
        <v>2072</v>
      </c>
      <c r="B83" s="262" t="s">
        <v>2061</v>
      </c>
      <c r="C83" s="262">
        <v>5</v>
      </c>
      <c r="D83" s="255" t="str">
        <f t="shared" si="1"/>
        <v>L3-5</v>
      </c>
    </row>
    <row r="84" spans="1:4" x14ac:dyDescent="0.3">
      <c r="A84" s="262" t="s">
        <v>297</v>
      </c>
      <c r="B84" s="262" t="s">
        <v>2061</v>
      </c>
      <c r="C84" s="262">
        <v>5</v>
      </c>
      <c r="D84" s="255" t="str">
        <f t="shared" si="1"/>
        <v>L3-5</v>
      </c>
    </row>
    <row r="85" spans="1:4" x14ac:dyDescent="0.3">
      <c r="A85" s="262" t="s">
        <v>998</v>
      </c>
      <c r="B85" s="262" t="s">
        <v>2061</v>
      </c>
      <c r="C85" s="262">
        <v>5</v>
      </c>
      <c r="D85" s="255" t="str">
        <f t="shared" si="1"/>
        <v>L3-5</v>
      </c>
    </row>
    <row r="86" spans="1:4" x14ac:dyDescent="0.3">
      <c r="A86" s="262" t="s">
        <v>294</v>
      </c>
      <c r="B86" s="262" t="s">
        <v>2061</v>
      </c>
      <c r="C86" s="262">
        <v>5</v>
      </c>
      <c r="D86" s="255" t="str">
        <f t="shared" si="1"/>
        <v>L3-5</v>
      </c>
    </row>
    <row r="87" spans="1:4" x14ac:dyDescent="0.3">
      <c r="A87" s="262" t="s">
        <v>209</v>
      </c>
      <c r="B87" s="262" t="s">
        <v>2061</v>
      </c>
      <c r="C87" s="262">
        <v>6</v>
      </c>
      <c r="D87" s="255" t="str">
        <f t="shared" si="1"/>
        <v>L3-6</v>
      </c>
    </row>
    <row r="88" spans="1:4" x14ac:dyDescent="0.3">
      <c r="A88" s="262" t="s">
        <v>402</v>
      </c>
      <c r="B88" s="262" t="s">
        <v>2073</v>
      </c>
      <c r="C88" s="262">
        <v>1</v>
      </c>
      <c r="D88" s="255" t="str">
        <f t="shared" si="1"/>
        <v>L4-1</v>
      </c>
    </row>
    <row r="89" spans="1:4" x14ac:dyDescent="0.3">
      <c r="A89" s="262" t="s">
        <v>399</v>
      </c>
      <c r="B89" s="262" t="s">
        <v>2073</v>
      </c>
      <c r="C89" s="262">
        <v>1</v>
      </c>
      <c r="D89" s="255" t="str">
        <f t="shared" si="1"/>
        <v>L4-1</v>
      </c>
    </row>
    <row r="90" spans="1:4" x14ac:dyDescent="0.3">
      <c r="A90" s="262" t="s">
        <v>405</v>
      </c>
      <c r="B90" s="262" t="s">
        <v>2073</v>
      </c>
      <c r="C90" s="262">
        <v>1</v>
      </c>
      <c r="D90" s="255" t="str">
        <f t="shared" si="1"/>
        <v>L4-1</v>
      </c>
    </row>
    <row r="91" spans="1:4" x14ac:dyDescent="0.3">
      <c r="A91" s="262" t="s">
        <v>2074</v>
      </c>
      <c r="B91" s="262" t="s">
        <v>2073</v>
      </c>
      <c r="C91" s="262">
        <v>2</v>
      </c>
      <c r="D91" s="255" t="str">
        <f t="shared" si="1"/>
        <v>L4-2</v>
      </c>
    </row>
    <row r="92" spans="1:4" x14ac:dyDescent="0.3">
      <c r="A92" s="262" t="s">
        <v>426</v>
      </c>
      <c r="B92" s="262" t="s">
        <v>2073</v>
      </c>
      <c r="C92" s="262">
        <v>2</v>
      </c>
      <c r="D92" s="255" t="str">
        <f t="shared" si="1"/>
        <v>L4-2</v>
      </c>
    </row>
    <row r="93" spans="1:4" x14ac:dyDescent="0.3">
      <c r="A93" s="262" t="s">
        <v>2075</v>
      </c>
      <c r="B93" s="262" t="s">
        <v>2073</v>
      </c>
      <c r="C93" s="262">
        <v>2</v>
      </c>
      <c r="D93" s="255" t="str">
        <f t="shared" si="1"/>
        <v>L4-2</v>
      </c>
    </row>
    <row r="94" spans="1:4" x14ac:dyDescent="0.3">
      <c r="A94" s="262" t="s">
        <v>438</v>
      </c>
      <c r="B94" s="262" t="s">
        <v>2073</v>
      </c>
      <c r="C94" s="262">
        <v>2</v>
      </c>
      <c r="D94" s="255" t="str">
        <f t="shared" si="1"/>
        <v>L4-2</v>
      </c>
    </row>
    <row r="95" spans="1:4" x14ac:dyDescent="0.3">
      <c r="A95" s="262" t="s">
        <v>485</v>
      </c>
      <c r="B95" s="262" t="s">
        <v>2073</v>
      </c>
      <c r="C95" s="262">
        <v>3</v>
      </c>
      <c r="D95" s="255" t="str">
        <f t="shared" si="1"/>
        <v>L4-3</v>
      </c>
    </row>
    <row r="96" spans="1:4" x14ac:dyDescent="0.3">
      <c r="A96" s="262" t="s">
        <v>2077</v>
      </c>
      <c r="B96" s="262" t="s">
        <v>2073</v>
      </c>
      <c r="C96" s="262">
        <v>3</v>
      </c>
      <c r="D96" s="255" t="str">
        <f t="shared" si="1"/>
        <v>L4-3</v>
      </c>
    </row>
    <row r="97" spans="1:4" x14ac:dyDescent="0.3">
      <c r="A97" s="262" t="s">
        <v>2079</v>
      </c>
      <c r="B97" s="262" t="s">
        <v>2073</v>
      </c>
      <c r="C97" s="262">
        <v>3</v>
      </c>
      <c r="D97" s="255" t="str">
        <f t="shared" si="1"/>
        <v>L4-3</v>
      </c>
    </row>
    <row r="98" spans="1:4" x14ac:dyDescent="0.3">
      <c r="A98" s="262" t="s">
        <v>2078</v>
      </c>
      <c r="B98" s="262" t="s">
        <v>2073</v>
      </c>
      <c r="C98" s="262">
        <v>3</v>
      </c>
      <c r="D98" s="255" t="str">
        <f t="shared" si="1"/>
        <v>L4-3</v>
      </c>
    </row>
    <row r="99" spans="1:4" x14ac:dyDescent="0.3">
      <c r="A99" s="262" t="s">
        <v>2076</v>
      </c>
      <c r="B99" s="262" t="s">
        <v>2073</v>
      </c>
      <c r="C99" s="262">
        <v>3</v>
      </c>
      <c r="D99" s="255" t="str">
        <f t="shared" si="1"/>
        <v>L4-3</v>
      </c>
    </row>
    <row r="100" spans="1:4" x14ac:dyDescent="0.3">
      <c r="A100" s="262" t="s">
        <v>363</v>
      </c>
      <c r="B100" s="262" t="s">
        <v>2073</v>
      </c>
      <c r="C100" s="262">
        <v>4</v>
      </c>
      <c r="D100" s="255" t="str">
        <f t="shared" si="1"/>
        <v>L4-4</v>
      </c>
    </row>
    <row r="101" spans="1:4" x14ac:dyDescent="0.3">
      <c r="A101" s="262" t="s">
        <v>372</v>
      </c>
      <c r="B101" s="262" t="s">
        <v>2073</v>
      </c>
      <c r="C101" s="262">
        <v>4</v>
      </c>
      <c r="D101" s="255" t="str">
        <f t="shared" si="1"/>
        <v>L4-4</v>
      </c>
    </row>
    <row r="102" spans="1:4" x14ac:dyDescent="0.3">
      <c r="A102" s="262" t="s">
        <v>2080</v>
      </c>
      <c r="B102" s="262" t="s">
        <v>2073</v>
      </c>
      <c r="C102" s="262">
        <v>4</v>
      </c>
      <c r="D102" s="255" t="str">
        <f t="shared" si="1"/>
        <v>L4-4</v>
      </c>
    </row>
    <row r="103" spans="1:4" x14ac:dyDescent="0.3">
      <c r="A103" s="262" t="s">
        <v>2081</v>
      </c>
      <c r="B103" s="262" t="s">
        <v>2073</v>
      </c>
      <c r="C103" s="262">
        <v>4</v>
      </c>
      <c r="D103" s="255" t="str">
        <f t="shared" si="1"/>
        <v>L4-4</v>
      </c>
    </row>
    <row r="104" spans="1:4" x14ac:dyDescent="0.3">
      <c r="A104" s="262" t="s">
        <v>2082</v>
      </c>
      <c r="B104" s="262" t="s">
        <v>2073</v>
      </c>
      <c r="C104" s="262">
        <v>4</v>
      </c>
      <c r="D104" s="255" t="str">
        <f t="shared" si="1"/>
        <v>L4-4</v>
      </c>
    </row>
    <row r="105" spans="1:4" x14ac:dyDescent="0.3">
      <c r="A105" s="262" t="s">
        <v>396</v>
      </c>
      <c r="B105" s="262" t="s">
        <v>2073</v>
      </c>
      <c r="C105" s="262">
        <v>4</v>
      </c>
      <c r="D105" s="255" t="str">
        <f t="shared" si="1"/>
        <v>L4-4</v>
      </c>
    </row>
    <row r="106" spans="1:4" x14ac:dyDescent="0.3">
      <c r="A106" s="262" t="s">
        <v>387</v>
      </c>
      <c r="B106" s="262" t="s">
        <v>2073</v>
      </c>
      <c r="C106" s="262">
        <v>4</v>
      </c>
      <c r="D106" s="255" t="str">
        <f t="shared" si="1"/>
        <v>L4-4</v>
      </c>
    </row>
    <row r="107" spans="1:4" x14ac:dyDescent="0.3">
      <c r="A107" s="262" t="s">
        <v>390</v>
      </c>
      <c r="B107" s="262" t="s">
        <v>2073</v>
      </c>
      <c r="C107" s="262">
        <v>4</v>
      </c>
      <c r="D107" s="255" t="str">
        <f t="shared" si="1"/>
        <v>L4-4</v>
      </c>
    </row>
    <row r="108" spans="1:4" x14ac:dyDescent="0.3">
      <c r="A108" s="262" t="s">
        <v>393</v>
      </c>
      <c r="B108" s="262" t="s">
        <v>2073</v>
      </c>
      <c r="C108" s="262">
        <v>4</v>
      </c>
      <c r="D108" s="255" t="str">
        <f t="shared" si="1"/>
        <v>L4-4</v>
      </c>
    </row>
    <row r="109" spans="1:4" x14ac:dyDescent="0.3">
      <c r="A109" s="262" t="s">
        <v>2085</v>
      </c>
      <c r="B109" s="262" t="s">
        <v>2073</v>
      </c>
      <c r="C109" s="262">
        <v>4</v>
      </c>
      <c r="D109" s="255" t="str">
        <f t="shared" si="1"/>
        <v>L4-4</v>
      </c>
    </row>
    <row r="110" spans="1:4" x14ac:dyDescent="0.3">
      <c r="A110" s="262" t="s">
        <v>2083</v>
      </c>
      <c r="B110" s="262" t="s">
        <v>2073</v>
      </c>
      <c r="C110" s="262">
        <v>4</v>
      </c>
      <c r="D110" s="255" t="str">
        <f t="shared" si="1"/>
        <v>L4-4</v>
      </c>
    </row>
    <row r="111" spans="1:4" x14ac:dyDescent="0.3">
      <c r="A111" s="262" t="s">
        <v>2084</v>
      </c>
      <c r="B111" s="262" t="s">
        <v>2073</v>
      </c>
      <c r="C111" s="262">
        <v>4</v>
      </c>
      <c r="D111" s="255" t="str">
        <f t="shared" si="1"/>
        <v>L4-4</v>
      </c>
    </row>
    <row r="112" spans="1:4" x14ac:dyDescent="0.3">
      <c r="A112" s="262" t="s">
        <v>2087</v>
      </c>
      <c r="B112" s="262" t="s">
        <v>2073</v>
      </c>
      <c r="C112" s="262">
        <v>5</v>
      </c>
      <c r="D112" s="255" t="str">
        <f t="shared" si="1"/>
        <v>L4-5</v>
      </c>
    </row>
    <row r="113" spans="1:4" x14ac:dyDescent="0.3">
      <c r="A113" s="262" t="s">
        <v>2086</v>
      </c>
      <c r="B113" s="262" t="s">
        <v>2073</v>
      </c>
      <c r="C113" s="262">
        <v>5</v>
      </c>
      <c r="D113" s="255" t="str">
        <f t="shared" si="1"/>
        <v>L4-5</v>
      </c>
    </row>
    <row r="114" spans="1:4" x14ac:dyDescent="0.3">
      <c r="A114" s="262" t="s">
        <v>417</v>
      </c>
      <c r="B114" s="262" t="s">
        <v>2073</v>
      </c>
      <c r="C114" s="262">
        <v>5</v>
      </c>
      <c r="D114" s="255" t="str">
        <f t="shared" si="1"/>
        <v>L4-5</v>
      </c>
    </row>
    <row r="115" spans="1:4" x14ac:dyDescent="0.3">
      <c r="A115" s="262" t="s">
        <v>440</v>
      </c>
      <c r="B115" s="262" t="s">
        <v>2073</v>
      </c>
      <c r="C115" s="262">
        <v>5</v>
      </c>
      <c r="D115" s="255" t="str">
        <f t="shared" si="1"/>
        <v>L4-5</v>
      </c>
    </row>
    <row r="116" spans="1:4" x14ac:dyDescent="0.3">
      <c r="A116" s="262" t="s">
        <v>411</v>
      </c>
      <c r="B116" s="262" t="s">
        <v>2073</v>
      </c>
      <c r="C116" s="262">
        <v>5</v>
      </c>
      <c r="D116" s="255" t="str">
        <f t="shared" si="1"/>
        <v>L4-5</v>
      </c>
    </row>
    <row r="117" spans="1:4" x14ac:dyDescent="0.3">
      <c r="A117" s="262" t="s">
        <v>420</v>
      </c>
      <c r="B117" s="262" t="s">
        <v>2073</v>
      </c>
      <c r="C117" s="262">
        <v>5</v>
      </c>
      <c r="D117" s="255" t="str">
        <f t="shared" si="1"/>
        <v>L4-5</v>
      </c>
    </row>
    <row r="118" spans="1:4" x14ac:dyDescent="0.3">
      <c r="A118" s="262" t="s">
        <v>312</v>
      </c>
      <c r="B118" s="262" t="s">
        <v>2073</v>
      </c>
      <c r="C118" s="262">
        <v>6</v>
      </c>
      <c r="D118" s="255" t="str">
        <f t="shared" si="1"/>
        <v>L4-6</v>
      </c>
    </row>
    <row r="119" spans="1:4" x14ac:dyDescent="0.3">
      <c r="A119" s="262" t="s">
        <v>321</v>
      </c>
      <c r="B119" s="262" t="s">
        <v>2073</v>
      </c>
      <c r="C119" s="262">
        <v>6</v>
      </c>
      <c r="D119" s="255" t="str">
        <f t="shared" si="1"/>
        <v>L4-6</v>
      </c>
    </row>
    <row r="120" spans="1:4" x14ac:dyDescent="0.3">
      <c r="A120" s="262" t="s">
        <v>324</v>
      </c>
      <c r="B120" s="262" t="s">
        <v>2073</v>
      </c>
      <c r="C120" s="262">
        <v>6</v>
      </c>
      <c r="D120" s="255" t="str">
        <f t="shared" si="1"/>
        <v>L4-6</v>
      </c>
    </row>
    <row r="121" spans="1:4" x14ac:dyDescent="0.3">
      <c r="A121" s="262" t="s">
        <v>336</v>
      </c>
      <c r="B121" s="262" t="s">
        <v>2073</v>
      </c>
      <c r="C121" s="262">
        <v>6</v>
      </c>
      <c r="D121" s="255" t="str">
        <f t="shared" si="1"/>
        <v>L4-6</v>
      </c>
    </row>
    <row r="122" spans="1:4" x14ac:dyDescent="0.3">
      <c r="A122" s="262" t="s">
        <v>327</v>
      </c>
      <c r="B122" s="262" t="s">
        <v>2073</v>
      </c>
      <c r="C122" s="262">
        <v>6</v>
      </c>
      <c r="D122" s="255" t="str">
        <f t="shared" si="1"/>
        <v>L4-6</v>
      </c>
    </row>
    <row r="123" spans="1:4" x14ac:dyDescent="0.3">
      <c r="A123" s="262" t="s">
        <v>339</v>
      </c>
      <c r="B123" s="262" t="s">
        <v>2073</v>
      </c>
      <c r="C123" s="262">
        <v>6</v>
      </c>
      <c r="D123" s="255" t="str">
        <f t="shared" si="1"/>
        <v>L4-6</v>
      </c>
    </row>
    <row r="124" spans="1:4" x14ac:dyDescent="0.3">
      <c r="A124" s="262" t="s">
        <v>342</v>
      </c>
      <c r="B124" s="262" t="s">
        <v>2073</v>
      </c>
      <c r="C124" s="262">
        <v>6</v>
      </c>
      <c r="D124" s="255" t="str">
        <f t="shared" si="1"/>
        <v>L4-6</v>
      </c>
    </row>
    <row r="125" spans="1:4" x14ac:dyDescent="0.3">
      <c r="A125" s="262" t="s">
        <v>345</v>
      </c>
      <c r="B125" s="262" t="s">
        <v>2073</v>
      </c>
      <c r="C125" s="262">
        <v>6</v>
      </c>
      <c r="D125" s="255" t="str">
        <f t="shared" si="1"/>
        <v>L4-6</v>
      </c>
    </row>
    <row r="126" spans="1:4" x14ac:dyDescent="0.3">
      <c r="A126" s="262" t="s">
        <v>330</v>
      </c>
      <c r="B126" s="262" t="s">
        <v>2073</v>
      </c>
      <c r="C126" s="262">
        <v>6</v>
      </c>
      <c r="D126" s="255" t="str">
        <f t="shared" si="1"/>
        <v>L4-6</v>
      </c>
    </row>
    <row r="127" spans="1:4" x14ac:dyDescent="0.3">
      <c r="A127" s="262" t="s">
        <v>333</v>
      </c>
      <c r="B127" s="262" t="s">
        <v>2073</v>
      </c>
      <c r="C127" s="262">
        <v>6</v>
      </c>
      <c r="D127" s="255" t="str">
        <f t="shared" si="1"/>
        <v>L4-6</v>
      </c>
    </row>
    <row r="128" spans="1:4" x14ac:dyDescent="0.3">
      <c r="A128" s="262" t="s">
        <v>348</v>
      </c>
      <c r="B128" s="262" t="s">
        <v>2073</v>
      </c>
      <c r="C128" s="262">
        <v>6</v>
      </c>
      <c r="D128" s="255" t="str">
        <f t="shared" si="1"/>
        <v>L4-6</v>
      </c>
    </row>
    <row r="129" spans="1:4" x14ac:dyDescent="0.3">
      <c r="A129" s="262" t="s">
        <v>351</v>
      </c>
      <c r="B129" s="262" t="s">
        <v>2073</v>
      </c>
      <c r="C129" s="262">
        <v>6</v>
      </c>
      <c r="D129" s="255" t="str">
        <f t="shared" si="1"/>
        <v>L4-6</v>
      </c>
    </row>
    <row r="130" spans="1:4" x14ac:dyDescent="0.3">
      <c r="A130" s="262" t="s">
        <v>443</v>
      </c>
      <c r="B130" s="262" t="s">
        <v>2073</v>
      </c>
      <c r="C130" s="262">
        <v>7</v>
      </c>
      <c r="D130" s="255" t="str">
        <f t="shared" si="1"/>
        <v>L4-7</v>
      </c>
    </row>
    <row r="131" spans="1:4" x14ac:dyDescent="0.3">
      <c r="A131" s="262" t="s">
        <v>470</v>
      </c>
      <c r="B131" s="262" t="s">
        <v>2073</v>
      </c>
      <c r="C131" s="262">
        <v>7</v>
      </c>
      <c r="D131" s="255" t="str">
        <f t="shared" ref="D131:D194" si="2">B131&amp;"-"&amp;C131</f>
        <v>L4-7</v>
      </c>
    </row>
    <row r="132" spans="1:4" x14ac:dyDescent="0.3">
      <c r="A132" s="262" t="s">
        <v>473</v>
      </c>
      <c r="B132" s="262" t="s">
        <v>2073</v>
      </c>
      <c r="C132" s="262">
        <v>7</v>
      </c>
      <c r="D132" s="255" t="str">
        <f t="shared" si="2"/>
        <v>L4-7</v>
      </c>
    </row>
    <row r="133" spans="1:4" x14ac:dyDescent="0.3">
      <c r="A133" s="262" t="s">
        <v>669</v>
      </c>
      <c r="B133" s="262" t="s">
        <v>2088</v>
      </c>
      <c r="C133" s="262">
        <v>1</v>
      </c>
      <c r="D133" s="255" t="str">
        <f t="shared" si="2"/>
        <v>L5-1</v>
      </c>
    </row>
    <row r="134" spans="1:4" x14ac:dyDescent="0.3">
      <c r="A134" s="262" t="s">
        <v>2092</v>
      </c>
      <c r="B134" s="262" t="s">
        <v>2088</v>
      </c>
      <c r="C134" s="262">
        <v>1</v>
      </c>
      <c r="D134" s="255" t="str">
        <f t="shared" si="2"/>
        <v>L5-1</v>
      </c>
    </row>
    <row r="135" spans="1:4" x14ac:dyDescent="0.3">
      <c r="A135" s="262" t="s">
        <v>2090</v>
      </c>
      <c r="B135" s="262" t="s">
        <v>2088</v>
      </c>
      <c r="C135" s="262">
        <v>1</v>
      </c>
      <c r="D135" s="255" t="str">
        <f t="shared" si="2"/>
        <v>L5-1</v>
      </c>
    </row>
    <row r="136" spans="1:4" x14ac:dyDescent="0.3">
      <c r="A136" s="262" t="s">
        <v>672</v>
      </c>
      <c r="B136" s="262" t="s">
        <v>2088</v>
      </c>
      <c r="C136" s="262">
        <v>1</v>
      </c>
      <c r="D136" s="255" t="str">
        <f t="shared" si="2"/>
        <v>L5-1</v>
      </c>
    </row>
    <row r="137" spans="1:4" x14ac:dyDescent="0.3">
      <c r="A137" s="262" t="s">
        <v>678</v>
      </c>
      <c r="B137" s="262" t="s">
        <v>2088</v>
      </c>
      <c r="C137" s="262">
        <v>1</v>
      </c>
      <c r="D137" s="255" t="str">
        <f t="shared" si="2"/>
        <v>L5-1</v>
      </c>
    </row>
    <row r="138" spans="1:4" x14ac:dyDescent="0.3">
      <c r="A138" s="262" t="s">
        <v>663</v>
      </c>
      <c r="B138" s="262" t="s">
        <v>2088</v>
      </c>
      <c r="C138" s="262">
        <v>1</v>
      </c>
      <c r="D138" s="255" t="str">
        <f t="shared" si="2"/>
        <v>L5-1</v>
      </c>
    </row>
    <row r="139" spans="1:4" x14ac:dyDescent="0.3">
      <c r="A139" s="262" t="s">
        <v>2091</v>
      </c>
      <c r="B139" s="262" t="s">
        <v>2088</v>
      </c>
      <c r="C139" s="262">
        <v>1</v>
      </c>
      <c r="D139" s="255" t="str">
        <f t="shared" si="2"/>
        <v>L5-1</v>
      </c>
    </row>
    <row r="140" spans="1:4" x14ac:dyDescent="0.3">
      <c r="A140" s="262" t="s">
        <v>2089</v>
      </c>
      <c r="B140" s="262" t="s">
        <v>2088</v>
      </c>
      <c r="C140" s="262">
        <v>1</v>
      </c>
      <c r="D140" s="255" t="str">
        <f t="shared" si="2"/>
        <v>L5-1</v>
      </c>
    </row>
    <row r="141" spans="1:4" x14ac:dyDescent="0.3">
      <c r="A141" s="262" t="s">
        <v>1370</v>
      </c>
      <c r="B141" s="262" t="s">
        <v>2088</v>
      </c>
      <c r="C141" s="262">
        <v>2</v>
      </c>
      <c r="D141" s="255" t="str">
        <f t="shared" si="2"/>
        <v>L5-2</v>
      </c>
    </row>
    <row r="142" spans="1:4" x14ac:dyDescent="0.3">
      <c r="A142" s="262" t="s">
        <v>1371</v>
      </c>
      <c r="B142" s="262" t="s">
        <v>2088</v>
      </c>
      <c r="C142" s="262">
        <v>2</v>
      </c>
      <c r="D142" s="255" t="str">
        <f t="shared" si="2"/>
        <v>L5-2</v>
      </c>
    </row>
    <row r="143" spans="1:4" x14ac:dyDescent="0.3">
      <c r="A143" s="262" t="s">
        <v>1372</v>
      </c>
      <c r="B143" s="262" t="s">
        <v>2088</v>
      </c>
      <c r="C143" s="262">
        <v>2</v>
      </c>
      <c r="D143" s="255" t="str">
        <f t="shared" si="2"/>
        <v>L5-2</v>
      </c>
    </row>
    <row r="144" spans="1:4" x14ac:dyDescent="0.3">
      <c r="A144" s="262" t="s">
        <v>2098</v>
      </c>
      <c r="B144" s="262" t="s">
        <v>2088</v>
      </c>
      <c r="C144" s="262">
        <v>2</v>
      </c>
      <c r="D144" s="255" t="str">
        <f t="shared" si="2"/>
        <v>L5-2</v>
      </c>
    </row>
    <row r="145" spans="1:4" x14ac:dyDescent="0.3">
      <c r="A145" s="262" t="s">
        <v>599</v>
      </c>
      <c r="B145" s="262" t="s">
        <v>2088</v>
      </c>
      <c r="C145" s="262">
        <v>2</v>
      </c>
      <c r="D145" s="255" t="str">
        <f t="shared" si="2"/>
        <v>L5-2</v>
      </c>
    </row>
    <row r="146" spans="1:4" x14ac:dyDescent="0.3">
      <c r="A146" s="262" t="s">
        <v>2093</v>
      </c>
      <c r="B146" s="262" t="s">
        <v>2088</v>
      </c>
      <c r="C146" s="262">
        <v>2</v>
      </c>
      <c r="D146" s="255" t="str">
        <f t="shared" si="2"/>
        <v>L5-2</v>
      </c>
    </row>
    <row r="147" spans="1:4" x14ac:dyDescent="0.3">
      <c r="A147" s="262" t="s">
        <v>2094</v>
      </c>
      <c r="B147" s="262" t="s">
        <v>2088</v>
      </c>
      <c r="C147" s="262">
        <v>2</v>
      </c>
      <c r="D147" s="255" t="str">
        <f t="shared" si="2"/>
        <v>L5-2</v>
      </c>
    </row>
    <row r="148" spans="1:4" x14ac:dyDescent="0.3">
      <c r="A148" s="262" t="s">
        <v>2095</v>
      </c>
      <c r="B148" s="262" t="s">
        <v>2088</v>
      </c>
      <c r="C148" s="262">
        <v>2</v>
      </c>
      <c r="D148" s="255" t="str">
        <f t="shared" si="2"/>
        <v>L5-2</v>
      </c>
    </row>
    <row r="149" spans="1:4" x14ac:dyDescent="0.3">
      <c r="A149" s="262" t="s">
        <v>2096</v>
      </c>
      <c r="B149" s="262" t="s">
        <v>2088</v>
      </c>
      <c r="C149" s="262">
        <v>2</v>
      </c>
      <c r="D149" s="255" t="str">
        <f t="shared" si="2"/>
        <v>L5-2</v>
      </c>
    </row>
    <row r="150" spans="1:4" x14ac:dyDescent="0.3">
      <c r="A150" s="262" t="s">
        <v>2097</v>
      </c>
      <c r="B150" s="262" t="s">
        <v>2088</v>
      </c>
      <c r="C150" s="262">
        <v>2</v>
      </c>
      <c r="D150" s="255" t="str">
        <f t="shared" si="2"/>
        <v>L5-2</v>
      </c>
    </row>
    <row r="151" spans="1:4" x14ac:dyDescent="0.3">
      <c r="A151" s="262" t="s">
        <v>636</v>
      </c>
      <c r="B151" s="262" t="s">
        <v>2088</v>
      </c>
      <c r="C151" s="262">
        <v>3</v>
      </c>
      <c r="D151" s="255" t="str">
        <f t="shared" si="2"/>
        <v>L5-3</v>
      </c>
    </row>
    <row r="152" spans="1:4" x14ac:dyDescent="0.3">
      <c r="A152" s="262" t="s">
        <v>640</v>
      </c>
      <c r="B152" s="262" t="s">
        <v>2088</v>
      </c>
      <c r="C152" s="262">
        <v>3</v>
      </c>
      <c r="D152" s="255" t="str">
        <f t="shared" si="2"/>
        <v>L5-3</v>
      </c>
    </row>
    <row r="153" spans="1:4" x14ac:dyDescent="0.3">
      <c r="A153" s="262" t="s">
        <v>2099</v>
      </c>
      <c r="B153" s="262" t="s">
        <v>2088</v>
      </c>
      <c r="C153" s="262">
        <v>3</v>
      </c>
      <c r="D153" s="255" t="str">
        <f t="shared" si="2"/>
        <v>L5-3</v>
      </c>
    </row>
    <row r="154" spans="1:4" x14ac:dyDescent="0.3">
      <c r="A154" s="262" t="s">
        <v>2100</v>
      </c>
      <c r="B154" s="262" t="s">
        <v>2088</v>
      </c>
      <c r="C154" s="262">
        <v>3</v>
      </c>
      <c r="D154" s="255" t="str">
        <f t="shared" si="2"/>
        <v>L5-3</v>
      </c>
    </row>
    <row r="155" spans="1:4" x14ac:dyDescent="0.3">
      <c r="A155" s="262" t="s">
        <v>2106</v>
      </c>
      <c r="B155" s="262" t="s">
        <v>2088</v>
      </c>
      <c r="C155" s="262">
        <v>3</v>
      </c>
      <c r="D155" s="255" t="str">
        <f t="shared" si="2"/>
        <v>L5-3</v>
      </c>
    </row>
    <row r="156" spans="1:4" x14ac:dyDescent="0.3">
      <c r="A156" s="262" t="s">
        <v>661</v>
      </c>
      <c r="B156" s="262" t="s">
        <v>2088</v>
      </c>
      <c r="C156" s="262">
        <v>3</v>
      </c>
      <c r="D156" s="255" t="str">
        <f t="shared" si="2"/>
        <v>L5-3</v>
      </c>
    </row>
    <row r="157" spans="1:4" x14ac:dyDescent="0.3">
      <c r="A157" s="262" t="s">
        <v>2101</v>
      </c>
      <c r="B157" s="262" t="s">
        <v>2088</v>
      </c>
      <c r="C157" s="262">
        <v>3</v>
      </c>
      <c r="D157" s="255" t="str">
        <f t="shared" si="2"/>
        <v>L5-3</v>
      </c>
    </row>
    <row r="158" spans="1:4" x14ac:dyDescent="0.3">
      <c r="A158" s="262" t="s">
        <v>2102</v>
      </c>
      <c r="B158" s="262" t="s">
        <v>2088</v>
      </c>
      <c r="C158" s="262">
        <v>3</v>
      </c>
      <c r="D158" s="255" t="str">
        <f t="shared" si="2"/>
        <v>L5-3</v>
      </c>
    </row>
    <row r="159" spans="1:4" x14ac:dyDescent="0.3">
      <c r="A159" s="262" t="s">
        <v>2105</v>
      </c>
      <c r="B159" s="262" t="s">
        <v>2088</v>
      </c>
      <c r="C159" s="262">
        <v>3</v>
      </c>
      <c r="D159" s="255" t="str">
        <f t="shared" si="2"/>
        <v>L5-3</v>
      </c>
    </row>
    <row r="160" spans="1:4" x14ac:dyDescent="0.3">
      <c r="A160" s="262" t="s">
        <v>652</v>
      </c>
      <c r="B160" s="262" t="s">
        <v>2088</v>
      </c>
      <c r="C160" s="262">
        <v>3</v>
      </c>
      <c r="D160" s="255" t="str">
        <f t="shared" si="2"/>
        <v>L5-3</v>
      </c>
    </row>
    <row r="161" spans="1:4" x14ac:dyDescent="0.3">
      <c r="A161" s="262" t="s">
        <v>655</v>
      </c>
      <c r="B161" s="262" t="s">
        <v>2088</v>
      </c>
      <c r="C161" s="262">
        <v>3</v>
      </c>
      <c r="D161" s="255" t="str">
        <f t="shared" si="2"/>
        <v>L5-3</v>
      </c>
    </row>
    <row r="162" spans="1:4" x14ac:dyDescent="0.3">
      <c r="A162" s="262" t="s">
        <v>2104</v>
      </c>
      <c r="B162" s="262" t="s">
        <v>2088</v>
      </c>
      <c r="C162" s="262">
        <v>3</v>
      </c>
      <c r="D162" s="255" t="str">
        <f t="shared" si="2"/>
        <v>L5-3</v>
      </c>
    </row>
    <row r="163" spans="1:4" x14ac:dyDescent="0.3">
      <c r="A163" s="262" t="s">
        <v>2103</v>
      </c>
      <c r="B163" s="262" t="s">
        <v>2088</v>
      </c>
      <c r="C163" s="262">
        <v>3</v>
      </c>
      <c r="D163" s="255" t="str">
        <f t="shared" si="2"/>
        <v>L5-3</v>
      </c>
    </row>
    <row r="164" spans="1:4" x14ac:dyDescent="0.3">
      <c r="A164" s="262" t="s">
        <v>503</v>
      </c>
      <c r="B164" s="262" t="s">
        <v>2088</v>
      </c>
      <c r="C164" s="262">
        <v>4</v>
      </c>
      <c r="D164" s="255" t="str">
        <f t="shared" si="2"/>
        <v>L5-4</v>
      </c>
    </row>
    <row r="165" spans="1:4" x14ac:dyDescent="0.3">
      <c r="A165" s="262" t="s">
        <v>2107</v>
      </c>
      <c r="B165" s="262" t="s">
        <v>2088</v>
      </c>
      <c r="C165" s="262">
        <v>4</v>
      </c>
      <c r="D165" s="255" t="str">
        <f t="shared" si="2"/>
        <v>L5-4</v>
      </c>
    </row>
    <row r="166" spans="1:4" x14ac:dyDescent="0.3">
      <c r="A166" s="262" t="s">
        <v>2108</v>
      </c>
      <c r="B166" s="262" t="s">
        <v>2088</v>
      </c>
      <c r="C166" s="262">
        <v>5</v>
      </c>
      <c r="D166" s="255" t="str">
        <f t="shared" si="2"/>
        <v>L5-5</v>
      </c>
    </row>
    <row r="167" spans="1:4" x14ac:dyDescent="0.3">
      <c r="A167" s="262" t="s">
        <v>2112</v>
      </c>
      <c r="B167" s="262" t="s">
        <v>2088</v>
      </c>
      <c r="C167" s="262">
        <v>5</v>
      </c>
      <c r="D167" s="255" t="str">
        <f t="shared" si="2"/>
        <v>L5-5</v>
      </c>
    </row>
    <row r="168" spans="1:4" x14ac:dyDescent="0.3">
      <c r="A168" s="262" t="s">
        <v>587</v>
      </c>
      <c r="B168" s="262" t="s">
        <v>2088</v>
      </c>
      <c r="C168" s="262">
        <v>5</v>
      </c>
      <c r="D168" s="255" t="str">
        <f t="shared" si="2"/>
        <v>L5-5</v>
      </c>
    </row>
    <row r="169" spans="1:4" x14ac:dyDescent="0.3">
      <c r="A169" s="262" t="s">
        <v>2109</v>
      </c>
      <c r="B169" s="262" t="s">
        <v>2088</v>
      </c>
      <c r="C169" s="262">
        <v>5</v>
      </c>
      <c r="D169" s="255" t="str">
        <f t="shared" si="2"/>
        <v>L5-5</v>
      </c>
    </row>
    <row r="170" spans="1:4" x14ac:dyDescent="0.3">
      <c r="A170" s="262" t="s">
        <v>542</v>
      </c>
      <c r="B170" s="262" t="s">
        <v>2088</v>
      </c>
      <c r="C170" s="262">
        <v>5</v>
      </c>
      <c r="D170" s="255" t="str">
        <f t="shared" si="2"/>
        <v>L5-5</v>
      </c>
    </row>
    <row r="171" spans="1:4" x14ac:dyDescent="0.3">
      <c r="A171" s="262" t="s">
        <v>545</v>
      </c>
      <c r="B171" s="262" t="s">
        <v>2088</v>
      </c>
      <c r="C171" s="262">
        <v>5</v>
      </c>
      <c r="D171" s="255" t="str">
        <f t="shared" si="2"/>
        <v>L5-5</v>
      </c>
    </row>
    <row r="172" spans="1:4" x14ac:dyDescent="0.3">
      <c r="A172" s="262" t="s">
        <v>560</v>
      </c>
      <c r="B172" s="262" t="s">
        <v>2088</v>
      </c>
      <c r="C172" s="262">
        <v>5</v>
      </c>
      <c r="D172" s="255" t="str">
        <f t="shared" si="2"/>
        <v>L5-5</v>
      </c>
    </row>
    <row r="173" spans="1:4" x14ac:dyDescent="0.3">
      <c r="A173" s="262" t="s">
        <v>563</v>
      </c>
      <c r="B173" s="262" t="s">
        <v>2088</v>
      </c>
      <c r="C173" s="262">
        <v>5</v>
      </c>
      <c r="D173" s="255" t="str">
        <f t="shared" si="2"/>
        <v>L5-5</v>
      </c>
    </row>
    <row r="174" spans="1:4" x14ac:dyDescent="0.3">
      <c r="A174" s="262" t="s">
        <v>2110</v>
      </c>
      <c r="B174" s="262" t="s">
        <v>2088</v>
      </c>
      <c r="C174" s="262">
        <v>5</v>
      </c>
      <c r="D174" s="255" t="str">
        <f t="shared" si="2"/>
        <v>L5-5</v>
      </c>
    </row>
    <row r="175" spans="1:4" x14ac:dyDescent="0.3">
      <c r="A175" s="262" t="s">
        <v>2111</v>
      </c>
      <c r="B175" s="262" t="s">
        <v>2088</v>
      </c>
      <c r="C175" s="262">
        <v>5</v>
      </c>
      <c r="D175" s="255" t="str">
        <f t="shared" si="2"/>
        <v>L5-5</v>
      </c>
    </row>
    <row r="176" spans="1:4" x14ac:dyDescent="0.3">
      <c r="A176" s="262" t="s">
        <v>581</v>
      </c>
      <c r="B176" s="262" t="s">
        <v>2088</v>
      </c>
      <c r="C176" s="262">
        <v>5</v>
      </c>
      <c r="D176" s="255" t="str">
        <f t="shared" si="2"/>
        <v>L5-5</v>
      </c>
    </row>
    <row r="177" spans="1:4" x14ac:dyDescent="0.3">
      <c r="A177" s="262" t="s">
        <v>551</v>
      </c>
      <c r="B177" s="262" t="s">
        <v>2088</v>
      </c>
      <c r="C177" s="262">
        <v>5</v>
      </c>
      <c r="D177" s="255" t="str">
        <f t="shared" si="2"/>
        <v>L5-5</v>
      </c>
    </row>
    <row r="178" spans="1:4" x14ac:dyDescent="0.3">
      <c r="A178" s="262" t="s">
        <v>554</v>
      </c>
      <c r="B178" s="262" t="s">
        <v>2088</v>
      </c>
      <c r="C178" s="262">
        <v>5</v>
      </c>
      <c r="D178" s="255" t="str">
        <f t="shared" si="2"/>
        <v>L5-5</v>
      </c>
    </row>
    <row r="179" spans="1:4" x14ac:dyDescent="0.3">
      <c r="A179" s="262" t="s">
        <v>557</v>
      </c>
      <c r="B179" s="262" t="s">
        <v>2088</v>
      </c>
      <c r="C179" s="262">
        <v>5</v>
      </c>
      <c r="D179" s="255" t="str">
        <f t="shared" si="2"/>
        <v>L5-5</v>
      </c>
    </row>
    <row r="180" spans="1:4" x14ac:dyDescent="0.3">
      <c r="A180" s="262" t="s">
        <v>575</v>
      </c>
      <c r="B180" s="262" t="s">
        <v>2088</v>
      </c>
      <c r="C180" s="262">
        <v>5</v>
      </c>
      <c r="D180" s="255" t="str">
        <f t="shared" si="2"/>
        <v>L5-5</v>
      </c>
    </row>
    <row r="181" spans="1:4" x14ac:dyDescent="0.3">
      <c r="A181" s="262" t="s">
        <v>997</v>
      </c>
      <c r="B181" s="262" t="s">
        <v>2088</v>
      </c>
      <c r="C181" s="262">
        <v>5</v>
      </c>
      <c r="D181" s="255" t="str">
        <f t="shared" si="2"/>
        <v>L5-5</v>
      </c>
    </row>
    <row r="182" spans="1:4" x14ac:dyDescent="0.3">
      <c r="A182" s="262" t="s">
        <v>2113</v>
      </c>
      <c r="B182" s="262" t="s">
        <v>2088</v>
      </c>
      <c r="C182" s="262">
        <v>5</v>
      </c>
      <c r="D182" s="255" t="str">
        <f t="shared" si="2"/>
        <v>L5-5</v>
      </c>
    </row>
    <row r="183" spans="1:4" x14ac:dyDescent="0.3">
      <c r="A183" s="262" t="s">
        <v>730</v>
      </c>
      <c r="B183" s="262" t="s">
        <v>2114</v>
      </c>
      <c r="C183" s="262">
        <v>1</v>
      </c>
      <c r="D183" s="255" t="str">
        <f t="shared" si="2"/>
        <v>L6-1</v>
      </c>
    </row>
    <row r="184" spans="1:4" x14ac:dyDescent="0.3">
      <c r="A184" s="262" t="s">
        <v>2115</v>
      </c>
      <c r="B184" s="262" t="s">
        <v>2114</v>
      </c>
      <c r="C184" s="262">
        <v>1</v>
      </c>
      <c r="D184" s="255" t="str">
        <f t="shared" si="2"/>
        <v>L6-1</v>
      </c>
    </row>
    <row r="185" spans="1:4" x14ac:dyDescent="0.3">
      <c r="A185" s="262" t="s">
        <v>2116</v>
      </c>
      <c r="B185" s="262" t="s">
        <v>2114</v>
      </c>
      <c r="C185" s="262">
        <v>1</v>
      </c>
      <c r="D185" s="255" t="str">
        <f t="shared" si="2"/>
        <v>L6-1</v>
      </c>
    </row>
    <row r="186" spans="1:4" x14ac:dyDescent="0.3">
      <c r="A186" s="262" t="s">
        <v>727</v>
      </c>
      <c r="B186" s="262" t="s">
        <v>2114</v>
      </c>
      <c r="C186" s="262">
        <v>2</v>
      </c>
      <c r="D186" s="255" t="str">
        <f t="shared" si="2"/>
        <v>L6-2</v>
      </c>
    </row>
    <row r="187" spans="1:4" x14ac:dyDescent="0.3">
      <c r="A187" s="262" t="s">
        <v>732</v>
      </c>
      <c r="B187" s="262" t="s">
        <v>2114</v>
      </c>
      <c r="C187" s="262">
        <v>2</v>
      </c>
      <c r="D187" s="255" t="str">
        <f t="shared" si="2"/>
        <v>L6-2</v>
      </c>
    </row>
    <row r="188" spans="1:4" x14ac:dyDescent="0.3">
      <c r="A188" s="262" t="s">
        <v>735</v>
      </c>
      <c r="B188" s="262" t="s">
        <v>2114</v>
      </c>
      <c r="C188" s="262">
        <v>2</v>
      </c>
      <c r="D188" s="255" t="str">
        <f t="shared" si="2"/>
        <v>L6-2</v>
      </c>
    </row>
    <row r="189" spans="1:4" x14ac:dyDescent="0.3">
      <c r="A189" s="262" t="s">
        <v>738</v>
      </c>
      <c r="B189" s="262" t="s">
        <v>2114</v>
      </c>
      <c r="C189" s="262">
        <v>2</v>
      </c>
      <c r="D189" s="255" t="str">
        <f t="shared" si="2"/>
        <v>L6-2</v>
      </c>
    </row>
    <row r="190" spans="1:4" x14ac:dyDescent="0.3">
      <c r="A190" s="262" t="s">
        <v>2117</v>
      </c>
      <c r="B190" s="262" t="s">
        <v>2114</v>
      </c>
      <c r="C190" s="262">
        <v>2</v>
      </c>
      <c r="D190" s="255" t="str">
        <f t="shared" si="2"/>
        <v>L6-2</v>
      </c>
    </row>
    <row r="191" spans="1:4" x14ac:dyDescent="0.3">
      <c r="A191" s="262" t="s">
        <v>742</v>
      </c>
      <c r="B191" s="262" t="s">
        <v>2114</v>
      </c>
      <c r="C191" s="262">
        <v>2</v>
      </c>
      <c r="D191" s="255" t="str">
        <f t="shared" si="2"/>
        <v>L6-2</v>
      </c>
    </row>
    <row r="192" spans="1:4" x14ac:dyDescent="0.3">
      <c r="A192" s="262" t="s">
        <v>744</v>
      </c>
      <c r="B192" s="262" t="s">
        <v>2114</v>
      </c>
      <c r="C192" s="262">
        <v>2</v>
      </c>
      <c r="D192" s="255" t="str">
        <f t="shared" si="2"/>
        <v>L6-2</v>
      </c>
    </row>
    <row r="193" spans="1:4" x14ac:dyDescent="0.3">
      <c r="A193" s="262" t="s">
        <v>746</v>
      </c>
      <c r="B193" s="262" t="s">
        <v>2114</v>
      </c>
      <c r="C193" s="262">
        <v>2</v>
      </c>
      <c r="D193" s="255" t="str">
        <f t="shared" si="2"/>
        <v>L6-2</v>
      </c>
    </row>
    <row r="194" spans="1:4" x14ac:dyDescent="0.3">
      <c r="A194" s="262" t="s">
        <v>748</v>
      </c>
      <c r="B194" s="262" t="s">
        <v>2114</v>
      </c>
      <c r="C194" s="262">
        <v>2</v>
      </c>
      <c r="D194" s="255" t="str">
        <f t="shared" si="2"/>
        <v>L6-2</v>
      </c>
    </row>
    <row r="195" spans="1:4" x14ac:dyDescent="0.3">
      <c r="A195" s="262" t="s">
        <v>2120</v>
      </c>
      <c r="B195" s="262" t="s">
        <v>2114</v>
      </c>
      <c r="C195" s="262">
        <v>3</v>
      </c>
      <c r="D195" s="255" t="str">
        <f t="shared" ref="D195:D258" si="3">B195&amp;"-"&amp;C195</f>
        <v>L6-3</v>
      </c>
    </row>
    <row r="196" spans="1:4" x14ac:dyDescent="0.3">
      <c r="A196" s="262" t="s">
        <v>2119</v>
      </c>
      <c r="B196" s="262" t="s">
        <v>2114</v>
      </c>
      <c r="C196" s="262">
        <v>3</v>
      </c>
      <c r="D196" s="255" t="str">
        <f t="shared" si="3"/>
        <v>L6-3</v>
      </c>
    </row>
    <row r="197" spans="1:4" x14ac:dyDescent="0.3">
      <c r="A197" s="262" t="s">
        <v>2118</v>
      </c>
      <c r="B197" s="262" t="s">
        <v>2114</v>
      </c>
      <c r="C197" s="262">
        <v>3</v>
      </c>
      <c r="D197" s="255" t="str">
        <f t="shared" si="3"/>
        <v>L6-3</v>
      </c>
    </row>
    <row r="198" spans="1:4" x14ac:dyDescent="0.3">
      <c r="A198" s="262" t="s">
        <v>781</v>
      </c>
      <c r="B198" s="262" t="s">
        <v>2114</v>
      </c>
      <c r="C198" s="262">
        <v>3</v>
      </c>
      <c r="D198" s="255" t="str">
        <f t="shared" si="3"/>
        <v>L6-3</v>
      </c>
    </row>
    <row r="199" spans="1:4" x14ac:dyDescent="0.3">
      <c r="A199" s="262" t="s">
        <v>802</v>
      </c>
      <c r="B199" s="262" t="s">
        <v>2114</v>
      </c>
      <c r="C199" s="262">
        <v>4</v>
      </c>
      <c r="D199" s="255" t="str">
        <f t="shared" si="3"/>
        <v>L6-4</v>
      </c>
    </row>
    <row r="200" spans="1:4" x14ac:dyDescent="0.3">
      <c r="A200" s="262" t="s">
        <v>807</v>
      </c>
      <c r="B200" s="262" t="s">
        <v>2114</v>
      </c>
      <c r="C200" s="262">
        <v>4</v>
      </c>
      <c r="D200" s="255" t="str">
        <f t="shared" si="3"/>
        <v>L6-4</v>
      </c>
    </row>
    <row r="201" spans="1:4" x14ac:dyDescent="0.3">
      <c r="A201" s="262" t="s">
        <v>812</v>
      </c>
      <c r="B201" s="262" t="s">
        <v>2114</v>
      </c>
      <c r="C201" s="262">
        <v>4</v>
      </c>
      <c r="D201" s="255" t="str">
        <f t="shared" si="3"/>
        <v>L6-4</v>
      </c>
    </row>
    <row r="202" spans="1:4" x14ac:dyDescent="0.3">
      <c r="A202" s="262" t="s">
        <v>817</v>
      </c>
      <c r="B202" s="262" t="s">
        <v>2114</v>
      </c>
      <c r="C202" s="262">
        <v>4</v>
      </c>
      <c r="D202" s="255" t="str">
        <f t="shared" si="3"/>
        <v>L6-4</v>
      </c>
    </row>
    <row r="203" spans="1:4" x14ac:dyDescent="0.3">
      <c r="A203" s="262" t="s">
        <v>2122</v>
      </c>
      <c r="B203" s="262" t="s">
        <v>2114</v>
      </c>
      <c r="C203" s="262">
        <v>5</v>
      </c>
      <c r="D203" s="255" t="str">
        <f t="shared" si="3"/>
        <v>L6-5</v>
      </c>
    </row>
    <row r="204" spans="1:4" x14ac:dyDescent="0.3">
      <c r="A204" s="262" t="s">
        <v>1374</v>
      </c>
      <c r="B204" s="262" t="s">
        <v>2114</v>
      </c>
      <c r="C204" s="262">
        <v>5</v>
      </c>
      <c r="D204" s="255" t="str">
        <f t="shared" si="3"/>
        <v>L6-5</v>
      </c>
    </row>
    <row r="205" spans="1:4" x14ac:dyDescent="0.3">
      <c r="A205" s="262" t="s">
        <v>2121</v>
      </c>
      <c r="B205" s="262" t="s">
        <v>2114</v>
      </c>
      <c r="C205" s="262">
        <v>5</v>
      </c>
      <c r="D205" s="255" t="str">
        <f t="shared" si="3"/>
        <v>L6-5</v>
      </c>
    </row>
    <row r="206" spans="1:4" x14ac:dyDescent="0.3">
      <c r="A206" s="263" t="s">
        <v>2253</v>
      </c>
      <c r="B206" s="262" t="s">
        <v>2114</v>
      </c>
      <c r="C206" s="262">
        <v>5</v>
      </c>
      <c r="D206" s="255" t="str">
        <f t="shared" si="3"/>
        <v>L6-5</v>
      </c>
    </row>
    <row r="207" spans="1:4" x14ac:dyDescent="0.3">
      <c r="A207" s="263" t="s">
        <v>2254</v>
      </c>
      <c r="B207" s="262" t="s">
        <v>2114</v>
      </c>
      <c r="C207" s="262">
        <v>5</v>
      </c>
      <c r="D207" s="255" t="str">
        <f t="shared" si="3"/>
        <v>L6-5</v>
      </c>
    </row>
    <row r="208" spans="1:4" x14ac:dyDescent="0.3">
      <c r="A208" s="263" t="s">
        <v>2255</v>
      </c>
      <c r="B208" s="262" t="s">
        <v>2114</v>
      </c>
      <c r="C208" s="262">
        <v>5</v>
      </c>
      <c r="D208" s="255" t="str">
        <f t="shared" si="3"/>
        <v>L6-5</v>
      </c>
    </row>
    <row r="209" spans="1:4" x14ac:dyDescent="0.3">
      <c r="A209" s="263" t="s">
        <v>2256</v>
      </c>
      <c r="B209" s="262" t="s">
        <v>2114</v>
      </c>
      <c r="C209" s="262">
        <v>5</v>
      </c>
      <c r="D209" s="255" t="str">
        <f t="shared" si="3"/>
        <v>L6-5</v>
      </c>
    </row>
    <row r="210" spans="1:4" x14ac:dyDescent="0.3">
      <c r="A210" s="262" t="s">
        <v>2123</v>
      </c>
      <c r="B210" s="262" t="s">
        <v>2114</v>
      </c>
      <c r="C210" s="262">
        <v>6</v>
      </c>
      <c r="D210" s="255" t="str">
        <f t="shared" si="3"/>
        <v>L6-6</v>
      </c>
    </row>
    <row r="211" spans="1:4" x14ac:dyDescent="0.3">
      <c r="A211" s="262" t="s">
        <v>2124</v>
      </c>
      <c r="B211" s="262" t="s">
        <v>2114</v>
      </c>
      <c r="C211" s="262">
        <v>6</v>
      </c>
      <c r="D211" s="255" t="str">
        <f t="shared" si="3"/>
        <v>L6-6</v>
      </c>
    </row>
    <row r="212" spans="1:4" x14ac:dyDescent="0.3">
      <c r="A212" s="262" t="s">
        <v>2125</v>
      </c>
      <c r="B212" s="262" t="s">
        <v>2114</v>
      </c>
      <c r="C212" s="262">
        <v>6</v>
      </c>
      <c r="D212" s="255" t="str">
        <f t="shared" si="3"/>
        <v>L6-6</v>
      </c>
    </row>
    <row r="213" spans="1:4" x14ac:dyDescent="0.3">
      <c r="A213" s="262" t="s">
        <v>2126</v>
      </c>
      <c r="B213" s="262" t="s">
        <v>2114</v>
      </c>
      <c r="C213" s="262">
        <v>6</v>
      </c>
      <c r="D213" s="255" t="str">
        <f t="shared" si="3"/>
        <v>L6-6</v>
      </c>
    </row>
    <row r="214" spans="1:4" x14ac:dyDescent="0.3">
      <c r="A214" s="262" t="s">
        <v>2127</v>
      </c>
      <c r="B214" s="262" t="s">
        <v>2114</v>
      </c>
      <c r="C214" s="262">
        <v>6</v>
      </c>
      <c r="D214" s="255" t="str">
        <f t="shared" si="3"/>
        <v>L6-6</v>
      </c>
    </row>
    <row r="215" spans="1:4" x14ac:dyDescent="0.3">
      <c r="A215" s="262" t="s">
        <v>842</v>
      </c>
      <c r="B215" s="262" t="s">
        <v>2114</v>
      </c>
      <c r="C215" s="262">
        <v>6</v>
      </c>
      <c r="D215" s="255" t="str">
        <f t="shared" si="3"/>
        <v>L6-6</v>
      </c>
    </row>
    <row r="216" spans="1:4" x14ac:dyDescent="0.3">
      <c r="A216" s="262" t="s">
        <v>2128</v>
      </c>
      <c r="B216" s="262" t="s">
        <v>2114</v>
      </c>
      <c r="C216" s="262">
        <v>6</v>
      </c>
      <c r="D216" s="255" t="str">
        <f t="shared" si="3"/>
        <v>L6-6</v>
      </c>
    </row>
    <row r="217" spans="1:4" x14ac:dyDescent="0.3">
      <c r="A217" s="262" t="s">
        <v>887</v>
      </c>
      <c r="B217" s="262" t="s">
        <v>2114</v>
      </c>
      <c r="C217" s="262">
        <v>6</v>
      </c>
      <c r="D217" s="255" t="str">
        <f t="shared" si="3"/>
        <v>L6-6</v>
      </c>
    </row>
    <row r="218" spans="1:4" x14ac:dyDescent="0.3">
      <c r="A218" s="262" t="s">
        <v>2129</v>
      </c>
      <c r="B218" s="262" t="s">
        <v>2114</v>
      </c>
      <c r="C218" s="262">
        <v>6</v>
      </c>
      <c r="D218" s="255" t="str">
        <f t="shared" si="3"/>
        <v>L6-6</v>
      </c>
    </row>
    <row r="219" spans="1:4" x14ac:dyDescent="0.3">
      <c r="A219" s="262" t="s">
        <v>2130</v>
      </c>
      <c r="B219" s="262" t="s">
        <v>2114</v>
      </c>
      <c r="C219" s="262">
        <v>7</v>
      </c>
      <c r="D219" s="255" t="str">
        <f t="shared" si="3"/>
        <v>L6-7</v>
      </c>
    </row>
    <row r="220" spans="1:4" x14ac:dyDescent="0.3">
      <c r="A220" s="262" t="s">
        <v>2131</v>
      </c>
      <c r="B220" s="262" t="s">
        <v>2114</v>
      </c>
      <c r="C220" s="262">
        <v>7</v>
      </c>
      <c r="D220" s="255" t="str">
        <f t="shared" si="3"/>
        <v>L6-7</v>
      </c>
    </row>
    <row r="221" spans="1:4" x14ac:dyDescent="0.3">
      <c r="A221" s="262" t="s">
        <v>2132</v>
      </c>
      <c r="B221" s="262" t="s">
        <v>2114</v>
      </c>
      <c r="C221" s="262">
        <v>7</v>
      </c>
      <c r="D221" s="255" t="str">
        <f t="shared" si="3"/>
        <v>L6-7</v>
      </c>
    </row>
    <row r="222" spans="1:4" x14ac:dyDescent="0.3">
      <c r="A222" s="262" t="s">
        <v>2133</v>
      </c>
      <c r="B222" s="262" t="s">
        <v>2114</v>
      </c>
      <c r="C222" s="262">
        <v>7</v>
      </c>
      <c r="D222" s="255" t="str">
        <f t="shared" si="3"/>
        <v>L6-7</v>
      </c>
    </row>
    <row r="223" spans="1:4" x14ac:dyDescent="0.3">
      <c r="A223" s="262" t="s">
        <v>2134</v>
      </c>
      <c r="B223" s="262" t="s">
        <v>2114</v>
      </c>
      <c r="C223" s="262">
        <v>7</v>
      </c>
      <c r="D223" s="255" t="str">
        <f t="shared" si="3"/>
        <v>L6-7</v>
      </c>
    </row>
    <row r="224" spans="1:4" x14ac:dyDescent="0.3">
      <c r="A224" s="262" t="s">
        <v>791</v>
      </c>
      <c r="B224" s="262" t="s">
        <v>2114</v>
      </c>
      <c r="C224" s="262">
        <v>7</v>
      </c>
      <c r="D224" s="255" t="str">
        <f t="shared" si="3"/>
        <v>L6-7</v>
      </c>
    </row>
    <row r="225" spans="1:4" x14ac:dyDescent="0.3">
      <c r="A225" s="262" t="s">
        <v>875</v>
      </c>
      <c r="B225" s="262" t="s">
        <v>2114</v>
      </c>
      <c r="C225" s="262">
        <v>7</v>
      </c>
      <c r="D225" s="255" t="str">
        <f t="shared" si="3"/>
        <v>L6-7</v>
      </c>
    </row>
    <row r="226" spans="1:4" x14ac:dyDescent="0.3">
      <c r="A226" s="262" t="s">
        <v>2135</v>
      </c>
      <c r="B226" s="262" t="s">
        <v>2114</v>
      </c>
      <c r="C226" s="262">
        <v>7</v>
      </c>
      <c r="D226" s="255" t="str">
        <f t="shared" si="3"/>
        <v>L6-7</v>
      </c>
    </row>
    <row r="227" spans="1:4" x14ac:dyDescent="0.3">
      <c r="A227" s="262" t="s">
        <v>772</v>
      </c>
      <c r="B227" s="262" t="s">
        <v>2114</v>
      </c>
      <c r="C227" s="262">
        <v>7</v>
      </c>
      <c r="D227" s="255" t="str">
        <f t="shared" si="3"/>
        <v>L6-7</v>
      </c>
    </row>
    <row r="228" spans="1:4" x14ac:dyDescent="0.3">
      <c r="A228" s="262" t="s">
        <v>1373</v>
      </c>
      <c r="B228" s="262" t="s">
        <v>2114</v>
      </c>
      <c r="C228" s="262">
        <v>7</v>
      </c>
      <c r="D228" s="255" t="str">
        <f t="shared" si="3"/>
        <v>L6-7</v>
      </c>
    </row>
    <row r="229" spans="1:4" x14ac:dyDescent="0.3">
      <c r="A229" s="262" t="s">
        <v>2136</v>
      </c>
      <c r="B229" s="262" t="s">
        <v>2114</v>
      </c>
      <c r="C229" s="262">
        <v>7</v>
      </c>
      <c r="D229" s="255" t="str">
        <f t="shared" si="3"/>
        <v>L6-7</v>
      </c>
    </row>
    <row r="230" spans="1:4" x14ac:dyDescent="0.3">
      <c r="A230" s="262" t="s">
        <v>2137</v>
      </c>
      <c r="B230" s="262" t="s">
        <v>2114</v>
      </c>
      <c r="C230" s="262">
        <v>7</v>
      </c>
      <c r="D230" s="255" t="str">
        <f t="shared" si="3"/>
        <v>L6-7</v>
      </c>
    </row>
    <row r="231" spans="1:4" x14ac:dyDescent="0.3">
      <c r="A231" s="262" t="s">
        <v>2138</v>
      </c>
      <c r="B231" s="262" t="s">
        <v>2114</v>
      </c>
      <c r="C231" s="262">
        <v>7</v>
      </c>
      <c r="D231" s="255" t="str">
        <f t="shared" si="3"/>
        <v>L6-7</v>
      </c>
    </row>
    <row r="232" spans="1:4" x14ac:dyDescent="0.3">
      <c r="A232" s="262" t="s">
        <v>2139</v>
      </c>
      <c r="B232" s="262" t="s">
        <v>2114</v>
      </c>
      <c r="C232" s="262">
        <v>7</v>
      </c>
      <c r="D232" s="255" t="str">
        <f t="shared" si="3"/>
        <v>L6-7</v>
      </c>
    </row>
    <row r="233" spans="1:4" x14ac:dyDescent="0.3">
      <c r="A233" s="262" t="s">
        <v>2140</v>
      </c>
      <c r="B233" s="262" t="s">
        <v>2114</v>
      </c>
      <c r="C233" s="262">
        <v>7</v>
      </c>
      <c r="D233" s="255" t="str">
        <f t="shared" si="3"/>
        <v>L6-7</v>
      </c>
    </row>
    <row r="234" spans="1:4" x14ac:dyDescent="0.3">
      <c r="A234" s="262" t="s">
        <v>753</v>
      </c>
      <c r="B234" s="262" t="s">
        <v>2114</v>
      </c>
      <c r="C234" s="262">
        <v>8</v>
      </c>
      <c r="D234" s="255" t="str">
        <f t="shared" si="3"/>
        <v>L6-8</v>
      </c>
    </row>
    <row r="235" spans="1:4" x14ac:dyDescent="0.3">
      <c r="A235" s="262" t="s">
        <v>756</v>
      </c>
      <c r="B235" s="262" t="s">
        <v>2114</v>
      </c>
      <c r="C235" s="262">
        <v>8</v>
      </c>
      <c r="D235" s="255" t="str">
        <f t="shared" si="3"/>
        <v>L6-8</v>
      </c>
    </row>
    <row r="236" spans="1:4" x14ac:dyDescent="0.3">
      <c r="A236" s="262" t="s">
        <v>2141</v>
      </c>
      <c r="B236" s="262" t="s">
        <v>2142</v>
      </c>
      <c r="C236" s="262">
        <v>1</v>
      </c>
      <c r="D236" s="255" t="str">
        <f t="shared" si="3"/>
        <v>L7-1</v>
      </c>
    </row>
    <row r="237" spans="1:4" x14ac:dyDescent="0.3">
      <c r="A237" s="262" t="s">
        <v>2145</v>
      </c>
      <c r="B237" s="262" t="s">
        <v>2142</v>
      </c>
      <c r="C237" s="262">
        <v>2</v>
      </c>
      <c r="D237" s="255" t="str">
        <f t="shared" si="3"/>
        <v>L7-2</v>
      </c>
    </row>
    <row r="238" spans="1:4" x14ac:dyDescent="0.3">
      <c r="A238" s="262" t="s">
        <v>2143</v>
      </c>
      <c r="B238" s="262" t="s">
        <v>2142</v>
      </c>
      <c r="C238" s="262">
        <v>2</v>
      </c>
      <c r="D238" s="255" t="str">
        <f t="shared" si="3"/>
        <v>L7-2</v>
      </c>
    </row>
    <row r="239" spans="1:4" x14ac:dyDescent="0.3">
      <c r="A239" s="262" t="s">
        <v>2148</v>
      </c>
      <c r="B239" s="262" t="s">
        <v>2142</v>
      </c>
      <c r="C239" s="262">
        <v>2</v>
      </c>
      <c r="D239" s="255" t="str">
        <f t="shared" si="3"/>
        <v>L7-2</v>
      </c>
    </row>
    <row r="240" spans="1:4" x14ac:dyDescent="0.3">
      <c r="A240" s="262" t="s">
        <v>2144</v>
      </c>
      <c r="B240" s="262" t="s">
        <v>2142</v>
      </c>
      <c r="C240" s="262">
        <v>2</v>
      </c>
      <c r="D240" s="255" t="str">
        <f t="shared" si="3"/>
        <v>L7-2</v>
      </c>
    </row>
    <row r="241" spans="1:4" x14ac:dyDescent="0.3">
      <c r="A241" s="262" t="s">
        <v>2147</v>
      </c>
      <c r="B241" s="262" t="s">
        <v>2142</v>
      </c>
      <c r="C241" s="262">
        <v>2</v>
      </c>
      <c r="D241" s="255" t="str">
        <f t="shared" si="3"/>
        <v>L7-2</v>
      </c>
    </row>
    <row r="242" spans="1:4" x14ac:dyDescent="0.3">
      <c r="A242" s="262" t="s">
        <v>2149</v>
      </c>
      <c r="B242" s="262" t="s">
        <v>2142</v>
      </c>
      <c r="C242" s="262">
        <v>2</v>
      </c>
      <c r="D242" s="255" t="str">
        <f t="shared" si="3"/>
        <v>L7-2</v>
      </c>
    </row>
    <row r="243" spans="1:4" x14ac:dyDescent="0.3">
      <c r="A243" s="262" t="s">
        <v>2146</v>
      </c>
      <c r="B243" s="262" t="s">
        <v>2142</v>
      </c>
      <c r="C243" s="262">
        <v>2</v>
      </c>
      <c r="D243" s="255" t="str">
        <f t="shared" si="3"/>
        <v>L7-2</v>
      </c>
    </row>
    <row r="244" spans="1:4" x14ac:dyDescent="0.3">
      <c r="A244" s="262" t="s">
        <v>2150</v>
      </c>
      <c r="B244" s="262" t="s">
        <v>2151</v>
      </c>
      <c r="C244" s="262">
        <v>1</v>
      </c>
      <c r="D244" s="255" t="str">
        <f t="shared" si="3"/>
        <v>L8-1</v>
      </c>
    </row>
    <row r="245" spans="1:4" x14ac:dyDescent="0.3">
      <c r="A245" s="262" t="s">
        <v>2152</v>
      </c>
      <c r="B245" s="262" t="s">
        <v>2151</v>
      </c>
      <c r="C245" s="262">
        <v>1</v>
      </c>
      <c r="D245" s="255" t="str">
        <f t="shared" si="3"/>
        <v>L8-1</v>
      </c>
    </row>
    <row r="246" spans="1:4" x14ac:dyDescent="0.3">
      <c r="A246" s="262" t="s">
        <v>2153</v>
      </c>
      <c r="B246" s="262" t="s">
        <v>2151</v>
      </c>
      <c r="C246" s="262">
        <v>1</v>
      </c>
      <c r="D246" s="255" t="str">
        <f t="shared" si="3"/>
        <v>L8-1</v>
      </c>
    </row>
    <row r="247" spans="1:4" x14ac:dyDescent="0.3">
      <c r="A247" s="262" t="s">
        <v>2154</v>
      </c>
      <c r="B247" s="262" t="s">
        <v>2151</v>
      </c>
      <c r="C247" s="262">
        <v>2</v>
      </c>
      <c r="D247" s="255" t="str">
        <f t="shared" si="3"/>
        <v>L8-2</v>
      </c>
    </row>
    <row r="248" spans="1:4" x14ac:dyDescent="0.3">
      <c r="A248" s="262" t="s">
        <v>2155</v>
      </c>
      <c r="B248" s="262" t="s">
        <v>2151</v>
      </c>
      <c r="C248" s="262">
        <v>2</v>
      </c>
      <c r="D248" s="255" t="str">
        <f t="shared" si="3"/>
        <v>L8-2</v>
      </c>
    </row>
    <row r="249" spans="1:4" x14ac:dyDescent="0.3">
      <c r="A249" s="262" t="s">
        <v>2156</v>
      </c>
      <c r="B249" s="262" t="s">
        <v>2151</v>
      </c>
      <c r="C249" s="262">
        <v>2</v>
      </c>
      <c r="D249" s="255" t="str">
        <f t="shared" si="3"/>
        <v>L8-2</v>
      </c>
    </row>
    <row r="250" spans="1:4" x14ac:dyDescent="0.3">
      <c r="A250" s="262" t="s">
        <v>2157</v>
      </c>
      <c r="B250" s="262" t="s">
        <v>2151</v>
      </c>
      <c r="C250" s="262">
        <v>2</v>
      </c>
      <c r="D250" s="255" t="str">
        <f t="shared" si="3"/>
        <v>L8-2</v>
      </c>
    </row>
    <row r="251" spans="1:4" x14ac:dyDescent="0.3">
      <c r="A251" s="262" t="s">
        <v>2158</v>
      </c>
      <c r="B251" s="262" t="s">
        <v>2151</v>
      </c>
      <c r="C251" s="262">
        <v>2</v>
      </c>
      <c r="D251" s="255" t="str">
        <f t="shared" si="3"/>
        <v>L8-2</v>
      </c>
    </row>
    <row r="252" spans="1:4" x14ac:dyDescent="0.3">
      <c r="A252" s="262" t="s">
        <v>2159</v>
      </c>
      <c r="B252" s="262" t="s">
        <v>2151</v>
      </c>
      <c r="C252" s="262">
        <v>2</v>
      </c>
      <c r="D252" s="255" t="str">
        <f t="shared" si="3"/>
        <v>L8-2</v>
      </c>
    </row>
    <row r="253" spans="1:4" x14ac:dyDescent="0.3">
      <c r="A253" s="262" t="s">
        <v>2162</v>
      </c>
      <c r="B253" s="262" t="s">
        <v>2151</v>
      </c>
      <c r="C253" s="262">
        <v>3</v>
      </c>
      <c r="D253" s="255" t="str">
        <f t="shared" si="3"/>
        <v>L8-3</v>
      </c>
    </row>
    <row r="254" spans="1:4" x14ac:dyDescent="0.3">
      <c r="A254" s="262" t="s">
        <v>2161</v>
      </c>
      <c r="B254" s="262" t="s">
        <v>2151</v>
      </c>
      <c r="C254" s="262">
        <v>3</v>
      </c>
      <c r="D254" s="255" t="str">
        <f t="shared" si="3"/>
        <v>L8-3</v>
      </c>
    </row>
    <row r="255" spans="1:4" x14ac:dyDescent="0.3">
      <c r="A255" s="262" t="s">
        <v>2163</v>
      </c>
      <c r="B255" s="262" t="s">
        <v>2151</v>
      </c>
      <c r="C255" s="262">
        <v>3</v>
      </c>
      <c r="D255" s="255" t="str">
        <f t="shared" si="3"/>
        <v>L8-3</v>
      </c>
    </row>
    <row r="256" spans="1:4" x14ac:dyDescent="0.3">
      <c r="A256" s="262" t="s">
        <v>2164</v>
      </c>
      <c r="B256" s="262" t="s">
        <v>2151</v>
      </c>
      <c r="C256" s="262">
        <v>3</v>
      </c>
      <c r="D256" s="255" t="str">
        <f t="shared" si="3"/>
        <v>L8-3</v>
      </c>
    </row>
    <row r="257" spans="1:4" x14ac:dyDescent="0.3">
      <c r="A257" s="262" t="s">
        <v>2165</v>
      </c>
      <c r="B257" s="262" t="s">
        <v>2151</v>
      </c>
      <c r="C257" s="262">
        <v>3</v>
      </c>
      <c r="D257" s="255" t="str">
        <f t="shared" si="3"/>
        <v>L8-3</v>
      </c>
    </row>
    <row r="258" spans="1:4" x14ac:dyDescent="0.3">
      <c r="A258" s="262" t="s">
        <v>2166</v>
      </c>
      <c r="B258" s="262" t="s">
        <v>2151</v>
      </c>
      <c r="C258" s="262">
        <v>3</v>
      </c>
      <c r="D258" s="255" t="str">
        <f t="shared" si="3"/>
        <v>L8-3</v>
      </c>
    </row>
    <row r="259" spans="1:4" x14ac:dyDescent="0.3">
      <c r="A259" s="262" t="s">
        <v>2167</v>
      </c>
      <c r="B259" s="262" t="s">
        <v>2151</v>
      </c>
      <c r="C259" s="262">
        <v>3</v>
      </c>
      <c r="D259" s="255" t="str">
        <f t="shared" ref="D259:D322" si="4">B259&amp;"-"&amp;C259</f>
        <v>L8-3</v>
      </c>
    </row>
    <row r="260" spans="1:4" x14ac:dyDescent="0.3">
      <c r="A260" s="262" t="s">
        <v>2189</v>
      </c>
      <c r="B260" s="262" t="s">
        <v>2151</v>
      </c>
      <c r="C260" s="262">
        <v>3</v>
      </c>
      <c r="D260" s="255" t="str">
        <f t="shared" si="4"/>
        <v>L8-3</v>
      </c>
    </row>
    <row r="261" spans="1:4" x14ac:dyDescent="0.3">
      <c r="A261" s="262" t="s">
        <v>2190</v>
      </c>
      <c r="B261" s="262" t="s">
        <v>2151</v>
      </c>
      <c r="C261" s="262">
        <v>3</v>
      </c>
      <c r="D261" s="255" t="str">
        <f t="shared" si="4"/>
        <v>L8-3</v>
      </c>
    </row>
    <row r="262" spans="1:4" x14ac:dyDescent="0.3">
      <c r="A262" s="262" t="s">
        <v>2188</v>
      </c>
      <c r="B262" s="262" t="s">
        <v>2151</v>
      </c>
      <c r="C262" s="262">
        <v>3</v>
      </c>
      <c r="D262" s="255" t="str">
        <f t="shared" si="4"/>
        <v>L8-3</v>
      </c>
    </row>
    <row r="263" spans="1:4" x14ac:dyDescent="0.3">
      <c r="A263" s="262" t="s">
        <v>2191</v>
      </c>
      <c r="B263" s="262" t="s">
        <v>2151</v>
      </c>
      <c r="C263" s="262">
        <v>3</v>
      </c>
      <c r="D263" s="255" t="str">
        <f t="shared" si="4"/>
        <v>L8-3</v>
      </c>
    </row>
    <row r="264" spans="1:4" x14ac:dyDescent="0.3">
      <c r="A264" s="262" t="s">
        <v>2192</v>
      </c>
      <c r="B264" s="262" t="s">
        <v>2151</v>
      </c>
      <c r="C264" s="262">
        <v>3</v>
      </c>
      <c r="D264" s="255" t="str">
        <f t="shared" si="4"/>
        <v>L8-3</v>
      </c>
    </row>
    <row r="265" spans="1:4" x14ac:dyDescent="0.3">
      <c r="A265" s="262" t="s">
        <v>2193</v>
      </c>
      <c r="B265" s="262" t="s">
        <v>2151</v>
      </c>
      <c r="C265" s="262">
        <v>3</v>
      </c>
      <c r="D265" s="255" t="str">
        <f t="shared" si="4"/>
        <v>L8-3</v>
      </c>
    </row>
    <row r="266" spans="1:4" x14ac:dyDescent="0.3">
      <c r="A266" s="262" t="s">
        <v>2194</v>
      </c>
      <c r="B266" s="262" t="s">
        <v>2151</v>
      </c>
      <c r="C266" s="262">
        <v>3</v>
      </c>
      <c r="D266" s="255" t="str">
        <f t="shared" si="4"/>
        <v>L8-3</v>
      </c>
    </row>
    <row r="267" spans="1:4" x14ac:dyDescent="0.3">
      <c r="A267" s="262" t="s">
        <v>2195</v>
      </c>
      <c r="B267" s="262" t="s">
        <v>2151</v>
      </c>
      <c r="C267" s="262">
        <v>3</v>
      </c>
      <c r="D267" s="255" t="str">
        <f t="shared" si="4"/>
        <v>L8-3</v>
      </c>
    </row>
    <row r="268" spans="1:4" x14ac:dyDescent="0.3">
      <c r="A268" s="262" t="s">
        <v>2196</v>
      </c>
      <c r="B268" s="262" t="s">
        <v>2151</v>
      </c>
      <c r="C268" s="262">
        <v>3</v>
      </c>
      <c r="D268" s="255" t="str">
        <f t="shared" si="4"/>
        <v>L8-3</v>
      </c>
    </row>
    <row r="269" spans="1:4" x14ac:dyDescent="0.3">
      <c r="A269" s="262" t="s">
        <v>2170</v>
      </c>
      <c r="B269" s="262" t="s">
        <v>2151</v>
      </c>
      <c r="C269" s="262">
        <v>3</v>
      </c>
      <c r="D269" s="255" t="str">
        <f t="shared" si="4"/>
        <v>L8-3</v>
      </c>
    </row>
    <row r="270" spans="1:4" x14ac:dyDescent="0.3">
      <c r="A270" s="262" t="s">
        <v>2171</v>
      </c>
      <c r="B270" s="262" t="s">
        <v>2151</v>
      </c>
      <c r="C270" s="262">
        <v>3</v>
      </c>
      <c r="D270" s="255" t="str">
        <f t="shared" si="4"/>
        <v>L8-3</v>
      </c>
    </row>
    <row r="271" spans="1:4" x14ac:dyDescent="0.3">
      <c r="A271" s="262" t="s">
        <v>2172</v>
      </c>
      <c r="B271" s="262" t="s">
        <v>2151</v>
      </c>
      <c r="C271" s="262">
        <v>3</v>
      </c>
      <c r="D271" s="255" t="str">
        <f t="shared" si="4"/>
        <v>L8-3</v>
      </c>
    </row>
    <row r="272" spans="1:4" x14ac:dyDescent="0.3">
      <c r="A272" s="262" t="s">
        <v>2173</v>
      </c>
      <c r="B272" s="262" t="s">
        <v>2151</v>
      </c>
      <c r="C272" s="262">
        <v>3</v>
      </c>
      <c r="D272" s="255" t="str">
        <f t="shared" si="4"/>
        <v>L8-3</v>
      </c>
    </row>
    <row r="273" spans="1:4" x14ac:dyDescent="0.3">
      <c r="A273" s="262" t="s">
        <v>2174</v>
      </c>
      <c r="B273" s="262" t="s">
        <v>2151</v>
      </c>
      <c r="C273" s="262">
        <v>3</v>
      </c>
      <c r="D273" s="255" t="str">
        <f t="shared" si="4"/>
        <v>L8-3</v>
      </c>
    </row>
    <row r="274" spans="1:4" x14ac:dyDescent="0.3">
      <c r="A274" s="262" t="s">
        <v>2175</v>
      </c>
      <c r="B274" s="262" t="s">
        <v>2151</v>
      </c>
      <c r="C274" s="262">
        <v>3</v>
      </c>
      <c r="D274" s="255" t="str">
        <f t="shared" si="4"/>
        <v>L8-3</v>
      </c>
    </row>
    <row r="275" spans="1:4" x14ac:dyDescent="0.3">
      <c r="A275" s="262" t="s">
        <v>2176</v>
      </c>
      <c r="B275" s="262" t="s">
        <v>2151</v>
      </c>
      <c r="C275" s="262">
        <v>3</v>
      </c>
      <c r="D275" s="255" t="str">
        <f t="shared" si="4"/>
        <v>L8-3</v>
      </c>
    </row>
    <row r="276" spans="1:4" x14ac:dyDescent="0.3">
      <c r="A276" s="262" t="s">
        <v>2177</v>
      </c>
      <c r="B276" s="262" t="s">
        <v>2151</v>
      </c>
      <c r="C276" s="262">
        <v>3</v>
      </c>
      <c r="D276" s="255" t="str">
        <f t="shared" si="4"/>
        <v>L8-3</v>
      </c>
    </row>
    <row r="277" spans="1:4" x14ac:dyDescent="0.3">
      <c r="A277" s="262" t="s">
        <v>2178</v>
      </c>
      <c r="B277" s="262" t="s">
        <v>2151</v>
      </c>
      <c r="C277" s="262">
        <v>3</v>
      </c>
      <c r="D277" s="255" t="str">
        <f t="shared" si="4"/>
        <v>L8-3</v>
      </c>
    </row>
    <row r="278" spans="1:4" x14ac:dyDescent="0.3">
      <c r="A278" s="262" t="s">
        <v>2179</v>
      </c>
      <c r="B278" s="262" t="s">
        <v>2151</v>
      </c>
      <c r="C278" s="262">
        <v>3</v>
      </c>
      <c r="D278" s="255" t="str">
        <f t="shared" si="4"/>
        <v>L8-3</v>
      </c>
    </row>
    <row r="279" spans="1:4" x14ac:dyDescent="0.3">
      <c r="A279" s="262" t="s">
        <v>2180</v>
      </c>
      <c r="B279" s="262" t="s">
        <v>2151</v>
      </c>
      <c r="C279" s="262">
        <v>3</v>
      </c>
      <c r="D279" s="255" t="str">
        <f t="shared" si="4"/>
        <v>L8-3</v>
      </c>
    </row>
    <row r="280" spans="1:4" x14ac:dyDescent="0.3">
      <c r="A280" s="262" t="s">
        <v>2181</v>
      </c>
      <c r="B280" s="262" t="s">
        <v>2151</v>
      </c>
      <c r="C280" s="262">
        <v>3</v>
      </c>
      <c r="D280" s="255" t="str">
        <f t="shared" si="4"/>
        <v>L8-3</v>
      </c>
    </row>
    <row r="281" spans="1:4" x14ac:dyDescent="0.3">
      <c r="A281" s="262" t="s">
        <v>2182</v>
      </c>
      <c r="B281" s="262" t="s">
        <v>2151</v>
      </c>
      <c r="C281" s="262">
        <v>3</v>
      </c>
      <c r="D281" s="255" t="str">
        <f t="shared" si="4"/>
        <v>L8-3</v>
      </c>
    </row>
    <row r="282" spans="1:4" x14ac:dyDescent="0.3">
      <c r="A282" s="262" t="s">
        <v>2183</v>
      </c>
      <c r="B282" s="262" t="s">
        <v>2151</v>
      </c>
      <c r="C282" s="262">
        <v>3</v>
      </c>
      <c r="D282" s="255" t="str">
        <f t="shared" si="4"/>
        <v>L8-3</v>
      </c>
    </row>
    <row r="283" spans="1:4" x14ac:dyDescent="0.3">
      <c r="A283" s="262" t="s">
        <v>2184</v>
      </c>
      <c r="B283" s="262" t="s">
        <v>2151</v>
      </c>
      <c r="C283" s="262">
        <v>3</v>
      </c>
      <c r="D283" s="255" t="str">
        <f t="shared" si="4"/>
        <v>L8-3</v>
      </c>
    </row>
    <row r="284" spans="1:4" x14ac:dyDescent="0.3">
      <c r="A284" s="262" t="s">
        <v>2185</v>
      </c>
      <c r="B284" s="262" t="s">
        <v>2151</v>
      </c>
      <c r="C284" s="262">
        <v>3</v>
      </c>
      <c r="D284" s="255" t="str">
        <f t="shared" si="4"/>
        <v>L8-3</v>
      </c>
    </row>
    <row r="285" spans="1:4" x14ac:dyDescent="0.3">
      <c r="A285" s="262" t="s">
        <v>2186</v>
      </c>
      <c r="B285" s="262" t="s">
        <v>2151</v>
      </c>
      <c r="C285" s="262">
        <v>3</v>
      </c>
      <c r="D285" s="255" t="str">
        <f t="shared" si="4"/>
        <v>L8-3</v>
      </c>
    </row>
    <row r="286" spans="1:4" x14ac:dyDescent="0.3">
      <c r="A286" s="262" t="s">
        <v>2187</v>
      </c>
      <c r="B286" s="262" t="s">
        <v>2151</v>
      </c>
      <c r="C286" s="262">
        <v>3</v>
      </c>
      <c r="D286" s="255" t="str">
        <f t="shared" si="4"/>
        <v>L8-3</v>
      </c>
    </row>
    <row r="287" spans="1:4" x14ac:dyDescent="0.3">
      <c r="A287" s="262" t="s">
        <v>2160</v>
      </c>
      <c r="B287" s="262" t="s">
        <v>2151</v>
      </c>
      <c r="C287" s="262">
        <v>3</v>
      </c>
      <c r="D287" s="255" t="str">
        <f t="shared" si="4"/>
        <v>L8-3</v>
      </c>
    </row>
    <row r="288" spans="1:4" x14ac:dyDescent="0.3">
      <c r="A288" s="262" t="s">
        <v>2169</v>
      </c>
      <c r="B288" s="262" t="s">
        <v>2151</v>
      </c>
      <c r="C288" s="262">
        <v>3</v>
      </c>
      <c r="D288" s="255" t="str">
        <f t="shared" si="4"/>
        <v>L8-3</v>
      </c>
    </row>
    <row r="289" spans="1:4" x14ac:dyDescent="0.3">
      <c r="A289" s="262" t="s">
        <v>2168</v>
      </c>
      <c r="B289" s="262" t="s">
        <v>2151</v>
      </c>
      <c r="C289" s="262">
        <v>3</v>
      </c>
      <c r="D289" s="255" t="str">
        <f t="shared" si="4"/>
        <v>L8-3</v>
      </c>
    </row>
    <row r="290" spans="1:4" x14ac:dyDescent="0.3">
      <c r="A290" s="263" t="s">
        <v>2257</v>
      </c>
      <c r="B290" s="262" t="s">
        <v>2151</v>
      </c>
      <c r="C290" s="262">
        <v>4</v>
      </c>
      <c r="D290" s="255" t="str">
        <f>B290&amp;"-"&amp;C290</f>
        <v>L8-4</v>
      </c>
    </row>
    <row r="291" spans="1:4" x14ac:dyDescent="0.3">
      <c r="A291" s="262" t="s">
        <v>2197</v>
      </c>
      <c r="B291" s="262" t="s">
        <v>2151</v>
      </c>
      <c r="C291" s="262">
        <v>4</v>
      </c>
      <c r="D291" s="255" t="str">
        <f t="shared" si="4"/>
        <v>L8-4</v>
      </c>
    </row>
    <row r="292" spans="1:4" x14ac:dyDescent="0.3">
      <c r="A292" s="262" t="s">
        <v>2198</v>
      </c>
      <c r="B292" s="262" t="s">
        <v>2151</v>
      </c>
      <c r="C292" s="262">
        <v>4</v>
      </c>
      <c r="D292" s="255" t="str">
        <f t="shared" si="4"/>
        <v>L8-4</v>
      </c>
    </row>
    <row r="293" spans="1:4" x14ac:dyDescent="0.3">
      <c r="A293" s="262" t="s">
        <v>2199</v>
      </c>
      <c r="B293" s="262" t="s">
        <v>2151</v>
      </c>
      <c r="C293" s="262">
        <v>5</v>
      </c>
      <c r="D293" s="255" t="str">
        <f t="shared" si="4"/>
        <v>L8-5</v>
      </c>
    </row>
    <row r="294" spans="1:4" x14ac:dyDescent="0.3">
      <c r="A294" s="262" t="s">
        <v>2200</v>
      </c>
      <c r="B294" s="262" t="s">
        <v>2151</v>
      </c>
      <c r="C294" s="262">
        <v>5</v>
      </c>
      <c r="D294" s="255" t="str">
        <f t="shared" si="4"/>
        <v>L8-5</v>
      </c>
    </row>
    <row r="295" spans="1:4" x14ac:dyDescent="0.3">
      <c r="A295" s="262" t="s">
        <v>2201</v>
      </c>
      <c r="B295" s="262" t="s">
        <v>2151</v>
      </c>
      <c r="C295" s="262">
        <v>5</v>
      </c>
      <c r="D295" s="255" t="str">
        <f t="shared" si="4"/>
        <v>L8-5</v>
      </c>
    </row>
    <row r="296" spans="1:4" x14ac:dyDescent="0.3">
      <c r="A296" s="262" t="s">
        <v>2202</v>
      </c>
      <c r="B296" s="262" t="s">
        <v>2151</v>
      </c>
      <c r="C296" s="262">
        <v>7</v>
      </c>
      <c r="D296" s="255" t="str">
        <f t="shared" si="4"/>
        <v>L8-7</v>
      </c>
    </row>
    <row r="297" spans="1:4" x14ac:dyDescent="0.3">
      <c r="A297" s="262" t="s">
        <v>2203</v>
      </c>
      <c r="B297" s="262" t="s">
        <v>2204</v>
      </c>
      <c r="C297" s="262">
        <v>1</v>
      </c>
      <c r="D297" s="255" t="str">
        <f t="shared" si="4"/>
        <v>L9-1</v>
      </c>
    </row>
    <row r="298" spans="1:4" x14ac:dyDescent="0.3">
      <c r="A298" s="262" t="s">
        <v>2205</v>
      </c>
      <c r="B298" s="262" t="s">
        <v>2204</v>
      </c>
      <c r="C298" s="262">
        <v>1</v>
      </c>
      <c r="D298" s="255" t="str">
        <f t="shared" si="4"/>
        <v>L9-1</v>
      </c>
    </row>
    <row r="299" spans="1:4" x14ac:dyDescent="0.3">
      <c r="A299" s="262" t="s">
        <v>2206</v>
      </c>
      <c r="B299" s="262" t="s">
        <v>2204</v>
      </c>
      <c r="C299" s="262">
        <v>1</v>
      </c>
      <c r="D299" s="255" t="str">
        <f t="shared" si="4"/>
        <v>L9-1</v>
      </c>
    </row>
    <row r="300" spans="1:4" x14ac:dyDescent="0.3">
      <c r="A300" s="262" t="s">
        <v>2207</v>
      </c>
      <c r="B300" s="262" t="s">
        <v>2204</v>
      </c>
      <c r="C300" s="262">
        <v>1</v>
      </c>
      <c r="D300" s="255" t="str">
        <f t="shared" si="4"/>
        <v>L9-1</v>
      </c>
    </row>
    <row r="301" spans="1:4" x14ac:dyDescent="0.3">
      <c r="A301" s="262" t="s">
        <v>2208</v>
      </c>
      <c r="B301" s="262" t="s">
        <v>2204</v>
      </c>
      <c r="C301" s="262">
        <v>2</v>
      </c>
      <c r="D301" s="255" t="str">
        <f t="shared" si="4"/>
        <v>L9-2</v>
      </c>
    </row>
    <row r="302" spans="1:4" x14ac:dyDescent="0.3">
      <c r="A302" s="262" t="s">
        <v>2209</v>
      </c>
      <c r="B302" s="262" t="s">
        <v>2204</v>
      </c>
      <c r="C302" s="262">
        <v>2</v>
      </c>
      <c r="D302" s="255" t="str">
        <f t="shared" si="4"/>
        <v>L9-2</v>
      </c>
    </row>
    <row r="303" spans="1:4" x14ac:dyDescent="0.3">
      <c r="A303" s="262" t="s">
        <v>2210</v>
      </c>
      <c r="B303" s="262" t="s">
        <v>2204</v>
      </c>
      <c r="C303" s="262">
        <v>2</v>
      </c>
      <c r="D303" s="255" t="str">
        <f t="shared" si="4"/>
        <v>L9-2</v>
      </c>
    </row>
    <row r="304" spans="1:4" x14ac:dyDescent="0.3">
      <c r="A304" s="262" t="s">
        <v>2211</v>
      </c>
      <c r="B304" s="262" t="s">
        <v>2204</v>
      </c>
      <c r="C304" s="262">
        <v>2</v>
      </c>
      <c r="D304" s="255" t="str">
        <f t="shared" si="4"/>
        <v>L9-2</v>
      </c>
    </row>
    <row r="305" spans="1:4" x14ac:dyDescent="0.3">
      <c r="A305" s="262" t="s">
        <v>2212</v>
      </c>
      <c r="B305" s="262" t="s">
        <v>2204</v>
      </c>
      <c r="C305" s="262">
        <v>2</v>
      </c>
      <c r="D305" s="255" t="str">
        <f t="shared" si="4"/>
        <v>L9-2</v>
      </c>
    </row>
    <row r="306" spans="1:4" x14ac:dyDescent="0.3">
      <c r="A306" s="262" t="s">
        <v>2213</v>
      </c>
      <c r="B306" s="262" t="s">
        <v>2204</v>
      </c>
      <c r="C306" s="262">
        <v>2</v>
      </c>
      <c r="D306" s="255" t="str">
        <f t="shared" si="4"/>
        <v>L9-2</v>
      </c>
    </row>
    <row r="307" spans="1:4" x14ac:dyDescent="0.3">
      <c r="A307" s="262" t="s">
        <v>2214</v>
      </c>
      <c r="B307" s="262" t="s">
        <v>2204</v>
      </c>
      <c r="C307" s="262">
        <v>2</v>
      </c>
      <c r="D307" s="255" t="str">
        <f t="shared" si="4"/>
        <v>L9-2</v>
      </c>
    </row>
    <row r="308" spans="1:4" x14ac:dyDescent="0.3">
      <c r="A308" s="262" t="s">
        <v>2215</v>
      </c>
      <c r="B308" s="262" t="s">
        <v>2204</v>
      </c>
      <c r="C308" s="262">
        <v>2</v>
      </c>
      <c r="D308" s="255" t="str">
        <f t="shared" si="4"/>
        <v>L9-2</v>
      </c>
    </row>
    <row r="309" spans="1:4" x14ac:dyDescent="0.3">
      <c r="A309" s="262" t="s">
        <v>2216</v>
      </c>
      <c r="B309" s="262" t="s">
        <v>2204</v>
      </c>
      <c r="C309" s="262">
        <v>2</v>
      </c>
      <c r="D309" s="255" t="str">
        <f t="shared" si="4"/>
        <v>L9-2</v>
      </c>
    </row>
    <row r="310" spans="1:4" x14ac:dyDescent="0.3">
      <c r="A310" s="262" t="s">
        <v>2218</v>
      </c>
      <c r="B310" s="262" t="s">
        <v>2204</v>
      </c>
      <c r="C310" s="262">
        <v>2</v>
      </c>
      <c r="D310" s="255" t="str">
        <f t="shared" si="4"/>
        <v>L9-2</v>
      </c>
    </row>
    <row r="311" spans="1:4" x14ac:dyDescent="0.3">
      <c r="A311" s="262" t="s">
        <v>2219</v>
      </c>
      <c r="B311" s="262" t="s">
        <v>2204</v>
      </c>
      <c r="C311" s="262">
        <v>2</v>
      </c>
      <c r="D311" s="255" t="str">
        <f t="shared" si="4"/>
        <v>L9-2</v>
      </c>
    </row>
    <row r="312" spans="1:4" x14ac:dyDescent="0.3">
      <c r="A312" s="262" t="s">
        <v>2217</v>
      </c>
      <c r="B312" s="262" t="s">
        <v>2204</v>
      </c>
      <c r="C312" s="262">
        <v>2</v>
      </c>
      <c r="D312" s="255" t="str">
        <f t="shared" si="4"/>
        <v>L9-2</v>
      </c>
    </row>
    <row r="313" spans="1:4" x14ac:dyDescent="0.3">
      <c r="A313" s="262" t="s">
        <v>2222</v>
      </c>
      <c r="B313" s="262" t="s">
        <v>2204</v>
      </c>
      <c r="C313" s="262">
        <v>2</v>
      </c>
      <c r="D313" s="255" t="str">
        <f t="shared" si="4"/>
        <v>L9-2</v>
      </c>
    </row>
    <row r="314" spans="1:4" x14ac:dyDescent="0.3">
      <c r="A314" s="262" t="s">
        <v>2221</v>
      </c>
      <c r="B314" s="262" t="s">
        <v>2204</v>
      </c>
      <c r="C314" s="262">
        <v>2</v>
      </c>
      <c r="D314" s="255" t="str">
        <f t="shared" si="4"/>
        <v>L9-2</v>
      </c>
    </row>
    <row r="315" spans="1:4" x14ac:dyDescent="0.3">
      <c r="A315" s="262" t="s">
        <v>2220</v>
      </c>
      <c r="B315" s="262" t="s">
        <v>2204</v>
      </c>
      <c r="C315" s="262">
        <v>2</v>
      </c>
      <c r="D315" s="255" t="str">
        <f t="shared" si="4"/>
        <v>L9-2</v>
      </c>
    </row>
    <row r="316" spans="1:4" x14ac:dyDescent="0.3">
      <c r="A316" s="262" t="s">
        <v>2229</v>
      </c>
      <c r="B316" s="262" t="s">
        <v>2204</v>
      </c>
      <c r="C316" s="262">
        <v>2</v>
      </c>
      <c r="D316" s="255" t="str">
        <f t="shared" si="4"/>
        <v>L9-2</v>
      </c>
    </row>
    <row r="317" spans="1:4" x14ac:dyDescent="0.3">
      <c r="A317" s="262" t="s">
        <v>2223</v>
      </c>
      <c r="B317" s="262" t="s">
        <v>2204</v>
      </c>
      <c r="C317" s="262">
        <v>2</v>
      </c>
      <c r="D317" s="255" t="str">
        <f t="shared" si="4"/>
        <v>L9-2</v>
      </c>
    </row>
    <row r="318" spans="1:4" x14ac:dyDescent="0.3">
      <c r="A318" s="262" t="s">
        <v>2226</v>
      </c>
      <c r="B318" s="262" t="s">
        <v>2204</v>
      </c>
      <c r="C318" s="262">
        <v>2</v>
      </c>
      <c r="D318" s="255" t="str">
        <f t="shared" si="4"/>
        <v>L9-2</v>
      </c>
    </row>
    <row r="319" spans="1:4" x14ac:dyDescent="0.3">
      <c r="A319" s="262" t="s">
        <v>2230</v>
      </c>
      <c r="B319" s="262" t="s">
        <v>2204</v>
      </c>
      <c r="C319" s="262">
        <v>2</v>
      </c>
      <c r="D319" s="255" t="str">
        <f t="shared" si="4"/>
        <v>L9-2</v>
      </c>
    </row>
    <row r="320" spans="1:4" x14ac:dyDescent="0.3">
      <c r="A320" s="262" t="s">
        <v>2231</v>
      </c>
      <c r="B320" s="262" t="s">
        <v>2204</v>
      </c>
      <c r="C320" s="262">
        <v>2</v>
      </c>
      <c r="D320" s="255" t="str">
        <f t="shared" si="4"/>
        <v>L9-2</v>
      </c>
    </row>
    <row r="321" spans="1:4" x14ac:dyDescent="0.3">
      <c r="A321" s="262" t="s">
        <v>2232</v>
      </c>
      <c r="B321" s="262" t="s">
        <v>2204</v>
      </c>
      <c r="C321" s="262">
        <v>2</v>
      </c>
      <c r="D321" s="255" t="str">
        <f t="shared" si="4"/>
        <v>L9-2</v>
      </c>
    </row>
    <row r="322" spans="1:4" x14ac:dyDescent="0.3">
      <c r="A322" s="262" t="s">
        <v>2225</v>
      </c>
      <c r="B322" s="262" t="s">
        <v>2204</v>
      </c>
      <c r="C322" s="262">
        <v>2</v>
      </c>
      <c r="D322" s="255" t="str">
        <f t="shared" si="4"/>
        <v>L9-2</v>
      </c>
    </row>
    <row r="323" spans="1:4" x14ac:dyDescent="0.3">
      <c r="A323" s="262" t="s">
        <v>2228</v>
      </c>
      <c r="B323" s="262" t="s">
        <v>2204</v>
      </c>
      <c r="C323" s="262">
        <v>2</v>
      </c>
      <c r="D323" s="255" t="str">
        <f t="shared" ref="D323:D333" si="5">B323&amp;"-"&amp;C323</f>
        <v>L9-2</v>
      </c>
    </row>
    <row r="324" spans="1:4" x14ac:dyDescent="0.3">
      <c r="A324" s="262" t="s">
        <v>2227</v>
      </c>
      <c r="B324" s="262" t="s">
        <v>2204</v>
      </c>
      <c r="C324" s="262">
        <v>2</v>
      </c>
      <c r="D324" s="255" t="str">
        <f t="shared" si="5"/>
        <v>L9-2</v>
      </c>
    </row>
    <row r="325" spans="1:4" x14ac:dyDescent="0.3">
      <c r="A325" s="262" t="s">
        <v>2224</v>
      </c>
      <c r="B325" s="262" t="s">
        <v>2204</v>
      </c>
      <c r="C325" s="262">
        <v>2</v>
      </c>
      <c r="D325" s="255" t="str">
        <f t="shared" si="5"/>
        <v>L9-2</v>
      </c>
    </row>
    <row r="326" spans="1:4" x14ac:dyDescent="0.3">
      <c r="A326" s="263" t="s">
        <v>1609</v>
      </c>
      <c r="B326" s="262" t="s">
        <v>2204</v>
      </c>
      <c r="C326" s="262">
        <v>2</v>
      </c>
      <c r="D326" s="255" t="str">
        <f t="shared" si="5"/>
        <v>L9-2</v>
      </c>
    </row>
    <row r="327" spans="1:4" x14ac:dyDescent="0.3">
      <c r="A327" s="262" t="s">
        <v>2233</v>
      </c>
      <c r="B327" s="262" t="s">
        <v>2204</v>
      </c>
      <c r="C327" s="262">
        <v>3</v>
      </c>
      <c r="D327" s="255" t="str">
        <f t="shared" si="5"/>
        <v>L9-3</v>
      </c>
    </row>
    <row r="328" spans="1:4" x14ac:dyDescent="0.3">
      <c r="A328" s="262" t="s">
        <v>2234</v>
      </c>
      <c r="B328" s="262" t="s">
        <v>2204</v>
      </c>
      <c r="C328" s="262">
        <v>3</v>
      </c>
      <c r="D328" s="255" t="str">
        <f t="shared" si="5"/>
        <v>L9-3</v>
      </c>
    </row>
    <row r="329" spans="1:4" x14ac:dyDescent="0.3">
      <c r="A329" s="262" t="s">
        <v>2235</v>
      </c>
      <c r="B329" s="262" t="s">
        <v>2204</v>
      </c>
      <c r="C329" s="262">
        <v>3</v>
      </c>
      <c r="D329" s="255" t="str">
        <f t="shared" si="5"/>
        <v>L9-3</v>
      </c>
    </row>
    <row r="330" spans="1:4" x14ac:dyDescent="0.3">
      <c r="A330" s="262" t="s">
        <v>2236</v>
      </c>
      <c r="B330" s="262" t="s">
        <v>2204</v>
      </c>
      <c r="C330" s="262">
        <v>3</v>
      </c>
      <c r="D330" s="255" t="str">
        <f t="shared" si="5"/>
        <v>L9-3</v>
      </c>
    </row>
    <row r="331" spans="1:4" x14ac:dyDescent="0.3">
      <c r="A331" s="262" t="s">
        <v>2237</v>
      </c>
      <c r="B331" s="262" t="s">
        <v>2204</v>
      </c>
      <c r="C331" s="262">
        <v>3</v>
      </c>
      <c r="D331" s="255" t="str">
        <f t="shared" si="5"/>
        <v>L9-3</v>
      </c>
    </row>
    <row r="332" spans="1:4" x14ac:dyDescent="0.3">
      <c r="A332" s="262" t="s">
        <v>2238</v>
      </c>
      <c r="B332" s="262" t="s">
        <v>2204</v>
      </c>
      <c r="C332" s="262">
        <v>3</v>
      </c>
      <c r="D332" s="255" t="str">
        <f t="shared" si="5"/>
        <v>L9-3</v>
      </c>
    </row>
    <row r="333" spans="1:4" x14ac:dyDescent="0.3">
      <c r="A333" s="262" t="s">
        <v>940</v>
      </c>
      <c r="B333" s="262" t="s">
        <v>2204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56" bestFit="1" customWidth="1"/>
    <col min="2" max="2" width="10.09765625" style="156" bestFit="1" customWidth="1"/>
    <col min="3" max="3" width="17" style="157" bestFit="1" customWidth="1"/>
    <col min="4" max="4" width="9.59765625" style="163" bestFit="1" customWidth="1"/>
    <col min="5" max="5" width="9.69921875" style="163" bestFit="1" customWidth="1"/>
    <col min="6" max="6" width="9.3984375" style="163" bestFit="1" customWidth="1"/>
    <col min="7" max="7" width="9.59765625" style="163" bestFit="1" customWidth="1"/>
    <col min="8" max="9" width="9.69921875" style="163" bestFit="1" customWidth="1"/>
    <col min="10" max="10" width="9.59765625" style="163" bestFit="1" customWidth="1"/>
    <col min="11" max="11" width="9.69921875" style="163" bestFit="1" customWidth="1"/>
    <col min="12" max="12" width="11.3984375" style="163" bestFit="1" customWidth="1"/>
    <col min="13" max="13" width="8.69921875" style="163" bestFit="1" customWidth="1"/>
    <col min="14" max="16384" width="8.69921875" style="156"/>
  </cols>
  <sheetData>
    <row r="1" spans="1:13" s="155" customFormat="1" x14ac:dyDescent="0.35">
      <c r="A1" s="155" t="s">
        <v>1791</v>
      </c>
      <c r="C1" s="198" t="s">
        <v>1730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1731</v>
      </c>
      <c r="M1" s="162">
        <v>44410</v>
      </c>
    </row>
    <row r="2" spans="1:13" x14ac:dyDescent="0.35">
      <c r="A2" s="156" t="s">
        <v>1792</v>
      </c>
      <c r="C2" s="157" t="s">
        <v>1793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 x14ac:dyDescent="0.35">
      <c r="A3" s="156" t="s">
        <v>1792</v>
      </c>
      <c r="C3" s="165" t="s">
        <v>1794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 x14ac:dyDescent="0.35">
      <c r="A4" s="156" t="s">
        <v>1792</v>
      </c>
      <c r="C4" s="165" t="s">
        <v>1795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 x14ac:dyDescent="0.35">
      <c r="A5" s="156" t="s">
        <v>1796</v>
      </c>
      <c r="C5" s="157" t="s">
        <v>1797</v>
      </c>
      <c r="D5" s="164">
        <v>3</v>
      </c>
      <c r="E5" s="164" t="s">
        <v>1739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 x14ac:dyDescent="0.35">
      <c r="A6" s="156" t="s">
        <v>1796</v>
      </c>
      <c r="B6" s="156" t="s">
        <v>979</v>
      </c>
      <c r="C6" s="165" t="s">
        <v>1798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 x14ac:dyDescent="0.35">
      <c r="A7" s="156" t="s">
        <v>1796</v>
      </c>
      <c r="B7" s="156" t="s">
        <v>979</v>
      </c>
      <c r="C7" s="165" t="s">
        <v>1799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1740</v>
      </c>
      <c r="K7" s="163">
        <v>2</v>
      </c>
      <c r="L7" s="163">
        <v>2</v>
      </c>
      <c r="M7" s="163">
        <v>2</v>
      </c>
    </row>
    <row r="8" spans="1:13" x14ac:dyDescent="0.35">
      <c r="A8" s="156" t="s">
        <v>1796</v>
      </c>
      <c r="B8" s="156" t="s">
        <v>979</v>
      </c>
      <c r="C8" s="165" t="s">
        <v>1800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 x14ac:dyDescent="0.35">
      <c r="A9" s="156" t="s">
        <v>1796</v>
      </c>
      <c r="B9" s="156" t="s">
        <v>979</v>
      </c>
      <c r="C9" s="165" t="s">
        <v>1801</v>
      </c>
      <c r="D9" s="164" t="s">
        <v>1744</v>
      </c>
      <c r="E9" s="163" t="s">
        <v>1740</v>
      </c>
      <c r="F9" s="163" t="s">
        <v>1740</v>
      </c>
      <c r="G9" s="163">
        <v>2</v>
      </c>
      <c r="H9" s="163" t="s">
        <v>1740</v>
      </c>
      <c r="I9" s="163">
        <v>2</v>
      </c>
      <c r="J9" s="163" t="s">
        <v>1740</v>
      </c>
      <c r="K9" s="163" t="s">
        <v>1740</v>
      </c>
      <c r="L9" s="163">
        <v>2</v>
      </c>
      <c r="M9" s="163">
        <v>2</v>
      </c>
    </row>
    <row r="10" spans="1:13" x14ac:dyDescent="0.35">
      <c r="A10" s="156" t="s">
        <v>1796</v>
      </c>
      <c r="B10" s="156" t="s">
        <v>979</v>
      </c>
      <c r="C10" s="165" t="s">
        <v>1802</v>
      </c>
      <c r="D10" s="163">
        <v>3</v>
      </c>
      <c r="E10" s="163">
        <v>3</v>
      </c>
      <c r="F10" s="163">
        <v>3</v>
      </c>
      <c r="G10" s="164" t="s">
        <v>1744</v>
      </c>
      <c r="H10" s="163" t="s">
        <v>1739</v>
      </c>
      <c r="I10" s="164" t="s">
        <v>1744</v>
      </c>
      <c r="J10" s="163" t="s">
        <v>1739</v>
      </c>
      <c r="K10" s="163" t="s">
        <v>1739</v>
      </c>
      <c r="L10" s="163">
        <v>2</v>
      </c>
      <c r="M10" s="163">
        <v>2</v>
      </c>
    </row>
    <row r="11" spans="1:13" x14ac:dyDescent="0.35">
      <c r="A11" s="156" t="s">
        <v>1840</v>
      </c>
      <c r="B11" s="156" t="s">
        <v>1732</v>
      </c>
      <c r="C11" s="165" t="s">
        <v>1803</v>
      </c>
      <c r="D11" s="163">
        <v>2</v>
      </c>
      <c r="E11" s="163" t="s">
        <v>1740</v>
      </c>
      <c r="F11" s="163">
        <v>2</v>
      </c>
      <c r="G11" s="164" t="s">
        <v>1744</v>
      </c>
      <c r="H11" s="164" t="s">
        <v>1741</v>
      </c>
      <c r="I11" s="163">
        <v>2</v>
      </c>
      <c r="J11" s="163" t="s">
        <v>1740</v>
      </c>
      <c r="K11" s="164">
        <v>4</v>
      </c>
      <c r="M11" s="163">
        <v>2</v>
      </c>
    </row>
    <row r="12" spans="1:13" x14ac:dyDescent="0.35">
      <c r="A12" s="156" t="s">
        <v>1840</v>
      </c>
      <c r="B12" s="156" t="s">
        <v>1732</v>
      </c>
      <c r="C12" s="165" t="s">
        <v>1804</v>
      </c>
      <c r="D12" s="163">
        <v>1</v>
      </c>
      <c r="E12" s="163">
        <v>1</v>
      </c>
      <c r="F12" s="163">
        <v>1</v>
      </c>
      <c r="G12" s="164" t="s">
        <v>1744</v>
      </c>
      <c r="H12" s="163" t="s">
        <v>1742</v>
      </c>
      <c r="I12" s="166" t="s">
        <v>1740</v>
      </c>
      <c r="J12" s="166">
        <v>2</v>
      </c>
      <c r="K12" s="163">
        <v>1</v>
      </c>
      <c r="L12" s="166">
        <v>2</v>
      </c>
      <c r="M12" s="166">
        <v>2</v>
      </c>
    </row>
    <row r="13" spans="1:13" x14ac:dyDescent="0.35">
      <c r="A13" s="156" t="s">
        <v>1840</v>
      </c>
      <c r="B13" s="156" t="s">
        <v>1732</v>
      </c>
      <c r="C13" s="157" t="s">
        <v>1805</v>
      </c>
      <c r="D13" s="163">
        <v>1</v>
      </c>
      <c r="E13" s="163">
        <v>1</v>
      </c>
      <c r="K13" s="163">
        <v>1</v>
      </c>
      <c r="M13" s="163">
        <v>1</v>
      </c>
    </row>
    <row r="14" spans="1:13" x14ac:dyDescent="0.35">
      <c r="A14" s="156" t="s">
        <v>1841</v>
      </c>
      <c r="B14" s="156" t="s">
        <v>1732</v>
      </c>
      <c r="C14" s="165" t="s">
        <v>1806</v>
      </c>
      <c r="D14" s="166" t="s">
        <v>1743</v>
      </c>
      <c r="E14" s="166" t="s">
        <v>1743</v>
      </c>
      <c r="F14" s="167" t="s">
        <v>1741</v>
      </c>
    </row>
    <row r="15" spans="1:13" x14ac:dyDescent="0.35">
      <c r="A15" s="156" t="s">
        <v>1841</v>
      </c>
      <c r="B15" s="156" t="s">
        <v>1732</v>
      </c>
      <c r="C15" s="165" t="s">
        <v>1807</v>
      </c>
      <c r="D15" s="166">
        <v>2</v>
      </c>
      <c r="E15" s="166" t="s">
        <v>1740</v>
      </c>
      <c r="F15" s="167" t="s">
        <v>1744</v>
      </c>
      <c r="G15" s="167" t="s">
        <v>1744</v>
      </c>
      <c r="H15" s="166">
        <v>2</v>
      </c>
      <c r="I15" s="166" t="s">
        <v>1740</v>
      </c>
      <c r="J15" s="166" t="s">
        <v>1740</v>
      </c>
      <c r="K15" s="167" t="s">
        <v>1744</v>
      </c>
      <c r="L15" s="166">
        <v>2</v>
      </c>
      <c r="M15" s="166">
        <v>2</v>
      </c>
    </row>
    <row r="16" spans="1:13" x14ac:dyDescent="0.35">
      <c r="A16" s="156" t="s">
        <v>1841</v>
      </c>
      <c r="B16" s="156" t="s">
        <v>1808</v>
      </c>
      <c r="C16" s="165" t="s">
        <v>1809</v>
      </c>
      <c r="I16" s="166">
        <v>2</v>
      </c>
      <c r="J16" s="163">
        <v>1</v>
      </c>
      <c r="K16" s="166" t="s">
        <v>1740</v>
      </c>
      <c r="L16" s="166"/>
      <c r="M16" s="166">
        <v>2</v>
      </c>
    </row>
    <row r="17" spans="1:13" x14ac:dyDescent="0.35">
      <c r="A17" s="156" t="s">
        <v>1841</v>
      </c>
      <c r="B17" s="156" t="s">
        <v>1808</v>
      </c>
      <c r="C17" s="165" t="s">
        <v>1810</v>
      </c>
      <c r="G17" s="163">
        <v>1</v>
      </c>
      <c r="I17" s="167" t="s">
        <v>1741</v>
      </c>
      <c r="J17" s="167">
        <v>4</v>
      </c>
      <c r="K17" s="166" t="s">
        <v>1740</v>
      </c>
      <c r="L17" s="166"/>
      <c r="M17" s="166">
        <v>2</v>
      </c>
    </row>
    <row r="18" spans="1:13" x14ac:dyDescent="0.35">
      <c r="A18" s="156" t="s">
        <v>1841</v>
      </c>
      <c r="B18" s="156" t="s">
        <v>1808</v>
      </c>
      <c r="C18" s="165" t="s">
        <v>1811</v>
      </c>
      <c r="I18" s="166" t="s">
        <v>1743</v>
      </c>
      <c r="J18" s="166">
        <v>2</v>
      </c>
      <c r="K18" s="163" t="s">
        <v>1742</v>
      </c>
      <c r="M18" s="166">
        <v>2</v>
      </c>
    </row>
    <row r="19" spans="1:13" x14ac:dyDescent="0.35">
      <c r="A19" s="156" t="s">
        <v>1842</v>
      </c>
      <c r="B19" s="156" t="s">
        <v>1732</v>
      </c>
      <c r="C19" s="165" t="s">
        <v>1812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 x14ac:dyDescent="0.35">
      <c r="A20" s="156" t="s">
        <v>1842</v>
      </c>
      <c r="B20" s="156" t="s">
        <v>1732</v>
      </c>
      <c r="C20" s="157" t="s">
        <v>1813</v>
      </c>
      <c r="M20" s="166">
        <v>2</v>
      </c>
    </row>
    <row r="21" spans="1:13" x14ac:dyDescent="0.35">
      <c r="A21" s="156" t="s">
        <v>1842</v>
      </c>
      <c r="B21" s="156" t="s">
        <v>1732</v>
      </c>
      <c r="C21" s="157" t="s">
        <v>1814</v>
      </c>
      <c r="M21" s="166">
        <v>2</v>
      </c>
    </row>
    <row r="22" spans="1:13" x14ac:dyDescent="0.35">
      <c r="A22" s="156" t="s">
        <v>1843</v>
      </c>
      <c r="B22" s="156" t="s">
        <v>1732</v>
      </c>
      <c r="C22" s="165" t="s">
        <v>1815</v>
      </c>
      <c r="H22" s="163">
        <v>1</v>
      </c>
      <c r="J22" s="163" t="s">
        <v>1747</v>
      </c>
      <c r="K22" s="167" t="s">
        <v>1744</v>
      </c>
      <c r="M22" s="166">
        <v>2</v>
      </c>
    </row>
    <row r="23" spans="1:13" x14ac:dyDescent="0.35">
      <c r="A23" s="156" t="s">
        <v>1843</v>
      </c>
      <c r="B23" s="156" t="s">
        <v>1732</v>
      </c>
      <c r="C23" s="165" t="s">
        <v>1816</v>
      </c>
      <c r="H23" s="163">
        <v>1</v>
      </c>
      <c r="J23" s="163">
        <v>1</v>
      </c>
      <c r="K23" s="164" t="s">
        <v>1747</v>
      </c>
      <c r="M23" s="166">
        <v>2</v>
      </c>
    </row>
    <row r="24" spans="1:13" x14ac:dyDescent="0.35">
      <c r="A24" s="156" t="s">
        <v>1843</v>
      </c>
      <c r="B24" s="156" t="s">
        <v>1732</v>
      </c>
      <c r="C24" s="157" t="s">
        <v>1733</v>
      </c>
      <c r="M24" s="166">
        <v>2</v>
      </c>
    </row>
    <row r="25" spans="1:13" x14ac:dyDescent="0.35">
      <c r="A25" s="156" t="s">
        <v>1843</v>
      </c>
      <c r="B25" s="156" t="s">
        <v>1732</v>
      </c>
      <c r="C25" s="157" t="s">
        <v>1734</v>
      </c>
      <c r="M25" s="163">
        <v>1</v>
      </c>
    </row>
    <row r="26" spans="1:13" x14ac:dyDescent="0.35">
      <c r="A26" s="156" t="s">
        <v>1843</v>
      </c>
      <c r="B26" s="156" t="s">
        <v>1732</v>
      </c>
      <c r="C26" s="157" t="s">
        <v>1735</v>
      </c>
      <c r="M26" s="166">
        <v>2</v>
      </c>
    </row>
    <row r="29" spans="1:13" hidden="1" x14ac:dyDescent="0.35">
      <c r="A29" s="156" t="s">
        <v>1817</v>
      </c>
      <c r="C29" s="157" t="s">
        <v>1818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 x14ac:dyDescent="0.35">
      <c r="A30" s="156" t="s">
        <v>1817</v>
      </c>
      <c r="C30" s="157" t="s">
        <v>1819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 x14ac:dyDescent="0.35">
      <c r="A31" s="156" t="s">
        <v>1817</v>
      </c>
      <c r="C31" s="157" t="s">
        <v>1820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 x14ac:dyDescent="0.35">
      <c r="A32" s="156" t="s">
        <v>1817</v>
      </c>
      <c r="C32" s="157" t="s">
        <v>1821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 x14ac:dyDescent="0.35">
      <c r="A33" s="156" t="s">
        <v>1817</v>
      </c>
      <c r="C33" s="157" t="s">
        <v>1822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 x14ac:dyDescent="0.35">
      <c r="A34" s="156" t="s">
        <v>1817</v>
      </c>
      <c r="C34" s="157" t="s">
        <v>1823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 x14ac:dyDescent="0.35">
      <c r="A35" s="156" t="s">
        <v>1817</v>
      </c>
      <c r="C35" s="157" t="s">
        <v>1824</v>
      </c>
      <c r="I35" s="163">
        <v>2</v>
      </c>
      <c r="J35" s="163">
        <v>2</v>
      </c>
      <c r="K35" s="163">
        <v>2</v>
      </c>
      <c r="M35" s="163">
        <v>2</v>
      </c>
    </row>
    <row r="37" spans="1:13" x14ac:dyDescent="0.35">
      <c r="B37" s="156">
        <v>1</v>
      </c>
      <c r="C37" s="156" t="s">
        <v>1825</v>
      </c>
    </row>
    <row r="38" spans="1:13" x14ac:dyDescent="0.35">
      <c r="B38" s="156">
        <v>2</v>
      </c>
      <c r="C38" s="156" t="s">
        <v>1826</v>
      </c>
    </row>
    <row r="39" spans="1:13" x14ac:dyDescent="0.35">
      <c r="B39" s="156">
        <v>3</v>
      </c>
      <c r="C39" s="156" t="s">
        <v>1827</v>
      </c>
    </row>
    <row r="40" spans="1:13" x14ac:dyDescent="0.35">
      <c r="B40" s="156">
        <v>4</v>
      </c>
      <c r="C40" s="199" t="s">
        <v>1754</v>
      </c>
    </row>
    <row r="41" spans="1:13" x14ac:dyDescent="0.35">
      <c r="B41" s="158"/>
      <c r="C41" s="156" t="s">
        <v>1745</v>
      </c>
    </row>
    <row r="42" spans="1:13" ht="15" x14ac:dyDescent="0.35">
      <c r="B42" s="156" t="s">
        <v>1746</v>
      </c>
      <c r="C42" s="176" t="s">
        <v>1755</v>
      </c>
    </row>
    <row r="43" spans="1:13" ht="15" x14ac:dyDescent="0.35">
      <c r="B43" s="156" t="s">
        <v>1053</v>
      </c>
      <c r="C43" s="176" t="s">
        <v>1756</v>
      </c>
    </row>
    <row r="45" spans="1:13" ht="15" x14ac:dyDescent="0.35">
      <c r="C45" s="177" t="s">
        <v>1757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zoomScale="115" zoomScaleNormal="115" workbookViewId="0">
      <pane ySplit="1" topLeftCell="A44" activePane="bottomLeft" state="frozen"/>
      <selection pane="bottomLeft" activeCell="E63" sqref="E63"/>
    </sheetView>
  </sheetViews>
  <sheetFormatPr defaultColWidth="9" defaultRowHeight="15" x14ac:dyDescent="0.35"/>
  <cols>
    <col min="1" max="1" width="12.69921875" style="96" bestFit="1" customWidth="1"/>
    <col min="2" max="2" width="8.69921875" style="97" bestFit="1" customWidth="1"/>
    <col min="3" max="3" width="9.19921875" style="229" customWidth="1"/>
    <col min="4" max="4" width="15.19921875" style="98" bestFit="1" customWidth="1"/>
    <col min="5" max="5" width="15.19921875" style="153" bestFit="1" customWidth="1"/>
    <col min="6" max="6" width="13" style="98" bestFit="1" customWidth="1"/>
    <col min="7" max="7" width="17.8984375" style="107" customWidth="1"/>
    <col min="8" max="8" width="17.8984375" style="111" customWidth="1"/>
    <col min="9" max="9" width="13.19921875" style="112" bestFit="1" customWidth="1"/>
    <col min="10" max="10" width="22.3984375" style="99" bestFit="1" customWidth="1"/>
    <col min="11" max="16384" width="9" style="21"/>
  </cols>
  <sheetData>
    <row r="1" spans="1:10" s="95" customFormat="1" ht="14.5" x14ac:dyDescent="0.3">
      <c r="A1" s="223" t="s">
        <v>1563</v>
      </c>
      <c r="B1" s="94" t="s">
        <v>1564</v>
      </c>
      <c r="C1" s="236" t="s">
        <v>1565</v>
      </c>
      <c r="D1" s="93" t="s">
        <v>1566</v>
      </c>
      <c r="E1" s="279" t="s">
        <v>1567</v>
      </c>
      <c r="F1" s="93" t="s">
        <v>1570</v>
      </c>
      <c r="G1" s="113" t="s">
        <v>1568</v>
      </c>
      <c r="H1" s="108" t="s">
        <v>1569</v>
      </c>
      <c r="I1" s="109" t="s">
        <v>1641</v>
      </c>
    </row>
    <row r="2" spans="1:10" ht="14.5" hidden="1" x14ac:dyDescent="0.35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5" hidden="1" x14ac:dyDescent="0.35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5" hidden="1" x14ac:dyDescent="0.35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5" hidden="1" x14ac:dyDescent="0.35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5" x14ac:dyDescent="0.35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5" hidden="1" x14ac:dyDescent="0.35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5" hidden="1" x14ac:dyDescent="0.35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5" hidden="1" x14ac:dyDescent="0.35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5" hidden="1" x14ac:dyDescent="0.35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5" x14ac:dyDescent="0.35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5" hidden="1" x14ac:dyDescent="0.35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5" hidden="1" x14ac:dyDescent="0.35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5" hidden="1" x14ac:dyDescent="0.35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5" hidden="1" x14ac:dyDescent="0.35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5" x14ac:dyDescent="0.35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5" hidden="1" x14ac:dyDescent="0.35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5" hidden="1" x14ac:dyDescent="0.35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5" hidden="1" x14ac:dyDescent="0.35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5" hidden="1" x14ac:dyDescent="0.35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5" x14ac:dyDescent="0.35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5" hidden="1" x14ac:dyDescent="0.35">
      <c r="A22" s="178">
        <v>44424</v>
      </c>
      <c r="B22" s="179">
        <f>表格1[[#This Row],[日期]]</f>
        <v>44424</v>
      </c>
      <c r="C22" s="238">
        <f>COUNTA(URS確認!E:E)-1</f>
        <v>379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0.63588390501319259</v>
      </c>
      <c r="H22" s="182">
        <f>COUNTIF(URS確認!M:M,"&lt;"&amp;A22+1)/C22</f>
        <v>0.14248021108179421</v>
      </c>
      <c r="I22" s="182">
        <f>表格1[[#This Row],[累計預估達成率]]-表格1[[#This Row],[累計實際達成率]]</f>
        <v>0.49340369393139838</v>
      </c>
    </row>
    <row r="23" spans="1:9" ht="14.5" hidden="1" x14ac:dyDescent="0.35">
      <c r="A23" s="193">
        <v>44425</v>
      </c>
      <c r="B23" s="194">
        <f>表格1[[#This Row],[日期]]</f>
        <v>44425</v>
      </c>
      <c r="C23" s="239">
        <f>COUNTA(URS確認!E:E)-1</f>
        <v>379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0.66490765171503963</v>
      </c>
      <c r="H23" s="197">
        <f>COUNTIF(URS確認!M:M,"&lt;"&amp;A23+1)/C23</f>
        <v>0.14248021108179421</v>
      </c>
      <c r="I23" s="197">
        <f>表格1[[#This Row],[累計預估達成率]]-表格1[[#This Row],[累計實際達成率]]</f>
        <v>0.52242744063324542</v>
      </c>
    </row>
    <row r="24" spans="1:9" ht="14.5" hidden="1" x14ac:dyDescent="0.35">
      <c r="A24" s="193">
        <v>44426</v>
      </c>
      <c r="B24" s="194">
        <f>表格1[[#This Row],[日期]]</f>
        <v>44426</v>
      </c>
      <c r="C24" s="239">
        <f>COUNTA(URS確認!E:E)-1</f>
        <v>379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0.69393139841688656</v>
      </c>
      <c r="H24" s="197">
        <f>COUNTIF(URS確認!M:M,"&lt;"&amp;A24+1)/C24</f>
        <v>0.14248021108179421</v>
      </c>
      <c r="I24" s="197">
        <f>表格1[[#This Row],[累計預估達成率]]-表格1[[#This Row],[累計實際達成率]]</f>
        <v>0.55145118733509235</v>
      </c>
    </row>
    <row r="25" spans="1:9" ht="14.5" hidden="1" x14ac:dyDescent="0.35">
      <c r="A25" s="178">
        <v>44427</v>
      </c>
      <c r="B25" s="204">
        <f>表格1[[#This Row],[日期]]</f>
        <v>44427</v>
      </c>
      <c r="C25" s="240">
        <f>COUNTA(URS確認!E:E)-1</f>
        <v>379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0.73878627968337729</v>
      </c>
      <c r="H25" s="207">
        <f>COUNTIF(URS確認!M:M,"&lt;"&amp;A25+1)/C25</f>
        <v>0.14248021108179421</v>
      </c>
      <c r="I25" s="207">
        <f>表格1[[#This Row],[累計預估達成率]]-表格1[[#This Row],[累計實際達成率]]</f>
        <v>0.59630606860158308</v>
      </c>
    </row>
    <row r="26" spans="1:9" ht="14.5" x14ac:dyDescent="0.35">
      <c r="A26" s="208">
        <v>44428</v>
      </c>
      <c r="B26" s="209">
        <f>表格1[[#This Row],[日期]]</f>
        <v>44428</v>
      </c>
      <c r="C26" s="241">
        <f>COUNTA(URS確認!E:E)-1</f>
        <v>379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0.77572559366754612</v>
      </c>
      <c r="H26" s="212">
        <f>COUNTIF(URS確認!M:M,"&lt;"&amp;A26+1)/C26</f>
        <v>0.14248021108179421</v>
      </c>
      <c r="I26" s="212">
        <f>表格1[[#This Row],[累計預估達成率]]-表格1[[#This Row],[累計實際達成率]]</f>
        <v>0.63324538258575191</v>
      </c>
    </row>
    <row r="27" spans="1:9" ht="14.5" hidden="1" x14ac:dyDescent="0.35">
      <c r="A27" s="203">
        <v>44431</v>
      </c>
      <c r="B27" s="204">
        <f>表格1[[#This Row],[日期]]</f>
        <v>44431</v>
      </c>
      <c r="C27" s="240">
        <f>COUNTA(URS確認!E:E)-1</f>
        <v>379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0.82585751978891819</v>
      </c>
      <c r="H27" s="207">
        <f>COUNTIF(URS確認!M:M,"&lt;"&amp;A27+1)/C27</f>
        <v>0.16358839050131926</v>
      </c>
      <c r="I27" s="207">
        <f>表格1[[#This Row],[累計預估達成率]]-表格1[[#This Row],[累計實際達成率]]</f>
        <v>0.66226912928759896</v>
      </c>
    </row>
    <row r="28" spans="1:9" ht="14.5" hidden="1" x14ac:dyDescent="0.35">
      <c r="A28" s="203">
        <v>44432</v>
      </c>
      <c r="B28" s="97">
        <f>表格1[[#This Row],[日期]]</f>
        <v>44432</v>
      </c>
      <c r="C28" s="229">
        <f>COUNTA(URS確認!E:E)-1</f>
        <v>379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0.85224274406332456</v>
      </c>
      <c r="H28" s="107">
        <f>COUNTIF(URS確認!M:M,"&lt;"&amp;A28+1)/C28</f>
        <v>0.19261213720316622</v>
      </c>
      <c r="I28" s="107">
        <f>表格1[[#This Row],[累計預估達成率]]-表格1[[#This Row],[累計實際達成率]]</f>
        <v>0.65963060686015829</v>
      </c>
    </row>
    <row r="29" spans="1:9" ht="14.5" hidden="1" x14ac:dyDescent="0.35">
      <c r="A29" s="203">
        <v>44433</v>
      </c>
      <c r="B29" s="97">
        <f>表格1[[#This Row],[日期]]</f>
        <v>44433</v>
      </c>
      <c r="C29" s="229">
        <f>COUNTA(URS確認!E:E)-1</f>
        <v>379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0.8970976253298153</v>
      </c>
      <c r="H29" s="107">
        <f>COUNTIF(URS確認!M:M,"&lt;"&amp;A29+1)/C29</f>
        <v>0.21372031662269128</v>
      </c>
      <c r="I29" s="107">
        <f>表格1[[#This Row],[累計預估達成率]]-表格1[[#This Row],[累計實際達成率]]</f>
        <v>0.68337730870712399</v>
      </c>
    </row>
    <row r="30" spans="1:9" ht="14.5" hidden="1" x14ac:dyDescent="0.35">
      <c r="A30" s="203">
        <v>44434</v>
      </c>
      <c r="B30" s="97">
        <f>表格1[[#This Row],[日期]]</f>
        <v>44434</v>
      </c>
      <c r="C30" s="229">
        <f>COUNTA(URS確認!E:E)-1</f>
        <v>379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0.94195250659630603</v>
      </c>
      <c r="H30" s="107">
        <f>COUNTIF(URS確認!M:M,"&lt;"&amp;A30+1)/C30</f>
        <v>0.22955145118733508</v>
      </c>
      <c r="I30" s="107">
        <f>表格1[[#This Row],[累計預估達成率]]-表格1[[#This Row],[累計實際達成率]]</f>
        <v>0.71240105540897092</v>
      </c>
    </row>
    <row r="31" spans="1:9" ht="14.5" x14ac:dyDescent="0.35">
      <c r="A31" s="213">
        <v>44435</v>
      </c>
      <c r="B31" s="101">
        <f>表格1[[#This Row],[日期]]</f>
        <v>44435</v>
      </c>
      <c r="C31" s="237">
        <f>COUNTA(URS確認!E:E)-1</f>
        <v>379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0.9841688654353562</v>
      </c>
      <c r="H31" s="110">
        <f>COUNTIF(URS確認!M:M,"&lt;"&amp;A31+1)/C31</f>
        <v>0.23482849604221637</v>
      </c>
      <c r="I31" s="110">
        <f>表格1[[#This Row],[累計預估達成率]]-表格1[[#This Row],[累計實際達成率]]</f>
        <v>0.74934036939313986</v>
      </c>
    </row>
    <row r="32" spans="1:9" ht="14.5" hidden="1" x14ac:dyDescent="0.35">
      <c r="A32" s="231">
        <v>44438</v>
      </c>
      <c r="B32" s="232">
        <f>表格1[[#This Row],[日期]]</f>
        <v>44438</v>
      </c>
      <c r="C32" s="242">
        <f>COUNTA(URS確認!E:E)-1</f>
        <v>379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0.9841688654353562</v>
      </c>
      <c r="H32" s="235">
        <f>COUNTIF(URS確認!M:M,"&lt;"&amp;A32+1)/C32</f>
        <v>0.25593667546174143</v>
      </c>
      <c r="I32" s="235">
        <f>表格1[[#This Row],[累計預估達成率]]-表格1[[#This Row],[累計實際達成率]]</f>
        <v>0.72823218997361483</v>
      </c>
    </row>
    <row r="33" spans="1:9" ht="14.5" hidden="1" x14ac:dyDescent="0.35">
      <c r="A33" s="96">
        <v>44439</v>
      </c>
      <c r="B33" s="97">
        <f>表格1[[#This Row],[日期]]</f>
        <v>44439</v>
      </c>
      <c r="C33" s="229">
        <f>COUNTA(URS確認!E:E)-1</f>
        <v>379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0.9841688654353562</v>
      </c>
      <c r="H33" s="107">
        <f>COUNTIF(URS確認!M:M,"&lt;"&amp;A33+1)/C33</f>
        <v>0.28496042216358841</v>
      </c>
      <c r="I33" s="107">
        <f>表格1[[#This Row],[累計預估達成率]]-表格1[[#This Row],[累計實際達成率]]</f>
        <v>0.69920844327176779</v>
      </c>
    </row>
    <row r="34" spans="1:9" ht="14.5" hidden="1" x14ac:dyDescent="0.35">
      <c r="A34" s="96">
        <v>44440</v>
      </c>
      <c r="B34" s="97">
        <f>表格1[[#This Row],[日期]]</f>
        <v>44440</v>
      </c>
      <c r="C34" s="229">
        <f>COUNTA(URS確認!E:E)-1</f>
        <v>379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0.9841688654353562</v>
      </c>
      <c r="H34" s="107">
        <f>COUNTIF(URS確認!M:M,"&lt;"&amp;A34+1)/C34</f>
        <v>0.28496042216358841</v>
      </c>
      <c r="I34" s="107">
        <f>表格1[[#This Row],[累計預估達成率]]-表格1[[#This Row],[累計實際達成率]]</f>
        <v>0.69920844327176779</v>
      </c>
    </row>
    <row r="35" spans="1:9" ht="14.5" hidden="1" x14ac:dyDescent="0.35">
      <c r="A35" s="96">
        <v>44441</v>
      </c>
      <c r="B35" s="243">
        <f>表格1[[#This Row],[日期]]</f>
        <v>44441</v>
      </c>
      <c r="C35" s="244">
        <f>COUNTA(URS確認!E:E)-1</f>
        <v>379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0.9841688654353562</v>
      </c>
      <c r="H35" s="247">
        <f>COUNTIF(URS確認!M:M,"&lt;"&amp;A35+1)/C35</f>
        <v>0.28496042216358841</v>
      </c>
      <c r="I35" s="247">
        <f>表格1[[#This Row],[累計預估達成率]]-表格1[[#This Row],[累計實際達成率]]</f>
        <v>0.69920844327176779</v>
      </c>
    </row>
    <row r="36" spans="1:9" ht="14.5" x14ac:dyDescent="0.35">
      <c r="A36" s="100">
        <v>44442</v>
      </c>
      <c r="B36" s="248">
        <f>表格1[[#This Row],[日期]]</f>
        <v>44442</v>
      </c>
      <c r="C36" s="249">
        <f>COUNTA(URS確認!E:E)-1</f>
        <v>379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0.9841688654353562</v>
      </c>
      <c r="H36" s="252">
        <f>COUNTIF(URS確認!M:M,"&lt;"&amp;A36+1)/C36</f>
        <v>0.28496042216358841</v>
      </c>
      <c r="I36" s="252">
        <f>表格1[[#This Row],[累計預估達成率]]-表格1[[#This Row],[累計實際達成率]]</f>
        <v>0.69920844327176779</v>
      </c>
    </row>
    <row r="37" spans="1:9" ht="14.5" x14ac:dyDescent="0.35">
      <c r="A37" s="273">
        <v>44449</v>
      </c>
      <c r="B37" s="274">
        <f>表格1[[#This Row],[日期]]</f>
        <v>44449</v>
      </c>
      <c r="C37" s="275">
        <f>COUNTA(URS確認!E:E)-1</f>
        <v>379</v>
      </c>
      <c r="D37" s="276">
        <f>COUNTIF(URS確認!J:J,"&lt;"&amp;A37+1)</f>
        <v>373</v>
      </c>
      <c r="E37" s="276">
        <f>COUNTIF(URS確認!M:M,"&lt;"&amp;A37+1)</f>
        <v>119</v>
      </c>
      <c r="F37" s="277">
        <f>D37-E37</f>
        <v>254</v>
      </c>
      <c r="G37" s="278">
        <f>COUNTIF(URS確認!J:J,"&lt;"&amp;A37+1)/C37</f>
        <v>0.9841688654353562</v>
      </c>
      <c r="H37" s="278">
        <f>COUNTIF(URS確認!M:M,"&lt;"&amp;A37+1)/C37</f>
        <v>0.31398416886543534</v>
      </c>
      <c r="I37" s="278">
        <f>表格1[[#This Row],[累計預估達成率]]-表格1[[#This Row],[累計實際達成率]]</f>
        <v>0.67018469656992086</v>
      </c>
    </row>
    <row r="38" spans="1:9" ht="14.5" x14ac:dyDescent="0.35">
      <c r="A38" s="273">
        <v>44456</v>
      </c>
      <c r="B38" s="274">
        <f>表格1[[#This Row],[日期]]</f>
        <v>44456</v>
      </c>
      <c r="C38" s="275">
        <f>COUNTA(URS確認!E:E)-1</f>
        <v>379</v>
      </c>
      <c r="D38" s="276">
        <f>COUNTIF(URS確認!J:J,"&lt;"&amp;A38+1)</f>
        <v>373</v>
      </c>
      <c r="E38" s="276">
        <f>COUNTIF(URS確認!M:M,"&lt;"&amp;A38+1)</f>
        <v>149</v>
      </c>
      <c r="F38" s="277">
        <f>D38-E38</f>
        <v>224</v>
      </c>
      <c r="G38" s="278">
        <f>COUNTIF(URS確認!J:J,"&lt;"&amp;A38+1)/C38</f>
        <v>0.9841688654353562</v>
      </c>
      <c r="H38" s="278">
        <f>COUNTIF(URS確認!M:M,"&lt;"&amp;A38+1)/C38</f>
        <v>0.39313984168865435</v>
      </c>
      <c r="I38" s="278">
        <f>表格1[[#This Row],[累計預估達成率]]-表格1[[#This Row],[累計實際達成率]]</f>
        <v>0.59102902374670185</v>
      </c>
    </row>
    <row r="39" spans="1:9" ht="14.5" x14ac:dyDescent="0.35">
      <c r="A39" s="100">
        <v>44463</v>
      </c>
      <c r="B39" s="101">
        <f>表格1[[#This Row],[日期]]</f>
        <v>44463</v>
      </c>
      <c r="C39" s="237">
        <f>COUNTA(URS確認!E:E)-1</f>
        <v>379</v>
      </c>
      <c r="D39" s="154">
        <f>COUNTIF(URS確認!J:J,"&lt;"&amp;A39+1)</f>
        <v>373</v>
      </c>
      <c r="E39" s="154">
        <f>COUNTIF(URS確認!M:M,"&lt;"&amp;A39+1)</f>
        <v>174</v>
      </c>
      <c r="F39" s="102">
        <f>D39-E39</f>
        <v>199</v>
      </c>
      <c r="G39" s="110">
        <f>COUNTIF(URS確認!J:J,"&lt;"&amp;A39+1)/C39</f>
        <v>0.9841688654353562</v>
      </c>
      <c r="H39" s="110">
        <f>COUNTIF(URS確認!M:M,"&lt;"&amp;A39+1)/C39</f>
        <v>0.45910290237467016</v>
      </c>
      <c r="I39" s="110">
        <f>表格1[[#This Row],[累計預估達成率]]-表格1[[#This Row],[累計實際達成率]]</f>
        <v>0.52506596306068598</v>
      </c>
    </row>
    <row r="40" spans="1:9" ht="14.5" x14ac:dyDescent="0.35">
      <c r="A40" s="100">
        <v>44470</v>
      </c>
      <c r="B40" s="101">
        <f>表格1[[#This Row],[日期]]</f>
        <v>44470</v>
      </c>
      <c r="C40" s="237">
        <f>COUNTA(URS確認!E:E)-1</f>
        <v>379</v>
      </c>
      <c r="D40" s="154">
        <f>COUNTIF(URS確認!J:J,"&lt;"&amp;A40+1)</f>
        <v>373</v>
      </c>
      <c r="E40" s="154">
        <f>COUNTIF(URS確認!M:M,"&lt;"&amp;A40+1)</f>
        <v>220</v>
      </c>
      <c r="F40" s="102">
        <f>D40-E40</f>
        <v>153</v>
      </c>
      <c r="G40" s="110">
        <f>COUNTIF(URS確認!J:J,"&lt;"&amp;A40+1)/C40</f>
        <v>0.9841688654353562</v>
      </c>
      <c r="H40" s="110">
        <f>COUNTIF(URS確認!M:M,"&lt;"&amp;A40+1)/C40</f>
        <v>0.58047493403693928</v>
      </c>
      <c r="I40" s="110">
        <f>表格1[[#This Row],[累計預估達成率]]-表格1[[#This Row],[累計實際達成率]]</f>
        <v>0.40369393139841692</v>
      </c>
    </row>
    <row r="42" spans="1:9" x14ac:dyDescent="0.35">
      <c r="A42" s="96" t="s">
        <v>1856</v>
      </c>
    </row>
    <row r="43" spans="1:9" ht="14.5" x14ac:dyDescent="0.35">
      <c r="A43" s="223" t="s">
        <v>1563</v>
      </c>
      <c r="B43" s="94" t="s">
        <v>1564</v>
      </c>
      <c r="C43" s="236" t="s">
        <v>1565</v>
      </c>
      <c r="D43" s="93" t="s">
        <v>1566</v>
      </c>
      <c r="E43" s="279" t="s">
        <v>1567</v>
      </c>
      <c r="F43" s="93" t="s">
        <v>1570</v>
      </c>
      <c r="G43" s="113" t="s">
        <v>1568</v>
      </c>
      <c r="H43" s="108" t="s">
        <v>1569</v>
      </c>
      <c r="I43" s="109" t="s">
        <v>1641</v>
      </c>
    </row>
    <row r="44" spans="1:9" ht="14.5" x14ac:dyDescent="0.35">
      <c r="A44" s="96">
        <v>44431</v>
      </c>
      <c r="B44" s="97">
        <f t="shared" ref="B44:B51" si="7">A44</f>
        <v>44431</v>
      </c>
      <c r="C44" s="229">
        <f>COUNTA(URS確認!$K$35:$K$83)</f>
        <v>47</v>
      </c>
      <c r="D44" s="98">
        <f>COUNTIF(URS確認!$K$35:$K$87,"&lt;"&amp;A44+1)</f>
        <v>9</v>
      </c>
      <c r="E44" s="153">
        <f>COUNTIF(URS確認!$M$35:$M$87,"&lt;"&amp;A44+1)</f>
        <v>8</v>
      </c>
      <c r="F44" s="98">
        <f t="shared" ref="F44" si="8">D44-E44</f>
        <v>1</v>
      </c>
      <c r="G44" s="107">
        <f>D44/C44</f>
        <v>0.19148936170212766</v>
      </c>
      <c r="H44" s="111">
        <f>E44/C44</f>
        <v>0.1702127659574468</v>
      </c>
      <c r="I44" s="107">
        <f>G44-H44</f>
        <v>2.1276595744680854E-2</v>
      </c>
    </row>
    <row r="45" spans="1:9" ht="14.5" hidden="1" x14ac:dyDescent="0.35">
      <c r="A45" s="96">
        <v>44432</v>
      </c>
      <c r="B45" s="97">
        <f t="shared" si="7"/>
        <v>44432</v>
      </c>
      <c r="C45" s="229">
        <f>COUNTA(URS確認!$K$35:$K$83)</f>
        <v>47</v>
      </c>
      <c r="D45" s="98">
        <f>COUNTIF(URS確認!$K$35:$K$87,"&lt;"&amp;A45+1)</f>
        <v>17</v>
      </c>
      <c r="E45" s="153">
        <f>COUNTIF(URS確認!$M$35:$M$87,"&lt;"&amp;A45+1)</f>
        <v>19</v>
      </c>
      <c r="F45" s="98">
        <f>D45-E45</f>
        <v>-2</v>
      </c>
      <c r="G45" s="107">
        <f t="shared" ref="G45:G46" si="9">D45/C45</f>
        <v>0.36170212765957449</v>
      </c>
      <c r="H45" s="111">
        <f t="shared" ref="H45:H46" si="10">E45/C45</f>
        <v>0.40425531914893614</v>
      </c>
      <c r="I45" s="107">
        <f t="shared" ref="I45:I46" si="11">G45-H45</f>
        <v>-4.2553191489361653E-2</v>
      </c>
    </row>
    <row r="46" spans="1:9" ht="14.5" hidden="1" x14ac:dyDescent="0.35">
      <c r="A46" s="96">
        <v>44433</v>
      </c>
      <c r="B46" s="97">
        <f t="shared" si="7"/>
        <v>44433</v>
      </c>
      <c r="C46" s="229">
        <f>COUNTA(URS確認!$K$35:$K$83)</f>
        <v>47</v>
      </c>
      <c r="D46" s="98">
        <f>COUNTIF(URS確認!$K$35:$K$87,"&lt;"&amp;A46+1)</f>
        <v>22</v>
      </c>
      <c r="E46" s="153">
        <f>COUNTIF(URS確認!$M$35:$M$87,"&lt;"&amp;A46+1)</f>
        <v>27</v>
      </c>
      <c r="F46" s="98">
        <f t="shared" ref="F46" si="12">D46-E46</f>
        <v>-5</v>
      </c>
      <c r="G46" s="107">
        <f t="shared" si="9"/>
        <v>0.46808510638297873</v>
      </c>
      <c r="H46" s="111">
        <f t="shared" si="10"/>
        <v>0.57446808510638303</v>
      </c>
      <c r="I46" s="107">
        <f t="shared" si="11"/>
        <v>-0.1063829787234043</v>
      </c>
    </row>
    <row r="47" spans="1:9" ht="14.5" hidden="1" x14ac:dyDescent="0.35">
      <c r="A47" s="96">
        <v>44434</v>
      </c>
      <c r="B47" s="97">
        <f t="shared" si="7"/>
        <v>44434</v>
      </c>
      <c r="C47" s="229">
        <f>COUNTA(URS確認!$K$35:$K$83)</f>
        <v>47</v>
      </c>
      <c r="D47" s="98">
        <f>COUNTIF(URS確認!$K$35:$K$87,"&lt;"&amp;A47+1)</f>
        <v>27</v>
      </c>
      <c r="E47" s="153">
        <f>COUNTIF(URS確認!$M$35:$M$87,"&lt;"&amp;A47+1)</f>
        <v>33</v>
      </c>
      <c r="F47" s="98">
        <f t="shared" ref="F47" si="13">D47-E47</f>
        <v>-6</v>
      </c>
      <c r="G47" s="107">
        <f t="shared" ref="G47" si="14">D47/C47</f>
        <v>0.57446808510638303</v>
      </c>
      <c r="H47" s="111">
        <f t="shared" ref="H47" si="15">E47/C47</f>
        <v>0.7021276595744681</v>
      </c>
      <c r="I47" s="107">
        <f t="shared" ref="I47" si="16">G47-H47</f>
        <v>-0.12765957446808507</v>
      </c>
    </row>
    <row r="48" spans="1:9" ht="14.5" x14ac:dyDescent="0.35">
      <c r="A48" s="96">
        <v>44435</v>
      </c>
      <c r="B48" s="97">
        <f t="shared" si="7"/>
        <v>44435</v>
      </c>
      <c r="C48" s="229">
        <f>COUNTA(URS確認!$K$35:$K$84)</f>
        <v>48</v>
      </c>
      <c r="D48" s="98">
        <f>COUNTIF(URS確認!$K$35:$K$87,"&lt;"&amp;A48+1)</f>
        <v>31</v>
      </c>
      <c r="E48" s="153">
        <f>COUNTIF(URS確認!$M$35:$M$87,"&lt;"&amp;A48+1)</f>
        <v>35</v>
      </c>
      <c r="F48" s="98">
        <f t="shared" ref="F48" si="17">D48-E48</f>
        <v>-4</v>
      </c>
      <c r="G48" s="107">
        <f t="shared" ref="G48" si="18">D48/C48</f>
        <v>0.64583333333333337</v>
      </c>
      <c r="H48" s="111">
        <f t="shared" ref="H48" si="19">E48/C48</f>
        <v>0.72916666666666663</v>
      </c>
      <c r="I48" s="107">
        <f t="shared" ref="I48" si="20">G48-H48</f>
        <v>-8.3333333333333259E-2</v>
      </c>
    </row>
    <row r="49" spans="1:9" ht="14.5" hidden="1" x14ac:dyDescent="0.35">
      <c r="A49" s="96">
        <v>44438</v>
      </c>
      <c r="B49" s="97">
        <f t="shared" si="7"/>
        <v>44438</v>
      </c>
      <c r="C49" s="229">
        <f>COUNTA(URS確認!$K$35:$K$84)</f>
        <v>48</v>
      </c>
      <c r="D49" s="98">
        <f>COUNTIF(URS確認!$K$35:$K$87,"&lt;"&amp;A49+1)</f>
        <v>33</v>
      </c>
      <c r="E49" s="153">
        <f>COUNTIF(URS確認!$M$35:$M$87,"&lt;"&amp;A49+1)</f>
        <v>42</v>
      </c>
      <c r="F49" s="98">
        <f t="shared" ref="F49:F53" si="21">D49-E49</f>
        <v>-9</v>
      </c>
      <c r="G49" s="107">
        <f t="shared" ref="G49:G53" si="22">D49/C49</f>
        <v>0.6875</v>
      </c>
      <c r="H49" s="111">
        <f t="shared" ref="H49:H53" si="23">E49/C49</f>
        <v>0.875</v>
      </c>
      <c r="I49" s="107">
        <f t="shared" ref="I49:I53" si="24">G49-H49</f>
        <v>-0.1875</v>
      </c>
    </row>
    <row r="50" spans="1:9" ht="14.5" hidden="1" x14ac:dyDescent="0.35">
      <c r="A50" s="96">
        <v>44439</v>
      </c>
      <c r="B50" s="97">
        <f t="shared" si="7"/>
        <v>44439</v>
      </c>
      <c r="C50" s="229">
        <f>COUNTA(URS確認!$K$35:$K$84)</f>
        <v>48</v>
      </c>
      <c r="D50" s="98">
        <f>COUNTIF(URS確認!$K$35:$K$87,"&lt;"&amp;A50+1)</f>
        <v>37</v>
      </c>
      <c r="E50" s="153">
        <f>COUNTIF(URS確認!$M$35:$M$87,"&lt;"&amp;A50+1)</f>
        <v>53</v>
      </c>
      <c r="F50" s="98">
        <f t="shared" si="21"/>
        <v>-16</v>
      </c>
      <c r="G50" s="107">
        <f t="shared" si="22"/>
        <v>0.77083333333333337</v>
      </c>
      <c r="H50" s="111">
        <f t="shared" si="23"/>
        <v>1.1041666666666667</v>
      </c>
      <c r="I50" s="107">
        <f t="shared" si="24"/>
        <v>-0.33333333333333337</v>
      </c>
    </row>
    <row r="51" spans="1:9" ht="14.5" hidden="1" x14ac:dyDescent="0.35">
      <c r="A51" s="96">
        <v>44440</v>
      </c>
      <c r="B51" s="97">
        <f t="shared" si="7"/>
        <v>44440</v>
      </c>
      <c r="C51" s="229">
        <f>COUNTA(URS確認!$K$35:$K$84)</f>
        <v>48</v>
      </c>
      <c r="D51" s="98">
        <f>COUNTIF(URS確認!$K$35:$K$87,"&lt;"&amp;A51+1)</f>
        <v>40</v>
      </c>
      <c r="E51" s="153">
        <f>COUNTIF(URS確認!$M$35:$M$87,"&lt;"&amp;A51+1)</f>
        <v>53</v>
      </c>
      <c r="F51" s="98">
        <f t="shared" si="21"/>
        <v>-13</v>
      </c>
      <c r="G51" s="107">
        <f t="shared" si="22"/>
        <v>0.83333333333333337</v>
      </c>
      <c r="H51" s="111">
        <f t="shared" si="23"/>
        <v>1.1041666666666667</v>
      </c>
      <c r="I51" s="107">
        <f t="shared" si="24"/>
        <v>-0.27083333333333337</v>
      </c>
    </row>
    <row r="52" spans="1:9" ht="14.5" hidden="1" x14ac:dyDescent="0.35">
      <c r="A52" s="96">
        <v>44441</v>
      </c>
      <c r="B52" s="97">
        <f t="shared" ref="B52:B53" si="25">A52</f>
        <v>44441</v>
      </c>
      <c r="C52" s="229">
        <f>COUNTA(URS確認!$K$35:$K$84)</f>
        <v>48</v>
      </c>
      <c r="D52" s="98">
        <f>COUNTIF(URS確認!$K$35:$K$87,"&lt;"&amp;A52+1)</f>
        <v>43</v>
      </c>
      <c r="E52" s="153">
        <f>COUNTIF(URS確認!$M$35:$M$87,"&lt;"&amp;A52+1)</f>
        <v>53</v>
      </c>
      <c r="F52" s="98">
        <f t="shared" si="21"/>
        <v>-10</v>
      </c>
      <c r="G52" s="107">
        <f t="shared" si="22"/>
        <v>0.89583333333333337</v>
      </c>
      <c r="H52" s="111">
        <f t="shared" si="23"/>
        <v>1.1041666666666667</v>
      </c>
      <c r="I52" s="107">
        <f t="shared" si="24"/>
        <v>-0.20833333333333337</v>
      </c>
    </row>
    <row r="53" spans="1:9" ht="14.5" x14ac:dyDescent="0.35">
      <c r="A53" s="96">
        <v>44442</v>
      </c>
      <c r="B53" s="97">
        <f t="shared" si="25"/>
        <v>44442</v>
      </c>
      <c r="C53" s="229">
        <f>COUNTA(URS確認!$K$35:$K$84)</f>
        <v>48</v>
      </c>
      <c r="D53" s="98">
        <f>COUNTIF(URS確認!$K$35:$K$87,"&lt;"&amp;A53+1)</f>
        <v>48</v>
      </c>
      <c r="E53" s="153">
        <f>COUNTIF(URS確認!$M$35:$M$87,"&lt;"&amp;A53+1)</f>
        <v>53</v>
      </c>
      <c r="F53" s="98">
        <f t="shared" si="21"/>
        <v>-5</v>
      </c>
      <c r="G53" s="107">
        <f t="shared" si="22"/>
        <v>1</v>
      </c>
      <c r="H53" s="111">
        <f t="shared" si="23"/>
        <v>1.1041666666666667</v>
      </c>
      <c r="I53" s="107">
        <f t="shared" si="24"/>
        <v>-0.10416666666666674</v>
      </c>
    </row>
    <row r="56" spans="1:9" ht="14.5" x14ac:dyDescent="0.35">
      <c r="A56" s="223" t="s">
        <v>1563</v>
      </c>
      <c r="B56" s="94" t="s">
        <v>1564</v>
      </c>
      <c r="C56" s="236" t="s">
        <v>1565</v>
      </c>
      <c r="D56" s="93" t="s">
        <v>1566</v>
      </c>
      <c r="E56" s="279" t="s">
        <v>1567</v>
      </c>
      <c r="F56" s="93" t="s">
        <v>1570</v>
      </c>
      <c r="G56" s="113" t="s">
        <v>1568</v>
      </c>
      <c r="H56" s="108" t="s">
        <v>1569</v>
      </c>
      <c r="I56" s="109" t="s">
        <v>1641</v>
      </c>
    </row>
    <row r="57" spans="1:9" ht="14.5" x14ac:dyDescent="0.35">
      <c r="A57" s="96">
        <v>44447</v>
      </c>
      <c r="B57" s="97">
        <f t="shared" ref="B57" si="26">A57</f>
        <v>44447</v>
      </c>
      <c r="C57" s="229">
        <f>COUNTA(URS確認!K$88:K$380)</f>
        <v>290</v>
      </c>
      <c r="D57" s="98">
        <f>COUNTIF(URS確認!$K$88:$K$380,"&lt;"&amp;A57+1)</f>
        <v>7</v>
      </c>
      <c r="E57" s="153">
        <f>COUNTIF(URS確認!$M$88:$M$380,"&lt;"&amp;A57+1)-23</f>
        <v>7</v>
      </c>
      <c r="F57" s="98">
        <f t="shared" ref="F57" si="27">D57-E57</f>
        <v>0</v>
      </c>
      <c r="G57" s="107">
        <f t="shared" ref="G57" si="28">D57/C57</f>
        <v>2.4137931034482758E-2</v>
      </c>
      <c r="H57" s="111">
        <f t="shared" ref="H57" si="29">E57/C57</f>
        <v>2.4137931034482758E-2</v>
      </c>
      <c r="I57" s="107">
        <f t="shared" ref="I57" si="30">G57-H57</f>
        <v>0</v>
      </c>
    </row>
    <row r="58" spans="1:9" ht="14.5" x14ac:dyDescent="0.35">
      <c r="A58" s="96">
        <v>44448</v>
      </c>
      <c r="B58" s="97">
        <f t="shared" ref="B58" si="31">A58</f>
        <v>44448</v>
      </c>
      <c r="C58" s="229">
        <f>COUNTA(URS確認!K$88:K$380)</f>
        <v>290</v>
      </c>
      <c r="D58" s="98">
        <f>COUNTIF(URS確認!$K$88:$K$380,"&lt;"&amp;A58+1)</f>
        <v>11</v>
      </c>
      <c r="E58" s="153">
        <f>COUNTIF(URS確認!$M$88:$M$380,"&lt;"&amp;A58+1)-23</f>
        <v>11</v>
      </c>
      <c r="F58" s="98">
        <f t="shared" ref="F58" si="32">D58-E58</f>
        <v>0</v>
      </c>
      <c r="G58" s="107">
        <f t="shared" ref="G58" si="33">D58/C58</f>
        <v>3.793103448275862E-2</v>
      </c>
      <c r="H58" s="111">
        <f t="shared" ref="H58" si="34">E58/C58</f>
        <v>3.793103448275862E-2</v>
      </c>
      <c r="I58" s="107">
        <f t="shared" ref="I58" si="35">G58-H58</f>
        <v>0</v>
      </c>
    </row>
    <row r="59" spans="1:9" ht="14.5" x14ac:dyDescent="0.35">
      <c r="A59" s="96">
        <v>44449</v>
      </c>
      <c r="B59" s="97">
        <f t="shared" ref="B59" si="36">A59</f>
        <v>44449</v>
      </c>
      <c r="C59" s="229">
        <f>COUNTA(URS確認!K$88:K$380)</f>
        <v>290</v>
      </c>
      <c r="D59" s="98">
        <f>COUNTIF(URS確認!$K$88:$K$380,"&lt;"&amp;A59+1)</f>
        <v>11</v>
      </c>
      <c r="E59" s="153">
        <f>COUNTIF(URS確認!$M$88:$M$380,"&lt;"&amp;A59+1)-23</f>
        <v>11</v>
      </c>
      <c r="F59" s="98">
        <f t="shared" ref="F59" si="37">D59-E59</f>
        <v>0</v>
      </c>
      <c r="G59" s="107">
        <f t="shared" ref="G59" si="38">D59/C59</f>
        <v>3.793103448275862E-2</v>
      </c>
      <c r="H59" s="111">
        <f t="shared" ref="H59" si="39">E59/C59</f>
        <v>3.793103448275862E-2</v>
      </c>
      <c r="I59" s="107">
        <f t="shared" ref="I59" si="40">G59-H59</f>
        <v>0</v>
      </c>
    </row>
    <row r="60" spans="1:9" ht="14.5" hidden="1" x14ac:dyDescent="0.35">
      <c r="A60" s="96">
        <v>44452</v>
      </c>
      <c r="B60" s="97">
        <f t="shared" ref="B60:B68" si="41">A60</f>
        <v>44452</v>
      </c>
      <c r="C60" s="229">
        <f>COUNTA(URS確認!K$88:K$380)</f>
        <v>290</v>
      </c>
      <c r="D60" s="98">
        <f>COUNTIF(URS確認!$K$88:$K$380,"&lt;"&amp;A60+1)</f>
        <v>19</v>
      </c>
      <c r="E60" s="153">
        <f>COUNTIF(URS確認!$M$88:$M$380,"&lt;"&amp;A60+1)-23</f>
        <v>19</v>
      </c>
      <c r="F60" s="98">
        <f t="shared" ref="F60" si="42">D60-E60</f>
        <v>0</v>
      </c>
      <c r="G60" s="107">
        <f t="shared" ref="G60" si="43">D60/C60</f>
        <v>6.5517241379310351E-2</v>
      </c>
      <c r="H60" s="111">
        <f t="shared" ref="H60" si="44">E60/C60</f>
        <v>6.5517241379310351E-2</v>
      </c>
      <c r="I60" s="107">
        <f t="shared" ref="I60" si="45">G60-H60</f>
        <v>0</v>
      </c>
    </row>
    <row r="61" spans="1:9" ht="14.5" hidden="1" x14ac:dyDescent="0.35">
      <c r="A61" s="96">
        <v>44453</v>
      </c>
      <c r="B61" s="97">
        <f t="shared" si="41"/>
        <v>44453</v>
      </c>
      <c r="C61" s="229">
        <f>COUNTA(URS確認!K$88:K$380)</f>
        <v>290</v>
      </c>
      <c r="D61" s="283">
        <f>COUNTIF(URS確認!$K$88:$K$380,"&lt;"&amp;A61+1)</f>
        <v>22</v>
      </c>
      <c r="E61" s="284">
        <f>COUNTIF(URS確認!$M$88:$M$380,"&lt;"&amp;A61+1)-23</f>
        <v>24</v>
      </c>
      <c r="F61" s="98">
        <f t="shared" ref="F61" si="46">D61-E61</f>
        <v>-2</v>
      </c>
      <c r="G61" s="107">
        <f t="shared" ref="G61" si="47">D61/C61</f>
        <v>7.586206896551724E-2</v>
      </c>
      <c r="H61" s="111">
        <f t="shared" ref="H61" si="48">E61/C61</f>
        <v>8.2758620689655171E-2</v>
      </c>
      <c r="I61" s="107">
        <f t="shared" ref="I61" si="49">G61-H61</f>
        <v>-6.8965517241379309E-3</v>
      </c>
    </row>
    <row r="62" spans="1:9" ht="14.5" hidden="1" x14ac:dyDescent="0.35">
      <c r="A62" s="96">
        <v>44455</v>
      </c>
      <c r="B62" s="97">
        <f t="shared" si="41"/>
        <v>44455</v>
      </c>
      <c r="C62" s="229">
        <f>COUNTA(URS確認!K$88:K$380)</f>
        <v>290</v>
      </c>
      <c r="D62" s="283">
        <f>COUNTIF(URS確認!$K$88:$K$380,"&lt;"&amp;A62+1)</f>
        <v>34</v>
      </c>
      <c r="E62" s="284">
        <f>COUNTIF(URS確認!$M$88:$M$380,"&lt;"&amp;A62+1)-23</f>
        <v>36</v>
      </c>
      <c r="F62" s="98">
        <f t="shared" ref="F62" si="50">D62-E62</f>
        <v>-2</v>
      </c>
      <c r="G62" s="107">
        <f t="shared" ref="G62" si="51">D62/C62</f>
        <v>0.11724137931034483</v>
      </c>
      <c r="H62" s="111">
        <f t="shared" ref="H62" si="52">E62/C62</f>
        <v>0.12413793103448276</v>
      </c>
      <c r="I62" s="107">
        <f t="shared" ref="I62" si="53">G62-H62</f>
        <v>-6.8965517241379309E-3</v>
      </c>
    </row>
    <row r="63" spans="1:9" ht="14.5" x14ac:dyDescent="0.35">
      <c r="A63" s="96">
        <v>44456</v>
      </c>
      <c r="B63" s="97">
        <f t="shared" si="41"/>
        <v>44456</v>
      </c>
      <c r="C63" s="229">
        <f>COUNTA(URS確認!K$88:K$380)</f>
        <v>290</v>
      </c>
      <c r="D63" s="283">
        <f>COUNTIF(URS確認!$K$88:$K$380,"&lt;"&amp;A63+1)</f>
        <v>39</v>
      </c>
      <c r="E63" s="284">
        <f>COUNTIF(URS確認!$M$88:$M$380,"&lt;"&amp;A63+1)-23</f>
        <v>41</v>
      </c>
      <c r="F63" s="98">
        <f t="shared" ref="F63" si="54">D63-E63</f>
        <v>-2</v>
      </c>
      <c r="G63" s="107">
        <f t="shared" ref="G63" si="55">D63/C63</f>
        <v>0.13448275862068965</v>
      </c>
      <c r="H63" s="111">
        <f t="shared" ref="H63" si="56">E63/C63</f>
        <v>0.14137931034482759</v>
      </c>
      <c r="I63" s="107">
        <f t="shared" ref="I63" si="57">G63-H63</f>
        <v>-6.8965517241379448E-3</v>
      </c>
    </row>
    <row r="64" spans="1:9" ht="14.5" hidden="1" x14ac:dyDescent="0.35">
      <c r="A64" s="96">
        <v>44462</v>
      </c>
      <c r="B64" s="97">
        <f t="shared" si="41"/>
        <v>44462</v>
      </c>
      <c r="C64" s="229">
        <f>COUNTA(URS確認!K$88:K$380)</f>
        <v>290</v>
      </c>
      <c r="D64" s="283">
        <f>COUNTIF(URS確認!$K$88:$K$380,"&lt;"&amp;A64+1)</f>
        <v>44</v>
      </c>
      <c r="E64" s="284">
        <f>COUNTIF(URS確認!$M$88:$M$380,"&lt;"&amp;A64+1)-23</f>
        <v>51</v>
      </c>
      <c r="F64" s="98">
        <f t="shared" ref="F64" si="58">D64-E64</f>
        <v>-7</v>
      </c>
      <c r="G64" s="107">
        <f t="shared" ref="G64" si="59">D64/C64</f>
        <v>0.15172413793103448</v>
      </c>
      <c r="H64" s="111">
        <f t="shared" ref="H64" si="60">E64/C64</f>
        <v>0.17586206896551723</v>
      </c>
      <c r="I64" s="107">
        <f t="shared" ref="I64" si="61">G64-H64</f>
        <v>-2.4137931034482751E-2</v>
      </c>
    </row>
    <row r="65" spans="1:9" ht="14.5" x14ac:dyDescent="0.35">
      <c r="A65" s="96">
        <v>44463</v>
      </c>
      <c r="B65" s="97">
        <f t="shared" si="41"/>
        <v>44463</v>
      </c>
      <c r="C65" s="229">
        <f>COUNTA(URS確認!K$88:K$380)</f>
        <v>290</v>
      </c>
      <c r="D65" s="283">
        <f>COUNTIF(URS確認!$K$88:$K$380,"&lt;"&amp;A65+1)</f>
        <v>49</v>
      </c>
      <c r="E65" s="284">
        <f>COUNTIF(URS確認!$M$88:$M$380,"&lt;"&amp;A65+1)-23</f>
        <v>66</v>
      </c>
      <c r="F65" s="98">
        <f t="shared" ref="F65" si="62">D65-E65</f>
        <v>-17</v>
      </c>
      <c r="G65" s="107">
        <f t="shared" ref="G65" si="63">D65/C65</f>
        <v>0.16896551724137931</v>
      </c>
      <c r="H65" s="111">
        <f t="shared" ref="H65" si="64">E65/C65</f>
        <v>0.22758620689655173</v>
      </c>
      <c r="I65" s="107">
        <f t="shared" ref="I65" si="65">G65-H65</f>
        <v>-5.862068965517242E-2</v>
      </c>
    </row>
    <row r="66" spans="1:9" ht="14.5" hidden="1" x14ac:dyDescent="0.35">
      <c r="A66" s="96">
        <v>44466</v>
      </c>
      <c r="B66" s="97">
        <f t="shared" si="41"/>
        <v>44466</v>
      </c>
      <c r="C66" s="229">
        <f>COUNTA(URS確認!K$88:K$380)</f>
        <v>290</v>
      </c>
      <c r="D66" s="283">
        <f>COUNTIF(URS確認!$K$88:$K$380,"&lt;"&amp;A66+1)</f>
        <v>57</v>
      </c>
      <c r="E66" s="284">
        <f>COUNTIF(URS確認!$M$88:$M$380,"&lt;"&amp;A66+1)-23</f>
        <v>79</v>
      </c>
      <c r="F66" s="98">
        <f t="shared" ref="F66" si="66">D66-E66</f>
        <v>-22</v>
      </c>
      <c r="G66" s="107">
        <f t="shared" ref="G66" si="67">D66/C66</f>
        <v>0.19655172413793104</v>
      </c>
      <c r="H66" s="111">
        <f t="shared" ref="H66" si="68">E66/C66</f>
        <v>0.27241379310344827</v>
      </c>
      <c r="I66" s="107">
        <f t="shared" ref="I66" si="69">G66-H66</f>
        <v>-7.5862068965517226E-2</v>
      </c>
    </row>
    <row r="67" spans="1:9" ht="14.5" hidden="1" x14ac:dyDescent="0.35">
      <c r="A67" s="96">
        <v>44467</v>
      </c>
      <c r="B67" s="97">
        <f t="shared" si="41"/>
        <v>44467</v>
      </c>
      <c r="C67" s="229">
        <f>COUNTA(URS確認!K$88:K$380)</f>
        <v>290</v>
      </c>
      <c r="D67" s="283">
        <f>COUNTIF(URS確認!$K$88:$K$380,"&lt;"&amp;A67+1)</f>
        <v>61</v>
      </c>
      <c r="E67" s="284">
        <f>COUNTIF(URS確認!$M$88:$M$380,"&lt;"&amp;A67+1)-23</f>
        <v>101</v>
      </c>
      <c r="F67" s="98">
        <f t="shared" ref="F67" si="70">D67-E67</f>
        <v>-40</v>
      </c>
      <c r="G67" s="107">
        <f t="shared" ref="G67" si="71">D67/C67</f>
        <v>0.2103448275862069</v>
      </c>
      <c r="H67" s="111">
        <f t="shared" ref="H67" si="72">E67/C67</f>
        <v>0.34827586206896549</v>
      </c>
      <c r="I67" s="107">
        <f t="shared" ref="I67" si="73">G67-H67</f>
        <v>-0.13793103448275859</v>
      </c>
    </row>
    <row r="68" spans="1:9" ht="14.5" x14ac:dyDescent="0.35">
      <c r="A68" s="96">
        <v>44470</v>
      </c>
      <c r="B68" s="97">
        <f t="shared" si="41"/>
        <v>44470</v>
      </c>
      <c r="C68" s="229">
        <f>COUNTA(URS確認!K$88:K$380)</f>
        <v>290</v>
      </c>
      <c r="D68" s="283">
        <f>COUNTIF(URS確認!$K$88:$K$380,"&lt;"&amp;A68+1)</f>
        <v>79</v>
      </c>
      <c r="E68" s="284">
        <f>COUNTIF(URS確認!$M$88:$M$380,"&lt;"&amp;A68+1)-23</f>
        <v>112</v>
      </c>
      <c r="F68" s="98">
        <f t="shared" ref="F68" si="74">D68-E68</f>
        <v>-33</v>
      </c>
      <c r="G68" s="107">
        <f t="shared" ref="G68" si="75">D68/C68</f>
        <v>0.27241379310344827</v>
      </c>
      <c r="H68" s="111">
        <f t="shared" ref="H68" si="76">E68/C68</f>
        <v>0.38620689655172413</v>
      </c>
      <c r="I68" s="107">
        <f t="shared" ref="I68" si="77">G68-H68</f>
        <v>-0.11379310344827587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84"/>
  <sheetViews>
    <sheetView zoomScale="90" zoomScaleNormal="90" workbookViewId="0">
      <pane xSplit="7" ySplit="1" topLeftCell="H191" activePane="bottomRight" state="frozen"/>
      <selection pane="topRight" activeCell="H1" sqref="H1"/>
      <selection pane="bottomLeft" activeCell="A2" sqref="A2"/>
      <selection pane="bottomRight" activeCell="L200" sqref="L200"/>
    </sheetView>
  </sheetViews>
  <sheetFormatPr defaultColWidth="8.69921875" defaultRowHeight="14.5" x14ac:dyDescent="0.3"/>
  <cols>
    <col min="1" max="1" width="2.59765625" style="260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69921875" customWidth="1"/>
    <col min="8" max="8" width="9" style="8" bestFit="1" customWidth="1"/>
    <col min="9" max="9" width="11.3984375" customWidth="1"/>
    <col min="10" max="10" width="15.09765625" style="14" bestFit="1" customWidth="1"/>
    <col min="11" max="11" width="12.5" style="14" customWidth="1"/>
    <col min="12" max="12" width="15.09765625" style="14" bestFit="1" customWidth="1"/>
    <col min="13" max="13" width="15.09765625" style="8" bestFit="1" customWidth="1"/>
    <col min="14" max="14" width="14.09765625" style="8" bestFit="1" customWidth="1"/>
    <col min="15" max="15" width="11.5" style="8" customWidth="1"/>
    <col min="16" max="16" width="8.69921875" style="14"/>
    <col min="17" max="17" width="9.3984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59765625" style="8" bestFit="1" customWidth="1"/>
    <col min="26" max="26" width="12.5" style="18" customWidth="1"/>
    <col min="27" max="27" width="21.09765625" style="18" customWidth="1"/>
    <col min="28" max="28" width="12.5" style="18" customWidth="1"/>
    <col min="29" max="29" width="14.3984375" style="270" customWidth="1"/>
    <col min="30" max="30" width="14" style="18" customWidth="1"/>
    <col min="31" max="31" width="12.09765625" style="18" customWidth="1"/>
    <col min="32" max="32" width="13.097656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69921875" style="8"/>
  </cols>
  <sheetData>
    <row r="1" spans="1:35" ht="27.5" thickBot="1" x14ac:dyDescent="0.35">
      <c r="A1" s="26" t="s">
        <v>2244</v>
      </c>
      <c r="B1" s="5" t="s">
        <v>0</v>
      </c>
      <c r="C1" s="5" t="s">
        <v>980</v>
      </c>
      <c r="D1" s="5" t="s">
        <v>1661</v>
      </c>
      <c r="E1" s="5" t="s">
        <v>1</v>
      </c>
      <c r="F1" s="5" t="s">
        <v>2</v>
      </c>
      <c r="G1" s="5" t="s">
        <v>3</v>
      </c>
      <c r="H1" s="5" t="s">
        <v>943</v>
      </c>
      <c r="I1" s="6" t="s">
        <v>945</v>
      </c>
      <c r="J1" s="1" t="s">
        <v>1058</v>
      </c>
      <c r="K1" s="1" t="s">
        <v>1575</v>
      </c>
      <c r="L1" s="1" t="s">
        <v>2457</v>
      </c>
      <c r="M1" s="1" t="s">
        <v>1057</v>
      </c>
      <c r="N1" s="1" t="s">
        <v>1772</v>
      </c>
      <c r="O1" s="7" t="s">
        <v>979</v>
      </c>
      <c r="P1" s="7" t="s">
        <v>1487</v>
      </c>
      <c r="Q1" s="27" t="s">
        <v>1486</v>
      </c>
      <c r="R1" s="7" t="s">
        <v>1043</v>
      </c>
      <c r="S1" s="7" t="s">
        <v>1044</v>
      </c>
      <c r="T1" s="7" t="s">
        <v>1046</v>
      </c>
      <c r="U1" s="7" t="s">
        <v>1047</v>
      </c>
      <c r="V1" s="7" t="s">
        <v>1048</v>
      </c>
      <c r="W1" s="7" t="s">
        <v>1050</v>
      </c>
      <c r="X1" s="7" t="s">
        <v>1051</v>
      </c>
      <c r="Y1" s="27" t="s">
        <v>1049</v>
      </c>
      <c r="Z1" s="272" t="s">
        <v>2321</v>
      </c>
      <c r="AA1" s="272" t="s">
        <v>2464</v>
      </c>
      <c r="AB1" s="272" t="s">
        <v>2456</v>
      </c>
      <c r="AC1" s="309" t="s">
        <v>2319</v>
      </c>
      <c r="AD1" s="272" t="s">
        <v>2320</v>
      </c>
      <c r="AE1" s="272" t="s">
        <v>2415</v>
      </c>
      <c r="AF1" s="7" t="s">
        <v>1416</v>
      </c>
      <c r="AG1" s="257" t="s">
        <v>2239</v>
      </c>
      <c r="AH1" s="27" t="s">
        <v>2245</v>
      </c>
      <c r="AI1" s="27" t="s">
        <v>2277</v>
      </c>
    </row>
    <row r="2" spans="1:35" s="260" customFormat="1" ht="13.5" x14ac:dyDescent="0.3">
      <c r="A2" s="259">
        <v>1</v>
      </c>
      <c r="B2" s="27" t="str">
        <f>LEFT(功能_33[[#This Row],[功能代號]],2)</f>
        <v>L1</v>
      </c>
      <c r="C2" s="27" t="s">
        <v>981</v>
      </c>
      <c r="D2" s="27" t="s">
        <v>1642</v>
      </c>
      <c r="E2" s="7" t="s">
        <v>9</v>
      </c>
      <c r="F2" s="85" t="s">
        <v>10</v>
      </c>
      <c r="G2" s="27" t="s">
        <v>11</v>
      </c>
      <c r="H2" s="7" t="s">
        <v>944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948</v>
      </c>
      <c r="P2" s="7" t="s">
        <v>952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2465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5" x14ac:dyDescent="0.3">
      <c r="A3" s="259">
        <v>2</v>
      </c>
      <c r="B3" s="27" t="str">
        <f>LEFT(功能_33[[#This Row],[功能代號]],2)</f>
        <v>L1</v>
      </c>
      <c r="C3" s="27" t="s">
        <v>981</v>
      </c>
      <c r="D3" s="27" t="s">
        <v>1642</v>
      </c>
      <c r="E3" s="7" t="s">
        <v>12</v>
      </c>
      <c r="F3" s="85" t="s">
        <v>13</v>
      </c>
      <c r="G3" s="27" t="s">
        <v>2446</v>
      </c>
      <c r="H3" s="7" t="s">
        <v>944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948</v>
      </c>
      <c r="P3" s="7" t="s">
        <v>952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2465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5" x14ac:dyDescent="0.3">
      <c r="A4" s="259">
        <v>3</v>
      </c>
      <c r="B4" s="9" t="str">
        <f>LEFT(功能_33[[#This Row],[功能代號]],2)</f>
        <v>L1</v>
      </c>
      <c r="C4" s="9" t="s">
        <v>981</v>
      </c>
      <c r="D4" s="9" t="s">
        <v>1642</v>
      </c>
      <c r="E4" s="11" t="s">
        <v>14</v>
      </c>
      <c r="F4" s="10" t="s">
        <v>15</v>
      </c>
      <c r="G4" s="9" t="s">
        <v>2447</v>
      </c>
      <c r="H4" s="11" t="s">
        <v>944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948</v>
      </c>
      <c r="P4" s="11" t="s">
        <v>950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2465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5" x14ac:dyDescent="0.3">
      <c r="A5" s="259">
        <v>4</v>
      </c>
      <c r="B5" s="27" t="str">
        <f>LEFT(功能_33[[#This Row],[功能代號]],2)</f>
        <v>L1</v>
      </c>
      <c r="C5" s="27" t="s">
        <v>981</v>
      </c>
      <c r="D5" s="27" t="s">
        <v>1642</v>
      </c>
      <c r="E5" s="7" t="s">
        <v>19</v>
      </c>
      <c r="F5" s="85" t="s">
        <v>20</v>
      </c>
      <c r="G5" s="27" t="s">
        <v>2448</v>
      </c>
      <c r="H5" s="7" t="s">
        <v>944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948</v>
      </c>
      <c r="P5" s="7" t="s">
        <v>952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2465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5" x14ac:dyDescent="0.3">
      <c r="A6" s="259">
        <v>5</v>
      </c>
      <c r="B6" s="27" t="str">
        <f>LEFT(功能_33[[#This Row],[功能代號]],2)</f>
        <v>L1</v>
      </c>
      <c r="C6" s="27" t="s">
        <v>981</v>
      </c>
      <c r="D6" s="27" t="s">
        <v>1642</v>
      </c>
      <c r="E6" s="7" t="s">
        <v>21</v>
      </c>
      <c r="F6" s="85" t="s">
        <v>22</v>
      </c>
      <c r="G6" s="27" t="s">
        <v>2449</v>
      </c>
      <c r="H6" s="7" t="s">
        <v>944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948</v>
      </c>
      <c r="P6" s="7" t="s">
        <v>950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2465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5" x14ac:dyDescent="0.3">
      <c r="A7" s="259"/>
      <c r="B7" s="27" t="str">
        <f>LEFT(功能_33[[#This Row],[功能代號]],2)</f>
        <v>L1</v>
      </c>
      <c r="C7" s="27" t="s">
        <v>981</v>
      </c>
      <c r="D7" s="27" t="s">
        <v>1642</v>
      </c>
      <c r="E7" s="7" t="s">
        <v>2445</v>
      </c>
      <c r="F7" s="85" t="s">
        <v>22</v>
      </c>
      <c r="G7" s="27" t="s">
        <v>2450</v>
      </c>
      <c r="H7" s="7" t="s">
        <v>944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308"/>
      <c r="P7" s="308"/>
      <c r="Q7" s="27"/>
      <c r="R7" s="7"/>
      <c r="S7" s="7"/>
      <c r="T7" s="7"/>
      <c r="U7" s="7"/>
      <c r="V7" s="7"/>
      <c r="W7" s="7"/>
      <c r="X7" s="7"/>
      <c r="Y7" s="261" t="e">
        <f>VLOOKUP(功能_33[[#This Row],[User]],SKL放款!A:G,7,FALSE)</f>
        <v>#N/A</v>
      </c>
      <c r="Z7" s="257" t="str">
        <f>IF(功能_33[[#This Row],[實際展示]]="","",功能_33[[#This Row],[實際展示]]+14)</f>
        <v/>
      </c>
      <c r="AA7" s="257" t="s">
        <v>2465</v>
      </c>
      <c r="AB7" s="257">
        <v>44463</v>
      </c>
      <c r="AC7" s="280"/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5" x14ac:dyDescent="0.3">
      <c r="A8" s="259">
        <v>6</v>
      </c>
      <c r="B8" s="27" t="str">
        <f>LEFT(功能_33[[#This Row],[功能代號]],2)</f>
        <v>L1</v>
      </c>
      <c r="C8" s="27" t="s">
        <v>981</v>
      </c>
      <c r="D8" s="27" t="s">
        <v>1642</v>
      </c>
      <c r="E8" s="7" t="s">
        <v>23</v>
      </c>
      <c r="F8" s="85" t="s">
        <v>24</v>
      </c>
      <c r="G8" s="27" t="s">
        <v>1295</v>
      </c>
      <c r="H8" s="7" t="s">
        <v>944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948</v>
      </c>
      <c r="P8" s="7" t="s">
        <v>950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2465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5" x14ac:dyDescent="0.3">
      <c r="A9" s="259">
        <v>7</v>
      </c>
      <c r="B9" s="27" t="str">
        <f>LEFT(功能_33[[#This Row],[功能代號]],2)</f>
        <v>L1</v>
      </c>
      <c r="C9" s="27" t="s">
        <v>981</v>
      </c>
      <c r="D9" s="27" t="s">
        <v>1642</v>
      </c>
      <c r="E9" s="7" t="s">
        <v>25</v>
      </c>
      <c r="F9" s="85" t="s">
        <v>26</v>
      </c>
      <c r="G9" s="27" t="s">
        <v>2451</v>
      </c>
      <c r="H9" s="7" t="s">
        <v>944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948</v>
      </c>
      <c r="P9" s="7" t="s">
        <v>950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2465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5" x14ac:dyDescent="0.3">
      <c r="A10" s="259">
        <v>8</v>
      </c>
      <c r="B10" s="27" t="str">
        <f>LEFT(功能_33[[#This Row],[功能代號]],2)</f>
        <v>L1</v>
      </c>
      <c r="C10" s="27" t="s">
        <v>981</v>
      </c>
      <c r="D10" s="27"/>
      <c r="E10" s="7" t="s">
        <v>27</v>
      </c>
      <c r="F10" s="85" t="s">
        <v>28</v>
      </c>
      <c r="G10" s="27" t="s">
        <v>29</v>
      </c>
      <c r="H10" s="7" t="s">
        <v>944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948</v>
      </c>
      <c r="P10" s="7" t="s">
        <v>947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2465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2243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5" x14ac:dyDescent="0.3">
      <c r="A11" s="259">
        <v>9</v>
      </c>
      <c r="B11" s="27" t="str">
        <f>LEFT(功能_33[[#This Row],[功能代號]],2)</f>
        <v>L1</v>
      </c>
      <c r="C11" s="27" t="s">
        <v>981</v>
      </c>
      <c r="D11" s="27"/>
      <c r="E11" s="7" t="s">
        <v>30</v>
      </c>
      <c r="F11" s="16" t="s">
        <v>31</v>
      </c>
      <c r="G11" s="27" t="s">
        <v>32</v>
      </c>
      <c r="H11" s="7" t="s">
        <v>944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953</v>
      </c>
      <c r="P11" s="7" t="s">
        <v>951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2465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5" x14ac:dyDescent="0.3">
      <c r="A12" s="259">
        <v>10</v>
      </c>
      <c r="B12" s="27" t="str">
        <f>LEFT(功能_33[[#This Row],[功能代號]],2)</f>
        <v>L1</v>
      </c>
      <c r="C12" s="27" t="s">
        <v>981</v>
      </c>
      <c r="D12" s="27"/>
      <c r="E12" s="7" t="s">
        <v>33</v>
      </c>
      <c r="F12" s="16" t="s">
        <v>34</v>
      </c>
      <c r="G12" s="27" t="s">
        <v>35</v>
      </c>
      <c r="H12" s="7" t="s">
        <v>944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953</v>
      </c>
      <c r="P12" s="7" t="s">
        <v>951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2465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5" x14ac:dyDescent="0.3">
      <c r="A13" s="259">
        <v>121</v>
      </c>
      <c r="B13" s="27" t="str">
        <f>LEFT(功能_33[[#This Row],[功能代號]],2)</f>
        <v>L1</v>
      </c>
      <c r="C13" s="27" t="s">
        <v>981</v>
      </c>
      <c r="D13" s="27" t="s">
        <v>1642</v>
      </c>
      <c r="E13" s="7" t="s">
        <v>16</v>
      </c>
      <c r="F13" s="85" t="s">
        <v>17</v>
      </c>
      <c r="G13" s="27" t="s">
        <v>18</v>
      </c>
      <c r="H13" s="7" t="s">
        <v>944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948</v>
      </c>
      <c r="P13" s="7" t="s">
        <v>952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2465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5" x14ac:dyDescent="0.3">
      <c r="A14" s="259">
        <v>122</v>
      </c>
      <c r="B14" s="9" t="str">
        <f>LEFT(功能_33[[#This Row],[功能代號]],2)</f>
        <v>L1</v>
      </c>
      <c r="C14" s="9" t="s">
        <v>1041</v>
      </c>
      <c r="D14" s="9" t="s">
        <v>1642</v>
      </c>
      <c r="E14" s="11" t="s">
        <v>4</v>
      </c>
      <c r="F14" s="10" t="s">
        <v>5</v>
      </c>
      <c r="G14" s="9" t="s">
        <v>2452</v>
      </c>
      <c r="H14" s="11" t="s">
        <v>944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948</v>
      </c>
      <c r="P14" s="11" t="s">
        <v>1733</v>
      </c>
      <c r="Q14" s="9" t="s">
        <v>2444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2465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5" x14ac:dyDescent="0.3">
      <c r="A15" s="259">
        <v>123</v>
      </c>
      <c r="B15" s="9" t="str">
        <f>LEFT(功能_33[[#This Row],[功能代號]],2)</f>
        <v>L1</v>
      </c>
      <c r="C15" s="9" t="s">
        <v>981</v>
      </c>
      <c r="D15" s="9" t="s">
        <v>1642</v>
      </c>
      <c r="E15" s="11" t="s">
        <v>946</v>
      </c>
      <c r="F15" s="10" t="s">
        <v>5</v>
      </c>
      <c r="G15" s="9" t="s">
        <v>2453</v>
      </c>
      <c r="H15" s="11" t="s">
        <v>944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948</v>
      </c>
      <c r="P15" s="11" t="s">
        <v>1733</v>
      </c>
      <c r="Q15" s="9" t="s">
        <v>2444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2465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5" x14ac:dyDescent="0.3">
      <c r="A16" s="259">
        <v>13</v>
      </c>
      <c r="B16" s="9" t="str">
        <f>LEFT(功能_33[[#This Row],[功能代號]],2)</f>
        <v>L2</v>
      </c>
      <c r="C16" s="9" t="s">
        <v>1042</v>
      </c>
      <c r="D16" s="27" t="s">
        <v>1644</v>
      </c>
      <c r="E16" s="7" t="s">
        <v>36</v>
      </c>
      <c r="F16" s="85" t="s">
        <v>37</v>
      </c>
      <c r="G16" s="27" t="s">
        <v>38</v>
      </c>
      <c r="H16" s="11" t="s">
        <v>944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948</v>
      </c>
      <c r="P16" s="11" t="s">
        <v>947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5" x14ac:dyDescent="0.3">
      <c r="A17" s="259">
        <v>14</v>
      </c>
      <c r="B17" s="9" t="str">
        <f>LEFT(功能_33[[#This Row],[功能代號]],2)</f>
        <v>L2</v>
      </c>
      <c r="C17" s="9" t="s">
        <v>982</v>
      </c>
      <c r="D17" s="27" t="s">
        <v>1644</v>
      </c>
      <c r="E17" s="7" t="s">
        <v>39</v>
      </c>
      <c r="F17" s="85" t="s">
        <v>40</v>
      </c>
      <c r="G17" s="27" t="s">
        <v>41</v>
      </c>
      <c r="H17" s="11" t="s">
        <v>944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948</v>
      </c>
      <c r="P17" s="11" t="s">
        <v>947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2466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5" x14ac:dyDescent="0.3">
      <c r="A18" s="259">
        <v>15</v>
      </c>
      <c r="B18" s="9" t="str">
        <f>LEFT(功能_33[[#This Row],[功能代號]],2)</f>
        <v>L2</v>
      </c>
      <c r="C18" s="9" t="s">
        <v>982</v>
      </c>
      <c r="D18" s="27" t="s">
        <v>1645</v>
      </c>
      <c r="E18" s="7" t="s">
        <v>55</v>
      </c>
      <c r="F18" s="85" t="s">
        <v>56</v>
      </c>
      <c r="G18" s="27" t="s">
        <v>57</v>
      </c>
      <c r="H18" s="11" t="s">
        <v>944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948</v>
      </c>
      <c r="P18" s="11" t="s">
        <v>952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5" x14ac:dyDescent="0.3">
      <c r="A19" s="259">
        <v>16</v>
      </c>
      <c r="B19" s="9" t="str">
        <f>LEFT(功能_33[[#This Row],[功能代號]],2)</f>
        <v>L2</v>
      </c>
      <c r="C19" s="9" t="s">
        <v>982</v>
      </c>
      <c r="D19" s="27" t="s">
        <v>1645</v>
      </c>
      <c r="E19" s="7" t="s">
        <v>58</v>
      </c>
      <c r="F19" s="85" t="s">
        <v>59</v>
      </c>
      <c r="G19" s="27" t="s">
        <v>60</v>
      </c>
      <c r="H19" s="11" t="s">
        <v>944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948</v>
      </c>
      <c r="P19" s="11" t="s">
        <v>952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2466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5" x14ac:dyDescent="0.3">
      <c r="A20" s="259">
        <v>19</v>
      </c>
      <c r="B20" s="9" t="str">
        <f>LEFT(功能_33[[#This Row],[功能代號]],2)</f>
        <v>L2</v>
      </c>
      <c r="C20" s="9" t="s">
        <v>982</v>
      </c>
      <c r="D20" s="27" t="s">
        <v>1647</v>
      </c>
      <c r="E20" s="7" t="s">
        <v>61</v>
      </c>
      <c r="F20" s="85" t="s">
        <v>62</v>
      </c>
      <c r="G20" s="27" t="s">
        <v>63</v>
      </c>
      <c r="H20" s="11" t="s">
        <v>944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44428</v>
      </c>
      <c r="O20" s="11" t="s">
        <v>948</v>
      </c>
      <c r="P20" s="11" t="s">
        <v>952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2466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5" x14ac:dyDescent="0.3">
      <c r="A21" s="259">
        <v>18</v>
      </c>
      <c r="B21" s="9" t="str">
        <f>LEFT(功能_33[[#This Row],[功能代號]],2)</f>
        <v>L2</v>
      </c>
      <c r="C21" s="9" t="s">
        <v>982</v>
      </c>
      <c r="D21" s="27" t="s">
        <v>1647</v>
      </c>
      <c r="E21" s="7" t="s">
        <v>64</v>
      </c>
      <c r="F21" s="85" t="s">
        <v>65</v>
      </c>
      <c r="G21" s="27" t="s">
        <v>66</v>
      </c>
      <c r="H21" s="11" t="s">
        <v>944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948</v>
      </c>
      <c r="P21" s="11" t="s">
        <v>952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5" x14ac:dyDescent="0.3">
      <c r="A22" s="259">
        <v>17</v>
      </c>
      <c r="B22" s="9" t="str">
        <f>LEFT(功能_33[[#This Row],[功能代號]],2)</f>
        <v>L2</v>
      </c>
      <c r="C22" s="9" t="s">
        <v>982</v>
      </c>
      <c r="D22" s="27" t="s">
        <v>1646</v>
      </c>
      <c r="E22" s="7" t="s">
        <v>67</v>
      </c>
      <c r="F22" s="85" t="s">
        <v>68</v>
      </c>
      <c r="G22" s="27" t="s">
        <v>69</v>
      </c>
      <c r="H22" s="11" t="s">
        <v>944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948</v>
      </c>
      <c r="P22" s="11" t="s">
        <v>952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5" x14ac:dyDescent="0.3">
      <c r="A23" s="259">
        <v>20</v>
      </c>
      <c r="B23" s="9" t="str">
        <f>LEFT(功能_33[[#This Row],[功能代號]],2)</f>
        <v>L2</v>
      </c>
      <c r="C23" s="9" t="s">
        <v>982</v>
      </c>
      <c r="D23" s="27"/>
      <c r="E23" s="7" t="s">
        <v>1351</v>
      </c>
      <c r="F23" s="85" t="s">
        <v>70</v>
      </c>
      <c r="G23" s="27" t="s">
        <v>71</v>
      </c>
      <c r="H23" s="11" t="s">
        <v>944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948</v>
      </c>
      <c r="P23" s="11" t="s">
        <v>952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5" x14ac:dyDescent="0.3">
      <c r="A24" s="259">
        <v>21</v>
      </c>
      <c r="B24" s="9" t="str">
        <f>LEFT(功能_33[[#This Row],[功能代號]],2)</f>
        <v>L2</v>
      </c>
      <c r="C24" s="9" t="s">
        <v>982</v>
      </c>
      <c r="D24" s="27"/>
      <c r="E24" s="7" t="s">
        <v>72</v>
      </c>
      <c r="F24" s="85" t="s">
        <v>73</v>
      </c>
      <c r="G24" s="27" t="s">
        <v>74</v>
      </c>
      <c r="H24" s="11" t="s">
        <v>944</v>
      </c>
      <c r="I24" s="13" t="s">
        <v>51</v>
      </c>
      <c r="J24" s="2">
        <v>44404</v>
      </c>
      <c r="K24" s="2"/>
      <c r="L24" s="2"/>
      <c r="M24" s="2">
        <v>44404</v>
      </c>
      <c r="N24" s="280" t="str">
        <f>IFERROR(IF(VLOOKUP(功能_33[[#This Row],[功能代號]],討論項目!A:H,8,FALSE)=0,"",VLOOKUP(功能_33[[#This Row],[功能代號]],討論項目!A:H,8,FALSE)),"")</f>
        <v/>
      </c>
      <c r="O24" s="11" t="s">
        <v>948</v>
      </c>
      <c r="P24" s="11" t="s">
        <v>952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2467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5" x14ac:dyDescent="0.3">
      <c r="A25" s="259">
        <v>22</v>
      </c>
      <c r="B25" s="9" t="str">
        <f>LEFT(功能_33[[#This Row],[功能代號]],2)</f>
        <v>L2</v>
      </c>
      <c r="C25" s="9" t="s">
        <v>982</v>
      </c>
      <c r="D25" s="27"/>
      <c r="E25" s="7" t="s">
        <v>75</v>
      </c>
      <c r="F25" s="85" t="s">
        <v>76</v>
      </c>
      <c r="G25" s="27" t="s">
        <v>77</v>
      </c>
      <c r="H25" s="11" t="s">
        <v>944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948</v>
      </c>
      <c r="P25" s="11" t="s">
        <v>952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5" x14ac:dyDescent="0.3">
      <c r="A26" s="259">
        <v>27</v>
      </c>
      <c r="B26" s="9" t="str">
        <f>LEFT(功能_33[[#This Row],[功能代號]],2)</f>
        <v>L2</v>
      </c>
      <c r="C26" s="9" t="s">
        <v>982</v>
      </c>
      <c r="D26" s="27" t="s">
        <v>1648</v>
      </c>
      <c r="E26" s="7" t="s">
        <v>1383</v>
      </c>
      <c r="F26" s="85" t="s">
        <v>42</v>
      </c>
      <c r="G26" s="27" t="s">
        <v>43</v>
      </c>
      <c r="H26" s="11" t="s">
        <v>944</v>
      </c>
      <c r="I26" s="14" t="s">
        <v>696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948</v>
      </c>
      <c r="P26" s="11" t="s">
        <v>952</v>
      </c>
      <c r="Q26" s="9" t="s">
        <v>1490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2466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5" x14ac:dyDescent="0.3">
      <c r="A27" s="259">
        <v>28</v>
      </c>
      <c r="B27" s="9" t="str">
        <f>LEFT(功能_33[[#This Row],[功能代號]],2)</f>
        <v>L2</v>
      </c>
      <c r="C27" s="9" t="s">
        <v>982</v>
      </c>
      <c r="D27" s="27" t="s">
        <v>1648</v>
      </c>
      <c r="E27" s="7" t="s">
        <v>1384</v>
      </c>
      <c r="F27" s="85" t="s">
        <v>125</v>
      </c>
      <c r="G27" s="27" t="s">
        <v>126</v>
      </c>
      <c r="H27" s="11" t="s">
        <v>944</v>
      </c>
      <c r="I27" s="14" t="s">
        <v>696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948</v>
      </c>
      <c r="P27" s="11" t="s">
        <v>952</v>
      </c>
      <c r="Q27" s="9" t="s">
        <v>1490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2466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5" x14ac:dyDescent="0.3">
      <c r="A28" s="259">
        <v>29</v>
      </c>
      <c r="B28" s="9" t="str">
        <f>LEFT(功能_33[[#This Row],[功能代號]],2)</f>
        <v>L2</v>
      </c>
      <c r="C28" s="9" t="s">
        <v>982</v>
      </c>
      <c r="D28" s="27" t="s">
        <v>1648</v>
      </c>
      <c r="E28" s="7" t="s">
        <v>127</v>
      </c>
      <c r="F28" s="85" t="s">
        <v>128</v>
      </c>
      <c r="G28" s="27" t="s">
        <v>129</v>
      </c>
      <c r="H28" s="11" t="s">
        <v>944</v>
      </c>
      <c r="I28" s="14" t="s">
        <v>696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948</v>
      </c>
      <c r="P28" s="11" t="s">
        <v>951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2466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5" x14ac:dyDescent="0.3">
      <c r="A29" s="259">
        <v>23</v>
      </c>
      <c r="B29" s="161" t="str">
        <f>LEFT(功能_33[[#This Row],[功能代號]],2)</f>
        <v>L6</v>
      </c>
      <c r="C29" s="161" t="s">
        <v>982</v>
      </c>
      <c r="D29" s="184"/>
      <c r="E29" s="185" t="s">
        <v>1605</v>
      </c>
      <c r="F29" s="186" t="s">
        <v>45</v>
      </c>
      <c r="G29" s="184" t="s">
        <v>1606</v>
      </c>
      <c r="H29" s="187" t="s">
        <v>944</v>
      </c>
      <c r="I29" s="188" t="s">
        <v>696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953</v>
      </c>
      <c r="P29" s="187" t="s">
        <v>1488</v>
      </c>
      <c r="Q29" s="161" t="s">
        <v>1489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5" x14ac:dyDescent="0.3">
      <c r="A30" s="259">
        <v>24</v>
      </c>
      <c r="B30" s="161" t="str">
        <f>LEFT(功能_33[[#This Row],[功能代號]],2)</f>
        <v>L6</v>
      </c>
      <c r="C30" s="161" t="s">
        <v>982</v>
      </c>
      <c r="D30" s="184"/>
      <c r="E30" s="185" t="s">
        <v>1523</v>
      </c>
      <c r="F30" s="186" t="s">
        <v>45</v>
      </c>
      <c r="G30" s="184" t="s">
        <v>1524</v>
      </c>
      <c r="H30" s="187" t="s">
        <v>944</v>
      </c>
      <c r="I30" s="188" t="s">
        <v>696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953</v>
      </c>
      <c r="P30" s="187" t="s">
        <v>1488</v>
      </c>
      <c r="Q30" s="161" t="s">
        <v>1489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5" x14ac:dyDescent="0.3">
      <c r="A31" s="259">
        <v>25</v>
      </c>
      <c r="B31" s="9" t="str">
        <f>LEFT(功能_33[[#This Row],[功能代號]],2)</f>
        <v>L2</v>
      </c>
      <c r="C31" s="9" t="s">
        <v>982</v>
      </c>
      <c r="D31" s="27"/>
      <c r="E31" s="7" t="s">
        <v>44</v>
      </c>
      <c r="F31" s="85" t="s">
        <v>45</v>
      </c>
      <c r="G31" s="27" t="s">
        <v>1728</v>
      </c>
      <c r="H31" s="11" t="s">
        <v>944</v>
      </c>
      <c r="I31" s="14" t="s">
        <v>696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953</v>
      </c>
      <c r="P31" s="11" t="s">
        <v>1488</v>
      </c>
      <c r="Q31" s="9" t="s">
        <v>1489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2466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5" x14ac:dyDescent="0.3">
      <c r="A32" s="259">
        <v>26</v>
      </c>
      <c r="B32" s="9" t="str">
        <f>LEFT(功能_33[[#This Row],[功能代號]],2)</f>
        <v>L2</v>
      </c>
      <c r="C32" s="9" t="s">
        <v>982</v>
      </c>
      <c r="D32" s="27"/>
      <c r="E32" s="7" t="s">
        <v>46</v>
      </c>
      <c r="F32" s="85" t="s">
        <v>47</v>
      </c>
      <c r="G32" s="27" t="s">
        <v>48</v>
      </c>
      <c r="H32" s="11" t="s">
        <v>944</v>
      </c>
      <c r="I32" s="14" t="s">
        <v>696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953</v>
      </c>
      <c r="P32" s="11" t="s">
        <v>1488</v>
      </c>
      <c r="Q32" s="9" t="s">
        <v>1489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2466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5" x14ac:dyDescent="0.3">
      <c r="A33" s="259">
        <v>30</v>
      </c>
      <c r="B33" s="9" t="str">
        <f>LEFT(功能_33[[#This Row],[功能代號]],2)</f>
        <v>L2</v>
      </c>
      <c r="C33" s="9" t="s">
        <v>982</v>
      </c>
      <c r="D33" s="27" t="s">
        <v>1649</v>
      </c>
      <c r="E33" s="7" t="s">
        <v>139</v>
      </c>
      <c r="F33" s="85" t="s">
        <v>140</v>
      </c>
      <c r="G33" s="27" t="s">
        <v>141</v>
      </c>
      <c r="H33" s="11" t="s">
        <v>944</v>
      </c>
      <c r="I33" s="14" t="s">
        <v>696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953</v>
      </c>
      <c r="P33" s="187" t="s">
        <v>1733</v>
      </c>
      <c r="Q33" s="202" t="s">
        <v>1844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2466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5" x14ac:dyDescent="0.3">
      <c r="A34" s="259">
        <v>31</v>
      </c>
      <c r="B34" s="9" t="str">
        <f>LEFT(功能_33[[#This Row],[功能代號]],2)</f>
        <v>L2</v>
      </c>
      <c r="C34" s="9" t="s">
        <v>982</v>
      </c>
      <c r="D34" s="27" t="s">
        <v>1649</v>
      </c>
      <c r="E34" s="7" t="s">
        <v>142</v>
      </c>
      <c r="F34" s="85" t="s">
        <v>143</v>
      </c>
      <c r="G34" s="27" t="s">
        <v>144</v>
      </c>
      <c r="H34" s="11" t="s">
        <v>944</v>
      </c>
      <c r="I34" s="14" t="s">
        <v>696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953</v>
      </c>
      <c r="P34" s="187" t="s">
        <v>1733</v>
      </c>
      <c r="Q34" s="202" t="s">
        <v>1844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2466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5" x14ac:dyDescent="0.3">
      <c r="A35" s="259">
        <v>32</v>
      </c>
      <c r="B35" s="190" t="str">
        <f>LEFT(功能_33[[#This Row],[功能代號]],2)</f>
        <v>L2</v>
      </c>
      <c r="C35" s="161" t="s">
        <v>1060</v>
      </c>
      <c r="D35" s="191"/>
      <c r="E35" s="185" t="s">
        <v>1773</v>
      </c>
      <c r="F35" s="186"/>
      <c r="G35" s="184" t="s">
        <v>1774</v>
      </c>
      <c r="H35" s="187" t="s">
        <v>944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1839</v>
      </c>
      <c r="P35" s="11" t="s">
        <v>952</v>
      </c>
      <c r="Q35" s="9" t="s">
        <v>1490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5" x14ac:dyDescent="0.3">
      <c r="A36" s="259">
        <v>33</v>
      </c>
      <c r="B36" s="190" t="str">
        <f>LEFT(功能_33[[#This Row],[功能代號]],2)</f>
        <v>L2</v>
      </c>
      <c r="C36" s="161" t="s">
        <v>1060</v>
      </c>
      <c r="D36" s="191"/>
      <c r="E36" s="185" t="s">
        <v>1770</v>
      </c>
      <c r="F36" s="186"/>
      <c r="G36" s="184" t="s">
        <v>1771</v>
      </c>
      <c r="H36" s="187" t="s">
        <v>944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1839</v>
      </c>
      <c r="P36" s="11" t="s">
        <v>952</v>
      </c>
      <c r="Q36" s="9" t="s">
        <v>1490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5" x14ac:dyDescent="0.3">
      <c r="A37" s="259">
        <v>34</v>
      </c>
      <c r="B37" s="190" t="str">
        <f>LEFT(功能_33[[#This Row],[功能代號]],2)</f>
        <v>L2</v>
      </c>
      <c r="C37" s="161" t="s">
        <v>1060</v>
      </c>
      <c r="D37" s="191"/>
      <c r="E37" s="185" t="s">
        <v>1785</v>
      </c>
      <c r="F37" s="186"/>
      <c r="G37" s="184" t="s">
        <v>1786</v>
      </c>
      <c r="H37" s="187" t="s">
        <v>944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1839</v>
      </c>
      <c r="P37" s="11" t="s">
        <v>952</v>
      </c>
      <c r="Q37" s="9" t="s">
        <v>1490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5" x14ac:dyDescent="0.3">
      <c r="A38" s="259">
        <v>35</v>
      </c>
      <c r="B38" s="190" t="str">
        <f>LEFT(功能_33[[#This Row],[功能代號]],2)</f>
        <v>L2</v>
      </c>
      <c r="C38" s="161" t="s">
        <v>1060</v>
      </c>
      <c r="D38" s="191"/>
      <c r="E38" s="185" t="s">
        <v>1775</v>
      </c>
      <c r="F38" s="186"/>
      <c r="G38" s="184" t="s">
        <v>1776</v>
      </c>
      <c r="H38" s="187" t="s">
        <v>944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1839</v>
      </c>
      <c r="P38" s="11" t="s">
        <v>952</v>
      </c>
      <c r="Q38" s="9" t="s">
        <v>1490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5" x14ac:dyDescent="0.3">
      <c r="A39" s="259">
        <v>36</v>
      </c>
      <c r="B39" s="190" t="str">
        <f>LEFT(功能_33[[#This Row],[功能代號]],2)</f>
        <v>L2</v>
      </c>
      <c r="C39" s="161" t="s">
        <v>1060</v>
      </c>
      <c r="D39" s="191"/>
      <c r="E39" s="185" t="s">
        <v>1787</v>
      </c>
      <c r="F39" s="186"/>
      <c r="G39" s="184" t="s">
        <v>1789</v>
      </c>
      <c r="H39" s="187" t="s">
        <v>944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1839</v>
      </c>
      <c r="P39" s="11" t="s">
        <v>952</v>
      </c>
      <c r="Q39" s="9" t="s">
        <v>1490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5" x14ac:dyDescent="0.3">
      <c r="A40" s="259">
        <v>37</v>
      </c>
      <c r="B40" s="190" t="str">
        <f>LEFT(功能_33[[#This Row],[功能代號]],2)</f>
        <v>L2</v>
      </c>
      <c r="C40" s="161" t="s">
        <v>1060</v>
      </c>
      <c r="D40" s="191"/>
      <c r="E40" s="185" t="s">
        <v>1788</v>
      </c>
      <c r="F40" s="186"/>
      <c r="G40" s="184" t="s">
        <v>1790</v>
      </c>
      <c r="H40" s="187" t="s">
        <v>944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1839</v>
      </c>
      <c r="P40" s="11" t="s">
        <v>952</v>
      </c>
      <c r="Q40" s="9" t="s">
        <v>1490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5" x14ac:dyDescent="0.3">
      <c r="A41" s="259">
        <v>38</v>
      </c>
      <c r="B41" s="190" t="str">
        <f>LEFT(功能_33[[#This Row],[功能代號]],2)</f>
        <v>L2</v>
      </c>
      <c r="C41" s="161" t="s">
        <v>1060</v>
      </c>
      <c r="D41" s="191"/>
      <c r="E41" s="185" t="s">
        <v>1766</v>
      </c>
      <c r="F41" s="186"/>
      <c r="G41" s="184" t="s">
        <v>1767</v>
      </c>
      <c r="H41" s="187" t="s">
        <v>944</v>
      </c>
      <c r="I41" s="13" t="s">
        <v>696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948</v>
      </c>
      <c r="P41" s="11" t="s">
        <v>952</v>
      </c>
      <c r="Q41" s="9" t="s">
        <v>1490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2466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5" x14ac:dyDescent="0.3">
      <c r="A42" s="259">
        <v>39</v>
      </c>
      <c r="B42" s="190" t="str">
        <f>LEFT(功能_33[[#This Row],[功能代號]],2)</f>
        <v>L2</v>
      </c>
      <c r="C42" s="161" t="s">
        <v>1060</v>
      </c>
      <c r="D42" s="191"/>
      <c r="E42" s="185" t="s">
        <v>1769</v>
      </c>
      <c r="F42" s="186"/>
      <c r="G42" s="184" t="s">
        <v>1768</v>
      </c>
      <c r="H42" s="187" t="s">
        <v>944</v>
      </c>
      <c r="I42" s="13" t="s">
        <v>696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948</v>
      </c>
      <c r="P42" s="11" t="s">
        <v>952</v>
      </c>
      <c r="Q42" s="9" t="s">
        <v>1490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2466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5" x14ac:dyDescent="0.3">
      <c r="A43" s="259">
        <v>40</v>
      </c>
      <c r="B43" s="9" t="str">
        <f>LEFT(功能_33[[#This Row],[功能代號]],2)</f>
        <v>L2</v>
      </c>
      <c r="C43" s="9" t="s">
        <v>982</v>
      </c>
      <c r="D43" s="27" t="s">
        <v>1650</v>
      </c>
      <c r="E43" s="7" t="s">
        <v>1385</v>
      </c>
      <c r="F43" s="85" t="s">
        <v>53</v>
      </c>
      <c r="G43" s="27" t="s">
        <v>54</v>
      </c>
      <c r="H43" s="11" t="s">
        <v>944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948</v>
      </c>
      <c r="P43" s="11" t="s">
        <v>952</v>
      </c>
      <c r="Q43" s="9" t="s">
        <v>1490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5" x14ac:dyDescent="0.3">
      <c r="A44" s="259">
        <v>41</v>
      </c>
      <c r="B44" s="9" t="str">
        <f>LEFT(功能_33[[#This Row],[功能代號]],2)</f>
        <v>L2</v>
      </c>
      <c r="C44" s="9" t="s">
        <v>982</v>
      </c>
      <c r="D44" s="27" t="s">
        <v>1650</v>
      </c>
      <c r="E44" s="7" t="s">
        <v>89</v>
      </c>
      <c r="F44" s="85" t="s">
        <v>87</v>
      </c>
      <c r="G44" s="27" t="s">
        <v>90</v>
      </c>
      <c r="H44" s="11" t="s">
        <v>944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948</v>
      </c>
      <c r="P44" s="11" t="s">
        <v>952</v>
      </c>
      <c r="Q44" s="9" t="s">
        <v>1852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5" x14ac:dyDescent="0.3">
      <c r="A45" s="259">
        <v>42</v>
      </c>
      <c r="B45" s="9" t="str">
        <f>LEFT(功能_33[[#This Row],[功能代號]],2)</f>
        <v>L2</v>
      </c>
      <c r="C45" s="9" t="s">
        <v>982</v>
      </c>
      <c r="D45" s="27" t="s">
        <v>1650</v>
      </c>
      <c r="E45" s="7" t="s">
        <v>1386</v>
      </c>
      <c r="F45" s="85" t="s">
        <v>87</v>
      </c>
      <c r="G45" s="27" t="s">
        <v>88</v>
      </c>
      <c r="H45" s="11" t="s">
        <v>944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948</v>
      </c>
      <c r="P45" s="11" t="s">
        <v>952</v>
      </c>
      <c r="Q45" s="9" t="s">
        <v>1490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5" x14ac:dyDescent="0.3">
      <c r="A46" s="259">
        <v>43</v>
      </c>
      <c r="B46" s="9" t="str">
        <f>LEFT(功能_33[[#This Row],[功能代號]],2)</f>
        <v>L2</v>
      </c>
      <c r="C46" s="9" t="s">
        <v>982</v>
      </c>
      <c r="D46" s="27" t="s">
        <v>1650</v>
      </c>
      <c r="E46" s="7" t="s">
        <v>1387</v>
      </c>
      <c r="F46" s="85" t="s">
        <v>103</v>
      </c>
      <c r="G46" s="27" t="s">
        <v>104</v>
      </c>
      <c r="H46" s="11" t="s">
        <v>944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948</v>
      </c>
      <c r="P46" s="11" t="s">
        <v>952</v>
      </c>
      <c r="Q46" s="9" t="s">
        <v>1490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5" x14ac:dyDescent="0.3">
      <c r="A47" s="259">
        <v>47</v>
      </c>
      <c r="B47" s="9" t="str">
        <f>LEFT(功能_33[[#This Row],[功能代號]],2)</f>
        <v>L2</v>
      </c>
      <c r="C47" s="9" t="s">
        <v>982</v>
      </c>
      <c r="D47" s="27" t="s">
        <v>1650</v>
      </c>
      <c r="E47" s="7" t="s">
        <v>1388</v>
      </c>
      <c r="F47" s="85" t="s">
        <v>105</v>
      </c>
      <c r="G47" s="27" t="s">
        <v>106</v>
      </c>
      <c r="H47" s="11" t="s">
        <v>944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948</v>
      </c>
      <c r="P47" s="11" t="s">
        <v>952</v>
      </c>
      <c r="Q47" s="9" t="s">
        <v>1490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5" x14ac:dyDescent="0.3">
      <c r="A48" s="259">
        <v>46</v>
      </c>
      <c r="B48" s="9" t="str">
        <f>LEFT(功能_33[[#This Row],[功能代號]],2)</f>
        <v>L2</v>
      </c>
      <c r="C48" s="9" t="s">
        <v>982</v>
      </c>
      <c r="D48" s="27" t="s">
        <v>1650</v>
      </c>
      <c r="E48" s="7" t="s">
        <v>1389</v>
      </c>
      <c r="F48" s="85" t="s">
        <v>107</v>
      </c>
      <c r="G48" s="27" t="s">
        <v>108</v>
      </c>
      <c r="H48" s="11" t="s">
        <v>944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948</v>
      </c>
      <c r="P48" s="11" t="s">
        <v>952</v>
      </c>
      <c r="Q48" s="9" t="s">
        <v>1490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5" x14ac:dyDescent="0.3">
      <c r="A49" s="259">
        <v>44</v>
      </c>
      <c r="B49" s="9" t="str">
        <f>LEFT(功能_33[[#This Row],[功能代號]],2)</f>
        <v>L2</v>
      </c>
      <c r="C49" s="9" t="s">
        <v>982</v>
      </c>
      <c r="D49" s="27" t="s">
        <v>1650</v>
      </c>
      <c r="E49" s="7" t="s">
        <v>1390</v>
      </c>
      <c r="F49" s="85" t="s">
        <v>109</v>
      </c>
      <c r="G49" s="27" t="s">
        <v>110</v>
      </c>
      <c r="H49" s="11" t="s">
        <v>944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948</v>
      </c>
      <c r="P49" s="11" t="s">
        <v>952</v>
      </c>
      <c r="Q49" s="9" t="s">
        <v>1490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5" x14ac:dyDescent="0.3">
      <c r="A50" s="259">
        <v>48</v>
      </c>
      <c r="B50" s="9" t="str">
        <f>LEFT(功能_33[[#This Row],[功能代號]],2)</f>
        <v>L2</v>
      </c>
      <c r="C50" s="9" t="s">
        <v>982</v>
      </c>
      <c r="D50" s="27" t="s">
        <v>1650</v>
      </c>
      <c r="E50" s="7" t="s">
        <v>1391</v>
      </c>
      <c r="F50" s="85" t="s">
        <v>133</v>
      </c>
      <c r="G50" s="27" t="s">
        <v>134</v>
      </c>
      <c r="H50" s="11" t="s">
        <v>944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948</v>
      </c>
      <c r="P50" s="11" t="s">
        <v>951</v>
      </c>
      <c r="Q50" s="9" t="s">
        <v>1490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5" x14ac:dyDescent="0.3">
      <c r="A51" s="259">
        <v>45</v>
      </c>
      <c r="B51" s="9" t="str">
        <f>LEFT(功能_33[[#This Row],[功能代號]],2)</f>
        <v>L2</v>
      </c>
      <c r="C51" s="9" t="s">
        <v>982</v>
      </c>
      <c r="D51" s="27" t="s">
        <v>1650</v>
      </c>
      <c r="E51" s="7" t="s">
        <v>1392</v>
      </c>
      <c r="F51" s="85" t="s">
        <v>133</v>
      </c>
      <c r="G51" s="27" t="s">
        <v>135</v>
      </c>
      <c r="H51" s="11" t="s">
        <v>944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948</v>
      </c>
      <c r="P51" s="11" t="s">
        <v>951</v>
      </c>
      <c r="Q51" s="9" t="s">
        <v>1490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5" x14ac:dyDescent="0.3">
      <c r="A52" s="259">
        <v>52</v>
      </c>
      <c r="B52" s="9" t="str">
        <f>LEFT(功能_33[[#This Row],[功能代號]],2)</f>
        <v>L2</v>
      </c>
      <c r="C52" s="9" t="s">
        <v>982</v>
      </c>
      <c r="D52" s="27" t="s">
        <v>1650</v>
      </c>
      <c r="E52" s="7" t="s">
        <v>136</v>
      </c>
      <c r="F52" s="85" t="s">
        <v>133</v>
      </c>
      <c r="G52" s="27" t="s">
        <v>1394</v>
      </c>
      <c r="H52" s="11" t="s">
        <v>944</v>
      </c>
      <c r="I52" s="14" t="s">
        <v>696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948</v>
      </c>
      <c r="P52" s="11" t="s">
        <v>962</v>
      </c>
      <c r="Q52" s="9" t="s">
        <v>1490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2466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5" x14ac:dyDescent="0.3">
      <c r="A53" s="259">
        <v>53</v>
      </c>
      <c r="B53" s="9" t="str">
        <f>LEFT(功能_33[[#This Row],[功能代號]],2)</f>
        <v>L2</v>
      </c>
      <c r="C53" s="9" t="s">
        <v>982</v>
      </c>
      <c r="D53" s="27" t="s">
        <v>1650</v>
      </c>
      <c r="E53" s="7" t="s">
        <v>137</v>
      </c>
      <c r="F53" s="85" t="s">
        <v>133</v>
      </c>
      <c r="G53" s="27" t="s">
        <v>138</v>
      </c>
      <c r="H53" s="11" t="s">
        <v>944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948</v>
      </c>
      <c r="P53" s="11" t="s">
        <v>952</v>
      </c>
      <c r="Q53" s="9" t="s">
        <v>1490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5" x14ac:dyDescent="0.3">
      <c r="A54" s="259">
        <v>49</v>
      </c>
      <c r="B54" s="9" t="str">
        <f>LEFT(功能_33[[#This Row],[功能代號]],2)</f>
        <v>L2</v>
      </c>
      <c r="C54" s="9" t="s">
        <v>982</v>
      </c>
      <c r="D54" s="9" t="s">
        <v>1651</v>
      </c>
      <c r="E54" s="11" t="s">
        <v>120</v>
      </c>
      <c r="F54" s="12" t="s">
        <v>121</v>
      </c>
      <c r="G54" s="9" t="s">
        <v>122</v>
      </c>
      <c r="H54" s="11" t="s">
        <v>944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948</v>
      </c>
      <c r="P54" s="11" t="s">
        <v>952</v>
      </c>
      <c r="Q54" s="9" t="s">
        <v>1490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5" x14ac:dyDescent="0.3">
      <c r="A55" s="259">
        <v>50</v>
      </c>
      <c r="B55" s="9" t="str">
        <f>LEFT(功能_33[[#This Row],[功能代號]],2)</f>
        <v>L2</v>
      </c>
      <c r="C55" s="9" t="s">
        <v>982</v>
      </c>
      <c r="D55" s="27" t="s">
        <v>1651</v>
      </c>
      <c r="E55" s="7" t="s">
        <v>1395</v>
      </c>
      <c r="F55" s="85" t="s">
        <v>123</v>
      </c>
      <c r="G55" s="27" t="s">
        <v>124</v>
      </c>
      <c r="H55" s="11" t="s">
        <v>944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948</v>
      </c>
      <c r="P55" s="11" t="s">
        <v>952</v>
      </c>
      <c r="Q55" s="9" t="s">
        <v>1490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5" x14ac:dyDescent="0.3">
      <c r="A56" s="259">
        <v>51</v>
      </c>
      <c r="B56" s="9" t="str">
        <f>LEFT(功能_33[[#This Row],[功能代號]],2)</f>
        <v>L2</v>
      </c>
      <c r="C56" s="9" t="s">
        <v>982</v>
      </c>
      <c r="D56" s="27" t="s">
        <v>1650</v>
      </c>
      <c r="E56" s="7" t="s">
        <v>1396</v>
      </c>
      <c r="F56" s="85" t="s">
        <v>116</v>
      </c>
      <c r="G56" s="27" t="s">
        <v>117</v>
      </c>
      <c r="H56" s="11" t="s">
        <v>944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948</v>
      </c>
      <c r="P56" s="11" t="s">
        <v>952</v>
      </c>
      <c r="Q56" s="9" t="s">
        <v>1490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5" x14ac:dyDescent="0.3">
      <c r="A57" s="259">
        <v>54</v>
      </c>
      <c r="B57" s="9" t="str">
        <f>LEFT(功能_33[[#This Row],[功能代號]],2)</f>
        <v>L2</v>
      </c>
      <c r="C57" s="9" t="s">
        <v>982</v>
      </c>
      <c r="D57" s="27" t="s">
        <v>1650</v>
      </c>
      <c r="E57" s="7" t="s">
        <v>1393</v>
      </c>
      <c r="F57" s="85" t="s">
        <v>111</v>
      </c>
      <c r="G57" s="27" t="s">
        <v>112</v>
      </c>
      <c r="H57" s="11" t="s">
        <v>944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948</v>
      </c>
      <c r="P57" s="11" t="s">
        <v>952</v>
      </c>
      <c r="Q57" s="9" t="s">
        <v>1490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5" x14ac:dyDescent="0.3">
      <c r="A58" s="259">
        <v>55</v>
      </c>
      <c r="B58" s="9" t="str">
        <f>LEFT(功能_33[[#This Row],[功能代號]],2)</f>
        <v>L2</v>
      </c>
      <c r="C58" s="9" t="s">
        <v>982</v>
      </c>
      <c r="D58" s="27" t="s">
        <v>1650</v>
      </c>
      <c r="E58" s="7" t="s">
        <v>113</v>
      </c>
      <c r="F58" s="85" t="s">
        <v>114</v>
      </c>
      <c r="G58" s="27" t="s">
        <v>115</v>
      </c>
      <c r="H58" s="11" t="s">
        <v>944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948</v>
      </c>
      <c r="P58" s="11" t="s">
        <v>952</v>
      </c>
      <c r="Q58" s="9" t="s">
        <v>1490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5" x14ac:dyDescent="0.3">
      <c r="A59" s="259">
        <v>56</v>
      </c>
      <c r="B59" s="9" t="str">
        <f>LEFT(功能_33[[#This Row],[功能代號]],2)</f>
        <v>L2</v>
      </c>
      <c r="C59" s="9" t="s">
        <v>982</v>
      </c>
      <c r="D59" s="27" t="s">
        <v>1650</v>
      </c>
      <c r="E59" s="7" t="s">
        <v>1399</v>
      </c>
      <c r="F59" s="85" t="s">
        <v>91</v>
      </c>
      <c r="G59" s="27" t="s">
        <v>92</v>
      </c>
      <c r="H59" s="11" t="s">
        <v>944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948</v>
      </c>
      <c r="P59" s="11" t="s">
        <v>952</v>
      </c>
      <c r="Q59" s="9" t="s">
        <v>1490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5" x14ac:dyDescent="0.3">
      <c r="A60" s="259">
        <v>57</v>
      </c>
      <c r="B60" s="9" t="str">
        <f>LEFT(功能_33[[#This Row],[功能代號]],2)</f>
        <v>L2</v>
      </c>
      <c r="C60" s="9" t="s">
        <v>982</v>
      </c>
      <c r="D60" s="27" t="s">
        <v>1650</v>
      </c>
      <c r="E60" s="7" t="s">
        <v>1400</v>
      </c>
      <c r="F60" s="85" t="s">
        <v>97</v>
      </c>
      <c r="G60" s="27" t="s">
        <v>98</v>
      </c>
      <c r="H60" s="11" t="s">
        <v>944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948</v>
      </c>
      <c r="P60" s="11" t="s">
        <v>952</v>
      </c>
      <c r="Q60" s="9" t="s">
        <v>1490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5" x14ac:dyDescent="0.3">
      <c r="A61" s="259">
        <v>58</v>
      </c>
      <c r="B61" s="9" t="str">
        <f>LEFT(功能_33[[#This Row],[功能代號]],2)</f>
        <v>L2</v>
      </c>
      <c r="C61" s="9" t="s">
        <v>982</v>
      </c>
      <c r="D61" s="27" t="s">
        <v>1650</v>
      </c>
      <c r="E61" s="7" t="s">
        <v>1401</v>
      </c>
      <c r="F61" s="85" t="s">
        <v>118</v>
      </c>
      <c r="G61" s="27" t="s">
        <v>119</v>
      </c>
      <c r="H61" s="11" t="s">
        <v>944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948</v>
      </c>
      <c r="P61" s="11" t="s">
        <v>952</v>
      </c>
      <c r="Q61" s="9" t="s">
        <v>1490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5" x14ac:dyDescent="0.3">
      <c r="A62" s="259">
        <v>59</v>
      </c>
      <c r="B62" s="9" t="str">
        <f>LEFT(功能_33[[#This Row],[功能代號]],2)</f>
        <v>L2</v>
      </c>
      <c r="C62" s="9" t="s">
        <v>982</v>
      </c>
      <c r="D62" s="27" t="s">
        <v>1650</v>
      </c>
      <c r="E62" s="7" t="s">
        <v>1402</v>
      </c>
      <c r="F62" s="85" t="s">
        <v>93</v>
      </c>
      <c r="G62" s="27" t="s">
        <v>94</v>
      </c>
      <c r="H62" s="11" t="s">
        <v>944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948</v>
      </c>
      <c r="P62" s="11" t="s">
        <v>954</v>
      </c>
      <c r="Q62" s="9" t="s">
        <v>1490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5" x14ac:dyDescent="0.3">
      <c r="A63" s="259">
        <v>60</v>
      </c>
      <c r="B63" s="9" t="str">
        <f>LEFT(功能_33[[#This Row],[功能代號]],2)</f>
        <v>L2</v>
      </c>
      <c r="C63" s="9" t="s">
        <v>982</v>
      </c>
      <c r="D63" s="27" t="s">
        <v>1650</v>
      </c>
      <c r="E63" s="7" t="s">
        <v>1403</v>
      </c>
      <c r="F63" s="85" t="s">
        <v>99</v>
      </c>
      <c r="G63" s="27" t="s">
        <v>100</v>
      </c>
      <c r="H63" s="11" t="s">
        <v>944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948</v>
      </c>
      <c r="P63" s="11" t="s">
        <v>954</v>
      </c>
      <c r="Q63" s="9" t="s">
        <v>1490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5" x14ac:dyDescent="0.3">
      <c r="A64" s="259">
        <v>61</v>
      </c>
      <c r="B64" s="9" t="str">
        <f>LEFT(功能_33[[#This Row],[功能代號]],2)</f>
        <v>L2</v>
      </c>
      <c r="C64" s="9" t="s">
        <v>982</v>
      </c>
      <c r="D64" s="27" t="s">
        <v>1650</v>
      </c>
      <c r="E64" s="7" t="s">
        <v>1404</v>
      </c>
      <c r="F64" s="85" t="s">
        <v>95</v>
      </c>
      <c r="G64" s="27" t="s">
        <v>96</v>
      </c>
      <c r="H64" s="11" t="s">
        <v>944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948</v>
      </c>
      <c r="P64" s="11" t="s">
        <v>954</v>
      </c>
      <c r="Q64" s="9" t="s">
        <v>1490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5" x14ac:dyDescent="0.3">
      <c r="A65" s="259">
        <v>62</v>
      </c>
      <c r="B65" s="9" t="str">
        <f>LEFT(功能_33[[#This Row],[功能代號]],2)</f>
        <v>L2</v>
      </c>
      <c r="C65" s="9" t="s">
        <v>982</v>
      </c>
      <c r="D65" s="27" t="s">
        <v>1650</v>
      </c>
      <c r="E65" s="7" t="s">
        <v>1405</v>
      </c>
      <c r="F65" s="85" t="s">
        <v>101</v>
      </c>
      <c r="G65" s="27" t="s">
        <v>102</v>
      </c>
      <c r="H65" s="11" t="s">
        <v>944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948</v>
      </c>
      <c r="P65" s="11" t="s">
        <v>954</v>
      </c>
      <c r="Q65" s="9" t="s">
        <v>1490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5" x14ac:dyDescent="0.3">
      <c r="A66" s="259">
        <v>63</v>
      </c>
      <c r="B66" s="9" t="str">
        <f>LEFT(功能_33[[#This Row],[功能代號]],2)</f>
        <v>L2</v>
      </c>
      <c r="C66" s="9" t="s">
        <v>982</v>
      </c>
      <c r="D66" s="9" t="s">
        <v>1654</v>
      </c>
      <c r="E66" s="11" t="s">
        <v>165</v>
      </c>
      <c r="F66" s="12" t="s">
        <v>166</v>
      </c>
      <c r="G66" s="9" t="s">
        <v>167</v>
      </c>
      <c r="H66" s="11" t="s">
        <v>944</v>
      </c>
      <c r="I66" s="14" t="s">
        <v>696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953</v>
      </c>
      <c r="P66" s="11" t="s">
        <v>951</v>
      </c>
      <c r="Q66" s="9" t="s">
        <v>1858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2466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5" x14ac:dyDescent="0.3">
      <c r="A67" s="259">
        <v>64</v>
      </c>
      <c r="B67" s="9" t="str">
        <f>LEFT(功能_33[[#This Row],[功能代號]],2)</f>
        <v>L2</v>
      </c>
      <c r="C67" s="9" t="s">
        <v>982</v>
      </c>
      <c r="D67" s="9" t="s">
        <v>1654</v>
      </c>
      <c r="E67" s="11" t="s">
        <v>168</v>
      </c>
      <c r="F67" s="12" t="s">
        <v>169</v>
      </c>
      <c r="G67" s="9" t="s">
        <v>170</v>
      </c>
      <c r="H67" s="11" t="s">
        <v>944</v>
      </c>
      <c r="I67" s="14" t="s">
        <v>696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953</v>
      </c>
      <c r="P67" s="11" t="s">
        <v>990</v>
      </c>
      <c r="Q67" s="9" t="s">
        <v>1858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2466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5" x14ac:dyDescent="0.3">
      <c r="A68" s="259">
        <v>65</v>
      </c>
      <c r="B68" s="9" t="str">
        <f>LEFT(功能_33[[#This Row],[功能代號]],2)</f>
        <v>L3</v>
      </c>
      <c r="C68" s="9" t="s">
        <v>983</v>
      </c>
      <c r="D68" s="27"/>
      <c r="E68" s="11" t="s">
        <v>204</v>
      </c>
      <c r="F68" s="10" t="s">
        <v>205</v>
      </c>
      <c r="G68" s="9" t="s">
        <v>206</v>
      </c>
      <c r="H68" s="11" t="s">
        <v>944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949</v>
      </c>
      <c r="P68" s="11" t="s">
        <v>951</v>
      </c>
      <c r="Q68" s="9" t="s">
        <v>952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5" x14ac:dyDescent="0.3">
      <c r="A69" s="259">
        <v>66</v>
      </c>
      <c r="B69" s="9" t="str">
        <f>LEFT(功能_33[[#This Row],[功能代號]],2)</f>
        <v>L9</v>
      </c>
      <c r="C69" s="9" t="s">
        <v>960</v>
      </c>
      <c r="D69" s="27"/>
      <c r="E69" s="11" t="s">
        <v>940</v>
      </c>
      <c r="F69" s="10" t="s">
        <v>941</v>
      </c>
      <c r="G69" s="9" t="s">
        <v>942</v>
      </c>
      <c r="H69" s="11" t="s">
        <v>944</v>
      </c>
      <c r="I69" s="11" t="s">
        <v>700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995</v>
      </c>
      <c r="P69" s="11" t="s">
        <v>951</v>
      </c>
      <c r="Q69" s="9" t="s">
        <v>1896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5" x14ac:dyDescent="0.3">
      <c r="A70" s="259">
        <v>77</v>
      </c>
      <c r="B70" s="9" t="str">
        <f>LEFT(功能_33[[#This Row],[功能代號]],2)</f>
        <v>L3</v>
      </c>
      <c r="C70" s="9" t="s">
        <v>983</v>
      </c>
      <c r="D70" s="27"/>
      <c r="E70" s="11" t="s">
        <v>212</v>
      </c>
      <c r="F70" s="10" t="s">
        <v>213</v>
      </c>
      <c r="G70" s="9" t="s">
        <v>214</v>
      </c>
      <c r="H70" s="11" t="s">
        <v>944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953</v>
      </c>
      <c r="P70" s="11" t="s">
        <v>962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5" x14ac:dyDescent="0.3">
      <c r="A71" s="259">
        <v>78</v>
      </c>
      <c r="B71" s="9" t="str">
        <f>LEFT(功能_33[[#This Row],[功能代號]],2)</f>
        <v>L3</v>
      </c>
      <c r="C71" s="9" t="s">
        <v>983</v>
      </c>
      <c r="D71" s="27"/>
      <c r="E71" s="11" t="s">
        <v>215</v>
      </c>
      <c r="F71" s="10" t="s">
        <v>216</v>
      </c>
      <c r="G71" s="9" t="s">
        <v>217</v>
      </c>
      <c r="H71" s="11" t="s">
        <v>944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953</v>
      </c>
      <c r="P71" s="11" t="s">
        <v>962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5" x14ac:dyDescent="0.3">
      <c r="A72" s="259">
        <v>79</v>
      </c>
      <c r="B72" s="9" t="str">
        <f>LEFT(功能_33[[#This Row],[功能代號]],2)</f>
        <v>L3</v>
      </c>
      <c r="C72" s="9" t="s">
        <v>983</v>
      </c>
      <c r="D72" s="27"/>
      <c r="E72" s="11" t="s">
        <v>218</v>
      </c>
      <c r="F72" s="10" t="s">
        <v>216</v>
      </c>
      <c r="G72" s="9" t="s">
        <v>219</v>
      </c>
      <c r="H72" s="11" t="s">
        <v>944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953</v>
      </c>
      <c r="P72" s="11" t="s">
        <v>962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5" x14ac:dyDescent="0.3">
      <c r="A73" s="259">
        <v>80</v>
      </c>
      <c r="B73" s="9" t="str">
        <f>LEFT(功能_33[[#This Row],[功能代號]],2)</f>
        <v>L6</v>
      </c>
      <c r="C73" s="9" t="s">
        <v>987</v>
      </c>
      <c r="D73" s="27"/>
      <c r="E73" s="11" t="s">
        <v>220</v>
      </c>
      <c r="F73" s="10" t="s">
        <v>221</v>
      </c>
      <c r="G73" s="9" t="s">
        <v>222</v>
      </c>
      <c r="H73" s="11" t="s">
        <v>944</v>
      </c>
      <c r="I73" s="11" t="s">
        <v>223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953</v>
      </c>
      <c r="P73" s="11" t="s">
        <v>962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5" x14ac:dyDescent="0.3">
      <c r="A74" s="259">
        <v>67</v>
      </c>
      <c r="B74" s="9" t="str">
        <f>LEFT(功能_33[[#This Row],[功能代號]],2)</f>
        <v>L3</v>
      </c>
      <c r="C74" s="9" t="s">
        <v>983</v>
      </c>
      <c r="D74" s="27"/>
      <c r="E74" s="11" t="s">
        <v>224</v>
      </c>
      <c r="F74" s="10" t="s">
        <v>225</v>
      </c>
      <c r="G74" s="9" t="s">
        <v>226</v>
      </c>
      <c r="H74" s="11" t="s">
        <v>944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1483</v>
      </c>
      <c r="P74" s="11" t="s">
        <v>962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5" x14ac:dyDescent="0.3">
      <c r="A75" s="259">
        <v>68</v>
      </c>
      <c r="B75" s="9" t="str">
        <f>LEFT(功能_33[[#This Row],[功能代號]],2)</f>
        <v>L3</v>
      </c>
      <c r="C75" s="9" t="s">
        <v>983</v>
      </c>
      <c r="D75" s="27"/>
      <c r="E75" s="11" t="s">
        <v>227</v>
      </c>
      <c r="F75" s="10" t="s">
        <v>228</v>
      </c>
      <c r="G75" s="9" t="s">
        <v>229</v>
      </c>
      <c r="H75" s="11" t="s">
        <v>944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953</v>
      </c>
      <c r="P75" s="11" t="s">
        <v>947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5" x14ac:dyDescent="0.3">
      <c r="A76" s="259">
        <v>69</v>
      </c>
      <c r="B76" s="9" t="str">
        <f>LEFT(功能_33[[#This Row],[功能代號]],2)</f>
        <v>L3</v>
      </c>
      <c r="C76" s="9" t="s">
        <v>983</v>
      </c>
      <c r="D76" s="27"/>
      <c r="E76" s="11" t="s">
        <v>230</v>
      </c>
      <c r="F76" s="10" t="s">
        <v>231</v>
      </c>
      <c r="G76" s="9" t="s">
        <v>232</v>
      </c>
      <c r="H76" s="11" t="s">
        <v>944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953</v>
      </c>
      <c r="P76" s="11" t="s">
        <v>947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5" x14ac:dyDescent="0.3">
      <c r="A77" s="259">
        <v>70</v>
      </c>
      <c r="B77" s="9" t="str">
        <f>LEFT(功能_33[[#This Row],[功能代號]],2)</f>
        <v>L3</v>
      </c>
      <c r="C77" s="9" t="s">
        <v>983</v>
      </c>
      <c r="D77" s="27"/>
      <c r="E77" s="11" t="s">
        <v>207</v>
      </c>
      <c r="F77" s="10" t="s">
        <v>208</v>
      </c>
      <c r="G77" s="9" t="s">
        <v>1915</v>
      </c>
      <c r="H77" s="11" t="s">
        <v>944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953</v>
      </c>
      <c r="P77" s="11" t="s">
        <v>947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5" x14ac:dyDescent="0.3">
      <c r="A78" s="259">
        <v>81</v>
      </c>
      <c r="B78" s="9" t="str">
        <f>LEFT(功能_33[[#This Row],[功能代號]],2)</f>
        <v>L2</v>
      </c>
      <c r="C78" s="9" t="s">
        <v>982</v>
      </c>
      <c r="D78" s="9" t="s">
        <v>1656</v>
      </c>
      <c r="E78" s="187" t="s">
        <v>2247</v>
      </c>
      <c r="F78" s="10" t="s">
        <v>210</v>
      </c>
      <c r="G78" s="9" t="s">
        <v>2443</v>
      </c>
      <c r="H78" s="11" t="s">
        <v>944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948</v>
      </c>
      <c r="P78" s="11" t="s">
        <v>959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2466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5" x14ac:dyDescent="0.3">
      <c r="A79" s="259">
        <v>82</v>
      </c>
      <c r="B79" s="9" t="str">
        <f>LEFT(功能_33[[#This Row],[功能代號]],2)</f>
        <v>L2</v>
      </c>
      <c r="C79" s="9" t="s">
        <v>982</v>
      </c>
      <c r="D79" s="9" t="s">
        <v>1656</v>
      </c>
      <c r="E79" s="187" t="s">
        <v>2248</v>
      </c>
      <c r="F79" s="10" t="s">
        <v>211</v>
      </c>
      <c r="G79" s="9" t="s">
        <v>2442</v>
      </c>
      <c r="H79" s="11" t="s">
        <v>944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948</v>
      </c>
      <c r="P79" s="11" t="s">
        <v>950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2466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5" x14ac:dyDescent="0.3">
      <c r="A80" s="259">
        <v>83</v>
      </c>
      <c r="B80" s="9" t="str">
        <f>LEFT(功能_33[[#This Row],[功能代號]],2)</f>
        <v>L3</v>
      </c>
      <c r="C80" s="9" t="s">
        <v>983</v>
      </c>
      <c r="D80" s="27"/>
      <c r="E80" s="11" t="s">
        <v>265</v>
      </c>
      <c r="F80" s="12" t="s">
        <v>266</v>
      </c>
      <c r="G80" s="9" t="s">
        <v>267</v>
      </c>
      <c r="H80" s="11" t="s">
        <v>944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958</v>
      </c>
      <c r="P80" s="11" t="s">
        <v>947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5" x14ac:dyDescent="0.3">
      <c r="A81" s="259">
        <v>84</v>
      </c>
      <c r="B81" s="9" t="str">
        <f>LEFT(功能_33[[#This Row],[功能代號]],2)</f>
        <v>L3</v>
      </c>
      <c r="C81" s="9" t="s">
        <v>983</v>
      </c>
      <c r="D81" s="27"/>
      <c r="E81" s="187" t="s">
        <v>268</v>
      </c>
      <c r="F81" s="12" t="s">
        <v>269</v>
      </c>
      <c r="G81" s="9" t="s">
        <v>270</v>
      </c>
      <c r="H81" s="11" t="s">
        <v>944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958</v>
      </c>
      <c r="P81" s="11" t="s">
        <v>947</v>
      </c>
      <c r="Q81" s="9" t="s">
        <v>1857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5" x14ac:dyDescent="0.3">
      <c r="A82" s="259">
        <v>75</v>
      </c>
      <c r="B82" s="9" t="str">
        <f>LEFT(功能_33[[#This Row],[功能代號]],2)</f>
        <v>L3</v>
      </c>
      <c r="C82" s="9" t="s">
        <v>983</v>
      </c>
      <c r="D82" s="27"/>
      <c r="E82" s="11" t="s">
        <v>294</v>
      </c>
      <c r="F82" s="10" t="s">
        <v>295</v>
      </c>
      <c r="G82" s="9" t="s">
        <v>296</v>
      </c>
      <c r="H82" s="11" t="s">
        <v>944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958</v>
      </c>
      <c r="P82" s="11" t="s">
        <v>947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5" x14ac:dyDescent="0.3">
      <c r="A83" s="259">
        <v>76</v>
      </c>
      <c r="B83" s="9" t="str">
        <f>LEFT(功能_33[[#This Row],[功能代號]],2)</f>
        <v>L3</v>
      </c>
      <c r="C83" s="9" t="s">
        <v>983</v>
      </c>
      <c r="D83" s="27"/>
      <c r="E83" s="11" t="s">
        <v>297</v>
      </c>
      <c r="F83" s="10" t="s">
        <v>298</v>
      </c>
      <c r="G83" s="9" t="s">
        <v>299</v>
      </c>
      <c r="H83" s="11" t="s">
        <v>944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958</v>
      </c>
      <c r="P83" s="11" t="s">
        <v>947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5" x14ac:dyDescent="0.3">
      <c r="A84" s="259">
        <v>74</v>
      </c>
      <c r="B84" s="9" t="str">
        <f>LEFT(功能_33[[#This Row],[功能代號]],2)</f>
        <v>L3</v>
      </c>
      <c r="C84" s="9" t="s">
        <v>983</v>
      </c>
      <c r="D84" s="27"/>
      <c r="E84" s="11" t="s">
        <v>309</v>
      </c>
      <c r="F84" s="12" t="s">
        <v>310</v>
      </c>
      <c r="G84" s="9" t="s">
        <v>311</v>
      </c>
      <c r="H84" s="11" t="s">
        <v>944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953</v>
      </c>
      <c r="P84" s="11" t="s">
        <v>947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5" x14ac:dyDescent="0.3">
      <c r="A85" s="259">
        <v>71</v>
      </c>
      <c r="B85" s="9" t="str">
        <f>LEFT(功能_33[[#This Row],[功能代號]],2)</f>
        <v>L4</v>
      </c>
      <c r="C85" s="9" t="s">
        <v>984</v>
      </c>
      <c r="D85" s="27"/>
      <c r="E85" s="11" t="s">
        <v>399</v>
      </c>
      <c r="F85" s="12" t="s">
        <v>400</v>
      </c>
      <c r="G85" s="9" t="s">
        <v>401</v>
      </c>
      <c r="H85" s="11" t="s">
        <v>944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953</v>
      </c>
      <c r="P85" s="11" t="s">
        <v>962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5" x14ac:dyDescent="0.3">
      <c r="A86" s="259">
        <v>72</v>
      </c>
      <c r="B86" s="9" t="str">
        <f>LEFT(功能_33[[#This Row],[功能代號]],2)</f>
        <v>L4</v>
      </c>
      <c r="C86" s="9" t="s">
        <v>984</v>
      </c>
      <c r="D86" s="27"/>
      <c r="E86" s="11" t="s">
        <v>402</v>
      </c>
      <c r="F86" s="12" t="s">
        <v>403</v>
      </c>
      <c r="G86" s="9" t="s">
        <v>404</v>
      </c>
      <c r="H86" s="11" t="s">
        <v>944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953</v>
      </c>
      <c r="P86" s="11" t="s">
        <v>962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5" x14ac:dyDescent="0.3">
      <c r="A87" s="259">
        <v>73</v>
      </c>
      <c r="B87" s="9" t="str">
        <f>LEFT(功能_33[[#This Row],[功能代號]],2)</f>
        <v>L4</v>
      </c>
      <c r="C87" s="9" t="s">
        <v>984</v>
      </c>
      <c r="D87" s="27" t="s">
        <v>1929</v>
      </c>
      <c r="E87" s="11" t="s">
        <v>405</v>
      </c>
      <c r="F87" s="12" t="s">
        <v>406</v>
      </c>
      <c r="G87" s="9" t="s">
        <v>407</v>
      </c>
      <c r="H87" s="11" t="s">
        <v>944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953</v>
      </c>
      <c r="P87" s="11" t="s">
        <v>962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5" x14ac:dyDescent="0.3">
      <c r="A88" s="259">
        <v>295</v>
      </c>
      <c r="B88" s="9" t="str">
        <f>LEFT(功能_33[[#This Row],[功能代號]],2)</f>
        <v>L6</v>
      </c>
      <c r="C88" s="9" t="s">
        <v>986</v>
      </c>
      <c r="D88" s="27"/>
      <c r="E88" s="11" t="s">
        <v>750</v>
      </c>
      <c r="F88" s="12" t="s">
        <v>751</v>
      </c>
      <c r="G88" s="9" t="s">
        <v>752</v>
      </c>
      <c r="H88" s="11" t="s">
        <v>944</v>
      </c>
      <c r="I88" s="11" t="s">
        <v>223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949</v>
      </c>
      <c r="P88" s="11" t="s">
        <v>947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2241</v>
      </c>
      <c r="AH88" s="9">
        <v>295</v>
      </c>
      <c r="AI88" s="9" t="str">
        <f>VLOOKUP(功能_33[[#This Row],[功能代號]],[3]交易清單!$E:$E,1,FALSE)</f>
        <v>L6001</v>
      </c>
    </row>
    <row r="89" spans="1:35" ht="13.5" x14ac:dyDescent="0.3">
      <c r="A89" s="259">
        <v>85</v>
      </c>
      <c r="B89" s="9" t="str">
        <f>LEFT(功能_33[[#This Row],[功能代號]],2)</f>
        <v>L4</v>
      </c>
      <c r="C89" s="9" t="s">
        <v>984</v>
      </c>
      <c r="D89" s="27" t="s">
        <v>1930</v>
      </c>
      <c r="E89" s="11" t="s">
        <v>357</v>
      </c>
      <c r="F89" s="10" t="s">
        <v>358</v>
      </c>
      <c r="G89" s="9" t="s">
        <v>359</v>
      </c>
      <c r="H89" s="11" t="s">
        <v>944</v>
      </c>
      <c r="I89" s="11" t="s">
        <v>223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953</v>
      </c>
      <c r="P89" s="11" t="s">
        <v>959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5" x14ac:dyDescent="0.3">
      <c r="A90" s="259">
        <v>86</v>
      </c>
      <c r="B90" s="9" t="str">
        <f>LEFT(功能_33[[#This Row],[功能代號]],2)</f>
        <v>L4</v>
      </c>
      <c r="C90" s="9" t="s">
        <v>984</v>
      </c>
      <c r="D90" s="27"/>
      <c r="E90" s="11" t="s">
        <v>360</v>
      </c>
      <c r="F90" s="10" t="s">
        <v>361</v>
      </c>
      <c r="G90" s="9" t="s">
        <v>362</v>
      </c>
      <c r="H90" s="11" t="s">
        <v>944</v>
      </c>
      <c r="I90" s="11" t="s">
        <v>223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953</v>
      </c>
      <c r="P90" s="11" t="s">
        <v>959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5" x14ac:dyDescent="0.3">
      <c r="A91" s="259">
        <v>87</v>
      </c>
      <c r="B91" s="9" t="str">
        <f>LEFT(功能_33[[#This Row],[功能代號]],2)</f>
        <v>L4</v>
      </c>
      <c r="C91" s="9" t="s">
        <v>984</v>
      </c>
      <c r="D91" s="27" t="s">
        <v>1930</v>
      </c>
      <c r="E91" s="11" t="s">
        <v>363</v>
      </c>
      <c r="F91" s="10" t="s">
        <v>364</v>
      </c>
      <c r="G91" s="9" t="s">
        <v>365</v>
      </c>
      <c r="H91" s="11" t="s">
        <v>944</v>
      </c>
      <c r="I91" s="11" t="s">
        <v>223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953</v>
      </c>
      <c r="P91" s="11" t="s">
        <v>959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5" x14ac:dyDescent="0.3">
      <c r="A92" s="259">
        <v>91</v>
      </c>
      <c r="B92" s="9" t="str">
        <f>LEFT(功能_33[[#This Row],[功能代號]],2)</f>
        <v>L4</v>
      </c>
      <c r="C92" s="9" t="s">
        <v>984</v>
      </c>
      <c r="D92" s="27" t="s">
        <v>1930</v>
      </c>
      <c r="E92" s="11" t="s">
        <v>375</v>
      </c>
      <c r="F92" s="10" t="s">
        <v>376</v>
      </c>
      <c r="G92" s="9" t="s">
        <v>377</v>
      </c>
      <c r="H92" s="11" t="s">
        <v>944</v>
      </c>
      <c r="I92" s="11" t="s">
        <v>223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953</v>
      </c>
      <c r="P92" s="11" t="s">
        <v>959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5" x14ac:dyDescent="0.3">
      <c r="A93" s="259">
        <v>92</v>
      </c>
      <c r="B93" s="9" t="str">
        <f>LEFT(功能_33[[#This Row],[功能代號]],2)</f>
        <v>L4</v>
      </c>
      <c r="C93" s="9" t="s">
        <v>984</v>
      </c>
      <c r="D93" s="27"/>
      <c r="E93" s="11" t="s">
        <v>378</v>
      </c>
      <c r="F93" s="10" t="s">
        <v>379</v>
      </c>
      <c r="G93" s="9" t="s">
        <v>380</v>
      </c>
      <c r="H93" s="11" t="s">
        <v>944</v>
      </c>
      <c r="I93" s="11" t="s">
        <v>223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953</v>
      </c>
      <c r="P93" s="11" t="s">
        <v>959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5" x14ac:dyDescent="0.3">
      <c r="A94" s="265"/>
      <c r="B94" s="190" t="str">
        <f>LEFT(功能_33[[#This Row],[功能代號]],2)</f>
        <v>L4</v>
      </c>
      <c r="C94" s="9" t="s">
        <v>984</v>
      </c>
      <c r="D94" s="191"/>
      <c r="E94" s="187" t="s">
        <v>2265</v>
      </c>
      <c r="F94" s="266"/>
      <c r="G94" s="184" t="s">
        <v>2266</v>
      </c>
      <c r="H94" s="11" t="s">
        <v>944</v>
      </c>
      <c r="I94" s="11" t="s">
        <v>223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953</v>
      </c>
      <c r="P94" s="11" t="s">
        <v>959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5" x14ac:dyDescent="0.3">
      <c r="A95" s="259">
        <v>88</v>
      </c>
      <c r="B95" s="9" t="str">
        <f>LEFT(功能_33[[#This Row],[功能代號]],2)</f>
        <v>L4</v>
      </c>
      <c r="C95" s="9" t="s">
        <v>984</v>
      </c>
      <c r="D95" s="27" t="s">
        <v>1930</v>
      </c>
      <c r="E95" s="11" t="s">
        <v>366</v>
      </c>
      <c r="F95" s="10" t="s">
        <v>367</v>
      </c>
      <c r="G95" s="9" t="s">
        <v>368</v>
      </c>
      <c r="H95" s="11" t="s">
        <v>944</v>
      </c>
      <c r="I95" s="11" t="s">
        <v>223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953</v>
      </c>
      <c r="P95" s="11" t="s">
        <v>1845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5" x14ac:dyDescent="0.3">
      <c r="A96" s="259">
        <v>89</v>
      </c>
      <c r="B96" s="9" t="str">
        <f>LEFT(功能_33[[#This Row],[功能代號]],2)</f>
        <v>L4</v>
      </c>
      <c r="C96" s="9" t="s">
        <v>984</v>
      </c>
      <c r="D96" s="27"/>
      <c r="E96" s="11" t="s">
        <v>369</v>
      </c>
      <c r="F96" s="10" t="s">
        <v>370</v>
      </c>
      <c r="G96" s="9" t="s">
        <v>371</v>
      </c>
      <c r="H96" s="11" t="s">
        <v>944</v>
      </c>
      <c r="I96" s="11" t="s">
        <v>223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953</v>
      </c>
      <c r="P96" s="11" t="s">
        <v>1845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5" x14ac:dyDescent="0.3">
      <c r="A97" s="259">
        <v>90</v>
      </c>
      <c r="B97" s="9" t="str">
        <f>LEFT(功能_33[[#This Row],[功能代號]],2)</f>
        <v>L4</v>
      </c>
      <c r="C97" s="9" t="s">
        <v>984</v>
      </c>
      <c r="D97" s="27" t="s">
        <v>1930</v>
      </c>
      <c r="E97" s="11" t="s">
        <v>372</v>
      </c>
      <c r="F97" s="10" t="s">
        <v>373</v>
      </c>
      <c r="G97" s="9" t="s">
        <v>374</v>
      </c>
      <c r="H97" s="11" t="s">
        <v>944</v>
      </c>
      <c r="I97" s="11" t="s">
        <v>223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953</v>
      </c>
      <c r="P97" s="11" t="s">
        <v>1845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5" x14ac:dyDescent="0.3">
      <c r="A98" s="265"/>
      <c r="B98" s="190" t="str">
        <f>LEFT(功能_33[[#This Row],[功能代號]],2)</f>
        <v>L4</v>
      </c>
      <c r="C98" s="9" t="s">
        <v>984</v>
      </c>
      <c r="D98" s="191"/>
      <c r="E98" s="187" t="s">
        <v>2267</v>
      </c>
      <c r="F98" s="186"/>
      <c r="G98" s="184" t="s">
        <v>2268</v>
      </c>
      <c r="H98" s="11" t="s">
        <v>944</v>
      </c>
      <c r="I98" s="11" t="s">
        <v>223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953</v>
      </c>
      <c r="P98" s="11" t="s">
        <v>1845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5" x14ac:dyDescent="0.3">
      <c r="A99" s="259">
        <v>205</v>
      </c>
      <c r="B99" s="9" t="str">
        <f>LEFT(功能_33[[#This Row],[功能代號]],2)</f>
        <v>L3</v>
      </c>
      <c r="C99" s="9" t="s">
        <v>983</v>
      </c>
      <c r="D99" s="27"/>
      <c r="E99" s="11" t="s">
        <v>238</v>
      </c>
      <c r="F99" s="12" t="s">
        <v>239</v>
      </c>
      <c r="G99" s="9" t="s">
        <v>240</v>
      </c>
      <c r="H99" s="11" t="s">
        <v>944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949</v>
      </c>
      <c r="P99" s="11" t="s">
        <v>955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5" x14ac:dyDescent="0.3">
      <c r="A100" s="259">
        <v>209</v>
      </c>
      <c r="B100" s="9" t="str">
        <f>LEFT(功能_33[[#This Row],[功能代號]],2)</f>
        <v>L3</v>
      </c>
      <c r="C100" s="9" t="s">
        <v>983</v>
      </c>
      <c r="D100" s="27"/>
      <c r="E100" s="11" t="s">
        <v>250</v>
      </c>
      <c r="F100" s="12" t="s">
        <v>251</v>
      </c>
      <c r="G100" s="9" t="s">
        <v>252</v>
      </c>
      <c r="H100" s="11" t="s">
        <v>944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1484</v>
      </c>
      <c r="P100" s="11" t="s">
        <v>955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5" x14ac:dyDescent="0.3">
      <c r="A101" s="259">
        <v>296</v>
      </c>
      <c r="B101" s="9" t="str">
        <f>LEFT(功能_33[[#This Row],[功能代號]],2)</f>
        <v>L6</v>
      </c>
      <c r="C101" s="9" t="s">
        <v>986</v>
      </c>
      <c r="D101" s="27"/>
      <c r="E101" s="11" t="s">
        <v>730</v>
      </c>
      <c r="F101" s="12" t="s">
        <v>731</v>
      </c>
      <c r="G101" s="9" t="s">
        <v>1914</v>
      </c>
      <c r="H101" s="11" t="s">
        <v>944</v>
      </c>
      <c r="I101" s="11" t="s">
        <v>700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953</v>
      </c>
      <c r="P101" s="11" t="s">
        <v>951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5" x14ac:dyDescent="0.3">
      <c r="A102" s="259">
        <v>223</v>
      </c>
      <c r="B102" s="9" t="str">
        <f>LEFT(功能_33[[#This Row],[功能代號]],2)</f>
        <v>L4</v>
      </c>
      <c r="C102" s="9" t="s">
        <v>984</v>
      </c>
      <c r="D102" s="27"/>
      <c r="E102" s="11" t="s">
        <v>443</v>
      </c>
      <c r="F102" s="12" t="s">
        <v>444</v>
      </c>
      <c r="G102" s="9" t="s">
        <v>445</v>
      </c>
      <c r="H102" s="11" t="s">
        <v>944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949</v>
      </c>
      <c r="P102" s="11" t="s">
        <v>955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5" x14ac:dyDescent="0.3">
      <c r="A103" s="259">
        <v>206</v>
      </c>
      <c r="B103" s="9" t="str">
        <f>LEFT(功能_33[[#This Row],[功能代號]],2)</f>
        <v>L3</v>
      </c>
      <c r="C103" s="9" t="s">
        <v>983</v>
      </c>
      <c r="D103" s="27"/>
      <c r="E103" s="11" t="s">
        <v>241</v>
      </c>
      <c r="F103" s="12" t="s">
        <v>242</v>
      </c>
      <c r="G103" s="9" t="s">
        <v>243</v>
      </c>
      <c r="H103" s="11" t="s">
        <v>944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949</v>
      </c>
      <c r="P103" s="11" t="s">
        <v>955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5" x14ac:dyDescent="0.3">
      <c r="A104" s="259">
        <v>207</v>
      </c>
      <c r="B104" s="9" t="str">
        <f>LEFT(功能_33[[#This Row],[功能代號]],2)</f>
        <v>L3</v>
      </c>
      <c r="C104" s="9" t="s">
        <v>983</v>
      </c>
      <c r="D104" s="27"/>
      <c r="E104" s="11" t="s">
        <v>244</v>
      </c>
      <c r="F104" s="12" t="s">
        <v>245</v>
      </c>
      <c r="G104" s="9" t="s">
        <v>246</v>
      </c>
      <c r="H104" s="11" t="s">
        <v>944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949</v>
      </c>
      <c r="P104" s="11" t="s">
        <v>955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5" x14ac:dyDescent="0.3">
      <c r="A105" s="259">
        <v>208</v>
      </c>
      <c r="B105" s="9" t="str">
        <f>LEFT(功能_33[[#This Row],[功能代號]],2)</f>
        <v>L3</v>
      </c>
      <c r="C105" s="9" t="s">
        <v>983</v>
      </c>
      <c r="D105" s="27"/>
      <c r="E105" s="11" t="s">
        <v>247</v>
      </c>
      <c r="F105" s="12" t="s">
        <v>248</v>
      </c>
      <c r="G105" s="9" t="s">
        <v>249</v>
      </c>
      <c r="H105" s="11" t="s">
        <v>944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949</v>
      </c>
      <c r="P105" s="11" t="s">
        <v>955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5" x14ac:dyDescent="0.3">
      <c r="A106" s="259">
        <v>203</v>
      </c>
      <c r="B106" s="9" t="str">
        <f>LEFT(功能_33[[#This Row],[功能代號]],2)</f>
        <v>L3</v>
      </c>
      <c r="C106" s="9" t="s">
        <v>983</v>
      </c>
      <c r="D106" s="27"/>
      <c r="E106" s="11" t="s">
        <v>282</v>
      </c>
      <c r="F106" s="12" t="s">
        <v>283</v>
      </c>
      <c r="G106" s="9" t="s">
        <v>284</v>
      </c>
      <c r="H106" s="11" t="s">
        <v>944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949</v>
      </c>
      <c r="P106" s="11" t="s">
        <v>955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5" x14ac:dyDescent="0.3">
      <c r="A107" s="259">
        <v>190</v>
      </c>
      <c r="B107" s="9" t="str">
        <f>LEFT(功能_33[[#This Row],[功能代號]],2)</f>
        <v>L2</v>
      </c>
      <c r="C107" s="9" t="s">
        <v>982</v>
      </c>
      <c r="D107" s="27"/>
      <c r="E107" s="11" t="s">
        <v>78</v>
      </c>
      <c r="F107" s="12" t="s">
        <v>79</v>
      </c>
      <c r="G107" s="9" t="s">
        <v>80</v>
      </c>
      <c r="H107" s="11" t="s">
        <v>944</v>
      </c>
      <c r="I107" s="14" t="s">
        <v>696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953</v>
      </c>
      <c r="P107" s="11" t="s">
        <v>947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2466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5" x14ac:dyDescent="0.3">
      <c r="A108" s="259">
        <v>191</v>
      </c>
      <c r="B108" s="9" t="str">
        <f>LEFT(功能_33[[#This Row],[功能代號]],2)</f>
        <v>L2</v>
      </c>
      <c r="C108" s="9" t="s">
        <v>982</v>
      </c>
      <c r="D108" s="27"/>
      <c r="E108" s="11" t="s">
        <v>81</v>
      </c>
      <c r="F108" s="12" t="s">
        <v>82</v>
      </c>
      <c r="G108" s="9" t="s">
        <v>83</v>
      </c>
      <c r="H108" s="11" t="s">
        <v>944</v>
      </c>
      <c r="I108" s="14" t="s">
        <v>696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953</v>
      </c>
      <c r="P108" s="11" t="s">
        <v>947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2466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5" x14ac:dyDescent="0.3">
      <c r="A109" s="259">
        <v>192</v>
      </c>
      <c r="B109" s="9" t="str">
        <f>LEFT(功能_33[[#This Row],[功能代號]],2)</f>
        <v>L2</v>
      </c>
      <c r="C109" s="9" t="s">
        <v>982</v>
      </c>
      <c r="D109" s="27"/>
      <c r="E109" s="11" t="s">
        <v>84</v>
      </c>
      <c r="F109" s="12" t="s">
        <v>85</v>
      </c>
      <c r="G109" s="9" t="s">
        <v>86</v>
      </c>
      <c r="H109" s="11" t="s">
        <v>944</v>
      </c>
      <c r="I109" s="14" t="s">
        <v>696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953</v>
      </c>
      <c r="P109" s="11" t="s">
        <v>947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2466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5" x14ac:dyDescent="0.3">
      <c r="A110" s="259">
        <v>111</v>
      </c>
      <c r="B110" s="9" t="str">
        <f>LEFT(功能_33[[#This Row],[功能代號]],2)</f>
        <v>L4</v>
      </c>
      <c r="C110" s="9" t="s">
        <v>984</v>
      </c>
      <c r="D110" s="27" t="s">
        <v>1932</v>
      </c>
      <c r="E110" s="11" t="s">
        <v>312</v>
      </c>
      <c r="F110" s="10" t="s">
        <v>313</v>
      </c>
      <c r="G110" s="9" t="s">
        <v>314</v>
      </c>
      <c r="H110" s="11" t="s">
        <v>944</v>
      </c>
      <c r="I110" s="13" t="s">
        <v>2307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948</v>
      </c>
      <c r="P110" s="11" t="s">
        <v>955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5" x14ac:dyDescent="0.3">
      <c r="A111" s="259">
        <v>112</v>
      </c>
      <c r="B111" s="9" t="str">
        <f>LEFT(功能_33[[#This Row],[功能代號]],2)</f>
        <v>L4</v>
      </c>
      <c r="C111" s="9" t="s">
        <v>984</v>
      </c>
      <c r="D111" s="27" t="s">
        <v>1932</v>
      </c>
      <c r="E111" s="11" t="s">
        <v>315</v>
      </c>
      <c r="F111" s="10" t="s">
        <v>316</v>
      </c>
      <c r="G111" s="9" t="s">
        <v>317</v>
      </c>
      <c r="H111" s="11" t="s">
        <v>944</v>
      </c>
      <c r="I111" s="13" t="s">
        <v>2307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948</v>
      </c>
      <c r="P111" s="11" t="s">
        <v>955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5" x14ac:dyDescent="0.3">
      <c r="A112" s="259">
        <v>114</v>
      </c>
      <c r="B112" s="9" t="str">
        <f>LEFT(功能_33[[#This Row],[功能代號]],2)</f>
        <v>L4</v>
      </c>
      <c r="C112" s="9" t="s">
        <v>984</v>
      </c>
      <c r="D112" s="27" t="s">
        <v>1932</v>
      </c>
      <c r="E112" s="11" t="s">
        <v>321</v>
      </c>
      <c r="F112" s="10" t="s">
        <v>322</v>
      </c>
      <c r="G112" s="9" t="s">
        <v>323</v>
      </c>
      <c r="H112" s="11" t="s">
        <v>944</v>
      </c>
      <c r="I112" s="13" t="s">
        <v>2307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1339</v>
      </c>
      <c r="P112" s="11" t="s">
        <v>955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5" x14ac:dyDescent="0.3">
      <c r="A113" s="259">
        <v>115</v>
      </c>
      <c r="B113" s="9" t="str">
        <f>LEFT(功能_33[[#This Row],[功能代號]],2)</f>
        <v>L4</v>
      </c>
      <c r="C113" s="9" t="s">
        <v>984</v>
      </c>
      <c r="D113" s="27" t="s">
        <v>1932</v>
      </c>
      <c r="E113" s="11" t="s">
        <v>324</v>
      </c>
      <c r="F113" s="10" t="s">
        <v>325</v>
      </c>
      <c r="G113" s="9" t="s">
        <v>326</v>
      </c>
      <c r="H113" s="11" t="s">
        <v>944</v>
      </c>
      <c r="I113" s="13" t="s">
        <v>2307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948</v>
      </c>
      <c r="P113" s="11" t="s">
        <v>955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5" x14ac:dyDescent="0.3">
      <c r="A114" s="259">
        <v>113</v>
      </c>
      <c r="B114" s="9" t="str">
        <f>LEFT(功能_33[[#This Row],[功能代號]],2)</f>
        <v>L4</v>
      </c>
      <c r="C114" s="9" t="s">
        <v>984</v>
      </c>
      <c r="D114" s="27" t="s">
        <v>1932</v>
      </c>
      <c r="E114" s="11" t="s">
        <v>318</v>
      </c>
      <c r="F114" s="10" t="s">
        <v>319</v>
      </c>
      <c r="G114" s="9" t="s">
        <v>320</v>
      </c>
      <c r="H114" s="11" t="s">
        <v>944</v>
      </c>
      <c r="I114" s="13" t="s">
        <v>2307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948</v>
      </c>
      <c r="P114" s="11" t="s">
        <v>955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5" x14ac:dyDescent="0.3">
      <c r="A115" s="259">
        <v>116</v>
      </c>
      <c r="B115" s="9" t="str">
        <f>LEFT(功能_33[[#This Row],[功能代號]],2)</f>
        <v>L4</v>
      </c>
      <c r="C115" s="9" t="s">
        <v>984</v>
      </c>
      <c r="D115" s="27" t="s">
        <v>1932</v>
      </c>
      <c r="E115" s="11" t="s">
        <v>336</v>
      </c>
      <c r="F115" s="10" t="s">
        <v>337</v>
      </c>
      <c r="G115" s="9" t="s">
        <v>338</v>
      </c>
      <c r="H115" s="11" t="s">
        <v>944</v>
      </c>
      <c r="I115" s="13" t="s">
        <v>2307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948</v>
      </c>
      <c r="P115" s="11" t="s">
        <v>955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5" x14ac:dyDescent="0.3">
      <c r="A116" s="259">
        <v>117</v>
      </c>
      <c r="B116" s="9" t="str">
        <f>LEFT(功能_33[[#This Row],[功能代號]],2)</f>
        <v>L4</v>
      </c>
      <c r="C116" s="9" t="s">
        <v>984</v>
      </c>
      <c r="D116" s="27" t="s">
        <v>1932</v>
      </c>
      <c r="E116" s="11" t="s">
        <v>327</v>
      </c>
      <c r="F116" s="10" t="s">
        <v>328</v>
      </c>
      <c r="G116" s="9" t="s">
        <v>329</v>
      </c>
      <c r="H116" s="11" t="s">
        <v>944</v>
      </c>
      <c r="I116" s="13" t="s">
        <v>2307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948</v>
      </c>
      <c r="P116" s="11" t="s">
        <v>955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5" x14ac:dyDescent="0.3">
      <c r="A117" s="259">
        <v>106</v>
      </c>
      <c r="B117" s="9" t="str">
        <f>LEFT(功能_33[[#This Row],[功能代號]],2)</f>
        <v>L4</v>
      </c>
      <c r="C117" s="9" t="s">
        <v>984</v>
      </c>
      <c r="D117" s="27" t="s">
        <v>1932</v>
      </c>
      <c r="E117" s="11" t="s">
        <v>348</v>
      </c>
      <c r="F117" s="10" t="s">
        <v>349</v>
      </c>
      <c r="G117" s="9" t="s">
        <v>350</v>
      </c>
      <c r="H117" s="11" t="s">
        <v>944</v>
      </c>
      <c r="I117" s="13" t="s">
        <v>2307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948</v>
      </c>
      <c r="P117" s="11" t="s">
        <v>955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5" x14ac:dyDescent="0.3">
      <c r="A118" s="259">
        <v>107</v>
      </c>
      <c r="B118" s="9" t="str">
        <f>LEFT(功能_33[[#This Row],[功能代號]],2)</f>
        <v>L4</v>
      </c>
      <c r="C118" s="9" t="s">
        <v>984</v>
      </c>
      <c r="D118" s="27" t="s">
        <v>1932</v>
      </c>
      <c r="E118" s="11" t="s">
        <v>330</v>
      </c>
      <c r="F118" s="10" t="s">
        <v>331</v>
      </c>
      <c r="G118" s="9" t="s">
        <v>332</v>
      </c>
      <c r="H118" s="11" t="s">
        <v>944</v>
      </c>
      <c r="I118" s="13" t="s">
        <v>2307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948</v>
      </c>
      <c r="P118" s="11" t="s">
        <v>955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5" x14ac:dyDescent="0.3">
      <c r="A119" s="259">
        <v>108</v>
      </c>
      <c r="B119" s="9" t="str">
        <f>LEFT(功能_33[[#This Row],[功能代號]],2)</f>
        <v>L4</v>
      </c>
      <c r="C119" s="9" t="s">
        <v>984</v>
      </c>
      <c r="D119" s="27" t="s">
        <v>1932</v>
      </c>
      <c r="E119" s="11" t="s">
        <v>333</v>
      </c>
      <c r="F119" s="10" t="s">
        <v>334</v>
      </c>
      <c r="G119" s="9" t="s">
        <v>335</v>
      </c>
      <c r="H119" s="11" t="s">
        <v>944</v>
      </c>
      <c r="I119" s="13" t="s">
        <v>2307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948</v>
      </c>
      <c r="P119" s="11" t="s">
        <v>955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5" x14ac:dyDescent="0.3">
      <c r="A120" s="259">
        <v>109</v>
      </c>
      <c r="B120" s="9" t="str">
        <f>LEFT(功能_33[[#This Row],[功能代號]],2)</f>
        <v>L4</v>
      </c>
      <c r="C120" s="9" t="s">
        <v>984</v>
      </c>
      <c r="D120" s="27" t="s">
        <v>1932</v>
      </c>
      <c r="E120" s="11" t="s">
        <v>354</v>
      </c>
      <c r="F120" s="10" t="s">
        <v>355</v>
      </c>
      <c r="G120" s="9" t="s">
        <v>356</v>
      </c>
      <c r="H120" s="11" t="s">
        <v>944</v>
      </c>
      <c r="I120" s="13" t="s">
        <v>2307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948</v>
      </c>
      <c r="P120" s="11" t="s">
        <v>955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5" x14ac:dyDescent="0.3">
      <c r="A121" s="259">
        <v>110</v>
      </c>
      <c r="B121" s="9" t="str">
        <f>LEFT(功能_33[[#This Row],[功能代號]],2)</f>
        <v>L4</v>
      </c>
      <c r="C121" s="9" t="s">
        <v>984</v>
      </c>
      <c r="D121" s="27" t="s">
        <v>1932</v>
      </c>
      <c r="E121" s="11" t="s">
        <v>351</v>
      </c>
      <c r="F121" s="10" t="s">
        <v>352</v>
      </c>
      <c r="G121" s="9" t="s">
        <v>353</v>
      </c>
      <c r="H121" s="11" t="s">
        <v>944</v>
      </c>
      <c r="I121" s="13" t="s">
        <v>2307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948</v>
      </c>
      <c r="P121" s="11" t="s">
        <v>955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5" x14ac:dyDescent="0.3">
      <c r="A122" s="259">
        <v>93</v>
      </c>
      <c r="B122" s="9" t="str">
        <f>LEFT(功能_33[[#This Row],[功能代號]],2)</f>
        <v>L4</v>
      </c>
      <c r="C122" s="9" t="s">
        <v>984</v>
      </c>
      <c r="D122" s="27" t="s">
        <v>1930</v>
      </c>
      <c r="E122" s="11" t="s">
        <v>396</v>
      </c>
      <c r="F122" s="10" t="s">
        <v>397</v>
      </c>
      <c r="G122" s="9" t="s">
        <v>398</v>
      </c>
      <c r="H122" s="11" t="s">
        <v>944</v>
      </c>
      <c r="I122" s="13" t="s">
        <v>2307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949</v>
      </c>
      <c r="P122" s="11" t="s">
        <v>959</v>
      </c>
      <c r="Q122" s="9" t="s">
        <v>1988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5" x14ac:dyDescent="0.3">
      <c r="A123" s="259">
        <v>94</v>
      </c>
      <c r="B123" s="9" t="str">
        <f>LEFT(功能_33[[#This Row],[功能代號]],2)</f>
        <v>L4</v>
      </c>
      <c r="C123" s="9" t="s">
        <v>984</v>
      </c>
      <c r="D123" s="27"/>
      <c r="E123" s="11" t="s">
        <v>384</v>
      </c>
      <c r="F123" s="10" t="s">
        <v>385</v>
      </c>
      <c r="G123" s="9" t="s">
        <v>386</v>
      </c>
      <c r="H123" s="11" t="s">
        <v>944</v>
      </c>
      <c r="I123" s="13" t="s">
        <v>2307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949</v>
      </c>
      <c r="P123" s="11" t="s">
        <v>959</v>
      </c>
      <c r="Q123" s="9" t="s">
        <v>1988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5" x14ac:dyDescent="0.3">
      <c r="A124" s="259">
        <v>95</v>
      </c>
      <c r="B124" s="9" t="str">
        <f>LEFT(功能_33[[#This Row],[功能代號]],2)</f>
        <v>L4</v>
      </c>
      <c r="C124" s="9" t="s">
        <v>984</v>
      </c>
      <c r="D124" s="27"/>
      <c r="E124" s="11" t="s">
        <v>381</v>
      </c>
      <c r="F124" s="10" t="s">
        <v>382</v>
      </c>
      <c r="G124" s="9" t="s">
        <v>383</v>
      </c>
      <c r="H124" s="11" t="s">
        <v>944</v>
      </c>
      <c r="I124" s="13" t="s">
        <v>2307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949</v>
      </c>
      <c r="P124" s="11" t="s">
        <v>959</v>
      </c>
      <c r="Q124" s="9" t="s">
        <v>1988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5" x14ac:dyDescent="0.3">
      <c r="A125" s="259">
        <v>96</v>
      </c>
      <c r="B125" s="9" t="str">
        <f>LEFT(功能_33[[#This Row],[功能代號]],2)</f>
        <v>L4</v>
      </c>
      <c r="C125" s="9" t="s">
        <v>984</v>
      </c>
      <c r="D125" s="27" t="s">
        <v>1930</v>
      </c>
      <c r="E125" s="11" t="s">
        <v>387</v>
      </c>
      <c r="F125" s="10" t="s">
        <v>388</v>
      </c>
      <c r="G125" s="9" t="s">
        <v>389</v>
      </c>
      <c r="H125" s="11" t="s">
        <v>944</v>
      </c>
      <c r="I125" s="13" t="s">
        <v>2307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949</v>
      </c>
      <c r="P125" s="11" t="s">
        <v>959</v>
      </c>
      <c r="Q125" s="9" t="s">
        <v>1988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5" x14ac:dyDescent="0.3">
      <c r="A126" s="259">
        <v>97</v>
      </c>
      <c r="B126" s="9" t="str">
        <f>LEFT(功能_33[[#This Row],[功能代號]],2)</f>
        <v>L4</v>
      </c>
      <c r="C126" s="9" t="s">
        <v>984</v>
      </c>
      <c r="D126" s="27" t="s">
        <v>1930</v>
      </c>
      <c r="E126" s="11" t="s">
        <v>390</v>
      </c>
      <c r="F126" s="10" t="s">
        <v>391</v>
      </c>
      <c r="G126" s="9" t="s">
        <v>392</v>
      </c>
      <c r="H126" s="11" t="s">
        <v>944</v>
      </c>
      <c r="I126" s="13" t="s">
        <v>2307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949</v>
      </c>
      <c r="P126" s="11" t="s">
        <v>959</v>
      </c>
      <c r="Q126" s="9" t="s">
        <v>1988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5" x14ac:dyDescent="0.3">
      <c r="A127" s="259">
        <v>273</v>
      </c>
      <c r="B127" s="9" t="str">
        <f>LEFT(功能_33[[#This Row],[功能代號]],2)</f>
        <v>L5</v>
      </c>
      <c r="C127" s="9" t="s">
        <v>985</v>
      </c>
      <c r="D127" s="27"/>
      <c r="E127" s="11" t="s">
        <v>542</v>
      </c>
      <c r="F127" s="12" t="s">
        <v>543</v>
      </c>
      <c r="G127" s="9" t="s">
        <v>1749</v>
      </c>
      <c r="H127" s="13" t="s">
        <v>544</v>
      </c>
      <c r="I127" s="13" t="s">
        <v>544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958</v>
      </c>
      <c r="P127" s="11" t="s">
        <v>947</v>
      </c>
      <c r="Q127" s="9" t="s">
        <v>2325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/>
      <c r="AB127" s="257"/>
      <c r="AC127" s="280" t="str">
        <f>IF(功能_33[[#This Row],[URS交二審]]=0,"",功能_33[[#This Row],[URS交二審]]+7)</f>
        <v/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5" x14ac:dyDescent="0.3">
      <c r="A128" s="259">
        <v>274</v>
      </c>
      <c r="B128" s="9" t="str">
        <f>LEFT(功能_33[[#This Row],[功能代號]],2)</f>
        <v>L5</v>
      </c>
      <c r="C128" s="9" t="s">
        <v>985</v>
      </c>
      <c r="D128" s="27"/>
      <c r="E128" s="11" t="s">
        <v>545</v>
      </c>
      <c r="F128" s="12" t="s">
        <v>546</v>
      </c>
      <c r="G128" s="9" t="s">
        <v>547</v>
      </c>
      <c r="H128" s="13" t="s">
        <v>544</v>
      </c>
      <c r="I128" s="13" t="s">
        <v>544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958</v>
      </c>
      <c r="P128" s="11" t="s">
        <v>947</v>
      </c>
      <c r="Q128" s="9" t="s">
        <v>2325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/>
      <c r="AB128" s="257"/>
      <c r="AC128" s="280" t="str">
        <f>IF(功能_33[[#This Row],[URS交二審]]=0,"",功能_33[[#This Row],[URS交二審]]+7)</f>
        <v/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" customHeight="1" x14ac:dyDescent="0.3">
      <c r="A129" s="259">
        <v>275</v>
      </c>
      <c r="B129" s="9" t="str">
        <f>LEFT(功能_33[[#This Row],[功能代號]],2)</f>
        <v>L5</v>
      </c>
      <c r="C129" s="9" t="s">
        <v>985</v>
      </c>
      <c r="D129" s="27"/>
      <c r="E129" s="11" t="s">
        <v>548</v>
      </c>
      <c r="F129" s="12" t="s">
        <v>549</v>
      </c>
      <c r="G129" s="9" t="s">
        <v>550</v>
      </c>
      <c r="H129" s="13" t="s">
        <v>544</v>
      </c>
      <c r="I129" s="13" t="s">
        <v>544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958</v>
      </c>
      <c r="P129" s="11" t="s">
        <v>947</v>
      </c>
      <c r="Q129" s="9" t="s">
        <v>2325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/>
      <c r="AB129" s="257"/>
      <c r="AC129" s="280" t="str">
        <f>IF(功能_33[[#This Row],[URS交二審]]=0,"",功能_33[[#This Row],[URS交二審]]+7)</f>
        <v/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5" x14ac:dyDescent="0.3">
      <c r="A130" s="259">
        <v>284</v>
      </c>
      <c r="B130" s="9" t="str">
        <f>LEFT(功能_33[[#This Row],[功能代號]],2)</f>
        <v>L5</v>
      </c>
      <c r="C130" s="9" t="s">
        <v>985</v>
      </c>
      <c r="D130" s="27"/>
      <c r="E130" s="11" t="s">
        <v>572</v>
      </c>
      <c r="F130" s="12" t="s">
        <v>573</v>
      </c>
      <c r="G130" s="9" t="s">
        <v>574</v>
      </c>
      <c r="H130" s="13" t="s">
        <v>544</v>
      </c>
      <c r="I130" s="13" t="s">
        <v>544</v>
      </c>
      <c r="J130" s="2">
        <v>44426</v>
      </c>
      <c r="K130" s="2">
        <v>44462</v>
      </c>
      <c r="L130" s="2"/>
      <c r="M130" s="2">
        <v>44462</v>
      </c>
      <c r="N130" s="280" t="str">
        <f>IFERROR(IF(VLOOKUP(功能_33[[#This Row],[功能代號]],討論項目!A:H,8,FALSE)=0,"",VLOOKUP(功能_33[[#This Row],[功能代號]],討論項目!A:H,8,FALSE)),"")</f>
        <v/>
      </c>
      <c r="O130" s="11" t="s">
        <v>958</v>
      </c>
      <c r="P130" s="11" t="s">
        <v>947</v>
      </c>
      <c r="Q130" s="9" t="s">
        <v>2325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/>
      <c r="AB130" s="257"/>
      <c r="AC130" s="280" t="str">
        <f>IF(功能_33[[#This Row],[URS交二審]]=0,"",功能_33[[#This Row],[URS交二審]]+7)</f>
        <v/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5" x14ac:dyDescent="0.3">
      <c r="A131" s="259">
        <v>285</v>
      </c>
      <c r="B131" s="15" t="str">
        <f>LEFT(功能_33[[#This Row],[功能代號]],2)</f>
        <v>L5</v>
      </c>
      <c r="C131" s="9" t="s">
        <v>985</v>
      </c>
      <c r="D131" s="27"/>
      <c r="E131" s="11" t="s">
        <v>965</v>
      </c>
      <c r="F131" s="16" t="s">
        <v>976</v>
      </c>
      <c r="G131" s="17" t="s">
        <v>971</v>
      </c>
      <c r="H131" s="11" t="s">
        <v>544</v>
      </c>
      <c r="I131" s="11" t="s">
        <v>544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958</v>
      </c>
      <c r="P131" s="11" t="s">
        <v>947</v>
      </c>
      <c r="Q131" s="9" t="s">
        <v>2325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/>
      <c r="AB131" s="257"/>
      <c r="AC131" s="280" t="str">
        <f>IF(功能_33[[#This Row],[URS交二審]]=0,"",功能_33[[#This Row],[URS交二審]]+7)</f>
        <v/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5" x14ac:dyDescent="0.3">
      <c r="A132" s="259">
        <v>283</v>
      </c>
      <c r="B132" s="9" t="str">
        <f>LEFT(功能_33[[#This Row],[功能代號]],2)</f>
        <v>L5</v>
      </c>
      <c r="C132" s="9" t="s">
        <v>985</v>
      </c>
      <c r="D132" s="27"/>
      <c r="E132" s="11" t="s">
        <v>569</v>
      </c>
      <c r="F132" s="12" t="s">
        <v>570</v>
      </c>
      <c r="G132" s="9" t="s">
        <v>571</v>
      </c>
      <c r="H132" s="13" t="s">
        <v>544</v>
      </c>
      <c r="I132" s="13" t="s">
        <v>544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958</v>
      </c>
      <c r="P132" s="11" t="s">
        <v>947</v>
      </c>
      <c r="Q132" s="9" t="s">
        <v>2325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/>
      <c r="AB132" s="257"/>
      <c r="AC132" s="280" t="str">
        <f>IF(功能_33[[#This Row],[URS交二審]]=0,"",功能_33[[#This Row],[URS交二審]]+7)</f>
        <v/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5" x14ac:dyDescent="0.3">
      <c r="A133" s="259">
        <v>286</v>
      </c>
      <c r="B133" s="9" t="str">
        <f>LEFT(功能_33[[#This Row],[功能代號]],2)</f>
        <v>L5</v>
      </c>
      <c r="C133" s="9" t="s">
        <v>985</v>
      </c>
      <c r="D133" s="27"/>
      <c r="E133" s="11" t="s">
        <v>575</v>
      </c>
      <c r="F133" s="12" t="s">
        <v>576</v>
      </c>
      <c r="G133" s="9" t="s">
        <v>577</v>
      </c>
      <c r="H133" s="13" t="s">
        <v>544</v>
      </c>
      <c r="I133" s="13" t="s">
        <v>544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958</v>
      </c>
      <c r="P133" s="11" t="s">
        <v>947</v>
      </c>
      <c r="Q133" s="9" t="s">
        <v>2325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/>
      <c r="AB133" s="257"/>
      <c r="AC133" s="280" t="str">
        <f>IF(功能_33[[#This Row],[URS交二審]]=0,"",功能_33[[#This Row],[URS交二審]]+7)</f>
        <v/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5" x14ac:dyDescent="0.3">
      <c r="A134" s="259">
        <v>289</v>
      </c>
      <c r="B134" s="15" t="str">
        <f>LEFT(功能_33[[#This Row],[功能代號]],2)</f>
        <v>L5</v>
      </c>
      <c r="C134" s="9" t="s">
        <v>985</v>
      </c>
      <c r="D134" s="27"/>
      <c r="E134" s="11" t="s">
        <v>966</v>
      </c>
      <c r="F134" s="16" t="s">
        <v>977</v>
      </c>
      <c r="G134" s="17" t="s">
        <v>972</v>
      </c>
      <c r="H134" s="11" t="s">
        <v>544</v>
      </c>
      <c r="I134" s="11" t="s">
        <v>544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958</v>
      </c>
      <c r="P134" s="11" t="s">
        <v>947</v>
      </c>
      <c r="Q134" s="9" t="s">
        <v>2325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/>
      <c r="AB134" s="257"/>
      <c r="AC134" s="280" t="str">
        <f>IF(功能_33[[#This Row],[URS交二審]]=0,"",功能_33[[#This Row],[URS交二審]]+7)</f>
        <v/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5" x14ac:dyDescent="0.3">
      <c r="A135" s="259">
        <v>288</v>
      </c>
      <c r="B135" s="9" t="str">
        <f>LEFT(功能_33[[#This Row],[功能代號]],2)</f>
        <v>L5</v>
      </c>
      <c r="C135" s="9" t="s">
        <v>985</v>
      </c>
      <c r="D135" s="27"/>
      <c r="E135" s="11" t="s">
        <v>581</v>
      </c>
      <c r="F135" s="12" t="s">
        <v>582</v>
      </c>
      <c r="G135" s="9" t="s">
        <v>583</v>
      </c>
      <c r="H135" s="13" t="s">
        <v>544</v>
      </c>
      <c r="I135" s="13" t="s">
        <v>544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958</v>
      </c>
      <c r="P135" s="11" t="s">
        <v>947</v>
      </c>
      <c r="Q135" s="9" t="s">
        <v>2325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/>
      <c r="AB135" s="257"/>
      <c r="AC135" s="280" t="str">
        <f>IF(功能_33[[#This Row],[URS交二審]]=0,"",功能_33[[#This Row],[URS交二審]]+7)</f>
        <v/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5" x14ac:dyDescent="0.3">
      <c r="A136" s="259">
        <v>291</v>
      </c>
      <c r="B136" s="9" t="str">
        <f>LEFT(功能_33[[#This Row],[功能代號]],2)</f>
        <v>L5</v>
      </c>
      <c r="C136" s="9" t="s">
        <v>985</v>
      </c>
      <c r="D136" s="27"/>
      <c r="E136" s="11" t="s">
        <v>587</v>
      </c>
      <c r="F136" s="12" t="s">
        <v>588</v>
      </c>
      <c r="G136" s="9" t="s">
        <v>589</v>
      </c>
      <c r="H136" s="13" t="s">
        <v>544</v>
      </c>
      <c r="I136" s="13" t="s">
        <v>544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958</v>
      </c>
      <c r="P136" s="11" t="s">
        <v>947</v>
      </c>
      <c r="Q136" s="9" t="s">
        <v>2325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/>
      <c r="AB136" s="257"/>
      <c r="AC136" s="280" t="str">
        <f>IF(功能_33[[#This Row],[URS交二審]]=0,"",功能_33[[#This Row],[URS交二審]]+7)</f>
        <v/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5" x14ac:dyDescent="0.3">
      <c r="A137" s="259">
        <v>294</v>
      </c>
      <c r="B137" s="9" t="str">
        <f>LEFT(功能_33[[#This Row],[功能代號]],2)</f>
        <v>L5</v>
      </c>
      <c r="C137" s="9" t="s">
        <v>985</v>
      </c>
      <c r="D137" s="27"/>
      <c r="E137" s="11" t="s">
        <v>596</v>
      </c>
      <c r="F137" s="12" t="s">
        <v>597</v>
      </c>
      <c r="G137" s="9" t="s">
        <v>598</v>
      </c>
      <c r="H137" s="13" t="s">
        <v>544</v>
      </c>
      <c r="I137" s="13" t="s">
        <v>544</v>
      </c>
      <c r="J137" s="2">
        <v>44426</v>
      </c>
      <c r="K137" s="2">
        <v>44463</v>
      </c>
      <c r="L137" s="2"/>
      <c r="M137" s="2">
        <v>44463</v>
      </c>
      <c r="N137" s="280" t="str">
        <f>IFERROR(IF(VLOOKUP(功能_33[[#This Row],[功能代號]],討論項目!A:H,8,FALSE)=0,"",VLOOKUP(功能_33[[#This Row],[功能代號]],討論項目!A:H,8,FALSE)),"")</f>
        <v/>
      </c>
      <c r="O137" s="11" t="s">
        <v>958</v>
      </c>
      <c r="P137" s="11" t="s">
        <v>947</v>
      </c>
      <c r="Q137" s="9" t="s">
        <v>2325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/>
      <c r="AB137" s="257"/>
      <c r="AC137" s="280" t="str">
        <f>IF(功能_33[[#This Row],[URS交二審]]=0,"",功能_33[[#This Row],[URS交二審]]+7)</f>
        <v/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5" x14ac:dyDescent="0.3">
      <c r="A138" s="259">
        <v>292</v>
      </c>
      <c r="B138" s="9" t="str">
        <f>LEFT(功能_33[[#This Row],[功能代號]],2)</f>
        <v>L5</v>
      </c>
      <c r="C138" s="9" t="s">
        <v>985</v>
      </c>
      <c r="D138" s="27"/>
      <c r="E138" s="11" t="s">
        <v>590</v>
      </c>
      <c r="F138" s="12" t="s">
        <v>591</v>
      </c>
      <c r="G138" s="9" t="s">
        <v>592</v>
      </c>
      <c r="H138" s="13" t="s">
        <v>544</v>
      </c>
      <c r="I138" s="13" t="s">
        <v>544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958</v>
      </c>
      <c r="P138" s="11" t="s">
        <v>947</v>
      </c>
      <c r="Q138" s="9" t="s">
        <v>2325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/>
      <c r="AB138" s="257"/>
      <c r="AC138" s="280" t="str">
        <f>IF(功能_33[[#This Row],[URS交二審]]=0,"",功能_33[[#This Row],[URS交二審]]+7)</f>
        <v/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5" x14ac:dyDescent="0.3">
      <c r="A139" s="259">
        <v>276</v>
      </c>
      <c r="B139" s="9" t="str">
        <f>LEFT(功能_33[[#This Row],[功能代號]],2)</f>
        <v>L5</v>
      </c>
      <c r="C139" s="9" t="s">
        <v>985</v>
      </c>
      <c r="D139" s="27"/>
      <c r="E139" s="11" t="s">
        <v>551</v>
      </c>
      <c r="F139" s="12" t="s">
        <v>552</v>
      </c>
      <c r="G139" s="9" t="s">
        <v>553</v>
      </c>
      <c r="H139" s="13" t="s">
        <v>544</v>
      </c>
      <c r="I139" s="13" t="s">
        <v>544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958</v>
      </c>
      <c r="P139" s="11" t="s">
        <v>947</v>
      </c>
      <c r="Q139" s="9" t="s">
        <v>2325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/>
      <c r="AB139" s="257"/>
      <c r="AC139" s="280" t="str">
        <f>IF(功能_33[[#This Row],[URS交二審]]=0,"",功能_33[[#This Row],[URS交二審]]+7)</f>
        <v/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5" x14ac:dyDescent="0.3">
      <c r="A140" s="259">
        <v>277</v>
      </c>
      <c r="B140" s="9" t="str">
        <f>LEFT(功能_33[[#This Row],[功能代號]],2)</f>
        <v>L5</v>
      </c>
      <c r="C140" s="9" t="s">
        <v>985</v>
      </c>
      <c r="D140" s="27"/>
      <c r="E140" s="11" t="s">
        <v>554</v>
      </c>
      <c r="F140" s="12" t="s">
        <v>555</v>
      </c>
      <c r="G140" s="9" t="s">
        <v>556</v>
      </c>
      <c r="H140" s="13" t="s">
        <v>544</v>
      </c>
      <c r="I140" s="13" t="s">
        <v>544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958</v>
      </c>
      <c r="P140" s="11" t="s">
        <v>947</v>
      </c>
      <c r="Q140" s="9" t="s">
        <v>2325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/>
      <c r="AB140" s="257"/>
      <c r="AC140" s="280" t="str">
        <f>IF(功能_33[[#This Row],[URS交二審]]=0,"",功能_33[[#This Row],[URS交二審]]+7)</f>
        <v/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5" x14ac:dyDescent="0.3">
      <c r="A141" s="259">
        <v>287</v>
      </c>
      <c r="B141" s="9" t="str">
        <f>LEFT(功能_33[[#This Row],[功能代號]],2)</f>
        <v>L5</v>
      </c>
      <c r="C141" s="9" t="s">
        <v>985</v>
      </c>
      <c r="D141" s="27"/>
      <c r="E141" s="11" t="s">
        <v>578</v>
      </c>
      <c r="F141" s="12" t="s">
        <v>579</v>
      </c>
      <c r="G141" s="9" t="s">
        <v>580</v>
      </c>
      <c r="H141" s="13" t="s">
        <v>544</v>
      </c>
      <c r="I141" s="13" t="s">
        <v>544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958</v>
      </c>
      <c r="P141" s="11" t="s">
        <v>947</v>
      </c>
      <c r="Q141" s="9" t="s">
        <v>2325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/>
      <c r="AB141" s="257"/>
      <c r="AC141" s="280" t="str">
        <f>IF(功能_33[[#This Row],[URS交二審]]=0,"",功能_33[[#This Row],[URS交二審]]+7)</f>
        <v/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5" x14ac:dyDescent="0.3">
      <c r="A142" s="259">
        <v>290</v>
      </c>
      <c r="B142" s="9" t="str">
        <f>LEFT(功能_33[[#This Row],[功能代號]],2)</f>
        <v>L5</v>
      </c>
      <c r="C142" s="9" t="s">
        <v>985</v>
      </c>
      <c r="D142" s="27"/>
      <c r="E142" s="11" t="s">
        <v>584</v>
      </c>
      <c r="F142" s="12" t="s">
        <v>585</v>
      </c>
      <c r="G142" s="9" t="s">
        <v>586</v>
      </c>
      <c r="H142" s="13" t="s">
        <v>544</v>
      </c>
      <c r="I142" s="13" t="s">
        <v>544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958</v>
      </c>
      <c r="P142" s="11" t="s">
        <v>947</v>
      </c>
      <c r="Q142" s="9" t="s">
        <v>2325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/>
      <c r="AB142" s="257"/>
      <c r="AC142" s="280" t="str">
        <f>IF(功能_33[[#This Row],[URS交二審]]=0,"",功能_33[[#This Row],[URS交二審]]+7)</f>
        <v/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5" x14ac:dyDescent="0.3">
      <c r="A143" s="259">
        <v>279</v>
      </c>
      <c r="B143" s="9" t="str">
        <f>LEFT(功能_33[[#This Row],[功能代號]],2)</f>
        <v>L5</v>
      </c>
      <c r="C143" s="9" t="s">
        <v>985</v>
      </c>
      <c r="D143" s="27"/>
      <c r="E143" s="11" t="s">
        <v>560</v>
      </c>
      <c r="F143" s="12" t="s">
        <v>561</v>
      </c>
      <c r="G143" s="9" t="s">
        <v>562</v>
      </c>
      <c r="H143" s="13" t="s">
        <v>544</v>
      </c>
      <c r="I143" s="13" t="s">
        <v>544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958</v>
      </c>
      <c r="P143" s="11" t="s">
        <v>947</v>
      </c>
      <c r="Q143" s="9" t="s">
        <v>2325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/>
      <c r="AB143" s="257"/>
      <c r="AC143" s="280" t="str">
        <f>IF(功能_33[[#This Row],[URS交二審]]=0,"",功能_33[[#This Row],[URS交二審]]+7)</f>
        <v/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5" x14ac:dyDescent="0.3">
      <c r="A144" s="259">
        <v>278</v>
      </c>
      <c r="B144" s="9" t="str">
        <f>LEFT(功能_33[[#This Row],[功能代號]],2)</f>
        <v>L5</v>
      </c>
      <c r="C144" s="9" t="s">
        <v>985</v>
      </c>
      <c r="D144" s="27"/>
      <c r="E144" s="11" t="s">
        <v>557</v>
      </c>
      <c r="F144" s="12" t="s">
        <v>558</v>
      </c>
      <c r="G144" s="9" t="s">
        <v>559</v>
      </c>
      <c r="H144" s="13" t="s">
        <v>544</v>
      </c>
      <c r="I144" s="13" t="s">
        <v>544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958</v>
      </c>
      <c r="P144" s="11" t="s">
        <v>947</v>
      </c>
      <c r="Q144" s="9" t="s">
        <v>2325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/>
      <c r="AB144" s="257"/>
      <c r="AC144" s="280" t="str">
        <f>IF(功能_33[[#This Row],[URS交二審]]=0,"",功能_33[[#This Row],[URS交二審]]+7)</f>
        <v/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5" x14ac:dyDescent="0.3">
      <c r="A145" s="259">
        <v>282</v>
      </c>
      <c r="B145" s="15" t="str">
        <f>LEFT(功能_33[[#This Row],[功能代號]],2)</f>
        <v>L5</v>
      </c>
      <c r="C145" s="9" t="s">
        <v>985</v>
      </c>
      <c r="D145" s="27"/>
      <c r="E145" s="11" t="s">
        <v>997</v>
      </c>
      <c r="F145" s="23" t="s">
        <v>999</v>
      </c>
      <c r="G145" s="9" t="s">
        <v>994</v>
      </c>
      <c r="H145" s="11" t="s">
        <v>1000</v>
      </c>
      <c r="I145" s="24" t="s">
        <v>1000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958</v>
      </c>
      <c r="P145" s="11" t="s">
        <v>947</v>
      </c>
      <c r="Q145" s="9" t="s">
        <v>2325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/>
      <c r="AB145" s="257"/>
      <c r="AC145" s="280" t="str">
        <f>IF(功能_33[[#This Row],[URS交二審]]=0,"",功能_33[[#This Row],[URS交二審]]+7)</f>
        <v/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5" x14ac:dyDescent="0.3">
      <c r="A146" s="259"/>
      <c r="B146" s="15" t="str">
        <f>LEFT(功能_33[[#This Row],[功能代號]],2)</f>
        <v>L5</v>
      </c>
      <c r="C146" s="9" t="s">
        <v>985</v>
      </c>
      <c r="D146" s="313"/>
      <c r="E146" s="11" t="s">
        <v>2461</v>
      </c>
      <c r="F146" s="85"/>
      <c r="G146" s="27" t="s">
        <v>2458</v>
      </c>
      <c r="H146" s="11" t="s">
        <v>1000</v>
      </c>
      <c r="I146" s="24" t="s">
        <v>1000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958</v>
      </c>
      <c r="P146" s="11" t="s">
        <v>947</v>
      </c>
      <c r="Q146" s="9" t="s">
        <v>2325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/>
      <c r="AB146" s="257"/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5" x14ac:dyDescent="0.3">
      <c r="A147" s="259"/>
      <c r="B147" s="15" t="str">
        <f>LEFT(功能_33[[#This Row],[功能代號]],2)</f>
        <v>L5</v>
      </c>
      <c r="C147" s="9" t="s">
        <v>985</v>
      </c>
      <c r="D147" s="313"/>
      <c r="E147" s="11" t="s">
        <v>2462</v>
      </c>
      <c r="F147" s="85"/>
      <c r="G147" s="27" t="s">
        <v>2459</v>
      </c>
      <c r="H147" s="11" t="s">
        <v>1000</v>
      </c>
      <c r="I147" s="24" t="s">
        <v>1000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958</v>
      </c>
      <c r="P147" s="11" t="s">
        <v>947</v>
      </c>
      <c r="Q147" s="9" t="s">
        <v>2325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/>
      <c r="AB147" s="257"/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5" x14ac:dyDescent="0.3">
      <c r="A148" s="259"/>
      <c r="B148" s="15" t="str">
        <f>LEFT(功能_33[[#This Row],[功能代號]],2)</f>
        <v>L5</v>
      </c>
      <c r="C148" s="9" t="s">
        <v>985</v>
      </c>
      <c r="D148" s="313"/>
      <c r="E148" s="11" t="s">
        <v>2463</v>
      </c>
      <c r="F148" s="85"/>
      <c r="G148" s="27" t="s">
        <v>2460</v>
      </c>
      <c r="H148" s="11" t="s">
        <v>1000</v>
      </c>
      <c r="I148" s="24" t="s">
        <v>1000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958</v>
      </c>
      <c r="P148" s="11" t="s">
        <v>947</v>
      </c>
      <c r="Q148" s="9" t="s">
        <v>2325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/>
      <c r="AB148" s="257"/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5" x14ac:dyDescent="0.3">
      <c r="A149" s="259">
        <v>280</v>
      </c>
      <c r="B149" s="9" t="str">
        <f>LEFT(功能_33[[#This Row],[功能代號]],2)</f>
        <v>L5</v>
      </c>
      <c r="C149" s="9" t="s">
        <v>985</v>
      </c>
      <c r="D149" s="27"/>
      <c r="E149" s="11" t="s">
        <v>563</v>
      </c>
      <c r="F149" s="12" t="s">
        <v>564</v>
      </c>
      <c r="G149" s="9" t="s">
        <v>565</v>
      </c>
      <c r="H149" s="13" t="s">
        <v>544</v>
      </c>
      <c r="I149" s="13" t="s">
        <v>544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958</v>
      </c>
      <c r="P149" s="11" t="s">
        <v>947</v>
      </c>
      <c r="Q149" s="9" t="s">
        <v>2325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/>
      <c r="AB149" s="257"/>
      <c r="AC149" s="280" t="str">
        <f>IF(功能_33[[#This Row],[URS交二審]]=0,"",功能_33[[#This Row],[URS交二審]]+7)</f>
        <v/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5" x14ac:dyDescent="0.3">
      <c r="A150" s="259">
        <v>281</v>
      </c>
      <c r="B150" s="9" t="str">
        <f>LEFT(功能_33[[#This Row],[功能代號]],2)</f>
        <v>L5</v>
      </c>
      <c r="C150" s="9" t="s">
        <v>985</v>
      </c>
      <c r="D150" s="27"/>
      <c r="E150" s="11" t="s">
        <v>566</v>
      </c>
      <c r="F150" s="12" t="s">
        <v>567</v>
      </c>
      <c r="G150" s="9" t="s">
        <v>568</v>
      </c>
      <c r="H150" s="13" t="s">
        <v>544</v>
      </c>
      <c r="I150" s="13" t="s">
        <v>544</v>
      </c>
      <c r="J150" s="2">
        <v>44425</v>
      </c>
      <c r="K150" s="2">
        <v>44466</v>
      </c>
      <c r="L150" s="2"/>
      <c r="M150" s="2">
        <v>44463</v>
      </c>
      <c r="N150" s="280" t="str">
        <f>IFERROR(IF(VLOOKUP(功能_33[[#This Row],[功能代號]],討論項目!A:H,8,FALSE)=0,"",VLOOKUP(功能_33[[#This Row],[功能代號]],討論項目!A:H,8,FALSE)),"")</f>
        <v/>
      </c>
      <c r="O150" s="11" t="s">
        <v>958</v>
      </c>
      <c r="P150" s="11" t="s">
        <v>947</v>
      </c>
      <c r="Q150" s="9" t="s">
        <v>2325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/>
      <c r="AB150" s="257"/>
      <c r="AC150" s="280" t="str">
        <f>IF(功能_33[[#This Row],[URS交二審]]=0,"",功能_33[[#This Row],[URS交二審]]+7)</f>
        <v/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5" x14ac:dyDescent="0.3">
      <c r="A151" s="259">
        <v>293</v>
      </c>
      <c r="B151" s="9" t="str">
        <f>LEFT(功能_33[[#This Row],[功能代號]],2)</f>
        <v>L5</v>
      </c>
      <c r="C151" s="9" t="s">
        <v>985</v>
      </c>
      <c r="D151" s="27"/>
      <c r="E151" s="11" t="s">
        <v>593</v>
      </c>
      <c r="F151" s="12" t="s">
        <v>594</v>
      </c>
      <c r="G151" s="9" t="s">
        <v>595</v>
      </c>
      <c r="H151" s="13" t="s">
        <v>544</v>
      </c>
      <c r="I151" s="13" t="s">
        <v>544</v>
      </c>
      <c r="J151" s="2">
        <v>44426</v>
      </c>
      <c r="K151" s="2">
        <v>44466</v>
      </c>
      <c r="L151" s="2"/>
      <c r="M151" s="2">
        <v>44463</v>
      </c>
      <c r="N151" s="280" t="str">
        <f>IFERROR(IF(VLOOKUP(功能_33[[#This Row],[功能代號]],討論項目!A:H,8,FALSE)=0,"",VLOOKUP(功能_33[[#This Row],[功能代號]],討論項目!A:H,8,FALSE)),"")</f>
        <v/>
      </c>
      <c r="O151" s="11" t="s">
        <v>958</v>
      </c>
      <c r="P151" s="11" t="s">
        <v>947</v>
      </c>
      <c r="Q151" s="9" t="s">
        <v>2325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/>
      <c r="AB151" s="257"/>
      <c r="AC151" s="280" t="str">
        <f>IF(功能_33[[#This Row],[URS交二審]]=0,"",功能_33[[#This Row],[URS交二審]]+7)</f>
        <v/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5" x14ac:dyDescent="0.3">
      <c r="A152" s="259">
        <v>356</v>
      </c>
      <c r="B152" s="9" t="str">
        <f>LEFT(功能_33[[#This Row],[功能代號]],2)</f>
        <v>L6</v>
      </c>
      <c r="C152" s="9" t="s">
        <v>986</v>
      </c>
      <c r="D152" s="27"/>
      <c r="E152" s="11" t="s">
        <v>776</v>
      </c>
      <c r="F152" s="12" t="s">
        <v>777</v>
      </c>
      <c r="G152" s="9" t="s">
        <v>778</v>
      </c>
      <c r="H152" s="11" t="s">
        <v>944</v>
      </c>
      <c r="I152" s="11" t="s">
        <v>700</v>
      </c>
      <c r="J152" s="2">
        <v>44431</v>
      </c>
      <c r="K152" s="2">
        <v>44515</v>
      </c>
      <c r="L152" s="2"/>
      <c r="M152" s="2">
        <v>44466</v>
      </c>
      <c r="N152" s="280" t="str">
        <f>IFERROR(IF(VLOOKUP(功能_33[[#This Row],[功能代號]],討論項目!A:H,8,FALSE)=0,"",VLOOKUP(功能_33[[#This Row],[功能代號]],討論項目!A:H,8,FALSE)),"")</f>
        <v/>
      </c>
      <c r="O152" s="11" t="s">
        <v>953</v>
      </c>
      <c r="P152" s="11" t="s">
        <v>2368</v>
      </c>
      <c r="Q152" s="9" t="s">
        <v>991</v>
      </c>
      <c r="R152" s="11"/>
      <c r="S152" s="11"/>
      <c r="T152" s="11"/>
      <c r="U152" s="11"/>
      <c r="V152" s="11"/>
      <c r="W152" s="11"/>
      <c r="X152" s="11"/>
      <c r="Y152" s="9" t="str">
        <f>VLOOKUP(功能_33[[#This Row],[User]],SKL放款!A:G,7,FALSE)</f>
        <v>放款推展課</v>
      </c>
      <c r="Z152" s="256">
        <f>IF(功能_33[[#This Row],[實際展示]]="","",功能_33[[#This Row],[實際展示]]+14)</f>
        <v>44480</v>
      </c>
      <c r="AA152" s="256"/>
      <c r="AB152" s="257"/>
      <c r="AC152" s="280" t="str">
        <f>IF(功能_33[[#This Row],[URS交二審]]=0,"",功能_33[[#This Row],[URS交二審]]+7)</f>
        <v/>
      </c>
      <c r="AD152" s="256">
        <f>IF(功能_33[[#This Row],[實際展示]]="","",功能_33[[#This Row],[實際展示]]+21)</f>
        <v>44487</v>
      </c>
      <c r="AE152" s="256"/>
      <c r="AF152" s="2"/>
      <c r="AG152" s="256" t="str">
        <f>IFERROR(IF(VLOOKUP(功能_33[[#This Row],[功能代號]],Menu!A:D,4,FALSE)=0,"",VLOOKUP(功能_33[[#This Row],[功能代號]],Menu!A:D,4,FALSE)),"")</f>
        <v>L6-7</v>
      </c>
      <c r="AH152" s="9">
        <v>356</v>
      </c>
      <c r="AI152" s="9" t="str">
        <f>VLOOKUP(功能_33[[#This Row],[功能代號]],[3]交易清單!$E:$E,1,FALSE)</f>
        <v>L6085</v>
      </c>
    </row>
    <row r="153" spans="1:35" ht="13.5" x14ac:dyDescent="0.3">
      <c r="A153" s="259">
        <v>357</v>
      </c>
      <c r="B153" s="9" t="str">
        <f>LEFT(功能_33[[#This Row],[功能代號]],2)</f>
        <v>L6</v>
      </c>
      <c r="C153" s="9" t="s">
        <v>986</v>
      </c>
      <c r="D153" s="27"/>
      <c r="E153" s="11" t="s">
        <v>779</v>
      </c>
      <c r="F153" s="12" t="s">
        <v>777</v>
      </c>
      <c r="G153" s="9" t="s">
        <v>780</v>
      </c>
      <c r="H153" s="11" t="s">
        <v>944</v>
      </c>
      <c r="I153" s="11" t="s">
        <v>700</v>
      </c>
      <c r="J153" s="2">
        <v>44431</v>
      </c>
      <c r="K153" s="2">
        <v>44515</v>
      </c>
      <c r="L153" s="2"/>
      <c r="M153" s="2">
        <v>44466</v>
      </c>
      <c r="N153" s="280" t="str">
        <f>IFERROR(IF(VLOOKUP(功能_33[[#This Row],[功能代號]],討論項目!A:H,8,FALSE)=0,"",VLOOKUP(功能_33[[#This Row],[功能代號]],討論項目!A:H,8,FALSE)),"")</f>
        <v/>
      </c>
      <c r="O153" s="11" t="s">
        <v>953</v>
      </c>
      <c r="P153" s="11" t="s">
        <v>2368</v>
      </c>
      <c r="Q153" s="9" t="s">
        <v>991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8" t="str">
        <f>AG152</f>
        <v>L6-7</v>
      </c>
      <c r="AH153" s="9">
        <v>357</v>
      </c>
      <c r="AI153" s="9" t="str">
        <f>VLOOKUP(功能_33[[#This Row],[功能代號]],[3]交易清單!$E:$E,1,FALSE)</f>
        <v>L6755</v>
      </c>
    </row>
    <row r="154" spans="1:35" ht="13.5" x14ac:dyDescent="0.3">
      <c r="A154" s="259">
        <v>358</v>
      </c>
      <c r="B154" s="9" t="str">
        <f>LEFT(功能_33[[#This Row],[功能代號]],2)</f>
        <v>L6</v>
      </c>
      <c r="C154" s="9" t="s">
        <v>986</v>
      </c>
      <c r="D154" s="27"/>
      <c r="E154" s="11" t="s">
        <v>897</v>
      </c>
      <c r="F154" s="12" t="s">
        <v>898</v>
      </c>
      <c r="G154" s="9" t="s">
        <v>899</v>
      </c>
      <c r="H154" s="11" t="s">
        <v>944</v>
      </c>
      <c r="I154" s="11" t="s">
        <v>700</v>
      </c>
      <c r="J154" s="2">
        <v>44434</v>
      </c>
      <c r="K154" s="2">
        <v>44515</v>
      </c>
      <c r="L154" s="2"/>
      <c r="M154" s="2">
        <v>44466</v>
      </c>
      <c r="N154" s="280" t="str">
        <f>IFERROR(IF(VLOOKUP(功能_33[[#This Row],[功能代號]],討論項目!A:H,8,FALSE)=0,"",VLOOKUP(功能_33[[#This Row],[功能代號]],討論項目!A:H,8,FALSE)),"")</f>
        <v/>
      </c>
      <c r="O154" s="11" t="s">
        <v>953</v>
      </c>
      <c r="P154" s="11" t="s">
        <v>2368</v>
      </c>
      <c r="Q154" s="9" t="s">
        <v>991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6" t="str">
        <f>IFERROR(IF(VLOOKUP(功能_33[[#This Row],[功能代號]],Menu!A:D,4,FALSE)=0,"",VLOOKUP(功能_33[[#This Row],[功能代號]],Menu!A:D,4,FALSE)),"")</f>
        <v>L6-7</v>
      </c>
      <c r="AH154" s="9">
        <v>358</v>
      </c>
      <c r="AI154" s="9" t="str">
        <f>VLOOKUP(功能_33[[#This Row],[功能代號]],[3]交易清單!$E:$E,1,FALSE)</f>
        <v>L6086</v>
      </c>
    </row>
    <row r="155" spans="1:35" ht="13.5" x14ac:dyDescent="0.3">
      <c r="A155" s="259">
        <v>313</v>
      </c>
      <c r="B155" s="9" t="str">
        <f>LEFT(功能_33[[#This Row],[功能代號]],2)</f>
        <v>L6</v>
      </c>
      <c r="C155" s="9" t="s">
        <v>986</v>
      </c>
      <c r="D155" s="27"/>
      <c r="E155" s="11" t="s">
        <v>797</v>
      </c>
      <c r="F155" s="19" t="s">
        <v>798</v>
      </c>
      <c r="G155" s="9" t="s">
        <v>799</v>
      </c>
      <c r="H155" s="11" t="s">
        <v>944</v>
      </c>
      <c r="I155" s="11" t="s">
        <v>700</v>
      </c>
      <c r="J155" s="2">
        <v>44432</v>
      </c>
      <c r="K155" s="2">
        <v>44515</v>
      </c>
      <c r="L155" s="2"/>
      <c r="M155" s="2">
        <v>44466</v>
      </c>
      <c r="N155" s="280" t="str">
        <f>IFERROR(IF(VLOOKUP(功能_33[[#This Row],[功能代號]],討論項目!A:H,8,FALSE)=0,"",VLOOKUP(功能_33[[#This Row],[功能代號]],討論項目!A:H,8,FALSE)),"")</f>
        <v/>
      </c>
      <c r="O155" s="11" t="s">
        <v>953</v>
      </c>
      <c r="P155" s="11" t="s">
        <v>955</v>
      </c>
      <c r="Q155" s="9"/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放款服務課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L6-3</v>
      </c>
      <c r="AH155" s="9">
        <v>313</v>
      </c>
      <c r="AI155" s="9" t="str">
        <f>VLOOKUP(功能_33[[#This Row],[功能代號]],[3]交易清單!$E:$E,1,FALSE)</f>
        <v>L6030</v>
      </c>
    </row>
    <row r="156" spans="1:35" ht="13.5" x14ac:dyDescent="0.3">
      <c r="A156" s="259">
        <v>314</v>
      </c>
      <c r="B156" s="9" t="str">
        <f>LEFT(功能_33[[#This Row],[功能代號]],2)</f>
        <v>L6</v>
      </c>
      <c r="C156" s="9" t="s">
        <v>986</v>
      </c>
      <c r="D156" s="27"/>
      <c r="E156" s="11" t="s">
        <v>800</v>
      </c>
      <c r="F156" s="19" t="s">
        <v>798</v>
      </c>
      <c r="G156" s="9" t="s">
        <v>801</v>
      </c>
      <c r="H156" s="11" t="s">
        <v>944</v>
      </c>
      <c r="I156" s="11" t="s">
        <v>700</v>
      </c>
      <c r="J156" s="2">
        <v>44432</v>
      </c>
      <c r="K156" s="2">
        <v>44515</v>
      </c>
      <c r="L156" s="2"/>
      <c r="M156" s="2">
        <v>44466</v>
      </c>
      <c r="N156" s="280" t="str">
        <f>IFERROR(IF(VLOOKUP(功能_33[[#This Row],[功能代號]],討論項目!A:H,8,FALSE)=0,"",VLOOKUP(功能_33[[#This Row],[功能代號]],討論項目!A:H,8,FALSE)),"")</f>
        <v/>
      </c>
      <c r="O156" s="11" t="s">
        <v>953</v>
      </c>
      <c r="P156" s="11" t="s">
        <v>955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8" t="str">
        <f>AG155</f>
        <v>L6-3</v>
      </c>
      <c r="AH156" s="9">
        <v>314</v>
      </c>
      <c r="AI156" s="9" t="str">
        <f>VLOOKUP(功能_33[[#This Row],[功能代號]],[3]交易清單!$E:$E,1,FALSE)</f>
        <v>L6310</v>
      </c>
    </row>
    <row r="157" spans="1:35" ht="13.5" x14ac:dyDescent="0.3">
      <c r="A157" s="259">
        <v>332</v>
      </c>
      <c r="B157" s="9" t="str">
        <f>LEFT(功能_33[[#This Row],[功能代號]],2)</f>
        <v>L6</v>
      </c>
      <c r="C157" s="9" t="s">
        <v>986</v>
      </c>
      <c r="D157" s="27"/>
      <c r="E157" s="11" t="s">
        <v>832</v>
      </c>
      <c r="F157" s="19" t="s">
        <v>833</v>
      </c>
      <c r="G157" s="9" t="s">
        <v>834</v>
      </c>
      <c r="H157" s="11" t="s">
        <v>944</v>
      </c>
      <c r="I157" s="11" t="s">
        <v>700</v>
      </c>
      <c r="J157" s="2">
        <v>44433</v>
      </c>
      <c r="K157" s="2">
        <v>44515</v>
      </c>
      <c r="L157" s="2"/>
      <c r="M157" s="2">
        <v>44466</v>
      </c>
      <c r="N157" s="280" t="str">
        <f>IFERROR(IF(VLOOKUP(功能_33[[#This Row],[功能代號]],討論項目!A:H,8,FALSE)=0,"",VLOOKUP(功能_33[[#This Row],[功能代號]],討論項目!A:H,8,FALSE)),"")</f>
        <v/>
      </c>
      <c r="O157" s="11" t="s">
        <v>949</v>
      </c>
      <c r="P157" s="11" t="s">
        <v>951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6" t="str">
        <f>IFERROR(IF(VLOOKUP(功能_33[[#This Row],[功能代號]],Menu!A:D,4,FALSE)=0,"",VLOOKUP(功能_33[[#This Row],[功能代號]],Menu!A:D,4,FALSE)),"")</f>
        <v>L6-6</v>
      </c>
      <c r="AH157" s="9">
        <v>332</v>
      </c>
      <c r="AI157" s="9" t="str">
        <f>VLOOKUP(功能_33[[#This Row],[功能代號]],[3]交易清單!$E:$E,1,FALSE)</f>
        <v>L6064</v>
      </c>
    </row>
    <row r="158" spans="1:35" ht="13.5" x14ac:dyDescent="0.3">
      <c r="A158" s="259">
        <v>333</v>
      </c>
      <c r="B158" s="9" t="str">
        <f>LEFT(功能_33[[#This Row],[功能代號]],2)</f>
        <v>L6</v>
      </c>
      <c r="C158" s="9" t="s">
        <v>986</v>
      </c>
      <c r="D158" s="27"/>
      <c r="E158" s="11" t="s">
        <v>835</v>
      </c>
      <c r="F158" s="19" t="s">
        <v>833</v>
      </c>
      <c r="G158" s="9" t="s">
        <v>836</v>
      </c>
      <c r="H158" s="11" t="s">
        <v>944</v>
      </c>
      <c r="I158" s="11" t="s">
        <v>700</v>
      </c>
      <c r="J158" s="2">
        <v>44433</v>
      </c>
      <c r="K158" s="2">
        <v>44515</v>
      </c>
      <c r="L158" s="2"/>
      <c r="M158" s="2">
        <v>44466</v>
      </c>
      <c r="N158" s="280" t="str">
        <f>IFERROR(IF(VLOOKUP(功能_33[[#This Row],[功能代號]],討論項目!A:H,8,FALSE)=0,"",VLOOKUP(功能_33[[#This Row],[功能代號]],討論項目!A:H,8,FALSE)),"")</f>
        <v/>
      </c>
      <c r="O158" s="11" t="s">
        <v>949</v>
      </c>
      <c r="P158" s="11" t="s">
        <v>951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8" t="str">
        <f>AG157</f>
        <v>L6-6</v>
      </c>
      <c r="AH158" s="9">
        <v>333</v>
      </c>
      <c r="AI158" s="9" t="str">
        <f>VLOOKUP(功能_33[[#This Row],[功能代號]],[3]交易清單!$E:$E,1,FALSE)</f>
        <v>L6604</v>
      </c>
    </row>
    <row r="159" spans="1:35" ht="13.5" x14ac:dyDescent="0.3">
      <c r="A159" s="259">
        <v>328</v>
      </c>
      <c r="B159" s="9" t="str">
        <f>LEFT(功能_33[[#This Row],[功能代號]],2)</f>
        <v>L6</v>
      </c>
      <c r="C159" s="9" t="s">
        <v>986</v>
      </c>
      <c r="D159" s="27"/>
      <c r="E159" s="11" t="s">
        <v>822</v>
      </c>
      <c r="F159" s="12" t="s">
        <v>823</v>
      </c>
      <c r="G159" s="9" t="s">
        <v>824</v>
      </c>
      <c r="H159" s="11" t="s">
        <v>944</v>
      </c>
      <c r="I159" s="11" t="s">
        <v>700</v>
      </c>
      <c r="J159" s="2">
        <v>44433</v>
      </c>
      <c r="K159" s="2">
        <v>44515</v>
      </c>
      <c r="L159" s="2"/>
      <c r="M159" s="2">
        <v>44466</v>
      </c>
      <c r="N159" s="280" t="str">
        <f>IFERROR(IF(VLOOKUP(功能_33[[#This Row],[功能代號]],討論項目!A:H,8,FALSE)=0,"",VLOOKUP(功能_33[[#This Row],[功能代號]],討論項目!A:H,8,FALSE)),"")</f>
        <v/>
      </c>
      <c r="O159" s="11" t="s">
        <v>953</v>
      </c>
      <c r="P159" s="11" t="s">
        <v>947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6" t="str">
        <f>IFERROR(IF(VLOOKUP(功能_33[[#This Row],[功能代號]],Menu!A:D,4,FALSE)=0,"",VLOOKUP(功能_33[[#This Row],[功能代號]],Menu!A:D,4,FALSE)),"")</f>
        <v>L6-6</v>
      </c>
      <c r="AH159" s="9">
        <v>328</v>
      </c>
      <c r="AI159" s="9" t="str">
        <f>VLOOKUP(功能_33[[#This Row],[功能代號]],[3]交易清單!$E:$E,1,FALSE)</f>
        <v>L6061</v>
      </c>
    </row>
    <row r="160" spans="1:35" ht="13.5" x14ac:dyDescent="0.3">
      <c r="A160" s="259">
        <v>329</v>
      </c>
      <c r="B160" s="9" t="str">
        <f>LEFT(功能_33[[#This Row],[功能代號]],2)</f>
        <v>L6</v>
      </c>
      <c r="C160" s="9" t="s">
        <v>986</v>
      </c>
      <c r="D160" s="27"/>
      <c r="E160" s="11" t="s">
        <v>825</v>
      </c>
      <c r="F160" s="12" t="s">
        <v>823</v>
      </c>
      <c r="G160" s="9" t="s">
        <v>826</v>
      </c>
      <c r="H160" s="11" t="s">
        <v>944</v>
      </c>
      <c r="I160" s="11" t="s">
        <v>700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953</v>
      </c>
      <c r="P160" s="11" t="s">
        <v>947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8" t="str">
        <f>AG159</f>
        <v>L6-6</v>
      </c>
      <c r="AH160" s="9">
        <v>329</v>
      </c>
      <c r="AI160" s="9" t="str">
        <f>VLOOKUP(功能_33[[#This Row],[功能代號]],[3]交易清單!$E:$E,1,FALSE)</f>
        <v>L6601</v>
      </c>
    </row>
    <row r="161" spans="1:35" ht="13.5" x14ac:dyDescent="0.3">
      <c r="A161" s="259">
        <v>350</v>
      </c>
      <c r="B161" s="9" t="str">
        <f>LEFT(功能_33[[#This Row],[功能代號]],2)</f>
        <v>L6</v>
      </c>
      <c r="C161" s="9" t="s">
        <v>986</v>
      </c>
      <c r="D161" s="27"/>
      <c r="E161" s="11" t="s">
        <v>791</v>
      </c>
      <c r="F161" s="12" t="s">
        <v>792</v>
      </c>
      <c r="G161" s="9" t="s">
        <v>793</v>
      </c>
      <c r="H161" s="11" t="s">
        <v>944</v>
      </c>
      <c r="I161" s="11" t="s">
        <v>700</v>
      </c>
      <c r="J161" s="2">
        <v>44432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953</v>
      </c>
      <c r="P161" s="11" t="s">
        <v>992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6" t="str">
        <f>IFERROR(IF(VLOOKUP(功能_33[[#This Row],[功能代號]],Menu!A:D,4,FALSE)=0,"",VLOOKUP(功能_33[[#This Row],[功能代號]],Menu!A:D,4,FALSE)),"")</f>
        <v>L6-7</v>
      </c>
      <c r="AH161" s="9">
        <v>350</v>
      </c>
      <c r="AI161" s="9" t="str">
        <f>VLOOKUP(功能_33[[#This Row],[功能代號]],[3]交易清單!$E:$E,1,FALSE)</f>
        <v>L6077</v>
      </c>
    </row>
    <row r="162" spans="1:35" ht="13.5" x14ac:dyDescent="0.3">
      <c r="A162" s="259">
        <v>351</v>
      </c>
      <c r="B162" s="9" t="str">
        <f>LEFT(功能_33[[#This Row],[功能代號]],2)</f>
        <v>L6</v>
      </c>
      <c r="C162" s="9" t="s">
        <v>986</v>
      </c>
      <c r="D162" s="27"/>
      <c r="E162" s="11" t="s">
        <v>794</v>
      </c>
      <c r="F162" s="12" t="s">
        <v>795</v>
      </c>
      <c r="G162" s="9" t="s">
        <v>796</v>
      </c>
      <c r="H162" s="11" t="s">
        <v>944</v>
      </c>
      <c r="I162" s="11" t="s">
        <v>700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953</v>
      </c>
      <c r="P162" s="11" t="s">
        <v>992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8" t="str">
        <f>AG161</f>
        <v>L6-7</v>
      </c>
      <c r="AH162" s="9">
        <v>351</v>
      </c>
      <c r="AI162" s="9" t="str">
        <f>VLOOKUP(功能_33[[#This Row],[功能代號]],[3]交易清單!$E:$E,1,FALSE)</f>
        <v>L6707</v>
      </c>
    </row>
    <row r="163" spans="1:35" ht="13.5" x14ac:dyDescent="0.3">
      <c r="A163" s="259">
        <v>352</v>
      </c>
      <c r="B163" s="9" t="str">
        <f>LEFT(功能_33[[#This Row],[功能代號]],2)</f>
        <v>L6</v>
      </c>
      <c r="C163" s="9" t="s">
        <v>986</v>
      </c>
      <c r="D163" s="27"/>
      <c r="E163" s="11" t="s">
        <v>875</v>
      </c>
      <c r="F163" s="12" t="s">
        <v>876</v>
      </c>
      <c r="G163" s="9" t="s">
        <v>877</v>
      </c>
      <c r="H163" s="11" t="s">
        <v>944</v>
      </c>
      <c r="I163" s="11" t="s">
        <v>700</v>
      </c>
      <c r="J163" s="2">
        <v>44434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958</v>
      </c>
      <c r="P163" s="11" t="s">
        <v>947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6" t="str">
        <f>IFERROR(IF(VLOOKUP(功能_33[[#This Row],[功能代號]],Menu!A:D,4,FALSE)=0,"",VLOOKUP(功能_33[[#This Row],[功能代號]],Menu!A:D,4,FALSE)),"")</f>
        <v>L6-7</v>
      </c>
      <c r="AH163" s="9">
        <v>352</v>
      </c>
      <c r="AI163" s="9" t="str">
        <f>VLOOKUP(功能_33[[#This Row],[功能代號]],[3]交易清單!$E:$E,1,FALSE)</f>
        <v>L6078</v>
      </c>
    </row>
    <row r="164" spans="1:35" ht="13.5" x14ac:dyDescent="0.3">
      <c r="A164" s="259">
        <v>353</v>
      </c>
      <c r="B164" s="9" t="str">
        <f>LEFT(功能_33[[#This Row],[功能代號]],2)</f>
        <v>L6</v>
      </c>
      <c r="C164" s="9" t="s">
        <v>986</v>
      </c>
      <c r="D164" s="27"/>
      <c r="E164" s="11" t="s">
        <v>878</v>
      </c>
      <c r="F164" s="12" t="s">
        <v>876</v>
      </c>
      <c r="G164" s="9" t="s">
        <v>879</v>
      </c>
      <c r="H164" s="11" t="s">
        <v>944</v>
      </c>
      <c r="I164" s="11" t="s">
        <v>700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958</v>
      </c>
      <c r="P164" s="11" t="s">
        <v>947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8" t="str">
        <f>AG163</f>
        <v>L6-7</v>
      </c>
      <c r="AH164" s="9">
        <v>353</v>
      </c>
      <c r="AI164" s="9" t="str">
        <f>VLOOKUP(功能_33[[#This Row],[功能代號]],[3]交易清單!$E:$E,1,FALSE)</f>
        <v>L6708</v>
      </c>
    </row>
    <row r="165" spans="1:35" ht="13.5" x14ac:dyDescent="0.3">
      <c r="A165" s="259">
        <v>324</v>
      </c>
      <c r="B165" s="9" t="str">
        <f>LEFT(功能_33[[#This Row],[功能代號]],2)</f>
        <v>L6</v>
      </c>
      <c r="C165" s="9" t="s">
        <v>986</v>
      </c>
      <c r="D165" s="9" t="s">
        <v>1659</v>
      </c>
      <c r="E165" s="11" t="s">
        <v>709</v>
      </c>
      <c r="F165" s="10" t="s">
        <v>710</v>
      </c>
      <c r="G165" s="9" t="s">
        <v>711</v>
      </c>
      <c r="H165" s="11" t="s">
        <v>944</v>
      </c>
      <c r="I165" s="11" t="s">
        <v>700</v>
      </c>
      <c r="J165" s="2">
        <v>44428</v>
      </c>
      <c r="K165" s="2">
        <v>44516</v>
      </c>
      <c r="L165" s="2"/>
      <c r="M165" s="2">
        <v>44467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953</v>
      </c>
      <c r="P165" s="11" t="s">
        <v>2369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放款審查課</v>
      </c>
      <c r="Z165" s="256">
        <f>IF(功能_33[[#This Row],[實際展示]]="","",功能_33[[#This Row],[實際展示]]+14)</f>
        <v>44481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44488</v>
      </c>
      <c r="AE165" s="256"/>
      <c r="AF165" s="2"/>
      <c r="AG165" s="256" t="str">
        <f>IFERROR(IF(VLOOKUP(功能_33[[#This Row],[功能代號]],Menu!A:D,4,FALSE)=0,"",VLOOKUP(功能_33[[#This Row],[功能代號]],Menu!A:D,4,FALSE)),"")</f>
        <v>L6-6</v>
      </c>
      <c r="AH165" s="9">
        <v>324</v>
      </c>
      <c r="AI165" s="9" t="str">
        <f>VLOOKUP(功能_33[[#This Row],[功能代號]],[3]交易清單!$E:$E,1,FALSE)</f>
        <v>L6063</v>
      </c>
    </row>
    <row r="166" spans="1:35" ht="13.5" x14ac:dyDescent="0.3">
      <c r="A166" s="259">
        <v>325</v>
      </c>
      <c r="B166" s="9" t="str">
        <f>LEFT(功能_33[[#This Row],[功能代號]],2)</f>
        <v>L6</v>
      </c>
      <c r="C166" s="9" t="s">
        <v>986</v>
      </c>
      <c r="D166" s="9" t="s">
        <v>1659</v>
      </c>
      <c r="E166" s="11" t="s">
        <v>712</v>
      </c>
      <c r="F166" s="10" t="s">
        <v>710</v>
      </c>
      <c r="G166" s="9" t="s">
        <v>713</v>
      </c>
      <c r="H166" s="11" t="s">
        <v>944</v>
      </c>
      <c r="I166" s="11" t="s">
        <v>700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953</v>
      </c>
      <c r="P166" s="11" t="s">
        <v>2369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8" t="str">
        <f>AG165</f>
        <v>L6-6</v>
      </c>
      <c r="AH166" s="9">
        <v>325</v>
      </c>
      <c r="AI166" s="9" t="str">
        <f>VLOOKUP(功能_33[[#This Row],[功能代號]],[3]交易清單!$E:$E,1,FALSE)</f>
        <v>L6603</v>
      </c>
    </row>
    <row r="167" spans="1:35" ht="13.5" x14ac:dyDescent="0.3">
      <c r="A167" s="259">
        <v>338</v>
      </c>
      <c r="B167" s="9" t="str">
        <f>LEFT(功能_33[[#This Row],[功能代號]],2)</f>
        <v>L6</v>
      </c>
      <c r="C167" s="9" t="s">
        <v>986</v>
      </c>
      <c r="D167" s="9" t="s">
        <v>1648</v>
      </c>
      <c r="E167" s="11" t="s">
        <v>847</v>
      </c>
      <c r="F167" s="12" t="s">
        <v>848</v>
      </c>
      <c r="G167" s="9" t="s">
        <v>849</v>
      </c>
      <c r="H167" s="11" t="s">
        <v>944</v>
      </c>
      <c r="I167" s="11" t="s">
        <v>700</v>
      </c>
      <c r="J167" s="2">
        <v>44433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949</v>
      </c>
      <c r="P167" s="11" t="s">
        <v>2369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6" t="str">
        <f>IFERROR(IF(VLOOKUP(功能_33[[#This Row],[功能代號]],Menu!A:D,4,FALSE)=0,"",VLOOKUP(功能_33[[#This Row],[功能代號]],Menu!A:D,4,FALSE)),"")</f>
        <v>L6-6</v>
      </c>
      <c r="AH167" s="9">
        <v>338</v>
      </c>
      <c r="AI167" s="9" t="str">
        <f>VLOOKUP(功能_33[[#This Row],[功能代號]],[3]交易清單!$E:$E,1,FALSE)</f>
        <v>L6067</v>
      </c>
    </row>
    <row r="168" spans="1:35" ht="13.5" x14ac:dyDescent="0.3">
      <c r="A168" s="259">
        <v>339</v>
      </c>
      <c r="B168" s="9" t="str">
        <f>LEFT(功能_33[[#This Row],[功能代號]],2)</f>
        <v>L6</v>
      </c>
      <c r="C168" s="9" t="s">
        <v>986</v>
      </c>
      <c r="D168" s="9" t="s">
        <v>1648</v>
      </c>
      <c r="E168" s="11" t="s">
        <v>850</v>
      </c>
      <c r="F168" s="12" t="s">
        <v>848</v>
      </c>
      <c r="G168" s="9" t="s">
        <v>851</v>
      </c>
      <c r="H168" s="11" t="s">
        <v>944</v>
      </c>
      <c r="I168" s="11" t="s">
        <v>700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949</v>
      </c>
      <c r="P168" s="11" t="s">
        <v>2369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8" t="str">
        <f>AG167</f>
        <v>L6-6</v>
      </c>
      <c r="AH168" s="9">
        <v>339</v>
      </c>
      <c r="AI168" s="9" t="str">
        <f>VLOOKUP(功能_33[[#This Row],[功能代號]],[3]交易清單!$E:$E,1,FALSE)</f>
        <v>L6607</v>
      </c>
    </row>
    <row r="169" spans="1:35" ht="13.5" x14ac:dyDescent="0.3">
      <c r="A169" s="259">
        <v>348</v>
      </c>
      <c r="B169" s="9" t="str">
        <f>LEFT(功能_33[[#This Row],[功能代號]],2)</f>
        <v>L6</v>
      </c>
      <c r="C169" s="9" t="s">
        <v>986</v>
      </c>
      <c r="D169" s="27"/>
      <c r="E169" s="11" t="s">
        <v>872</v>
      </c>
      <c r="F169" s="12" t="s">
        <v>873</v>
      </c>
      <c r="G169" s="161" t="s">
        <v>869</v>
      </c>
      <c r="H169" s="11" t="s">
        <v>944</v>
      </c>
      <c r="I169" s="11" t="s">
        <v>700</v>
      </c>
      <c r="J169" s="2">
        <v>44434</v>
      </c>
      <c r="K169" s="2">
        <v>44516</v>
      </c>
      <c r="L169" s="2"/>
      <c r="M169" s="2">
        <v>44467</v>
      </c>
      <c r="N169" s="280" t="str">
        <f>IFERROR(IF(VLOOKUP(功能_33[[#This Row],[功能代號]],討論項目!A:H,8,FALSE)=0,"",VLOOKUP(功能_33[[#This Row],[功能代號]],討論項目!A:H,8,FALSE)),"")</f>
        <v/>
      </c>
      <c r="O169" s="11" t="s">
        <v>953</v>
      </c>
      <c r="P169" s="11" t="s">
        <v>2369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6" t="str">
        <f>IFERROR(IF(VLOOKUP(功能_33[[#This Row],[功能代號]],Menu!A:D,4,FALSE)=0,"",VLOOKUP(功能_33[[#This Row],[功能代號]],Menu!A:D,4,FALSE)),"")</f>
        <v>L6-7</v>
      </c>
      <c r="AH169" s="9">
        <v>348</v>
      </c>
      <c r="AI169" s="9" t="str">
        <f>VLOOKUP(功能_33[[#This Row],[功能代號]],[3]交易清單!$E:$E,1,FALSE)</f>
        <v>L6075</v>
      </c>
    </row>
    <row r="170" spans="1:35" ht="13.5" x14ac:dyDescent="0.3">
      <c r="A170" s="259">
        <v>349</v>
      </c>
      <c r="B170" s="9" t="str">
        <f>LEFT(功能_33[[#This Row],[功能代號]],2)</f>
        <v>L6</v>
      </c>
      <c r="C170" s="9" t="s">
        <v>986</v>
      </c>
      <c r="D170" s="27"/>
      <c r="E170" s="11" t="s">
        <v>874</v>
      </c>
      <c r="F170" s="12" t="s">
        <v>873</v>
      </c>
      <c r="G170" s="161" t="s">
        <v>871</v>
      </c>
      <c r="H170" s="11" t="s">
        <v>944</v>
      </c>
      <c r="I170" s="11" t="s">
        <v>700</v>
      </c>
      <c r="J170" s="2">
        <v>44434</v>
      </c>
      <c r="K170" s="2">
        <v>44516</v>
      </c>
      <c r="L170" s="2"/>
      <c r="M170" s="2">
        <v>44467</v>
      </c>
      <c r="N170" s="280" t="str">
        <f>IFERROR(IF(VLOOKUP(功能_33[[#This Row],[功能代號]],討論項目!A:H,8,FALSE)=0,"",VLOOKUP(功能_33[[#This Row],[功能代號]],討論項目!A:H,8,FALSE)),"")</f>
        <v/>
      </c>
      <c r="O170" s="11" t="s">
        <v>953</v>
      </c>
      <c r="P170" s="11" t="s">
        <v>2369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8" t="str">
        <f>AG169</f>
        <v>L6-7</v>
      </c>
      <c r="AH170" s="9">
        <v>349</v>
      </c>
      <c r="AI170" s="9" t="str">
        <f>VLOOKUP(功能_33[[#This Row],[功能代號]],[3]交易清單!$E:$E,1,FALSE)</f>
        <v>L6705</v>
      </c>
    </row>
    <row r="171" spans="1:35" ht="13.5" x14ac:dyDescent="0.3">
      <c r="A171" s="259">
        <v>330</v>
      </c>
      <c r="B171" s="9" t="str">
        <f>LEFT(功能_33[[#This Row],[功能代號]],2)</f>
        <v>L6</v>
      </c>
      <c r="C171" s="9" t="s">
        <v>986</v>
      </c>
      <c r="D171" s="27"/>
      <c r="E171" s="11" t="s">
        <v>827</v>
      </c>
      <c r="F171" s="12" t="s">
        <v>828</v>
      </c>
      <c r="G171" s="9" t="s">
        <v>829</v>
      </c>
      <c r="H171" s="11" t="s">
        <v>944</v>
      </c>
      <c r="I171" s="11" t="s">
        <v>700</v>
      </c>
      <c r="J171" s="2">
        <v>44433</v>
      </c>
      <c r="K171" s="2">
        <v>44516</v>
      </c>
      <c r="L171" s="2"/>
      <c r="M171" s="2">
        <v>44467</v>
      </c>
      <c r="N171" s="280" t="str">
        <f>IFERROR(IF(VLOOKUP(功能_33[[#This Row],[功能代號]],討論項目!A:H,8,FALSE)=0,"",VLOOKUP(功能_33[[#This Row],[功能代號]],討論項目!A:H,8,FALSE)),"")</f>
        <v/>
      </c>
      <c r="O171" s="11" t="s">
        <v>953</v>
      </c>
      <c r="P171" s="11" t="s">
        <v>2369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6" t="str">
        <f>IFERROR(IF(VLOOKUP(功能_33[[#This Row],[功能代號]],Menu!A:D,4,FALSE)=0,"",VLOOKUP(功能_33[[#This Row],[功能代號]],Menu!A:D,4,FALSE)),"")</f>
        <v>L6-6</v>
      </c>
      <c r="AH171" s="9">
        <v>330</v>
      </c>
      <c r="AI171" s="9" t="str">
        <f>VLOOKUP(功能_33[[#This Row],[功能代號]],[3]交易清單!$E:$E,1,FALSE)</f>
        <v>L6062</v>
      </c>
    </row>
    <row r="172" spans="1:35" ht="13.5" x14ac:dyDescent="0.3">
      <c r="A172" s="259">
        <v>331</v>
      </c>
      <c r="B172" s="9" t="str">
        <f>LEFT(功能_33[[#This Row],[功能代號]],2)</f>
        <v>L6</v>
      </c>
      <c r="C172" s="9" t="s">
        <v>986</v>
      </c>
      <c r="D172" s="27"/>
      <c r="E172" s="11" t="s">
        <v>830</v>
      </c>
      <c r="F172" s="12" t="s">
        <v>828</v>
      </c>
      <c r="G172" s="9" t="s">
        <v>831</v>
      </c>
      <c r="H172" s="11" t="s">
        <v>944</v>
      </c>
      <c r="I172" s="11" t="s">
        <v>700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953</v>
      </c>
      <c r="P172" s="11" t="s">
        <v>2369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8" t="str">
        <f>AG171</f>
        <v>L6-6</v>
      </c>
      <c r="AH172" s="9">
        <v>331</v>
      </c>
      <c r="AI172" s="9" t="str">
        <f>VLOOKUP(功能_33[[#This Row],[功能代號]],[3]交易清單!$E:$E,1,FALSE)</f>
        <v>L6602</v>
      </c>
    </row>
    <row r="173" spans="1:35" ht="13.5" x14ac:dyDescent="0.3">
      <c r="A173" s="259">
        <v>346</v>
      </c>
      <c r="B173" s="9" t="str">
        <f>LEFT(功能_33[[#This Row],[功能代號]],2)</f>
        <v>L6</v>
      </c>
      <c r="C173" s="9" t="s">
        <v>986</v>
      </c>
      <c r="D173" s="27"/>
      <c r="E173" s="11" t="s">
        <v>867</v>
      </c>
      <c r="F173" s="12" t="s">
        <v>868</v>
      </c>
      <c r="G173" s="161" t="s">
        <v>2440</v>
      </c>
      <c r="H173" s="11" t="s">
        <v>944</v>
      </c>
      <c r="I173" s="11" t="s">
        <v>700</v>
      </c>
      <c r="J173" s="2">
        <v>44434</v>
      </c>
      <c r="K173" s="2">
        <v>44516</v>
      </c>
      <c r="L173" s="2"/>
      <c r="M173" s="2">
        <v>44467</v>
      </c>
      <c r="N173" s="280" t="str">
        <f>IFERROR(IF(VLOOKUP(功能_33[[#This Row],[功能代號]],討論項目!A:H,8,FALSE)=0,"",VLOOKUP(功能_33[[#This Row],[功能代號]],討論項目!A:H,8,FALSE)),"")</f>
        <v/>
      </c>
      <c r="O173" s="11" t="s">
        <v>953</v>
      </c>
      <c r="P173" s="11" t="s">
        <v>2369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6" t="str">
        <f>IFERROR(IF(VLOOKUP(功能_33[[#This Row],[功能代號]],Menu!A:D,4,FALSE)=0,"",VLOOKUP(功能_33[[#This Row],[功能代號]],Menu!A:D,4,FALSE)),"")</f>
        <v>L6-7</v>
      </c>
      <c r="AH173" s="9">
        <v>346</v>
      </c>
      <c r="AI173" s="9" t="str">
        <f>VLOOKUP(功能_33[[#This Row],[功能代號]],[3]交易清單!$E:$E,1,FALSE)</f>
        <v>L6074</v>
      </c>
    </row>
    <row r="174" spans="1:35" ht="13.5" x14ac:dyDescent="0.3">
      <c r="A174" s="259">
        <v>347</v>
      </c>
      <c r="B174" s="9" t="str">
        <f>LEFT(功能_33[[#This Row],[功能代號]],2)</f>
        <v>L6</v>
      </c>
      <c r="C174" s="9" t="s">
        <v>986</v>
      </c>
      <c r="D174" s="27"/>
      <c r="E174" s="11" t="s">
        <v>870</v>
      </c>
      <c r="F174" s="12" t="s">
        <v>868</v>
      </c>
      <c r="G174" s="161" t="s">
        <v>2441</v>
      </c>
      <c r="H174" s="11" t="s">
        <v>944</v>
      </c>
      <c r="I174" s="11" t="s">
        <v>700</v>
      </c>
      <c r="J174" s="2">
        <v>44434</v>
      </c>
      <c r="K174" s="2">
        <v>44516</v>
      </c>
      <c r="L174" s="2"/>
      <c r="M174" s="2">
        <v>44467</v>
      </c>
      <c r="N174" s="280" t="str">
        <f>IFERROR(IF(VLOOKUP(功能_33[[#This Row],[功能代號]],討論項目!A:H,8,FALSE)=0,"",VLOOKUP(功能_33[[#This Row],[功能代號]],討論項目!A:H,8,FALSE)),"")</f>
        <v/>
      </c>
      <c r="O174" s="11" t="s">
        <v>953</v>
      </c>
      <c r="P174" s="11" t="s">
        <v>2369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8" t="str">
        <f>AG173</f>
        <v>L6-7</v>
      </c>
      <c r="AH174" s="9">
        <v>347</v>
      </c>
      <c r="AI174" s="9" t="str">
        <f>VLOOKUP(功能_33[[#This Row],[功能代號]],[3]交易清單!$E:$E,1,FALSE)</f>
        <v>L6704</v>
      </c>
    </row>
    <row r="175" spans="1:35" ht="13.5" x14ac:dyDescent="0.3">
      <c r="A175" s="259">
        <v>334</v>
      </c>
      <c r="B175" s="9" t="str">
        <f>LEFT(功能_33[[#This Row],[功能代號]],2)</f>
        <v>L6</v>
      </c>
      <c r="C175" s="9" t="s">
        <v>986</v>
      </c>
      <c r="D175" s="27"/>
      <c r="E175" s="11" t="s">
        <v>837</v>
      </c>
      <c r="F175" s="19" t="s">
        <v>838</v>
      </c>
      <c r="G175" s="9" t="s">
        <v>839</v>
      </c>
      <c r="H175" s="11" t="s">
        <v>944</v>
      </c>
      <c r="I175" s="11" t="s">
        <v>700</v>
      </c>
      <c r="J175" s="2">
        <v>44433</v>
      </c>
      <c r="K175" s="2">
        <v>44516</v>
      </c>
      <c r="L175" s="2"/>
      <c r="M175" s="2">
        <v>44467</v>
      </c>
      <c r="N175" s="280" t="str">
        <f>IFERROR(IF(VLOOKUP(功能_33[[#This Row],[功能代號]],討論項目!A:H,8,FALSE)=0,"",VLOOKUP(功能_33[[#This Row],[功能代號]],討論項目!A:H,8,FALSE)),"")</f>
        <v/>
      </c>
      <c r="O175" s="11" t="s">
        <v>949</v>
      </c>
      <c r="P175" s="11" t="s">
        <v>964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放款管理課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6" t="str">
        <f>IFERROR(IF(VLOOKUP(功能_33[[#This Row],[功能代號]],Menu!A:D,4,FALSE)=0,"",VLOOKUP(功能_33[[#This Row],[功能代號]],Menu!A:D,4,FALSE)),"")</f>
        <v>L6-6</v>
      </c>
      <c r="AH175" s="9">
        <v>334</v>
      </c>
      <c r="AI175" s="9" t="str">
        <f>VLOOKUP(功能_33[[#This Row],[功能代號]],[3]交易清單!$E:$E,1,FALSE)</f>
        <v>L6065</v>
      </c>
    </row>
    <row r="176" spans="1:35" ht="13.5" x14ac:dyDescent="0.3">
      <c r="A176" s="259">
        <v>335</v>
      </c>
      <c r="B176" s="9" t="str">
        <f>LEFT(功能_33[[#This Row],[功能代號]],2)</f>
        <v>L6</v>
      </c>
      <c r="C176" s="9" t="s">
        <v>986</v>
      </c>
      <c r="D176" s="27"/>
      <c r="E176" s="11" t="s">
        <v>840</v>
      </c>
      <c r="F176" s="19" t="s">
        <v>838</v>
      </c>
      <c r="G176" s="9" t="s">
        <v>841</v>
      </c>
      <c r="H176" s="11" t="s">
        <v>944</v>
      </c>
      <c r="I176" s="11" t="s">
        <v>700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949</v>
      </c>
      <c r="P176" s="11" t="s">
        <v>964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8" t="str">
        <f>AG175</f>
        <v>L6-6</v>
      </c>
      <c r="AH176" s="9">
        <v>335</v>
      </c>
      <c r="AI176" s="9" t="str">
        <f>VLOOKUP(功能_33[[#This Row],[功能代號]],[3]交易清單!$E:$E,1,FALSE)</f>
        <v>L6605</v>
      </c>
    </row>
    <row r="177" spans="1:35" ht="13.5" x14ac:dyDescent="0.3">
      <c r="A177" s="259">
        <v>336</v>
      </c>
      <c r="B177" s="9" t="str">
        <f>LEFT(功能_33[[#This Row],[功能代號]],2)</f>
        <v>L6</v>
      </c>
      <c r="C177" s="9" t="s">
        <v>986</v>
      </c>
      <c r="D177" s="27"/>
      <c r="E177" s="11" t="s">
        <v>842</v>
      </c>
      <c r="F177" s="12" t="s">
        <v>843</v>
      </c>
      <c r="G177" s="9" t="s">
        <v>844</v>
      </c>
      <c r="H177" s="11" t="s">
        <v>944</v>
      </c>
      <c r="I177" s="11" t="s">
        <v>700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949</v>
      </c>
      <c r="P177" s="11" t="s">
        <v>951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放款服務課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6" t="str">
        <f>IFERROR(IF(VLOOKUP(功能_33[[#This Row],[功能代號]],Menu!A:D,4,FALSE)=0,"",VLOOKUP(功能_33[[#This Row],[功能代號]],Menu!A:D,4,FALSE)),"")</f>
        <v>L6-6</v>
      </c>
      <c r="AH177" s="9">
        <v>336</v>
      </c>
      <c r="AI177" s="9" t="str">
        <f>VLOOKUP(功能_33[[#This Row],[功能代號]],[3]交易清單!$E:$E,1,FALSE)</f>
        <v>L6066</v>
      </c>
    </row>
    <row r="178" spans="1:35" ht="13.5" x14ac:dyDescent="0.3">
      <c r="A178" s="259">
        <v>337</v>
      </c>
      <c r="B178" s="9" t="str">
        <f>LEFT(功能_33[[#This Row],[功能代號]],2)</f>
        <v>L6</v>
      </c>
      <c r="C178" s="9" t="s">
        <v>986</v>
      </c>
      <c r="D178" s="27"/>
      <c r="E178" s="11" t="s">
        <v>845</v>
      </c>
      <c r="F178" s="12" t="s">
        <v>843</v>
      </c>
      <c r="G178" s="9" t="s">
        <v>846</v>
      </c>
      <c r="H178" s="11" t="s">
        <v>944</v>
      </c>
      <c r="I178" s="11" t="s">
        <v>700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949</v>
      </c>
      <c r="P178" s="11" t="s">
        <v>951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8" t="str">
        <f>AG177</f>
        <v>L6-6</v>
      </c>
      <c r="AH178" s="9">
        <v>337</v>
      </c>
      <c r="AI178" s="9" t="str">
        <f>VLOOKUP(功能_33[[#This Row],[功能代號]],[3]交易清單!$E:$E,1,FALSE)</f>
        <v>L6606</v>
      </c>
    </row>
    <row r="179" spans="1:35" ht="13.5" x14ac:dyDescent="0.3">
      <c r="A179" s="259">
        <v>340</v>
      </c>
      <c r="B179" s="9" t="str">
        <f>LEFT(功能_33[[#This Row],[功能代號]],2)</f>
        <v>L6</v>
      </c>
      <c r="C179" s="9" t="s">
        <v>986</v>
      </c>
      <c r="D179" s="27"/>
      <c r="E179" s="11" t="s">
        <v>852</v>
      </c>
      <c r="F179" s="12" t="s">
        <v>853</v>
      </c>
      <c r="G179" s="9" t="s">
        <v>854</v>
      </c>
      <c r="H179" s="11" t="s">
        <v>944</v>
      </c>
      <c r="I179" s="11" t="s">
        <v>700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949</v>
      </c>
      <c r="P179" s="11" t="s">
        <v>951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6" t="str">
        <f>IFERROR(IF(VLOOKUP(功能_33[[#This Row],[功能代號]],Menu!A:D,4,FALSE)=0,"",VLOOKUP(功能_33[[#This Row],[功能代號]],Menu!A:D,4,FALSE)),"")</f>
        <v>L6-7</v>
      </c>
      <c r="AH179" s="9">
        <v>340</v>
      </c>
      <c r="AI179" s="9" t="str">
        <f>VLOOKUP(功能_33[[#This Row],[功能代號]],[3]交易清單!$E:$E,1,FALSE)</f>
        <v>L6071</v>
      </c>
    </row>
    <row r="180" spans="1:35" ht="13.5" x14ac:dyDescent="0.3">
      <c r="A180" s="259">
        <v>341</v>
      </c>
      <c r="B180" s="9" t="str">
        <f>LEFT(功能_33[[#This Row],[功能代號]],2)</f>
        <v>L6</v>
      </c>
      <c r="C180" s="9" t="s">
        <v>986</v>
      </c>
      <c r="D180" s="27"/>
      <c r="E180" s="11" t="s">
        <v>855</v>
      </c>
      <c r="F180" s="12" t="s">
        <v>853</v>
      </c>
      <c r="G180" s="9" t="s">
        <v>856</v>
      </c>
      <c r="H180" s="11" t="s">
        <v>944</v>
      </c>
      <c r="I180" s="11" t="s">
        <v>700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953</v>
      </c>
      <c r="P180" s="11" t="s">
        <v>951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8" t="str">
        <f>AG179</f>
        <v>L6-7</v>
      </c>
      <c r="AH180" s="9">
        <v>341</v>
      </c>
      <c r="AI180" s="9" t="str">
        <f>VLOOKUP(功能_33[[#This Row],[功能代號]],[3]交易清單!$E:$E,1,FALSE)</f>
        <v>L6701</v>
      </c>
    </row>
    <row r="181" spans="1:35" ht="13.5" x14ac:dyDescent="0.3">
      <c r="A181" s="259">
        <v>344</v>
      </c>
      <c r="B181" s="9" t="str">
        <f>LEFT(功能_33[[#This Row],[功能代號]],2)</f>
        <v>L6</v>
      </c>
      <c r="C181" s="9" t="s">
        <v>986</v>
      </c>
      <c r="D181" s="27"/>
      <c r="E181" s="11" t="s">
        <v>862</v>
      </c>
      <c r="F181" s="19" t="s">
        <v>863</v>
      </c>
      <c r="G181" s="9" t="s">
        <v>864</v>
      </c>
      <c r="H181" s="11" t="s">
        <v>944</v>
      </c>
      <c r="I181" s="11" t="s">
        <v>700</v>
      </c>
      <c r="J181" s="2">
        <v>44434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953</v>
      </c>
      <c r="P181" s="11" t="s">
        <v>951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6" t="str">
        <f>IFERROR(IF(VLOOKUP(功能_33[[#This Row],[功能代號]],Menu!A:D,4,FALSE)=0,"",VLOOKUP(功能_33[[#This Row],[功能代號]],Menu!A:D,4,FALSE)),"")</f>
        <v>L6-7</v>
      </c>
      <c r="AH181" s="9">
        <v>344</v>
      </c>
      <c r="AI181" s="9" t="str">
        <f>VLOOKUP(功能_33[[#This Row],[功能代號]],[3]交易清單!$E:$E,1,FALSE)</f>
        <v>L6073</v>
      </c>
    </row>
    <row r="182" spans="1:35" ht="13.5" x14ac:dyDescent="0.3">
      <c r="A182" s="259">
        <v>345</v>
      </c>
      <c r="B182" s="9" t="str">
        <f>LEFT(功能_33[[#This Row],[功能代號]],2)</f>
        <v>L6</v>
      </c>
      <c r="C182" s="9" t="s">
        <v>986</v>
      </c>
      <c r="D182" s="27"/>
      <c r="E182" s="11" t="s">
        <v>865</v>
      </c>
      <c r="F182" s="19" t="s">
        <v>863</v>
      </c>
      <c r="G182" s="9" t="s">
        <v>866</v>
      </c>
      <c r="H182" s="11" t="s">
        <v>944</v>
      </c>
      <c r="I182" s="11" t="s">
        <v>700</v>
      </c>
      <c r="J182" s="2">
        <v>44434</v>
      </c>
      <c r="K182" s="2">
        <v>44516</v>
      </c>
      <c r="L182" s="2"/>
      <c r="M182" s="2">
        <v>44467</v>
      </c>
      <c r="N182" s="280" t="str">
        <f>IFERROR(IF(VLOOKUP(功能_33[[#This Row],[功能代號]],討論項目!A:H,8,FALSE)=0,"",VLOOKUP(功能_33[[#This Row],[功能代號]],討論項目!A:H,8,FALSE)),"")</f>
        <v/>
      </c>
      <c r="O182" s="11" t="s">
        <v>953</v>
      </c>
      <c r="P182" s="11" t="s">
        <v>951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8" t="str">
        <f>AG181</f>
        <v>L6-7</v>
      </c>
      <c r="AH182" s="9">
        <v>345</v>
      </c>
      <c r="AI182" s="9" t="str">
        <f>VLOOKUP(功能_33[[#This Row],[功能代號]],[3]交易清單!$E:$E,1,FALSE)</f>
        <v>L6703</v>
      </c>
    </row>
    <row r="183" spans="1:35" ht="13.5" x14ac:dyDescent="0.3">
      <c r="A183" s="259">
        <v>354</v>
      </c>
      <c r="B183" s="9" t="str">
        <f>LEFT(功能_33[[#This Row],[功能代號]],2)</f>
        <v>L6</v>
      </c>
      <c r="C183" s="9" t="s">
        <v>986</v>
      </c>
      <c r="D183" s="27"/>
      <c r="E183" s="11" t="s">
        <v>721</v>
      </c>
      <c r="F183" s="10" t="s">
        <v>722</v>
      </c>
      <c r="G183" s="9" t="s">
        <v>723</v>
      </c>
      <c r="H183" s="11" t="s">
        <v>944</v>
      </c>
      <c r="I183" s="11" t="s">
        <v>700</v>
      </c>
      <c r="J183" s="2">
        <v>44428</v>
      </c>
      <c r="K183" s="2">
        <v>44516</v>
      </c>
      <c r="L183" s="2"/>
      <c r="M183" s="2">
        <v>44467</v>
      </c>
      <c r="N183" s="280" t="str">
        <f>IFERROR(IF(VLOOKUP(功能_33[[#This Row],[功能代號]],討論項目!A:H,8,FALSE)=0,"",VLOOKUP(功能_33[[#This Row],[功能代號]],討論項目!A:H,8,FALSE)),"")</f>
        <v/>
      </c>
      <c r="O183" s="11" t="s">
        <v>953</v>
      </c>
      <c r="P183" s="11" t="s">
        <v>951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6" t="str">
        <f>IFERROR(IF(VLOOKUP(功能_33[[#This Row],[功能代號]],Menu!A:D,4,FALSE)=0,"",VLOOKUP(功能_33[[#This Row],[功能代號]],Menu!A:D,4,FALSE)),"")</f>
        <v>L6-7</v>
      </c>
      <c r="AH183" s="9">
        <v>354</v>
      </c>
      <c r="AI183" s="9" t="str">
        <f>VLOOKUP(功能_33[[#This Row],[功能代號]],[3]交易清單!$E:$E,1,FALSE)</f>
        <v>L6079</v>
      </c>
    </row>
    <row r="184" spans="1:35" ht="13.5" x14ac:dyDescent="0.3">
      <c r="A184" s="259">
        <v>355</v>
      </c>
      <c r="B184" s="9" t="str">
        <f>LEFT(功能_33[[#This Row],[功能代號]],2)</f>
        <v>L6</v>
      </c>
      <c r="C184" s="9" t="s">
        <v>986</v>
      </c>
      <c r="D184" s="27"/>
      <c r="E184" s="11" t="s">
        <v>724</v>
      </c>
      <c r="F184" s="10" t="s">
        <v>725</v>
      </c>
      <c r="G184" s="9" t="s">
        <v>726</v>
      </c>
      <c r="H184" s="11" t="s">
        <v>944</v>
      </c>
      <c r="I184" s="11" t="s">
        <v>700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953</v>
      </c>
      <c r="P184" s="11" t="s">
        <v>951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8" t="str">
        <f>AG183</f>
        <v>L6-7</v>
      </c>
      <c r="AH184" s="9">
        <v>355</v>
      </c>
      <c r="AI184" s="9" t="str">
        <f>VLOOKUP(功能_33[[#This Row],[功能代號]],[3]交易清單!$E:$E,1,FALSE)</f>
        <v>L6709</v>
      </c>
    </row>
    <row r="185" spans="1:35" ht="13.5" x14ac:dyDescent="0.3">
      <c r="A185" s="259">
        <v>322</v>
      </c>
      <c r="B185" s="9" t="str">
        <f>LEFT(功能_33[[#This Row],[功能代號]],2)</f>
        <v>L6</v>
      </c>
      <c r="C185" s="9" t="s">
        <v>986</v>
      </c>
      <c r="D185" s="27"/>
      <c r="E185" s="11" t="s">
        <v>882</v>
      </c>
      <c r="F185" s="12" t="s">
        <v>883</v>
      </c>
      <c r="G185" s="9" t="s">
        <v>884</v>
      </c>
      <c r="H185" s="11" t="s">
        <v>944</v>
      </c>
      <c r="I185" s="11" t="s">
        <v>700</v>
      </c>
      <c r="J185" s="2">
        <v>44434</v>
      </c>
      <c r="K185" s="2">
        <v>44516</v>
      </c>
      <c r="L185" s="2"/>
      <c r="M185" s="2">
        <v>44467</v>
      </c>
      <c r="N185" s="280" t="str">
        <f>IFERROR(IF(VLOOKUP(功能_33[[#This Row],[功能代號]],討論項目!A:H,8,FALSE)=0,"",VLOOKUP(功能_33[[#This Row],[功能代號]],討論項目!A:H,8,FALSE)),"")</f>
        <v/>
      </c>
      <c r="O185" s="11" t="s">
        <v>1485</v>
      </c>
      <c r="P185" s="11" t="s">
        <v>951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6" t="str">
        <f>IFERROR(IF(VLOOKUP(功能_33[[#This Row],[功能代號]],Menu!A:D,4,FALSE)=0,"",VLOOKUP(功能_33[[#This Row],[功能代號]],Menu!A:D,4,FALSE)),"")</f>
        <v>L6-5</v>
      </c>
      <c r="AH185" s="9">
        <v>322</v>
      </c>
      <c r="AI185" s="9" t="str">
        <f>VLOOKUP(功能_33[[#This Row],[功能代號]],[3]交易清單!$E:$E,1,FALSE)</f>
        <v>L6052</v>
      </c>
    </row>
    <row r="186" spans="1:35" ht="13.5" x14ac:dyDescent="0.3">
      <c r="A186" s="259">
        <v>323</v>
      </c>
      <c r="B186" s="9" t="str">
        <f>LEFT(功能_33[[#This Row],[功能代號]],2)</f>
        <v>L6</v>
      </c>
      <c r="C186" s="9" t="s">
        <v>986</v>
      </c>
      <c r="D186" s="27"/>
      <c r="E186" s="11" t="s">
        <v>885</v>
      </c>
      <c r="F186" s="12" t="s">
        <v>883</v>
      </c>
      <c r="G186" s="9" t="s">
        <v>886</v>
      </c>
      <c r="H186" s="11" t="s">
        <v>944</v>
      </c>
      <c r="I186" s="11" t="s">
        <v>700</v>
      </c>
      <c r="J186" s="2">
        <v>44434</v>
      </c>
      <c r="K186" s="2">
        <v>44516</v>
      </c>
      <c r="L186" s="2"/>
      <c r="M186" s="2">
        <v>44467</v>
      </c>
      <c r="N186" s="280" t="str">
        <f>IFERROR(IF(VLOOKUP(功能_33[[#This Row],[功能代號]],討論項目!A:H,8,FALSE)=0,"",VLOOKUP(功能_33[[#This Row],[功能代號]],討論項目!A:H,8,FALSE)),"")</f>
        <v/>
      </c>
      <c r="O186" s="11" t="s">
        <v>953</v>
      </c>
      <c r="P186" s="11" t="s">
        <v>951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8" t="str">
        <f>AG185</f>
        <v>L6-5</v>
      </c>
      <c r="AH186" s="9">
        <v>323</v>
      </c>
      <c r="AI186" s="9" t="str">
        <f>VLOOKUP(功能_33[[#This Row],[功能代號]],[3]交易清單!$E:$E,1,FALSE)</f>
        <v>L6502</v>
      </c>
    </row>
    <row r="187" spans="1:35" ht="13.5" x14ac:dyDescent="0.3">
      <c r="A187" s="259">
        <v>99</v>
      </c>
      <c r="B187" s="9" t="str">
        <f>LEFT(功能_33[[#This Row],[功能代號]],2)</f>
        <v>L4</v>
      </c>
      <c r="C187" s="9" t="s">
        <v>984</v>
      </c>
      <c r="D187" s="27" t="s">
        <v>1931</v>
      </c>
      <c r="E187" s="20" t="s">
        <v>408</v>
      </c>
      <c r="F187" s="12" t="s">
        <v>409</v>
      </c>
      <c r="G187" s="9" t="s">
        <v>410</v>
      </c>
      <c r="H187" s="11" t="s">
        <v>944</v>
      </c>
      <c r="I187" s="13" t="s">
        <v>2307</v>
      </c>
      <c r="J187" s="2">
        <v>44419</v>
      </c>
      <c r="K187" s="2">
        <v>44468</v>
      </c>
      <c r="L187" s="2"/>
      <c r="M187" s="2">
        <v>44468</v>
      </c>
      <c r="N187" s="280" t="str">
        <f>IFERROR(IF(VLOOKUP(功能_33[[#This Row],[功能代號]],討論項目!A:H,8,FALSE)=0,"",VLOOKUP(功能_33[[#This Row],[功能代號]],討論項目!A:H,8,FALSE)),"")</f>
        <v/>
      </c>
      <c r="O187" s="11" t="s">
        <v>953</v>
      </c>
      <c r="P187" s="11" t="s">
        <v>955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44482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44489</v>
      </c>
      <c r="AE187" s="256"/>
      <c r="AF187" s="2"/>
      <c r="AG187" s="256" t="str">
        <f>IFERROR(IF(VLOOKUP(功能_33[[#This Row],[功能代號]],Menu!A:D,4,FALSE)=0,"",VLOOKUP(功能_33[[#This Row],[功能代號]],Menu!A:D,4,FALSE)),"")</f>
        <v>L4-5</v>
      </c>
      <c r="AH187" s="9">
        <v>99</v>
      </c>
      <c r="AI187" s="9" t="str">
        <f>VLOOKUP(功能_33[[#This Row],[功能代號]],[3]交易清單!$E:$E,1,FALSE)</f>
        <v>L4500</v>
      </c>
    </row>
    <row r="188" spans="1:35" ht="13.5" x14ac:dyDescent="0.3">
      <c r="A188" s="259">
        <v>100</v>
      </c>
      <c r="B188" s="9" t="str">
        <f>LEFT(功能_33[[#This Row],[功能代號]],2)</f>
        <v>L4</v>
      </c>
      <c r="C188" s="9" t="s">
        <v>984</v>
      </c>
      <c r="D188" s="27" t="s">
        <v>1931</v>
      </c>
      <c r="E188" s="20" t="s">
        <v>411</v>
      </c>
      <c r="F188" s="12" t="s">
        <v>412</v>
      </c>
      <c r="G188" s="9" t="s">
        <v>413</v>
      </c>
      <c r="H188" s="11" t="s">
        <v>944</v>
      </c>
      <c r="I188" s="13" t="s">
        <v>2307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953</v>
      </c>
      <c r="P188" s="11" t="s">
        <v>955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100</v>
      </c>
      <c r="AI188" s="9" t="str">
        <f>VLOOKUP(功能_33[[#This Row],[功能代號]],[3]交易清單!$E:$E,1,FALSE)</f>
        <v>L4950</v>
      </c>
    </row>
    <row r="189" spans="1:35" ht="13.5" x14ac:dyDescent="0.3">
      <c r="A189" s="259">
        <v>101</v>
      </c>
      <c r="B189" s="9" t="str">
        <f>LEFT(功能_33[[#This Row],[功能代號]],2)</f>
        <v>L4</v>
      </c>
      <c r="C189" s="9" t="s">
        <v>984</v>
      </c>
      <c r="D189" s="27" t="s">
        <v>1931</v>
      </c>
      <c r="E189" s="20" t="s">
        <v>414</v>
      </c>
      <c r="F189" s="12" t="s">
        <v>415</v>
      </c>
      <c r="G189" s="9" t="s">
        <v>416</v>
      </c>
      <c r="H189" s="11" t="s">
        <v>944</v>
      </c>
      <c r="I189" s="13" t="s">
        <v>2307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953</v>
      </c>
      <c r="P189" s="11" t="s">
        <v>955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101</v>
      </c>
      <c r="AI189" s="9" t="str">
        <f>VLOOKUP(功能_33[[#This Row],[功能代號]],[3]交易清單!$E:$E,1,FALSE)</f>
        <v>L4510</v>
      </c>
    </row>
    <row r="190" spans="1:35" ht="13.5" x14ac:dyDescent="0.3">
      <c r="A190" s="259">
        <v>102</v>
      </c>
      <c r="B190" s="9" t="str">
        <f>LEFT(功能_33[[#This Row],[功能代號]],2)</f>
        <v>L4</v>
      </c>
      <c r="C190" s="9" t="s">
        <v>984</v>
      </c>
      <c r="D190" s="27" t="s">
        <v>1931</v>
      </c>
      <c r="E190" s="20" t="s">
        <v>420</v>
      </c>
      <c r="F190" s="12" t="s">
        <v>421</v>
      </c>
      <c r="G190" s="9" t="s">
        <v>422</v>
      </c>
      <c r="H190" s="11" t="s">
        <v>944</v>
      </c>
      <c r="I190" s="13" t="s">
        <v>2307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953</v>
      </c>
      <c r="P190" s="11" t="s">
        <v>955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102</v>
      </c>
      <c r="AI190" s="9" t="str">
        <f>VLOOKUP(功能_33[[#This Row],[功能代號]],[3]交易清單!$E:$E,1,FALSE)</f>
        <v>L4951</v>
      </c>
    </row>
    <row r="191" spans="1:35" ht="13.5" x14ac:dyDescent="0.3">
      <c r="A191" s="259">
        <v>103</v>
      </c>
      <c r="B191" s="9" t="str">
        <f>LEFT(功能_33[[#This Row],[功能代號]],2)</f>
        <v>L4</v>
      </c>
      <c r="C191" s="9" t="s">
        <v>984</v>
      </c>
      <c r="D191" s="27" t="s">
        <v>1931</v>
      </c>
      <c r="E191" s="20" t="s">
        <v>423</v>
      </c>
      <c r="F191" s="12" t="s">
        <v>424</v>
      </c>
      <c r="G191" s="9" t="s">
        <v>425</v>
      </c>
      <c r="H191" s="11" t="s">
        <v>944</v>
      </c>
      <c r="I191" s="13" t="s">
        <v>2307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953</v>
      </c>
      <c r="P191" s="11" t="s">
        <v>955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8" t="str">
        <f>AG190</f>
        <v>L4-5</v>
      </c>
      <c r="AH191" s="9">
        <v>103</v>
      </c>
      <c r="AI191" s="9" t="str">
        <f>VLOOKUP(功能_33[[#This Row],[功能代號]],[3]交易清單!$E:$E,1,FALSE)</f>
        <v>L4512</v>
      </c>
    </row>
    <row r="192" spans="1:35" ht="13.5" x14ac:dyDescent="0.3">
      <c r="A192" s="259">
        <v>104</v>
      </c>
      <c r="B192" s="9" t="str">
        <f>LEFT(功能_33[[#This Row],[功能代號]],2)</f>
        <v>L4</v>
      </c>
      <c r="C192" s="9" t="s">
        <v>984</v>
      </c>
      <c r="D192" s="27" t="s">
        <v>1931</v>
      </c>
      <c r="E192" s="20" t="s">
        <v>417</v>
      </c>
      <c r="F192" s="12" t="s">
        <v>418</v>
      </c>
      <c r="G192" s="9" t="s">
        <v>419</v>
      </c>
      <c r="H192" s="11" t="s">
        <v>944</v>
      </c>
      <c r="I192" s="13" t="s">
        <v>2307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953</v>
      </c>
      <c r="P192" s="11" t="s">
        <v>955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6" t="str">
        <f>IFERROR(IF(VLOOKUP(功能_33[[#This Row],[功能代號]],Menu!A:D,4,FALSE)=0,"",VLOOKUP(功能_33[[#This Row],[功能代號]],Menu!A:D,4,FALSE)),"")</f>
        <v>L4-5</v>
      </c>
      <c r="AH192" s="9">
        <v>104</v>
      </c>
      <c r="AI192" s="9" t="str">
        <f>VLOOKUP(功能_33[[#This Row],[功能代號]],[3]交易清單!$E:$E,1,FALSE)</f>
        <v>L4511</v>
      </c>
    </row>
    <row r="193" spans="1:35" ht="13.5" x14ac:dyDescent="0.3">
      <c r="A193" s="259">
        <v>217</v>
      </c>
      <c r="B193" s="9" t="str">
        <f>LEFT(功能_33[[#This Row],[功能代號]],2)</f>
        <v>L4</v>
      </c>
      <c r="C193" s="9" t="s">
        <v>984</v>
      </c>
      <c r="D193" s="27"/>
      <c r="E193" s="11" t="s">
        <v>426</v>
      </c>
      <c r="F193" s="12" t="s">
        <v>427</v>
      </c>
      <c r="G193" s="9" t="s">
        <v>428</v>
      </c>
      <c r="H193" s="11" t="s">
        <v>944</v>
      </c>
      <c r="I193" s="13" t="s">
        <v>2307</v>
      </c>
      <c r="J193" s="2">
        <v>44419</v>
      </c>
      <c r="K193" s="2">
        <v>44469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949</v>
      </c>
      <c r="P193" s="11" t="s">
        <v>947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L4-2</v>
      </c>
      <c r="AH193" s="9">
        <v>217</v>
      </c>
      <c r="AI193" s="9" t="str">
        <f>VLOOKUP(功能_33[[#This Row],[功能代號]],[3]交易清單!$E:$E,1,FALSE)</f>
        <v>L4200</v>
      </c>
    </row>
    <row r="194" spans="1:35" ht="13.5" x14ac:dyDescent="0.3">
      <c r="A194" s="259">
        <v>105</v>
      </c>
      <c r="B194" s="9" t="str">
        <f>LEFT(功能_33[[#This Row],[功能代號]],2)</f>
        <v>L4</v>
      </c>
      <c r="C194" s="9" t="s">
        <v>984</v>
      </c>
      <c r="D194" s="27" t="s">
        <v>1931</v>
      </c>
      <c r="E194" s="20" t="s">
        <v>440</v>
      </c>
      <c r="F194" s="12" t="s">
        <v>441</v>
      </c>
      <c r="G194" s="9" t="s">
        <v>442</v>
      </c>
      <c r="H194" s="11" t="s">
        <v>944</v>
      </c>
      <c r="I194" s="13" t="s">
        <v>2307</v>
      </c>
      <c r="J194" s="2">
        <v>44420</v>
      </c>
      <c r="K194" s="2">
        <v>44473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953</v>
      </c>
      <c r="P194" s="11" t="s">
        <v>955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L4-5</v>
      </c>
      <c r="AH194" s="9">
        <v>105</v>
      </c>
      <c r="AI194" s="9" t="str">
        <f>VLOOKUP(功能_33[[#This Row],[功能代號]],[3]交易清單!$E:$E,1,FALSE)</f>
        <v>L4520</v>
      </c>
    </row>
    <row r="195" spans="1:35" ht="13.5" x14ac:dyDescent="0.3">
      <c r="A195" s="259">
        <v>230</v>
      </c>
      <c r="B195" s="9" t="str">
        <f>LEFT(功能_33[[#This Row],[功能代號]],2)</f>
        <v>L4</v>
      </c>
      <c r="C195" s="9" t="s">
        <v>984</v>
      </c>
      <c r="D195" s="27"/>
      <c r="E195" s="11" t="s">
        <v>464</v>
      </c>
      <c r="F195" s="12" t="s">
        <v>465</v>
      </c>
      <c r="G195" s="9" t="s">
        <v>466</v>
      </c>
      <c r="H195" s="11" t="s">
        <v>944</v>
      </c>
      <c r="I195" s="13" t="s">
        <v>2307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949</v>
      </c>
      <c r="P195" s="11" t="s">
        <v>955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8" t="str">
        <f>AG200</f>
        <v>L4-2</v>
      </c>
      <c r="AH195" s="9">
        <v>230</v>
      </c>
      <c r="AI195" s="9" t="str">
        <f>VLOOKUP(功能_33[[#This Row],[功能代號]],[3]交易清單!$E:$E,1,FALSE)</f>
        <v>L4204</v>
      </c>
    </row>
    <row r="196" spans="1:35" ht="13.5" x14ac:dyDescent="0.3">
      <c r="A196" s="259">
        <v>231</v>
      </c>
      <c r="B196" s="9" t="str">
        <f>LEFT(功能_33[[#This Row],[功能代號]],2)</f>
        <v>L4</v>
      </c>
      <c r="C196" s="9" t="s">
        <v>984</v>
      </c>
      <c r="D196" s="27"/>
      <c r="E196" s="11" t="s">
        <v>467</v>
      </c>
      <c r="F196" s="12" t="s">
        <v>468</v>
      </c>
      <c r="G196" s="9" t="s">
        <v>469</v>
      </c>
      <c r="H196" s="11" t="s">
        <v>944</v>
      </c>
      <c r="I196" s="13" t="s">
        <v>2307</v>
      </c>
      <c r="J196" s="2">
        <v>44420</v>
      </c>
      <c r="K196" s="2">
        <v>44470</v>
      </c>
      <c r="L196" s="2"/>
      <c r="M196" s="2">
        <v>44470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949</v>
      </c>
      <c r="P196" s="11" t="s">
        <v>955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44484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44491</v>
      </c>
      <c r="AE196" s="256"/>
      <c r="AF196" s="2"/>
      <c r="AG196" s="258" t="str">
        <f>AG200</f>
        <v>L4-2</v>
      </c>
      <c r="AH196" s="9">
        <v>231</v>
      </c>
      <c r="AI196" s="9" t="str">
        <f>VLOOKUP(功能_33[[#This Row],[功能代號]],[3]交易清單!$E:$E,1,FALSE)</f>
        <v>L4205</v>
      </c>
    </row>
    <row r="197" spans="1:35" ht="13.5" x14ac:dyDescent="0.3">
      <c r="A197" s="259">
        <v>218</v>
      </c>
      <c r="B197" s="9" t="str">
        <f>LEFT(功能_33[[#This Row],[功能代號]],2)</f>
        <v>L4</v>
      </c>
      <c r="C197" s="9" t="s">
        <v>984</v>
      </c>
      <c r="D197" s="27"/>
      <c r="E197" s="11" t="s">
        <v>429</v>
      </c>
      <c r="F197" s="12" t="s">
        <v>430</v>
      </c>
      <c r="G197" s="9" t="s">
        <v>431</v>
      </c>
      <c r="H197" s="11" t="s">
        <v>944</v>
      </c>
      <c r="I197" s="13" t="s">
        <v>2307</v>
      </c>
      <c r="J197" s="2">
        <v>44419</v>
      </c>
      <c r="K197" s="2">
        <v>44469</v>
      </c>
      <c r="L197" s="2"/>
      <c r="M197" s="2"/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949</v>
      </c>
      <c r="P197" s="11" t="s">
        <v>947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 t="str">
        <f>IF(功能_33[[#This Row],[實際展示]]="","",功能_33[[#This Row],[實際展示]]+14)</f>
        <v/>
      </c>
      <c r="AA197" s="256"/>
      <c r="AB197" s="257"/>
      <c r="AC197" s="280" t="str">
        <f>IF(功能_33[[#This Row],[URS交二審]]=0,"",功能_33[[#This Row],[URS交二審]]+7)</f>
        <v/>
      </c>
      <c r="AD197" s="256" t="str">
        <f>IF(功能_33[[#This Row],[實際展示]]="","",功能_33[[#This Row],[實際展示]]+21)</f>
        <v/>
      </c>
      <c r="AE197" s="256"/>
      <c r="AF197" s="2"/>
      <c r="AG197" s="256" t="str">
        <f>IFERROR(IF(VLOOKUP(功能_33[[#This Row],[功能代號]],Menu!A:D,4,FALSE)=0,"",VLOOKUP(功能_33[[#This Row],[功能代號]],Menu!A:D,4,FALSE)),"")</f>
        <v>L4-2</v>
      </c>
      <c r="AH197" s="9">
        <v>218</v>
      </c>
      <c r="AI197" s="9" t="str">
        <f>VLOOKUP(功能_33[[#This Row],[功能代號]],[3]交易清單!$E:$E,1,FALSE)</f>
        <v>L4002</v>
      </c>
    </row>
    <row r="198" spans="1:35" ht="13.5" x14ac:dyDescent="0.3">
      <c r="A198" s="259">
        <v>219</v>
      </c>
      <c r="B198" s="9" t="str">
        <f>LEFT(功能_33[[#This Row],[功能代號]],2)</f>
        <v>L4</v>
      </c>
      <c r="C198" s="9" t="s">
        <v>984</v>
      </c>
      <c r="D198" s="27"/>
      <c r="E198" s="11" t="s">
        <v>432</v>
      </c>
      <c r="F198" s="12" t="s">
        <v>430</v>
      </c>
      <c r="G198" s="9" t="s">
        <v>433</v>
      </c>
      <c r="H198" s="11" t="s">
        <v>944</v>
      </c>
      <c r="I198" s="13" t="s">
        <v>2307</v>
      </c>
      <c r="J198" s="2">
        <v>44419</v>
      </c>
      <c r="K198" s="2">
        <v>44469</v>
      </c>
      <c r="L198" s="2"/>
      <c r="M198" s="2"/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949</v>
      </c>
      <c r="P198" s="11" t="s">
        <v>959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 t="str">
        <f>IF(功能_33[[#This Row],[實際展示]]="","",功能_33[[#This Row],[實際展示]]+14)</f>
        <v/>
      </c>
      <c r="AA198" s="256"/>
      <c r="AB198" s="257"/>
      <c r="AC198" s="280" t="str">
        <f>IF(功能_33[[#This Row],[URS交二審]]=0,"",功能_33[[#This Row],[URS交二審]]+7)</f>
        <v/>
      </c>
      <c r="AD198" s="256" t="str">
        <f>IF(功能_33[[#This Row],[實際展示]]="","",功能_33[[#This Row],[實際展示]]+21)</f>
        <v/>
      </c>
      <c r="AE198" s="256"/>
      <c r="AF198" s="2"/>
      <c r="AG198" s="258" t="str">
        <f>AG197</f>
        <v>L4-2</v>
      </c>
      <c r="AH198" s="9">
        <v>219</v>
      </c>
      <c r="AI198" s="9" t="str">
        <f>VLOOKUP(功能_33[[#This Row],[功能代號]],[3]交易清單!$E:$E,1,FALSE)</f>
        <v>L420A</v>
      </c>
    </row>
    <row r="199" spans="1:35" ht="13.5" x14ac:dyDescent="0.3">
      <c r="A199" s="259">
        <v>220</v>
      </c>
      <c r="B199" s="9" t="str">
        <f>LEFT(功能_33[[#This Row],[功能代號]],2)</f>
        <v>L4</v>
      </c>
      <c r="C199" s="9" t="s">
        <v>984</v>
      </c>
      <c r="D199" s="27"/>
      <c r="E199" s="11" t="s">
        <v>434</v>
      </c>
      <c r="F199" s="12" t="s">
        <v>430</v>
      </c>
      <c r="G199" s="9" t="s">
        <v>435</v>
      </c>
      <c r="H199" s="11" t="s">
        <v>944</v>
      </c>
      <c r="I199" s="13" t="s">
        <v>2307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949</v>
      </c>
      <c r="P199" s="11" t="s">
        <v>959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AG197</f>
        <v>L4-2</v>
      </c>
      <c r="AH199" s="9">
        <v>220</v>
      </c>
      <c r="AI199" s="9" t="str">
        <f>VLOOKUP(功能_33[[#This Row],[功能代號]],[3]交易清單!$E:$E,1,FALSE)</f>
        <v>L420B</v>
      </c>
    </row>
    <row r="200" spans="1:35" ht="13.5" x14ac:dyDescent="0.3">
      <c r="A200" s="259">
        <v>221</v>
      </c>
      <c r="B200" s="9" t="str">
        <f>LEFT(功能_33[[#This Row],[功能代號]],2)</f>
        <v>L4</v>
      </c>
      <c r="C200" s="9" t="s">
        <v>984</v>
      </c>
      <c r="D200" s="27"/>
      <c r="E200" s="11" t="s">
        <v>436</v>
      </c>
      <c r="F200" s="12" t="s">
        <v>430</v>
      </c>
      <c r="G200" s="9" t="s">
        <v>437</v>
      </c>
      <c r="H200" s="11" t="s">
        <v>944</v>
      </c>
      <c r="I200" s="13" t="s">
        <v>2307</v>
      </c>
      <c r="J200" s="2">
        <v>44420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949</v>
      </c>
      <c r="P200" s="11" t="s">
        <v>947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AG197</f>
        <v>L4-2</v>
      </c>
      <c r="AH200" s="9">
        <v>221</v>
      </c>
      <c r="AI200" s="9" t="str">
        <f>VLOOKUP(功能_33[[#This Row],[功能代號]],[3]交易清單!$E:$E,1,FALSE)</f>
        <v>L4920</v>
      </c>
    </row>
    <row r="201" spans="1:35" ht="13.5" x14ac:dyDescent="0.3">
      <c r="A201" s="259">
        <v>222</v>
      </c>
      <c r="B201" s="9" t="str">
        <f>LEFT(功能_33[[#This Row],[功能代號]],2)</f>
        <v>L4</v>
      </c>
      <c r="C201" s="9" t="s">
        <v>984</v>
      </c>
      <c r="D201" s="27"/>
      <c r="E201" s="11" t="s">
        <v>438</v>
      </c>
      <c r="F201" s="12" t="s">
        <v>430</v>
      </c>
      <c r="G201" s="9" t="s">
        <v>439</v>
      </c>
      <c r="H201" s="11" t="s">
        <v>944</v>
      </c>
      <c r="I201" s="13" t="s">
        <v>2307</v>
      </c>
      <c r="J201" s="2">
        <v>44420</v>
      </c>
      <c r="K201" s="2">
        <v>44469</v>
      </c>
      <c r="L201" s="2"/>
      <c r="M201" s="2"/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949</v>
      </c>
      <c r="P201" s="11" t="s">
        <v>947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 t="str">
        <f>IF(功能_33[[#This Row],[實際展示]]="","",功能_33[[#This Row],[實際展示]]+14)</f>
        <v/>
      </c>
      <c r="AA201" s="256"/>
      <c r="AB201" s="257"/>
      <c r="AC201" s="280" t="str">
        <f>IF(功能_33[[#This Row],[URS交二審]]=0,"",功能_33[[#This Row],[URS交二審]]+7)</f>
        <v/>
      </c>
      <c r="AD201" s="256" t="str">
        <f>IF(功能_33[[#This Row],[實際展示]]="","",功能_33[[#This Row],[實際展示]]+21)</f>
        <v/>
      </c>
      <c r="AE201" s="256"/>
      <c r="AF201" s="2"/>
      <c r="AG201" s="256" t="str">
        <f>IFERROR(IF(VLOOKUP(功能_33[[#This Row],[功能代號]],Menu!A:D,4,FALSE)=0,"",VLOOKUP(功能_33[[#This Row],[功能代號]],Menu!A:D,4,FALSE)),"")</f>
        <v>L4-2</v>
      </c>
      <c r="AH201" s="9">
        <v>222</v>
      </c>
      <c r="AI201" s="9" t="str">
        <f>VLOOKUP(功能_33[[#This Row],[功能代號]],[3]交易清單!$E:$E,1,FALSE)</f>
        <v>L4925</v>
      </c>
    </row>
    <row r="202" spans="1:35" ht="13.5" x14ac:dyDescent="0.3">
      <c r="A202" s="259">
        <v>226</v>
      </c>
      <c r="B202" s="9" t="str">
        <f>LEFT(功能_33[[#This Row],[功能代號]],2)</f>
        <v>L4</v>
      </c>
      <c r="C202" s="9" t="s">
        <v>984</v>
      </c>
      <c r="D202" s="27"/>
      <c r="E202" s="11" t="s">
        <v>452</v>
      </c>
      <c r="F202" s="12" t="s">
        <v>453</v>
      </c>
      <c r="G202" s="9" t="s">
        <v>454</v>
      </c>
      <c r="H202" s="11" t="s">
        <v>944</v>
      </c>
      <c r="I202" s="13" t="s">
        <v>2307</v>
      </c>
      <c r="J202" s="2">
        <v>44420</v>
      </c>
      <c r="K202" s="2">
        <v>44469</v>
      </c>
      <c r="L202" s="2"/>
      <c r="M202" s="2"/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949</v>
      </c>
      <c r="P202" s="11" t="s">
        <v>1845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 t="str">
        <f>IF(功能_33[[#This Row],[實際展示]]="","",功能_33[[#This Row],[實際展示]]+14)</f>
        <v/>
      </c>
      <c r="AA202" s="256"/>
      <c r="AB202" s="257"/>
      <c r="AC202" s="280" t="str">
        <f>IF(功能_33[[#This Row],[URS交二審]]=0,"",功能_33[[#This Row],[URS交二審]]+7)</f>
        <v/>
      </c>
      <c r="AD202" s="256" t="str">
        <f>IF(功能_33[[#This Row],[實際展示]]="","",功能_33[[#This Row],[實際展示]]+21)</f>
        <v/>
      </c>
      <c r="AE202" s="256"/>
      <c r="AF202" s="2"/>
      <c r="AG202" s="258" t="str">
        <f>AG200</f>
        <v>L4-2</v>
      </c>
      <c r="AH202" s="9">
        <v>226</v>
      </c>
      <c r="AI202" s="9" t="str">
        <f>VLOOKUP(功能_33[[#This Row],[功能代號]],[3]交易清單!$E:$E,1,FALSE)</f>
        <v>L4930</v>
      </c>
    </row>
    <row r="203" spans="1:35" ht="13.5" x14ac:dyDescent="0.3">
      <c r="A203" s="259">
        <v>228</v>
      </c>
      <c r="B203" s="9" t="str">
        <f>LEFT(功能_33[[#This Row],[功能代號]],2)</f>
        <v>L4</v>
      </c>
      <c r="C203" s="9" t="s">
        <v>984</v>
      </c>
      <c r="D203" s="27"/>
      <c r="E203" s="11" t="s">
        <v>458</v>
      </c>
      <c r="F203" s="12" t="s">
        <v>459</v>
      </c>
      <c r="G203" s="9" t="s">
        <v>460</v>
      </c>
      <c r="H203" s="11" t="s">
        <v>944</v>
      </c>
      <c r="I203" s="13" t="s">
        <v>2307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949</v>
      </c>
      <c r="P203" s="11" t="s">
        <v>959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AG200</f>
        <v>L4-2</v>
      </c>
      <c r="AH203" s="9">
        <v>228</v>
      </c>
      <c r="AI203" s="9" t="str">
        <f>VLOOKUP(功能_33[[#This Row],[功能代號]],[3]交易清單!$E:$E,1,FALSE)</f>
        <v>L4202</v>
      </c>
    </row>
    <row r="204" spans="1:35" ht="13.5" x14ac:dyDescent="0.3">
      <c r="A204" s="259">
        <v>229</v>
      </c>
      <c r="B204" s="9" t="str">
        <f>LEFT(功能_33[[#This Row],[功能代號]],2)</f>
        <v>L4</v>
      </c>
      <c r="C204" s="9" t="s">
        <v>984</v>
      </c>
      <c r="D204" s="27"/>
      <c r="E204" s="11" t="s">
        <v>461</v>
      </c>
      <c r="F204" s="12" t="s">
        <v>462</v>
      </c>
      <c r="G204" s="9" t="s">
        <v>463</v>
      </c>
      <c r="H204" s="11" t="s">
        <v>944</v>
      </c>
      <c r="I204" s="13" t="s">
        <v>2307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949</v>
      </c>
      <c r="P204" s="11" t="s">
        <v>962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AG200</f>
        <v>L4-2</v>
      </c>
      <c r="AH204" s="9">
        <v>229</v>
      </c>
      <c r="AI204" s="9" t="str">
        <f>VLOOKUP(功能_33[[#This Row],[功能代號]],[3]交易清單!$E:$E,1,FALSE)</f>
        <v>L4203</v>
      </c>
    </row>
    <row r="205" spans="1:35" ht="13.5" x14ac:dyDescent="0.3">
      <c r="A205" s="259">
        <v>98</v>
      </c>
      <c r="B205" s="9" t="str">
        <f>LEFT(功能_33[[#This Row],[功能代號]],2)</f>
        <v>L4</v>
      </c>
      <c r="C205" s="9" t="s">
        <v>984</v>
      </c>
      <c r="D205" s="27" t="s">
        <v>1930</v>
      </c>
      <c r="E205" s="11" t="s">
        <v>393</v>
      </c>
      <c r="F205" s="10" t="s">
        <v>394</v>
      </c>
      <c r="G205" s="9" t="s">
        <v>395</v>
      </c>
      <c r="H205" s="11" t="s">
        <v>944</v>
      </c>
      <c r="I205" s="13" t="s">
        <v>2307</v>
      </c>
      <c r="J205" s="2">
        <v>44418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949</v>
      </c>
      <c r="P205" s="11" t="s">
        <v>959</v>
      </c>
      <c r="Q205" s="9" t="s">
        <v>1988</v>
      </c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6" t="str">
        <f>IFERROR(IF(VLOOKUP(功能_33[[#This Row],[功能代號]],Menu!A:D,4,FALSE)=0,"",VLOOKUP(功能_33[[#This Row],[功能代號]],Menu!A:D,4,FALSE)),"")</f>
        <v>L4-4</v>
      </c>
      <c r="AH205" s="9">
        <v>98</v>
      </c>
      <c r="AI205" s="9" t="str">
        <f>VLOOKUP(功能_33[[#This Row],[功能代號]],[3]交易清單!$E:$E,1,FALSE)</f>
        <v>L4454</v>
      </c>
    </row>
    <row r="206" spans="1:35" ht="13.5" x14ac:dyDescent="0.3">
      <c r="A206" s="259">
        <v>204</v>
      </c>
      <c r="B206" s="9" t="str">
        <f>LEFT(功能_33[[#This Row],[功能代號]],2)</f>
        <v>L3</v>
      </c>
      <c r="C206" s="9" t="s">
        <v>983</v>
      </c>
      <c r="D206" s="27"/>
      <c r="E206" s="187" t="s">
        <v>262</v>
      </c>
      <c r="F206" s="267" t="s">
        <v>263</v>
      </c>
      <c r="G206" s="161" t="s">
        <v>264</v>
      </c>
      <c r="H206" s="11" t="s">
        <v>944</v>
      </c>
      <c r="I206" s="13" t="s">
        <v>51</v>
      </c>
      <c r="J206" s="2">
        <v>44413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949</v>
      </c>
      <c r="P206" s="11" t="s">
        <v>947</v>
      </c>
      <c r="Q206" s="9"/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L3-3</v>
      </c>
      <c r="AH206" s="9">
        <v>204</v>
      </c>
      <c r="AI206" s="9" t="str">
        <f>VLOOKUP(功能_33[[#This Row],[功能代號]],[3]交易清單!$E:$E,1,FALSE)</f>
        <v>L3911</v>
      </c>
    </row>
    <row r="207" spans="1:35" ht="13.5" x14ac:dyDescent="0.3">
      <c r="A207" s="259">
        <v>224</v>
      </c>
      <c r="B207" s="9" t="str">
        <f>LEFT(功能_33[[#This Row],[功能代號]],2)</f>
        <v>L4</v>
      </c>
      <c r="C207" s="9" t="s">
        <v>984</v>
      </c>
      <c r="D207" s="27"/>
      <c r="E207" s="11" t="s">
        <v>446</v>
      </c>
      <c r="F207" s="12" t="s">
        <v>447</v>
      </c>
      <c r="G207" s="9" t="s">
        <v>448</v>
      </c>
      <c r="H207" s="11" t="s">
        <v>944</v>
      </c>
      <c r="I207" s="13" t="s">
        <v>2307</v>
      </c>
      <c r="J207" s="2">
        <v>44420</v>
      </c>
      <c r="K207" s="2">
        <v>44474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949</v>
      </c>
      <c r="P207" s="11" t="s">
        <v>947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8" t="str">
        <f>AG208</f>
        <v>L4-2</v>
      </c>
      <c r="AH207" s="9">
        <v>224</v>
      </c>
      <c r="AI207" s="9" t="str">
        <f>VLOOKUP(功能_33[[#This Row],[功能代號]],[3]交易清單!$E:$E,1,FALSE)</f>
        <v>L4210</v>
      </c>
    </row>
    <row r="208" spans="1:35" ht="13.5" x14ac:dyDescent="0.3">
      <c r="A208" s="259">
        <v>225</v>
      </c>
      <c r="B208" s="9" t="str">
        <f>LEFT(功能_33[[#This Row],[功能代號]],2)</f>
        <v>L4</v>
      </c>
      <c r="C208" s="9" t="s">
        <v>984</v>
      </c>
      <c r="D208" s="27"/>
      <c r="E208" s="11" t="s">
        <v>449</v>
      </c>
      <c r="F208" s="12" t="s">
        <v>450</v>
      </c>
      <c r="G208" s="9" t="s">
        <v>451</v>
      </c>
      <c r="H208" s="11" t="s">
        <v>944</v>
      </c>
      <c r="I208" s="13" t="s">
        <v>2307</v>
      </c>
      <c r="J208" s="2">
        <v>44420</v>
      </c>
      <c r="K208" s="2">
        <v>44474</v>
      </c>
      <c r="L208" s="2"/>
      <c r="M208" s="2"/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949</v>
      </c>
      <c r="P208" s="11" t="s">
        <v>947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 t="str">
        <f>IF(功能_33[[#This Row],[實際展示]]="","",功能_33[[#This Row],[實際展示]]+14)</f>
        <v/>
      </c>
      <c r="AA208" s="256"/>
      <c r="AB208" s="257"/>
      <c r="AC208" s="280" t="str">
        <f>IF(功能_33[[#This Row],[URS交二審]]=0,"",功能_33[[#This Row],[URS交二審]]+7)</f>
        <v/>
      </c>
      <c r="AD208" s="256" t="str">
        <f>IF(功能_33[[#This Row],[實際展示]]="","",功能_33[[#This Row],[實際展示]]+21)</f>
        <v/>
      </c>
      <c r="AE208" s="256"/>
      <c r="AF208" s="2"/>
      <c r="AG208" s="256" t="str">
        <f>IFERROR(IF(VLOOKUP(功能_33[[#This Row],[功能代號]],Menu!A:D,4,FALSE)=0,"",VLOOKUP(功能_33[[#This Row],[功能代號]],Menu!A:D,4,FALSE)),"")</f>
        <v>L4-2</v>
      </c>
      <c r="AH208" s="9">
        <v>225</v>
      </c>
      <c r="AI208" s="9" t="str">
        <f>VLOOKUP(功能_33[[#This Row],[功能代號]],[3]交易清單!$E:$E,1,FALSE)</f>
        <v>L4921</v>
      </c>
    </row>
    <row r="209" spans="1:35" ht="13.5" x14ac:dyDescent="0.3">
      <c r="A209" s="259">
        <v>227</v>
      </c>
      <c r="B209" s="9" t="str">
        <f>LEFT(功能_33[[#This Row],[功能代號]],2)</f>
        <v>L4</v>
      </c>
      <c r="C209" s="9" t="s">
        <v>984</v>
      </c>
      <c r="D209" s="27"/>
      <c r="E209" s="11" t="s">
        <v>455</v>
      </c>
      <c r="F209" s="12" t="s">
        <v>456</v>
      </c>
      <c r="G209" s="9" t="s">
        <v>457</v>
      </c>
      <c r="H209" s="11" t="s">
        <v>944</v>
      </c>
      <c r="I209" s="13" t="s">
        <v>2307</v>
      </c>
      <c r="J209" s="2">
        <v>44420</v>
      </c>
      <c r="K209" s="2">
        <v>44474</v>
      </c>
      <c r="L209" s="2"/>
      <c r="M209" s="2"/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949</v>
      </c>
      <c r="P209" s="11" t="s">
        <v>1845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 t="str">
        <f>IF(功能_33[[#This Row],[實際展示]]="","",功能_33[[#This Row],[實際展示]]+14)</f>
        <v/>
      </c>
      <c r="AA209" s="256"/>
      <c r="AB209" s="257"/>
      <c r="AC209" s="280" t="str">
        <f>IF(功能_33[[#This Row],[URS交二審]]=0,"",功能_33[[#This Row],[URS交二審]]+7)</f>
        <v/>
      </c>
      <c r="AD209" s="256" t="str">
        <f>IF(功能_33[[#This Row],[實際展示]]="","",功能_33[[#This Row],[實際展示]]+21)</f>
        <v/>
      </c>
      <c r="AE209" s="256"/>
      <c r="AF209" s="2"/>
      <c r="AG209" s="258" t="str">
        <f>AG200</f>
        <v>L4-2</v>
      </c>
      <c r="AH209" s="9">
        <v>227</v>
      </c>
      <c r="AI209" s="9" t="str">
        <f>VLOOKUP(功能_33[[#This Row],[功能代號]],[3]交易清單!$E:$E,1,FALSE)</f>
        <v>L4201</v>
      </c>
    </row>
    <row r="210" spans="1:35" ht="13.5" x14ac:dyDescent="0.3">
      <c r="A210" s="259">
        <v>232</v>
      </c>
      <c r="B210" s="9" t="str">
        <f>LEFT(功能_33[[#This Row],[功能代號]],2)</f>
        <v>L4</v>
      </c>
      <c r="C210" s="9" t="s">
        <v>984</v>
      </c>
      <c r="D210" s="27"/>
      <c r="E210" s="11" t="s">
        <v>476</v>
      </c>
      <c r="F210" s="12" t="s">
        <v>477</v>
      </c>
      <c r="G210" s="9" t="s">
        <v>478</v>
      </c>
      <c r="H210" s="11" t="s">
        <v>944</v>
      </c>
      <c r="I210" s="13" t="s">
        <v>2307</v>
      </c>
      <c r="J210" s="2">
        <v>44421</v>
      </c>
      <c r="K210" s="2">
        <v>44474</v>
      </c>
      <c r="L210" s="2"/>
      <c r="M210" s="2"/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949</v>
      </c>
      <c r="P210" s="11" t="s">
        <v>947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 t="str">
        <f>IF(功能_33[[#This Row],[實際展示]]="","",功能_33[[#This Row],[實際展示]]+14)</f>
        <v/>
      </c>
      <c r="AA210" s="256"/>
      <c r="AB210" s="257"/>
      <c r="AC210" s="280" t="str">
        <f>IF(功能_33[[#This Row],[URS交二審]]=0,"",功能_33[[#This Row],[URS交二審]]+7)</f>
        <v/>
      </c>
      <c r="AD210" s="256" t="str">
        <f>IF(功能_33[[#This Row],[實際展示]]="","",功能_33[[#This Row],[實際展示]]+21)</f>
        <v/>
      </c>
      <c r="AE210" s="256"/>
      <c r="AF210" s="2"/>
      <c r="AG210" s="258" t="s">
        <v>2242</v>
      </c>
      <c r="AH210" s="9">
        <v>232</v>
      </c>
      <c r="AI210" s="9" t="str">
        <f>VLOOKUP(功能_33[[#This Row],[功能代號]],[3]交易清單!$E:$E,1,FALSE)</f>
        <v>L492A</v>
      </c>
    </row>
    <row r="211" spans="1:35" ht="13.5" x14ac:dyDescent="0.3">
      <c r="A211" s="259">
        <v>241</v>
      </c>
      <c r="B211" s="9" t="str">
        <f>LEFT(功能_33[[#This Row],[功能代號]],2)</f>
        <v>L4</v>
      </c>
      <c r="C211" s="9" t="s">
        <v>984</v>
      </c>
      <c r="D211" s="27"/>
      <c r="E211" s="11" t="s">
        <v>470</v>
      </c>
      <c r="F211" s="12" t="s">
        <v>471</v>
      </c>
      <c r="G211" s="9" t="s">
        <v>472</v>
      </c>
      <c r="H211" s="11" t="s">
        <v>944</v>
      </c>
      <c r="I211" s="13" t="s">
        <v>2307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949</v>
      </c>
      <c r="P211" s="11" t="s">
        <v>955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6" t="str">
        <f>IFERROR(IF(VLOOKUP(功能_33[[#This Row],[功能代號]],Menu!A:D,4,FALSE)=0,"",VLOOKUP(功能_33[[#This Row],[功能代號]],Menu!A:D,4,FALSE)),"")</f>
        <v>L4-7</v>
      </c>
      <c r="AH211" s="9">
        <v>241</v>
      </c>
      <c r="AI211" s="9" t="str">
        <f>VLOOKUP(功能_33[[#This Row],[功能代號]],[3]交易清單!$E:$E,1,FALSE)</f>
        <v>L4702</v>
      </c>
    </row>
    <row r="212" spans="1:35" ht="13.5" x14ac:dyDescent="0.3">
      <c r="A212" s="259">
        <v>242</v>
      </c>
      <c r="B212" s="9" t="str">
        <f>LEFT(功能_33[[#This Row],[功能代號]],2)</f>
        <v>L4</v>
      </c>
      <c r="C212" s="9" t="s">
        <v>984</v>
      </c>
      <c r="D212" s="27"/>
      <c r="E212" s="11" t="s">
        <v>473</v>
      </c>
      <c r="F212" s="12" t="s">
        <v>474</v>
      </c>
      <c r="G212" s="9" t="s">
        <v>475</v>
      </c>
      <c r="H212" s="11" t="s">
        <v>944</v>
      </c>
      <c r="I212" s="13" t="s">
        <v>2307</v>
      </c>
      <c r="J212" s="2">
        <v>44421</v>
      </c>
      <c r="K212" s="2">
        <v>44474</v>
      </c>
      <c r="L212" s="2"/>
      <c r="M212" s="2"/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949</v>
      </c>
      <c r="P212" s="11" t="s">
        <v>955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 t="str">
        <f>IF(功能_33[[#This Row],[實際展示]]="","",功能_33[[#This Row],[實際展示]]+14)</f>
        <v/>
      </c>
      <c r="AA212" s="256"/>
      <c r="AB212" s="257"/>
      <c r="AC212" s="280" t="str">
        <f>IF(功能_33[[#This Row],[URS交二審]]=0,"",功能_33[[#This Row],[URS交二審]]+7)</f>
        <v/>
      </c>
      <c r="AD212" s="256" t="str">
        <f>IF(功能_33[[#This Row],[實際展示]]="","",功能_33[[#This Row],[實際展示]]+21)</f>
        <v/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242</v>
      </c>
      <c r="AI212" s="9" t="str">
        <f>VLOOKUP(功能_33[[#This Row],[功能代號]],[3]交易清單!$E:$E,1,FALSE)</f>
        <v>L4703</v>
      </c>
    </row>
    <row r="213" spans="1:35" ht="13.5" x14ac:dyDescent="0.3">
      <c r="A213" s="259">
        <v>199</v>
      </c>
      <c r="B213" s="9" t="str">
        <f>LEFT(功能_33[[#This Row],[功能代號]],2)</f>
        <v>L3</v>
      </c>
      <c r="C213" s="9" t="s">
        <v>983</v>
      </c>
      <c r="D213" s="27"/>
      <c r="E213" s="11" t="s">
        <v>256</v>
      </c>
      <c r="F213" s="12" t="s">
        <v>257</v>
      </c>
      <c r="G213" s="9" t="s">
        <v>258</v>
      </c>
      <c r="H213" s="11" t="s">
        <v>944</v>
      </c>
      <c r="I213" s="13" t="s">
        <v>51</v>
      </c>
      <c r="J213" s="2">
        <v>44412</v>
      </c>
      <c r="K213" s="2">
        <v>44475</v>
      </c>
      <c r="L213" s="2"/>
      <c r="M213" s="2"/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949</v>
      </c>
      <c r="P213" s="11" t="s">
        <v>947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 t="str">
        <f>IF(功能_33[[#This Row],[實際展示]]="","",功能_33[[#This Row],[實際展示]]+14)</f>
        <v/>
      </c>
      <c r="AA213" s="256"/>
      <c r="AB213" s="257"/>
      <c r="AC213" s="280" t="str">
        <f>IF(功能_33[[#This Row],[URS交二審]]=0,"",功能_33[[#This Row],[URS交二審]]+7)</f>
        <v/>
      </c>
      <c r="AD213" s="256" t="str">
        <f>IF(功能_33[[#This Row],[實際展示]]="","",功能_33[[#This Row],[實際展示]]+21)</f>
        <v/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L3-1</v>
      </c>
      <c r="AH213" s="9">
        <v>199</v>
      </c>
      <c r="AI213" s="9" t="str">
        <f>VLOOKUP(功能_33[[#This Row],[功能代號]],[3]交易清單!$E:$E,1,FALSE)</f>
        <v>L3921</v>
      </c>
    </row>
    <row r="214" spans="1:35" ht="13.5" x14ac:dyDescent="0.3">
      <c r="A214" s="259">
        <v>196</v>
      </c>
      <c r="B214" s="9" t="str">
        <f>LEFT(功能_33[[#This Row],[功能代號]],2)</f>
        <v>L3</v>
      </c>
      <c r="C214" s="9" t="s">
        <v>983</v>
      </c>
      <c r="D214" s="27"/>
      <c r="E214" s="11" t="s">
        <v>285</v>
      </c>
      <c r="F214" s="12" t="s">
        <v>286</v>
      </c>
      <c r="G214" s="9" t="s">
        <v>287</v>
      </c>
      <c r="H214" s="11" t="s">
        <v>944</v>
      </c>
      <c r="I214" s="13" t="s">
        <v>51</v>
      </c>
      <c r="J214" s="2">
        <v>44413</v>
      </c>
      <c r="K214" s="2">
        <v>44475</v>
      </c>
      <c r="L214" s="2"/>
      <c r="M214" s="2"/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949</v>
      </c>
      <c r="P214" s="11" t="s">
        <v>947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 t="str">
        <f>IF(功能_33[[#This Row],[實際展示]]="","",功能_33[[#This Row],[實際展示]]+14)</f>
        <v/>
      </c>
      <c r="AA214" s="256"/>
      <c r="AB214" s="257"/>
      <c r="AC214" s="280" t="str">
        <f>IF(功能_33[[#This Row],[URS交二審]]=0,"",功能_33[[#This Row],[URS交二審]]+7)</f>
        <v/>
      </c>
      <c r="AD214" s="256" t="str">
        <f>IF(功能_33[[#This Row],[實際展示]]="","",功能_33[[#This Row],[實際展示]]+21)</f>
        <v/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196</v>
      </c>
      <c r="AI214" s="9" t="str">
        <f>VLOOKUP(功能_33[[#This Row],[功能代號]],[3]交易清單!$E:$E,1,FALSE)</f>
        <v>L3922</v>
      </c>
    </row>
    <row r="215" spans="1:35" ht="13.5" x14ac:dyDescent="0.3">
      <c r="A215" s="259">
        <v>214</v>
      </c>
      <c r="B215" s="9" t="str">
        <f>LEFT(功能_33[[#This Row],[功能代號]],2)</f>
        <v>L3</v>
      </c>
      <c r="C215" s="9" t="s">
        <v>983</v>
      </c>
      <c r="D215" s="27"/>
      <c r="E215" s="11" t="s">
        <v>300</v>
      </c>
      <c r="F215" s="12" t="s">
        <v>301</v>
      </c>
      <c r="G215" s="9" t="s">
        <v>302</v>
      </c>
      <c r="H215" s="11" t="s">
        <v>944</v>
      </c>
      <c r="I215" s="13" t="s">
        <v>51</v>
      </c>
      <c r="J215" s="2">
        <v>44414</v>
      </c>
      <c r="K215" s="2">
        <v>44475</v>
      </c>
      <c r="L215" s="2"/>
      <c r="M215" s="2"/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949</v>
      </c>
      <c r="P215" s="11" t="s">
        <v>947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 t="str">
        <f>IF(功能_33[[#This Row],[實際展示]]="","",功能_33[[#This Row],[實際展示]]+14)</f>
        <v/>
      </c>
      <c r="AA215" s="256"/>
      <c r="AB215" s="257"/>
      <c r="AC215" s="280" t="str">
        <f>IF(功能_33[[#This Row],[URS交二審]]=0,"",功能_33[[#This Row],[URS交二審]]+7)</f>
        <v/>
      </c>
      <c r="AD215" s="256" t="str">
        <f>IF(功能_33[[#This Row],[實際展示]]="","",功能_33[[#This Row],[實際展示]]+21)</f>
        <v/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214</v>
      </c>
      <c r="AI215" s="9" t="str">
        <f>VLOOKUP(功能_33[[#This Row],[功能代號]],[3]交易清單!$E:$E,1,FALSE)</f>
        <v>L3923</v>
      </c>
    </row>
    <row r="216" spans="1:35" ht="13.5" x14ac:dyDescent="0.3">
      <c r="A216" s="259">
        <v>197</v>
      </c>
      <c r="B216" s="9" t="str">
        <f>LEFT(功能_33[[#This Row],[功能代號]],2)</f>
        <v>L3</v>
      </c>
      <c r="C216" s="9" t="s">
        <v>983</v>
      </c>
      <c r="D216" s="27"/>
      <c r="E216" s="11" t="s">
        <v>288</v>
      </c>
      <c r="F216" s="12" t="s">
        <v>289</v>
      </c>
      <c r="G216" s="9" t="s">
        <v>290</v>
      </c>
      <c r="H216" s="11" t="s">
        <v>944</v>
      </c>
      <c r="I216" s="13" t="s">
        <v>51</v>
      </c>
      <c r="J216" s="2">
        <v>44413</v>
      </c>
      <c r="K216" s="2">
        <v>44475</v>
      </c>
      <c r="L216" s="2"/>
      <c r="M216" s="2"/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958</v>
      </c>
      <c r="P216" s="11" t="s">
        <v>955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 t="str">
        <f>IF(功能_33[[#This Row],[實際展示]]="","",功能_33[[#This Row],[實際展示]]+14)</f>
        <v/>
      </c>
      <c r="AA216" s="256"/>
      <c r="AB216" s="257"/>
      <c r="AC216" s="280" t="str">
        <f>IF(功能_33[[#This Row],[URS交二審]]=0,"",功能_33[[#This Row],[URS交二審]]+7)</f>
        <v/>
      </c>
      <c r="AD216" s="256" t="str">
        <f>IF(功能_33[[#This Row],[實際展示]]="","",功能_33[[#This Row],[實際展示]]+21)</f>
        <v/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197</v>
      </c>
      <c r="AI216" s="9" t="str">
        <f>VLOOKUP(功能_33[[#This Row],[功能代號]],[3]交易清單!$E:$E,1,FALSE)</f>
        <v>L3924</v>
      </c>
    </row>
    <row r="217" spans="1:35" ht="13.5" x14ac:dyDescent="0.3">
      <c r="A217" s="259">
        <v>194</v>
      </c>
      <c r="B217" s="9" t="str">
        <f>LEFT(功能_33[[#This Row],[功能代號]],2)</f>
        <v>L3</v>
      </c>
      <c r="C217" s="9" t="s">
        <v>983</v>
      </c>
      <c r="D217" s="27"/>
      <c r="E217" s="11" t="s">
        <v>271</v>
      </c>
      <c r="F217" s="12" t="s">
        <v>272</v>
      </c>
      <c r="G217" s="9" t="s">
        <v>273</v>
      </c>
      <c r="H217" s="11" t="s">
        <v>944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949</v>
      </c>
      <c r="P217" s="11" t="s">
        <v>947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194</v>
      </c>
      <c r="AI217" s="9" t="str">
        <f>VLOOKUP(功能_33[[#This Row],[功能代號]],[3]交易清單!$E:$E,1,FALSE)</f>
        <v>L3925</v>
      </c>
    </row>
    <row r="218" spans="1:35" ht="13.5" x14ac:dyDescent="0.3">
      <c r="A218" s="259">
        <v>195</v>
      </c>
      <c r="B218" s="9" t="str">
        <f>LEFT(功能_33[[#This Row],[功能代號]],2)</f>
        <v>L3</v>
      </c>
      <c r="C218" s="9" t="s">
        <v>983</v>
      </c>
      <c r="D218" s="27"/>
      <c r="E218" s="11" t="s">
        <v>274</v>
      </c>
      <c r="F218" s="12" t="s">
        <v>275</v>
      </c>
      <c r="G218" s="9" t="s">
        <v>276</v>
      </c>
      <c r="H218" s="11" t="s">
        <v>944</v>
      </c>
      <c r="I218" s="13" t="s">
        <v>51</v>
      </c>
      <c r="J218" s="2">
        <v>44413</v>
      </c>
      <c r="K218" s="2">
        <v>44475</v>
      </c>
      <c r="L218" s="2"/>
      <c r="M218" s="2"/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949</v>
      </c>
      <c r="P218" s="11" t="s">
        <v>947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 t="str">
        <f>IF(功能_33[[#This Row],[實際展示]]="","",功能_33[[#This Row],[實際展示]]+14)</f>
        <v/>
      </c>
      <c r="AA218" s="256"/>
      <c r="AB218" s="257"/>
      <c r="AC218" s="280" t="str">
        <f>IF(功能_33[[#This Row],[URS交二審]]=0,"",功能_33[[#This Row],[URS交二審]]+7)</f>
        <v/>
      </c>
      <c r="AD218" s="256" t="str">
        <f>IF(功能_33[[#This Row],[實際展示]]="","",功能_33[[#This Row],[實際展示]]+21)</f>
        <v/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195</v>
      </c>
      <c r="AI218" s="9" t="str">
        <f>VLOOKUP(功能_33[[#This Row],[功能代號]],[3]交易清單!$E:$E,1,FALSE)</f>
        <v>L3926</v>
      </c>
    </row>
    <row r="219" spans="1:35" ht="13.5" x14ac:dyDescent="0.3">
      <c r="A219" s="259">
        <v>201</v>
      </c>
      <c r="B219" s="9" t="str">
        <f>LEFT(功能_33[[#This Row],[功能代號]],2)</f>
        <v>L3</v>
      </c>
      <c r="C219" s="9" t="s">
        <v>983</v>
      </c>
      <c r="D219" s="27"/>
      <c r="E219" s="11" t="s">
        <v>277</v>
      </c>
      <c r="F219" s="12" t="s">
        <v>278</v>
      </c>
      <c r="G219" s="9" t="s">
        <v>279</v>
      </c>
      <c r="H219" s="11" t="s">
        <v>944</v>
      </c>
      <c r="I219" s="13" t="s">
        <v>51</v>
      </c>
      <c r="J219" s="2">
        <v>44413</v>
      </c>
      <c r="K219" s="2">
        <v>44475</v>
      </c>
      <c r="L219" s="2"/>
      <c r="M219" s="2"/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949</v>
      </c>
      <c r="P219" s="11" t="s">
        <v>947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 t="str">
        <f>IF(功能_33[[#This Row],[實際展示]]="","",功能_33[[#This Row],[實際展示]]+14)</f>
        <v/>
      </c>
      <c r="AA219" s="256"/>
      <c r="AB219" s="257"/>
      <c r="AC219" s="280" t="str">
        <f>IF(功能_33[[#This Row],[URS交二審]]=0,"",功能_33[[#This Row],[URS交二審]]+7)</f>
        <v/>
      </c>
      <c r="AD219" s="256" t="str">
        <f>IF(功能_33[[#This Row],[實際展示]]="","",功能_33[[#This Row],[實際展示]]+21)</f>
        <v/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L3-2</v>
      </c>
      <c r="AH219" s="9">
        <v>201</v>
      </c>
      <c r="AI219" s="9" t="str">
        <f>VLOOKUP(功能_33[[#This Row],[功能代號]],[3]交易清單!$E:$E,1,FALSE)</f>
        <v>L3004</v>
      </c>
    </row>
    <row r="220" spans="1:35" ht="13.5" x14ac:dyDescent="0.3">
      <c r="A220" s="259">
        <v>202</v>
      </c>
      <c r="B220" s="9" t="str">
        <f>LEFT(功能_33[[#This Row],[功能代號]],2)</f>
        <v>L3</v>
      </c>
      <c r="C220" s="9" t="s">
        <v>983</v>
      </c>
      <c r="D220" s="27"/>
      <c r="E220" s="11" t="s">
        <v>280</v>
      </c>
      <c r="F220" s="12" t="s">
        <v>278</v>
      </c>
      <c r="G220" s="9" t="s">
        <v>281</v>
      </c>
      <c r="H220" s="11" t="s">
        <v>944</v>
      </c>
      <c r="I220" s="13" t="s">
        <v>51</v>
      </c>
      <c r="J220" s="2">
        <v>44413</v>
      </c>
      <c r="K220" s="2">
        <v>44475</v>
      </c>
      <c r="L220" s="2"/>
      <c r="M220" s="2"/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949</v>
      </c>
      <c r="P220" s="11" t="s">
        <v>947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 t="str">
        <f>IF(功能_33[[#This Row],[實際展示]]="","",功能_33[[#This Row],[實際展示]]+14)</f>
        <v/>
      </c>
      <c r="AA220" s="256"/>
      <c r="AB220" s="257"/>
      <c r="AC220" s="280" t="str">
        <f>IF(功能_33[[#This Row],[URS交二審]]=0,"",功能_33[[#This Row],[URS交二審]]+7)</f>
        <v/>
      </c>
      <c r="AD220" s="256" t="str">
        <f>IF(功能_33[[#This Row],[實際展示]]="","",功能_33[[#This Row],[實際展示]]+21)</f>
        <v/>
      </c>
      <c r="AE220" s="256"/>
      <c r="AF220" s="2"/>
      <c r="AG220" s="258" t="str">
        <f>AG219</f>
        <v>L3-2</v>
      </c>
      <c r="AH220" s="9">
        <v>202</v>
      </c>
      <c r="AI220" s="9" t="str">
        <f>VLOOKUP(功能_33[[#This Row],[功能代號]],[3]交易清單!$E:$E,1,FALSE)</f>
        <v>L3130</v>
      </c>
    </row>
    <row r="221" spans="1:35" ht="13.5" x14ac:dyDescent="0.3">
      <c r="A221" s="259">
        <v>200</v>
      </c>
      <c r="B221" s="9" t="str">
        <f>LEFT(功能_33[[#This Row],[功能代號]],2)</f>
        <v>L3</v>
      </c>
      <c r="C221" s="9" t="s">
        <v>983</v>
      </c>
      <c r="D221" s="27"/>
      <c r="E221" s="11" t="s">
        <v>259</v>
      </c>
      <c r="F221" s="12" t="s">
        <v>260</v>
      </c>
      <c r="G221" s="9" t="s">
        <v>261</v>
      </c>
      <c r="H221" s="11" t="s">
        <v>944</v>
      </c>
      <c r="I221" s="13" t="s">
        <v>51</v>
      </c>
      <c r="J221" s="2">
        <v>44412</v>
      </c>
      <c r="K221" s="2">
        <v>44475</v>
      </c>
      <c r="L221" s="2"/>
      <c r="M221" s="2"/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949</v>
      </c>
      <c r="P221" s="11" t="s">
        <v>947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 t="str">
        <f>IF(功能_33[[#This Row],[實際展示]]="","",功能_33[[#This Row],[實際展示]]+14)</f>
        <v/>
      </c>
      <c r="AA221" s="256"/>
      <c r="AB221" s="257"/>
      <c r="AC221" s="280" t="str">
        <f>IF(功能_33[[#This Row],[URS交二審]]=0,"",功能_33[[#This Row],[URS交二審]]+7)</f>
        <v/>
      </c>
      <c r="AD221" s="256" t="str">
        <f>IF(功能_33[[#This Row],[實際展示]]="","",功能_33[[#This Row],[實際展示]]+21)</f>
        <v/>
      </c>
      <c r="AE221" s="256"/>
      <c r="AF221" s="2"/>
      <c r="AG221" s="256" t="str">
        <f>IFERROR(IF(VLOOKUP(功能_33[[#This Row],[功能代號]],Menu!A:D,4,FALSE)=0,"",VLOOKUP(功能_33[[#This Row],[功能代號]],Menu!A:D,4,FALSE)),"")</f>
        <v>L3-3</v>
      </c>
      <c r="AH221" s="9">
        <v>200</v>
      </c>
      <c r="AI221" s="9" t="str">
        <f>VLOOKUP(功能_33[[#This Row],[功能代號]],[3]交易清單!$E:$E,1,FALSE)</f>
        <v>L3200</v>
      </c>
    </row>
    <row r="222" spans="1:35" ht="13.5" x14ac:dyDescent="0.3">
      <c r="A222" s="259">
        <v>210</v>
      </c>
      <c r="B222" s="9" t="str">
        <f>LEFT(功能_33[[#This Row],[功能代號]],2)</f>
        <v>L3</v>
      </c>
      <c r="C222" s="9" t="s">
        <v>983</v>
      </c>
      <c r="D222" s="27"/>
      <c r="E222" s="11" t="s">
        <v>253</v>
      </c>
      <c r="F222" s="10" t="s">
        <v>254</v>
      </c>
      <c r="G222" s="9" t="s">
        <v>255</v>
      </c>
      <c r="H222" s="11" t="s">
        <v>944</v>
      </c>
      <c r="I222" s="13" t="s">
        <v>51</v>
      </c>
      <c r="J222" s="2">
        <v>44412</v>
      </c>
      <c r="K222" s="2">
        <v>44475</v>
      </c>
      <c r="L222" s="2"/>
      <c r="M222" s="2">
        <v>44453</v>
      </c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949</v>
      </c>
      <c r="P222" s="11" t="s">
        <v>955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>
        <f>IF(功能_33[[#This Row],[實際展示]]="","",功能_33[[#This Row],[實際展示]]+14)</f>
        <v>44467</v>
      </c>
      <c r="AA222" s="256"/>
      <c r="AB222" s="257"/>
      <c r="AC222" s="280" t="str">
        <f>IF(功能_33[[#This Row],[URS交二審]]=0,"",功能_33[[#This Row],[URS交二審]]+7)</f>
        <v/>
      </c>
      <c r="AD222" s="256">
        <f>IF(功能_33[[#This Row],[實際展示]]="","",功能_33[[#This Row],[實際展示]]+21)</f>
        <v>44474</v>
      </c>
      <c r="AE222" s="256"/>
      <c r="AF222" s="2">
        <v>44453</v>
      </c>
      <c r="AG222" s="256" t="str">
        <f>IFERROR(IF(VLOOKUP(功能_33[[#This Row],[功能代號]],Menu!A:D,4,FALSE)=0,"",VLOOKUP(功能_33[[#This Row],[功能代號]],Menu!A:D,4,FALSE)),"")</f>
        <v>L3-3</v>
      </c>
      <c r="AH222" s="9">
        <v>210</v>
      </c>
      <c r="AI222" s="9" t="str">
        <f>VLOOKUP(功能_33[[#This Row],[功能代號]],[3]交易清單!$E:$E,1,FALSE)</f>
        <v>L3230</v>
      </c>
    </row>
    <row r="223" spans="1:35" ht="13.5" x14ac:dyDescent="0.3">
      <c r="A223" s="259">
        <v>211</v>
      </c>
      <c r="B223" s="9" t="str">
        <f>LEFT(功能_33[[#This Row],[功能代號]],2)</f>
        <v>L3</v>
      </c>
      <c r="C223" s="9" t="s">
        <v>983</v>
      </c>
      <c r="D223" s="27"/>
      <c r="E223" s="11" t="s">
        <v>233</v>
      </c>
      <c r="F223" s="12" t="s">
        <v>234</v>
      </c>
      <c r="G223" s="9" t="s">
        <v>235</v>
      </c>
      <c r="H223" s="11" t="s">
        <v>944</v>
      </c>
      <c r="I223" s="13" t="s">
        <v>51</v>
      </c>
      <c r="J223" s="2">
        <v>44412</v>
      </c>
      <c r="K223" s="2">
        <v>44475</v>
      </c>
      <c r="L223" s="2"/>
      <c r="M223" s="2"/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953</v>
      </c>
      <c r="P223" s="11" t="s">
        <v>955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 t="str">
        <f>IF(功能_33[[#This Row],[實際展示]]="","",功能_33[[#This Row],[實際展示]]+14)</f>
        <v/>
      </c>
      <c r="AA223" s="256"/>
      <c r="AB223" s="257"/>
      <c r="AC223" s="280" t="str">
        <f>IF(功能_33[[#This Row],[URS交二審]]=0,"",功能_33[[#This Row],[URS交二審]]+7)</f>
        <v/>
      </c>
      <c r="AD223" s="256" t="str">
        <f>IF(功能_33[[#This Row],[實際展示]]="","",功能_33[[#This Row],[實際展示]]+21)</f>
        <v/>
      </c>
      <c r="AE223" s="256"/>
      <c r="AF223" s="2"/>
      <c r="AG223" s="256" t="str">
        <f>IFERROR(IF(VLOOKUP(功能_33[[#This Row],[功能代號]],Menu!A:D,4,FALSE)=0,"",VLOOKUP(功能_33[[#This Row],[功能代號]],Menu!A:D,4,FALSE)),"")</f>
        <v>L3-4</v>
      </c>
      <c r="AH223" s="9">
        <v>211</v>
      </c>
      <c r="AI223" s="9" t="str">
        <f>VLOOKUP(功能_33[[#This Row],[功能代號]],[3]交易清單!$E:$E,1,FALSE)</f>
        <v>L3410</v>
      </c>
    </row>
    <row r="224" spans="1:35" ht="13.5" x14ac:dyDescent="0.3">
      <c r="A224" s="259">
        <v>212</v>
      </c>
      <c r="B224" s="9" t="str">
        <f>LEFT(功能_33[[#This Row],[功能代號]],2)</f>
        <v>L3</v>
      </c>
      <c r="C224" s="9" t="s">
        <v>983</v>
      </c>
      <c r="D224" s="27"/>
      <c r="E224" s="11" t="s">
        <v>236</v>
      </c>
      <c r="F224" s="12" t="s">
        <v>234</v>
      </c>
      <c r="G224" s="9" t="s">
        <v>237</v>
      </c>
      <c r="H224" s="11" t="s">
        <v>944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953</v>
      </c>
      <c r="P224" s="11" t="s">
        <v>947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212</v>
      </c>
      <c r="AI224" s="9" t="str">
        <f>VLOOKUP(功能_33[[#This Row],[功能代號]],[3]交易清單!$E:$E,1,FALSE)</f>
        <v>L3420</v>
      </c>
    </row>
    <row r="225" spans="1:35" ht="13.5" x14ac:dyDescent="0.3">
      <c r="A225" s="259">
        <v>213</v>
      </c>
      <c r="B225" s="15" t="str">
        <f>LEFT(功能_33[[#This Row],[功能代號]],2)</f>
        <v>L3</v>
      </c>
      <c r="C225" s="9" t="s">
        <v>983</v>
      </c>
      <c r="D225" s="27"/>
      <c r="E225" s="11" t="s">
        <v>998</v>
      </c>
      <c r="F225" s="12" t="s">
        <v>1001</v>
      </c>
      <c r="G225" s="9" t="s">
        <v>996</v>
      </c>
      <c r="H225" s="11" t="s">
        <v>944</v>
      </c>
      <c r="I225" s="24" t="s">
        <v>223</v>
      </c>
      <c r="J225" s="2">
        <v>44412</v>
      </c>
      <c r="K225" s="2">
        <v>44475</v>
      </c>
      <c r="L225" s="2"/>
      <c r="M225" s="2"/>
      <c r="N225" s="280" t="str">
        <f>IFERROR(IF(VLOOKUP(功能_33[[#This Row],[功能代號]],討論項目!A:H,8,FALSE)=0,"",VLOOKUP(功能_33[[#This Row],[功能代號]],討論項目!A:H,8,FALSE)),"")</f>
        <v/>
      </c>
      <c r="O225" s="25" t="s">
        <v>995</v>
      </c>
      <c r="P225" s="25" t="s">
        <v>955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 t="str">
        <f>IF(功能_33[[#This Row],[實際展示]]="","",功能_33[[#This Row],[實際展示]]+14)</f>
        <v/>
      </c>
      <c r="AA225" s="256"/>
      <c r="AB225" s="257"/>
      <c r="AC225" s="280" t="str">
        <f>IF(功能_33[[#This Row],[URS交二審]]=0,"",功能_33[[#This Row],[URS交二審]]+7)</f>
        <v/>
      </c>
      <c r="AD225" s="256" t="str">
        <f>IF(功能_33[[#This Row],[實際展示]]="","",功能_33[[#This Row],[實際展示]]+21)</f>
        <v/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L3-5</v>
      </c>
      <c r="AH225" s="9">
        <v>213</v>
      </c>
      <c r="AI225" s="9" t="str">
        <f>VLOOKUP(功能_33[[#This Row],[功能代號]],[3]交易清單!$E:$E,1,FALSE)</f>
        <v>L3731</v>
      </c>
    </row>
    <row r="226" spans="1:35" ht="13.5" x14ac:dyDescent="0.3">
      <c r="A226" s="259">
        <v>215</v>
      </c>
      <c r="B226" s="9" t="str">
        <f>LEFT(功能_33[[#This Row],[功能代號]],2)</f>
        <v>L3</v>
      </c>
      <c r="C226" s="9" t="s">
        <v>983</v>
      </c>
      <c r="D226" s="27"/>
      <c r="E226" s="11" t="s">
        <v>303</v>
      </c>
      <c r="F226" s="12" t="s">
        <v>304</v>
      </c>
      <c r="G226" s="9" t="s">
        <v>305</v>
      </c>
      <c r="H226" s="11" t="s">
        <v>944</v>
      </c>
      <c r="I226" s="13" t="s">
        <v>51</v>
      </c>
      <c r="J226" s="2">
        <v>44414</v>
      </c>
      <c r="K226" s="2">
        <v>44475</v>
      </c>
      <c r="L226" s="2"/>
      <c r="M226" s="2"/>
      <c r="N226" s="280" t="str">
        <f>IFERROR(IF(VLOOKUP(功能_33[[#This Row],[功能代號]],討論項目!A:H,8,FALSE)=0,"",VLOOKUP(功能_33[[#This Row],[功能代號]],討論項目!A:H,8,FALSE)),"")</f>
        <v/>
      </c>
      <c r="O226" s="11" t="s">
        <v>953</v>
      </c>
      <c r="P226" s="11" t="s">
        <v>947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 t="str">
        <f>IF(功能_33[[#This Row],[實際展示]]="","",功能_33[[#This Row],[實際展示]]+14)</f>
        <v/>
      </c>
      <c r="AA226" s="256"/>
      <c r="AB226" s="257"/>
      <c r="AC226" s="280" t="str">
        <f>IF(功能_33[[#This Row],[URS交二審]]=0,"",功能_33[[#This Row],[URS交二審]]+7)</f>
        <v/>
      </c>
      <c r="AD226" s="256" t="str">
        <f>IF(功能_33[[#This Row],[實際展示]]="","",功能_33[[#This Row],[實際展示]]+21)</f>
        <v/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215</v>
      </c>
      <c r="AI226" s="9" t="str">
        <f>VLOOKUP(功能_33[[#This Row],[功能代號]],[3]交易清單!$E:$E,1,FALSE)</f>
        <v>L3711</v>
      </c>
    </row>
    <row r="227" spans="1:35" ht="13.5" x14ac:dyDescent="0.3">
      <c r="A227" s="259">
        <v>216</v>
      </c>
      <c r="B227" s="9" t="str">
        <f>LEFT(功能_33[[#This Row],[功能代號]],2)</f>
        <v>L3</v>
      </c>
      <c r="C227" s="9" t="s">
        <v>983</v>
      </c>
      <c r="D227" s="27"/>
      <c r="E227" s="11" t="s">
        <v>306</v>
      </c>
      <c r="F227" s="12" t="s">
        <v>307</v>
      </c>
      <c r="G227" s="9" t="s">
        <v>308</v>
      </c>
      <c r="H227" s="11" t="s">
        <v>944</v>
      </c>
      <c r="I227" s="13" t="s">
        <v>51</v>
      </c>
      <c r="J227" s="2">
        <v>44414</v>
      </c>
      <c r="K227" s="2">
        <v>44475</v>
      </c>
      <c r="L227" s="2"/>
      <c r="M227" s="2"/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953</v>
      </c>
      <c r="P227" s="11" t="s">
        <v>947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 t="str">
        <f>IF(功能_33[[#This Row],[實際展示]]="","",功能_33[[#This Row],[實際展示]]+14)</f>
        <v/>
      </c>
      <c r="AA227" s="256"/>
      <c r="AB227" s="257"/>
      <c r="AC227" s="280" t="str">
        <f>IF(功能_33[[#This Row],[URS交二審]]=0,"",功能_33[[#This Row],[URS交二審]]+7)</f>
        <v/>
      </c>
      <c r="AD227" s="256" t="str">
        <f>IF(功能_33[[#This Row],[實際展示]]="","",功能_33[[#This Row],[實際展示]]+21)</f>
        <v/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216</v>
      </c>
      <c r="AI227" s="9" t="str">
        <f>VLOOKUP(功能_33[[#This Row],[功能代號]],[3]交易清單!$E:$E,1,FALSE)</f>
        <v>L3712</v>
      </c>
    </row>
    <row r="228" spans="1:35" ht="13.5" x14ac:dyDescent="0.3">
      <c r="A228" s="259">
        <v>177</v>
      </c>
      <c r="B228" s="9" t="str">
        <f>LEFT(功能_33[[#This Row],[功能代號]],2)</f>
        <v>L2</v>
      </c>
      <c r="C228" s="9" t="s">
        <v>982</v>
      </c>
      <c r="D228" s="27"/>
      <c r="E228" s="11" t="s">
        <v>192</v>
      </c>
      <c r="F228" s="12" t="s">
        <v>193</v>
      </c>
      <c r="G228" s="9" t="s">
        <v>194</v>
      </c>
      <c r="H228" s="11" t="s">
        <v>944</v>
      </c>
      <c r="I228" s="14" t="s">
        <v>696</v>
      </c>
      <c r="J228" s="2">
        <v>44411</v>
      </c>
      <c r="K228" s="268">
        <v>44475</v>
      </c>
      <c r="L228" s="2"/>
      <c r="M228" s="3"/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958</v>
      </c>
      <c r="P228" s="11" t="s">
        <v>964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放款管理課</v>
      </c>
      <c r="Z228" s="256" t="str">
        <f>IF(功能_33[[#This Row],[實際展示]]="","",功能_33[[#This Row],[實際展示]]+14)</f>
        <v/>
      </c>
      <c r="AA228" s="256"/>
      <c r="AB228" s="257"/>
      <c r="AC228" s="280" t="str">
        <f>IF(功能_33[[#This Row],[URS交二審]]=0,"",功能_33[[#This Row],[URS交二審]]+7)</f>
        <v/>
      </c>
      <c r="AD228" s="256" t="str">
        <f>IF(功能_33[[#This Row],[實際展示]]="","",功能_33[[#This Row],[實際展示]]+21)</f>
        <v/>
      </c>
      <c r="AE228" s="256"/>
      <c r="AF228" s="3"/>
      <c r="AG228" s="256" t="str">
        <f>IFERROR(IF(VLOOKUP(功能_33[[#This Row],[功能代號]],Menu!A:D,4,FALSE)=0,"",VLOOKUP(功能_33[[#This Row],[功能代號]],Menu!A:D,4,FALSE)),"")</f>
        <v>L2-5</v>
      </c>
      <c r="AH228" s="9">
        <v>177</v>
      </c>
      <c r="AI228" s="9" t="str">
        <f>VLOOKUP(功能_33[[#This Row],[功能代號]],[3]交易清單!$E:$E,1,FALSE)</f>
        <v>L2603</v>
      </c>
    </row>
    <row r="229" spans="1:35" ht="13.5" x14ac:dyDescent="0.3">
      <c r="A229" s="259">
        <v>359</v>
      </c>
      <c r="B229" s="9" t="str">
        <f>LEFT(功能_33[[#This Row],[功能代號]],2)</f>
        <v>L6</v>
      </c>
      <c r="C229" s="9" t="s">
        <v>986</v>
      </c>
      <c r="D229" s="27"/>
      <c r="E229" s="11" t="s">
        <v>753</v>
      </c>
      <c r="F229" s="12" t="s">
        <v>754</v>
      </c>
      <c r="G229" s="9" t="s">
        <v>755</v>
      </c>
      <c r="H229" s="11" t="s">
        <v>944</v>
      </c>
      <c r="I229" s="11" t="s">
        <v>223</v>
      </c>
      <c r="J229" s="1">
        <v>44431</v>
      </c>
      <c r="K229" s="1">
        <v>44482</v>
      </c>
      <c r="L229" s="1"/>
      <c r="M229" s="1"/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958</v>
      </c>
      <c r="P229" s="11" t="s">
        <v>955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放款服務課</v>
      </c>
      <c r="Z229" s="256" t="str">
        <f>IF(功能_33[[#This Row],[實際展示]]="","",功能_33[[#This Row],[實際展示]]+14)</f>
        <v/>
      </c>
      <c r="AA229" s="256"/>
      <c r="AB229" s="257"/>
      <c r="AC229" s="280" t="str">
        <f>IF(功能_33[[#This Row],[URS交二審]]=0,"",功能_33[[#This Row],[URS交二審]]+7)</f>
        <v/>
      </c>
      <c r="AD229" s="256" t="str">
        <f>IF(功能_33[[#This Row],[實際展示]]="","",功能_33[[#This Row],[實際展示]]+21)</f>
        <v/>
      </c>
      <c r="AE229" s="256"/>
      <c r="AF229" s="1"/>
      <c r="AG229" s="256" t="str">
        <f>IFERROR(IF(VLOOKUP(功能_33[[#This Row],[功能代號]],Menu!A:D,4,FALSE)=0,"",VLOOKUP(功能_33[[#This Row],[功能代號]],Menu!A:D,4,FALSE)),"")</f>
        <v>L6-8</v>
      </c>
      <c r="AH229" s="9">
        <v>359</v>
      </c>
      <c r="AI229" s="9" t="str">
        <f>VLOOKUP(功能_33[[#This Row],[功能代號]],[3]交易清單!$E:$E,1,FALSE)</f>
        <v>L6982</v>
      </c>
    </row>
    <row r="230" spans="1:35" ht="13.5" x14ac:dyDescent="0.3">
      <c r="A230" s="259">
        <v>360</v>
      </c>
      <c r="B230" s="9" t="str">
        <f>LEFT(功能_33[[#This Row],[功能代號]],2)</f>
        <v>L6</v>
      </c>
      <c r="C230" s="9" t="s">
        <v>986</v>
      </c>
      <c r="D230" s="27"/>
      <c r="E230" s="11" t="s">
        <v>756</v>
      </c>
      <c r="F230" s="12" t="s">
        <v>757</v>
      </c>
      <c r="G230" s="9" t="s">
        <v>758</v>
      </c>
      <c r="H230" s="11" t="s">
        <v>944</v>
      </c>
      <c r="I230" s="11" t="s">
        <v>223</v>
      </c>
      <c r="J230" s="1">
        <v>44431</v>
      </c>
      <c r="K230" s="1">
        <v>44482</v>
      </c>
      <c r="L230" s="1"/>
      <c r="M230" s="1"/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958</v>
      </c>
      <c r="P230" s="11" t="s">
        <v>955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放款服務課</v>
      </c>
      <c r="Z230" s="256" t="str">
        <f>IF(功能_33[[#This Row],[實際展示]]="","",功能_33[[#This Row],[實際展示]]+14)</f>
        <v/>
      </c>
      <c r="AA230" s="256"/>
      <c r="AB230" s="257"/>
      <c r="AC230" s="280" t="str">
        <f>IF(功能_33[[#This Row],[URS交二審]]=0,"",功能_33[[#This Row],[URS交二審]]+7)</f>
        <v/>
      </c>
      <c r="AD230" s="256" t="str">
        <f>IF(功能_33[[#This Row],[實際展示]]="","",功能_33[[#This Row],[實際展示]]+21)</f>
        <v/>
      </c>
      <c r="AE230" s="256"/>
      <c r="AF230" s="1"/>
      <c r="AG230" s="256" t="str">
        <f>IFERROR(IF(VLOOKUP(功能_33[[#This Row],[功能代號]],Menu!A:D,4,FALSE)=0,"",VLOOKUP(功能_33[[#This Row],[功能代號]],Menu!A:D,4,FALSE)),"")</f>
        <v>L6-8</v>
      </c>
      <c r="AH230" s="9">
        <v>360</v>
      </c>
      <c r="AI230" s="9" t="str">
        <f>VLOOKUP(功能_33[[#This Row],[功能代號]],[3]交易清單!$E:$E,1,FALSE)</f>
        <v>L6983</v>
      </c>
    </row>
    <row r="231" spans="1:35" ht="13.5" x14ac:dyDescent="0.3">
      <c r="A231" s="259">
        <v>172</v>
      </c>
      <c r="B231" s="9" t="str">
        <f>LEFT(功能_33[[#This Row],[功能代號]],2)</f>
        <v>L2</v>
      </c>
      <c r="C231" s="9" t="s">
        <v>982</v>
      </c>
      <c r="D231" s="27"/>
      <c r="E231" s="11" t="s">
        <v>177</v>
      </c>
      <c r="F231" s="12" t="s">
        <v>178</v>
      </c>
      <c r="G231" s="9" t="s">
        <v>179</v>
      </c>
      <c r="H231" s="11" t="s">
        <v>944</v>
      </c>
      <c r="I231" s="14" t="s">
        <v>696</v>
      </c>
      <c r="J231" s="2">
        <v>44411</v>
      </c>
      <c r="K231" s="1">
        <v>44482</v>
      </c>
      <c r="L231" s="2"/>
      <c r="M231" s="3"/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958</v>
      </c>
      <c r="P231" s="11" t="s">
        <v>964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56" t="str">
        <f>IF(功能_33[[#This Row],[實際展示]]="","",功能_33[[#This Row],[實際展示]]+14)</f>
        <v/>
      </c>
      <c r="AA231" s="256"/>
      <c r="AB231" s="257"/>
      <c r="AC231" s="280" t="str">
        <f>IF(功能_33[[#This Row],[URS交二審]]=0,"",功能_33[[#This Row],[URS交二審]]+7)</f>
        <v/>
      </c>
      <c r="AD231" s="256" t="str">
        <f>IF(功能_33[[#This Row],[實際展示]]="","",功能_33[[#This Row],[實際展示]]+21)</f>
        <v/>
      </c>
      <c r="AE231" s="256"/>
      <c r="AF231" s="3"/>
      <c r="AG231" s="256" t="str">
        <f>IFERROR(IF(VLOOKUP(功能_33[[#This Row],[功能代號]],Menu!A:D,4,FALSE)=0,"",VLOOKUP(功能_33[[#This Row],[功能代號]],Menu!A:D,4,FALSE)),"")</f>
        <v>L2-5</v>
      </c>
      <c r="AH231" s="9">
        <v>172</v>
      </c>
      <c r="AI231" s="9" t="str">
        <f>VLOOKUP(功能_33[[#This Row],[功能代號]],[3]交易清單!$E:$E,1,FALSE)</f>
        <v>L2078</v>
      </c>
    </row>
    <row r="232" spans="1:35" ht="13.5" x14ac:dyDescent="0.3">
      <c r="A232" s="259">
        <v>173</v>
      </c>
      <c r="B232" s="9" t="str">
        <f>LEFT(功能_33[[#This Row],[功能代號]],2)</f>
        <v>L2</v>
      </c>
      <c r="C232" s="9" t="s">
        <v>982</v>
      </c>
      <c r="D232" s="27"/>
      <c r="E232" s="11" t="s">
        <v>180</v>
      </c>
      <c r="F232" s="12" t="s">
        <v>181</v>
      </c>
      <c r="G232" s="9" t="s">
        <v>182</v>
      </c>
      <c r="H232" s="11" t="s">
        <v>944</v>
      </c>
      <c r="I232" s="14" t="s">
        <v>696</v>
      </c>
      <c r="J232" s="2">
        <v>44411</v>
      </c>
      <c r="K232" s="1">
        <v>44482</v>
      </c>
      <c r="L232" s="2"/>
      <c r="M232" s="3"/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958</v>
      </c>
      <c r="P232" s="11" t="s">
        <v>964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 t="str">
        <f>IF(功能_33[[#This Row],[實際展示]]="","",功能_33[[#This Row],[實際展示]]+14)</f>
        <v/>
      </c>
      <c r="AA232" s="256"/>
      <c r="AB232" s="257"/>
      <c r="AC232" s="280" t="str">
        <f>IF(功能_33[[#This Row],[URS交二審]]=0,"",功能_33[[#This Row],[URS交二審]]+7)</f>
        <v/>
      </c>
      <c r="AD232" s="256" t="str">
        <f>IF(功能_33[[#This Row],[實際展示]]="","",功能_33[[#This Row],[實際展示]]+21)</f>
        <v/>
      </c>
      <c r="AE232" s="256"/>
      <c r="AF232" s="3"/>
      <c r="AG232" s="258" t="str">
        <f>AG231</f>
        <v>L2-5</v>
      </c>
      <c r="AH232" s="9">
        <v>173</v>
      </c>
      <c r="AI232" s="9" t="str">
        <f>VLOOKUP(功能_33[[#This Row],[功能代號]],[3]交易清單!$E:$E,1,FALSE)</f>
        <v>L2601</v>
      </c>
    </row>
    <row r="233" spans="1:35" ht="13.5" x14ac:dyDescent="0.3">
      <c r="A233" s="259">
        <v>174</v>
      </c>
      <c r="B233" s="9" t="str">
        <f>LEFT(功能_33[[#This Row],[功能代號]],2)</f>
        <v>L2</v>
      </c>
      <c r="C233" s="9" t="s">
        <v>982</v>
      </c>
      <c r="D233" s="27"/>
      <c r="E233" s="11" t="s">
        <v>183</v>
      </c>
      <c r="F233" s="12" t="s">
        <v>184</v>
      </c>
      <c r="G233" s="9" t="s">
        <v>185</v>
      </c>
      <c r="H233" s="11" t="s">
        <v>944</v>
      </c>
      <c r="I233" s="14" t="s">
        <v>696</v>
      </c>
      <c r="J233" s="2">
        <v>44411</v>
      </c>
      <c r="K233" s="1">
        <v>44482</v>
      </c>
      <c r="L233" s="2"/>
      <c r="M233" s="3"/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958</v>
      </c>
      <c r="P233" s="11" t="s">
        <v>964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 t="str">
        <f>IF(功能_33[[#This Row],[實際展示]]="","",功能_33[[#This Row],[實際展示]]+14)</f>
        <v/>
      </c>
      <c r="AA233" s="256"/>
      <c r="AB233" s="257"/>
      <c r="AC233" s="280" t="str">
        <f>IF(功能_33[[#This Row],[URS交二審]]=0,"",功能_33[[#This Row],[URS交二審]]+7)</f>
        <v/>
      </c>
      <c r="AD233" s="256" t="str">
        <f>IF(功能_33[[#This Row],[實際展示]]="","",功能_33[[#This Row],[實際展示]]+21)</f>
        <v/>
      </c>
      <c r="AE233" s="256"/>
      <c r="AF233" s="3"/>
      <c r="AG233" s="258" t="str">
        <f>AG231</f>
        <v>L2-5</v>
      </c>
      <c r="AH233" s="9">
        <v>174</v>
      </c>
      <c r="AI233" s="9" t="str">
        <f>VLOOKUP(功能_33[[#This Row],[功能代號]],[3]交易清單!$E:$E,1,FALSE)</f>
        <v>L2602</v>
      </c>
    </row>
    <row r="234" spans="1:35" ht="13.5" x14ac:dyDescent="0.3">
      <c r="A234" s="259">
        <v>175</v>
      </c>
      <c r="B234" s="9" t="str">
        <f>LEFT(功能_33[[#This Row],[功能代號]],2)</f>
        <v>L2</v>
      </c>
      <c r="C234" s="9" t="s">
        <v>982</v>
      </c>
      <c r="D234" s="27"/>
      <c r="E234" s="11" t="s">
        <v>186</v>
      </c>
      <c r="F234" s="12" t="s">
        <v>187</v>
      </c>
      <c r="G234" s="9" t="s">
        <v>188</v>
      </c>
      <c r="H234" s="11" t="s">
        <v>944</v>
      </c>
      <c r="I234" s="14" t="s">
        <v>696</v>
      </c>
      <c r="J234" s="2">
        <v>44411</v>
      </c>
      <c r="K234" s="1">
        <v>44482</v>
      </c>
      <c r="L234" s="2"/>
      <c r="M234" s="3"/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958</v>
      </c>
      <c r="P234" s="11" t="s">
        <v>964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 t="str">
        <f>IF(功能_33[[#This Row],[實際展示]]="","",功能_33[[#This Row],[實際展示]]+14)</f>
        <v/>
      </c>
      <c r="AA234" s="256"/>
      <c r="AB234" s="257"/>
      <c r="AC234" s="280" t="str">
        <f>IF(功能_33[[#This Row],[URS交二審]]=0,"",功能_33[[#This Row],[URS交二審]]+7)</f>
        <v/>
      </c>
      <c r="AD234" s="256" t="str">
        <f>IF(功能_33[[#This Row],[實際展示]]="","",功能_33[[#This Row],[實際展示]]+21)</f>
        <v/>
      </c>
      <c r="AE234" s="256"/>
      <c r="AF234" s="3"/>
      <c r="AG234" s="256" t="str">
        <f>IFERROR(IF(VLOOKUP(功能_33[[#This Row],[功能代號]],Menu!A:D,4,FALSE)=0,"",VLOOKUP(功能_33[[#This Row],[功能代號]],Menu!A:D,4,FALSE)),"")</f>
        <v>L2-5</v>
      </c>
      <c r="AH234" s="9">
        <v>175</v>
      </c>
      <c r="AI234" s="9" t="str">
        <f>VLOOKUP(功能_33[[#This Row],[功能代號]],[3]交易清單!$E:$E,1,FALSE)</f>
        <v>L2941</v>
      </c>
    </row>
    <row r="235" spans="1:35" ht="13.5" x14ac:dyDescent="0.3">
      <c r="A235" s="259">
        <v>176</v>
      </c>
      <c r="B235" s="9" t="str">
        <f>LEFT(功能_33[[#This Row],[功能代號]],2)</f>
        <v>L2</v>
      </c>
      <c r="C235" s="9" t="s">
        <v>982</v>
      </c>
      <c r="D235" s="27"/>
      <c r="E235" s="11" t="s">
        <v>189</v>
      </c>
      <c r="F235" s="12" t="s">
        <v>190</v>
      </c>
      <c r="G235" s="9" t="s">
        <v>191</v>
      </c>
      <c r="H235" s="11" t="s">
        <v>944</v>
      </c>
      <c r="I235" s="14" t="s">
        <v>696</v>
      </c>
      <c r="J235" s="2">
        <v>44411</v>
      </c>
      <c r="K235" s="1">
        <v>44482</v>
      </c>
      <c r="L235" s="2"/>
      <c r="M235" s="3"/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958</v>
      </c>
      <c r="P235" s="11" t="s">
        <v>964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 t="str">
        <f>IF(功能_33[[#This Row],[實際展示]]="","",功能_33[[#This Row],[實際展示]]+14)</f>
        <v/>
      </c>
      <c r="AA235" s="256"/>
      <c r="AB235" s="257"/>
      <c r="AC235" s="280" t="str">
        <f>IF(功能_33[[#This Row],[URS交二審]]=0,"",功能_33[[#This Row],[URS交二審]]+7)</f>
        <v/>
      </c>
      <c r="AD235" s="256" t="str">
        <f>IF(功能_33[[#This Row],[實際展示]]="","",功能_33[[#This Row],[實際展示]]+21)</f>
        <v/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176</v>
      </c>
      <c r="AI235" s="9" t="str">
        <f>VLOOKUP(功能_33[[#This Row],[功能代號]],[3]交易清單!$E:$E,1,FALSE)</f>
        <v>L2942</v>
      </c>
    </row>
    <row r="236" spans="1:35" ht="13.5" x14ac:dyDescent="0.3">
      <c r="A236" s="259">
        <v>118</v>
      </c>
      <c r="B236" s="9" t="str">
        <f>LEFT(功能_33[[#This Row],[功能代號]],2)</f>
        <v>L4</v>
      </c>
      <c r="C236" s="9" t="s">
        <v>984</v>
      </c>
      <c r="D236" s="27" t="s">
        <v>1932</v>
      </c>
      <c r="E236" s="187" t="s">
        <v>339</v>
      </c>
      <c r="F236" s="10" t="s">
        <v>340</v>
      </c>
      <c r="G236" s="9" t="s">
        <v>341</v>
      </c>
      <c r="H236" s="11" t="s">
        <v>944</v>
      </c>
      <c r="I236" s="13" t="s">
        <v>2307</v>
      </c>
      <c r="J236" s="2">
        <v>44417</v>
      </c>
      <c r="K236" s="2">
        <v>44483</v>
      </c>
      <c r="L236" s="2"/>
      <c r="M236" s="2"/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948</v>
      </c>
      <c r="P236" s="11" t="s">
        <v>955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放款服務課</v>
      </c>
      <c r="Z236" s="256" t="str">
        <f>IF(功能_33[[#This Row],[實際展示]]="","",功能_33[[#This Row],[實際展示]]+14)</f>
        <v/>
      </c>
      <c r="AA236" s="256"/>
      <c r="AB236" s="257"/>
      <c r="AC236" s="280" t="str">
        <f>IF(功能_33[[#This Row],[URS交二審]]=0,"",功能_33[[#This Row],[URS交二審]]+7)</f>
        <v/>
      </c>
      <c r="AD236" s="256" t="str">
        <f>IF(功能_33[[#This Row],[實際展示]]="","",功能_33[[#This Row],[實際展示]]+21)</f>
        <v/>
      </c>
      <c r="AE236" s="256"/>
      <c r="AF236" s="2"/>
      <c r="AG236" s="256" t="str">
        <f>IFERROR(IF(VLOOKUP(功能_33[[#This Row],[功能代號]],Menu!A:D,4,FALSE)=0,"",VLOOKUP(功能_33[[#This Row],[功能代號]],Menu!A:D,4,FALSE)),"")</f>
        <v>L4-6</v>
      </c>
      <c r="AH236" s="9">
        <v>118</v>
      </c>
      <c r="AI236" s="9" t="str">
        <f>VLOOKUP(功能_33[[#This Row],[功能代號]],[3]交易清單!$E:$E,1,FALSE)</f>
        <v>L4604</v>
      </c>
    </row>
    <row r="237" spans="1:35" ht="13.5" x14ac:dyDescent="0.3">
      <c r="A237" s="259">
        <v>119</v>
      </c>
      <c r="B237" s="9" t="str">
        <f>LEFT(功能_33[[#This Row],[功能代號]],2)</f>
        <v>L4</v>
      </c>
      <c r="C237" s="9" t="s">
        <v>984</v>
      </c>
      <c r="D237" s="27" t="s">
        <v>1932</v>
      </c>
      <c r="E237" s="11" t="s">
        <v>342</v>
      </c>
      <c r="F237" s="10" t="s">
        <v>343</v>
      </c>
      <c r="G237" s="9" t="s">
        <v>344</v>
      </c>
      <c r="H237" s="11" t="s">
        <v>944</v>
      </c>
      <c r="I237" s="13" t="s">
        <v>2307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948</v>
      </c>
      <c r="P237" s="11" t="s">
        <v>955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119</v>
      </c>
      <c r="AI237" s="9" t="str">
        <f>VLOOKUP(功能_33[[#This Row],[功能代號]],[3]交易清單!$E:$E,1,FALSE)</f>
        <v>L4605</v>
      </c>
    </row>
    <row r="238" spans="1:35" ht="13.5" x14ac:dyDescent="0.3">
      <c r="A238" s="259">
        <v>120</v>
      </c>
      <c r="B238" s="9" t="str">
        <f>LEFT(功能_33[[#This Row],[功能代號]],2)</f>
        <v>L4</v>
      </c>
      <c r="C238" s="9" t="s">
        <v>984</v>
      </c>
      <c r="D238" s="27" t="s">
        <v>1932</v>
      </c>
      <c r="E238" s="11" t="s">
        <v>345</v>
      </c>
      <c r="F238" s="10" t="s">
        <v>346</v>
      </c>
      <c r="G238" s="9" t="s">
        <v>347</v>
      </c>
      <c r="H238" s="11" t="s">
        <v>944</v>
      </c>
      <c r="I238" s="13" t="s">
        <v>2307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948</v>
      </c>
      <c r="P238" s="11" t="s">
        <v>955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120</v>
      </c>
      <c r="AI238" s="9" t="str">
        <f>VLOOKUP(功能_33[[#This Row],[功能代號]],[3]交易清單!$E:$E,1,FALSE)</f>
        <v>L4606</v>
      </c>
    </row>
    <row r="239" spans="1:35" ht="13.5" x14ac:dyDescent="0.3">
      <c r="A239" s="259">
        <v>198</v>
      </c>
      <c r="B239" s="9" t="str">
        <f>LEFT(功能_33[[#This Row],[功能代號]],2)</f>
        <v>L3</v>
      </c>
      <c r="C239" s="9" t="s">
        <v>983</v>
      </c>
      <c r="D239" s="27"/>
      <c r="E239" s="11" t="s">
        <v>291</v>
      </c>
      <c r="F239" s="12" t="s">
        <v>292</v>
      </c>
      <c r="G239" s="9" t="s">
        <v>293</v>
      </c>
      <c r="H239" s="11" t="s">
        <v>944</v>
      </c>
      <c r="I239" s="13" t="s">
        <v>51</v>
      </c>
      <c r="J239" s="2">
        <v>44413</v>
      </c>
      <c r="K239" s="2">
        <v>44487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958</v>
      </c>
      <c r="P239" s="11" t="s">
        <v>955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L3-4</v>
      </c>
      <c r="AH239" s="9">
        <v>198</v>
      </c>
      <c r="AI239" s="9" t="str">
        <f>VLOOKUP(功能_33[[#This Row],[功能代號]],[3]交易清單!$E:$E,1,FALSE)</f>
        <v>L3440</v>
      </c>
    </row>
    <row r="240" spans="1:35" ht="13.5" x14ac:dyDescent="0.3">
      <c r="A240" s="259">
        <v>168</v>
      </c>
      <c r="B240" s="9" t="str">
        <f>LEFT(功能_33[[#This Row],[功能代號]],2)</f>
        <v>L2</v>
      </c>
      <c r="C240" s="9" t="s">
        <v>982</v>
      </c>
      <c r="D240" s="27"/>
      <c r="E240" s="11" t="s">
        <v>162</v>
      </c>
      <c r="F240" s="12" t="s">
        <v>163</v>
      </c>
      <c r="G240" s="9" t="s">
        <v>164</v>
      </c>
      <c r="H240" s="11" t="s">
        <v>944</v>
      </c>
      <c r="I240" s="14" t="s">
        <v>696</v>
      </c>
      <c r="J240" s="2">
        <v>44411</v>
      </c>
      <c r="K240" s="2">
        <v>44487</v>
      </c>
      <c r="L240" s="2"/>
      <c r="M240" s="3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953</v>
      </c>
      <c r="P240" s="11" t="s">
        <v>951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3"/>
      <c r="AG240" s="256" t="str">
        <f>IFERROR(IF(VLOOKUP(功能_33[[#This Row],[功能代號]],Menu!A:D,4,FALSE)=0,"",VLOOKUP(功能_33[[#This Row],[功能代號]],Menu!A:D,4,FALSE)),"")</f>
        <v>L2-2</v>
      </c>
      <c r="AH240" s="9">
        <v>168</v>
      </c>
      <c r="AI240" s="9" t="str">
        <f>VLOOKUP(功能_33[[#This Row],[功能代號]],[3]交易清單!$E:$E,1,FALSE)</f>
        <v>L2079</v>
      </c>
    </row>
    <row r="241" spans="1:35" ht="13.5" x14ac:dyDescent="0.3">
      <c r="A241" s="259">
        <v>361</v>
      </c>
      <c r="B241" s="9" t="str">
        <f>LEFT(功能_33[[#This Row],[功能代號]],2)</f>
        <v>L6</v>
      </c>
      <c r="C241" s="9" t="s">
        <v>986</v>
      </c>
      <c r="D241" s="27"/>
      <c r="E241" s="11" t="s">
        <v>759</v>
      </c>
      <c r="F241" s="12" t="s">
        <v>760</v>
      </c>
      <c r="G241" s="9" t="s">
        <v>761</v>
      </c>
      <c r="H241" s="11" t="s">
        <v>944</v>
      </c>
      <c r="I241" s="11" t="s">
        <v>223</v>
      </c>
      <c r="J241" s="1">
        <v>44431</v>
      </c>
      <c r="K241" s="2">
        <v>44487</v>
      </c>
      <c r="L241" s="1"/>
      <c r="M241" s="1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958</v>
      </c>
      <c r="P241" s="11" t="s">
        <v>955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1"/>
      <c r="AG241" s="258" t="str">
        <f>AG230</f>
        <v>L6-8</v>
      </c>
      <c r="AH241" s="9">
        <v>361</v>
      </c>
      <c r="AI241" s="9" t="str">
        <f>VLOOKUP(功能_33[[#This Row],[功能代號]],[3]交易清單!$E:$E,1,FALSE)</f>
        <v>L6981</v>
      </c>
    </row>
    <row r="242" spans="1:35" ht="13.5" x14ac:dyDescent="0.3">
      <c r="A242" s="259">
        <v>178</v>
      </c>
      <c r="B242" s="9" t="str">
        <f>LEFT(功能_33[[#This Row],[功能代號]],2)</f>
        <v>L2</v>
      </c>
      <c r="C242" s="9" t="s">
        <v>982</v>
      </c>
      <c r="D242" s="27"/>
      <c r="E242" s="11" t="s">
        <v>195</v>
      </c>
      <c r="F242" s="12" t="s">
        <v>196</v>
      </c>
      <c r="G242" s="9" t="s">
        <v>197</v>
      </c>
      <c r="H242" s="11" t="s">
        <v>944</v>
      </c>
      <c r="I242" s="14" t="s">
        <v>696</v>
      </c>
      <c r="J242" s="2">
        <v>44411</v>
      </c>
      <c r="K242" s="2">
        <v>44487</v>
      </c>
      <c r="L242" s="2"/>
      <c r="M242" s="3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958</v>
      </c>
      <c r="P242" s="11" t="s">
        <v>964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放款管理課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3"/>
      <c r="AG242" s="256" t="str">
        <f>IFERROR(IF(VLOOKUP(功能_33[[#This Row],[功能代號]],Menu!A:D,4,FALSE)=0,"",VLOOKUP(功能_33[[#This Row],[功能代號]],Menu!A:D,4,FALSE)),"")</f>
        <v>L2-5</v>
      </c>
      <c r="AH242" s="9">
        <v>178</v>
      </c>
      <c r="AI242" s="9" t="str">
        <f>VLOOKUP(功能_33[[#This Row],[功能代號]],[3]交易清單!$E:$E,1,FALSE)</f>
        <v>L2605</v>
      </c>
    </row>
    <row r="243" spans="1:35" ht="13.5" x14ac:dyDescent="0.3">
      <c r="A243" s="259">
        <v>179</v>
      </c>
      <c r="B243" s="9" t="str">
        <f>LEFT(功能_33[[#This Row],[功能代號]],2)</f>
        <v>L2</v>
      </c>
      <c r="C243" s="9" t="s">
        <v>982</v>
      </c>
      <c r="D243" s="27"/>
      <c r="E243" s="11" t="s">
        <v>198</v>
      </c>
      <c r="F243" s="12" t="s">
        <v>199</v>
      </c>
      <c r="G243" s="9" t="s">
        <v>200</v>
      </c>
      <c r="H243" s="11" t="s">
        <v>944</v>
      </c>
      <c r="I243" s="14" t="s">
        <v>696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958</v>
      </c>
      <c r="P243" s="11" t="s">
        <v>964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放款管理課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L2-5</v>
      </c>
      <c r="AH243" s="9">
        <v>179</v>
      </c>
      <c r="AI243" s="9" t="str">
        <f>VLOOKUP(功能_33[[#This Row],[功能代號]],[3]交易清單!$E:$E,1,FALSE)</f>
        <v>L2613</v>
      </c>
    </row>
    <row r="244" spans="1:35" ht="13.5" x14ac:dyDescent="0.3">
      <c r="A244" s="259">
        <v>180</v>
      </c>
      <c r="B244" s="9" t="str">
        <f>LEFT(功能_33[[#This Row],[功能代號]],2)</f>
        <v>L2</v>
      </c>
      <c r="C244" s="9" t="s">
        <v>982</v>
      </c>
      <c r="D244" s="27"/>
      <c r="E244" s="11" t="s">
        <v>201</v>
      </c>
      <c r="F244" s="12" t="s">
        <v>202</v>
      </c>
      <c r="G244" s="9" t="s">
        <v>203</v>
      </c>
      <c r="H244" s="11" t="s">
        <v>944</v>
      </c>
      <c r="I244" s="14" t="s">
        <v>696</v>
      </c>
      <c r="J244" s="2">
        <v>44411</v>
      </c>
      <c r="K244" s="2">
        <v>44487</v>
      </c>
      <c r="L244" s="2"/>
      <c r="M244" s="3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958</v>
      </c>
      <c r="P244" s="11" t="s">
        <v>955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放款服務課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3"/>
      <c r="AG244" s="256" t="str">
        <f>IFERROR(IF(VLOOKUP(功能_33[[#This Row],[功能代號]],Menu!A:D,4,FALSE)=0,"",VLOOKUP(功能_33[[#This Row],[功能代號]],Menu!A:D,4,FALSE)),"")</f>
        <v>L2-9</v>
      </c>
      <c r="AH244" s="9">
        <v>180</v>
      </c>
      <c r="AI244" s="9" t="str">
        <f>VLOOKUP(功能_33[[#This Row],[功能代號]],[3]交易清單!$E:$E,1,FALSE)</f>
        <v>L2614</v>
      </c>
    </row>
    <row r="245" spans="1:35" ht="13.5" x14ac:dyDescent="0.3">
      <c r="A245" s="259">
        <v>299</v>
      </c>
      <c r="B245" s="9" t="str">
        <f>LEFT(功能_33[[#This Row],[功能代號]],2)</f>
        <v>L6</v>
      </c>
      <c r="C245" s="9" t="s">
        <v>986</v>
      </c>
      <c r="D245" s="27"/>
      <c r="E245" s="11" t="s">
        <v>727</v>
      </c>
      <c r="F245" s="12" t="s">
        <v>728</v>
      </c>
      <c r="G245" s="9" t="s">
        <v>729</v>
      </c>
      <c r="H245" s="11" t="s">
        <v>944</v>
      </c>
      <c r="I245" s="11" t="s">
        <v>700</v>
      </c>
      <c r="J245" s="2">
        <v>44428</v>
      </c>
      <c r="K245" s="2">
        <v>44488</v>
      </c>
      <c r="L245" s="2"/>
      <c r="M245" s="2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953</v>
      </c>
      <c r="P245" s="11" t="s">
        <v>951</v>
      </c>
      <c r="Q245" s="9"/>
      <c r="R245" s="11"/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2"/>
      <c r="AG245" s="256" t="str">
        <f>IFERROR(IF(VLOOKUP(功能_33[[#This Row],[功能代號]],Menu!A:D,4,FALSE)=0,"",VLOOKUP(功能_33[[#This Row],[功能代號]],Menu!A:D,4,FALSE)),"")</f>
        <v>L6-2</v>
      </c>
      <c r="AH245" s="9">
        <v>299</v>
      </c>
      <c r="AI245" s="9" t="str">
        <f>VLOOKUP(功能_33[[#This Row],[功能代號]],[3]交易清單!$E:$E,1,FALSE)</f>
        <v>L6201</v>
      </c>
    </row>
    <row r="246" spans="1:35" ht="13.5" x14ac:dyDescent="0.3">
      <c r="A246" s="259">
        <v>300</v>
      </c>
      <c r="B246" s="9" t="str">
        <f>LEFT(功能_33[[#This Row],[功能代號]],2)</f>
        <v>L6</v>
      </c>
      <c r="C246" s="9" t="s">
        <v>986</v>
      </c>
      <c r="D246" s="27"/>
      <c r="E246" s="11" t="s">
        <v>732</v>
      </c>
      <c r="F246" s="12" t="s">
        <v>733</v>
      </c>
      <c r="G246" s="9" t="s">
        <v>734</v>
      </c>
      <c r="H246" s="11" t="s">
        <v>944</v>
      </c>
      <c r="I246" s="11" t="s">
        <v>700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953</v>
      </c>
      <c r="P246" s="11" t="s">
        <v>947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300</v>
      </c>
      <c r="AI246" s="9" t="str">
        <f>VLOOKUP(功能_33[[#This Row],[功能代號]],[3]交易清單!$E:$E,1,FALSE)</f>
        <v>L6901</v>
      </c>
    </row>
    <row r="247" spans="1:35" ht="13.5" x14ac:dyDescent="0.3">
      <c r="A247" s="259">
        <v>301</v>
      </c>
      <c r="B247" s="9" t="str">
        <f>LEFT(功能_33[[#This Row],[功能代號]],2)</f>
        <v>L6</v>
      </c>
      <c r="C247" s="9" t="s">
        <v>986</v>
      </c>
      <c r="D247" s="27"/>
      <c r="E247" s="11" t="s">
        <v>735</v>
      </c>
      <c r="F247" s="12" t="s">
        <v>736</v>
      </c>
      <c r="G247" s="9" t="s">
        <v>737</v>
      </c>
      <c r="H247" s="11" t="s">
        <v>944</v>
      </c>
      <c r="I247" s="11" t="s">
        <v>700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953</v>
      </c>
      <c r="P247" s="11" t="s">
        <v>992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301</v>
      </c>
      <c r="AI247" s="9" t="str">
        <f>VLOOKUP(功能_33[[#This Row],[功能代號]],[3]交易清單!$E:$E,1,FALSE)</f>
        <v>L6902</v>
      </c>
    </row>
    <row r="248" spans="1:35" ht="13.5" x14ac:dyDescent="0.3">
      <c r="A248" s="259">
        <v>302</v>
      </c>
      <c r="B248" s="9" t="str">
        <f>LEFT(功能_33[[#This Row],[功能代號]],2)</f>
        <v>L6</v>
      </c>
      <c r="C248" s="9" t="s">
        <v>986</v>
      </c>
      <c r="D248" s="27"/>
      <c r="E248" s="11" t="s">
        <v>738</v>
      </c>
      <c r="F248" s="12" t="s">
        <v>736</v>
      </c>
      <c r="G248" s="9" t="s">
        <v>739</v>
      </c>
      <c r="H248" s="11" t="s">
        <v>944</v>
      </c>
      <c r="I248" s="11" t="s">
        <v>700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953</v>
      </c>
      <c r="P248" s="11" t="s">
        <v>951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302</v>
      </c>
      <c r="AI248" s="9" t="str">
        <f>VLOOKUP(功能_33[[#This Row],[功能代號]],[3]交易清單!$E:$E,1,FALSE)</f>
        <v>L6903</v>
      </c>
    </row>
    <row r="249" spans="1:35" ht="13.5" x14ac:dyDescent="0.3">
      <c r="A249" s="259">
        <v>303</v>
      </c>
      <c r="B249" s="9" t="str">
        <f>LEFT(功能_33[[#This Row],[功能代號]],2)</f>
        <v>L6</v>
      </c>
      <c r="C249" s="9" t="s">
        <v>986</v>
      </c>
      <c r="D249" s="27"/>
      <c r="E249" s="11" t="s">
        <v>740</v>
      </c>
      <c r="F249" s="12" t="s">
        <v>736</v>
      </c>
      <c r="G249" s="9" t="s">
        <v>741</v>
      </c>
      <c r="H249" s="11" t="s">
        <v>944</v>
      </c>
      <c r="I249" s="11" t="s">
        <v>700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953</v>
      </c>
      <c r="P249" s="11" t="s">
        <v>947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303</v>
      </c>
      <c r="AI249" s="9" t="str">
        <f>VLOOKUP(功能_33[[#This Row],[功能代號]],[3]交易清單!$E:$E,1,FALSE)</f>
        <v>L6904</v>
      </c>
    </row>
    <row r="250" spans="1:35" ht="13.5" x14ac:dyDescent="0.3">
      <c r="A250" s="259">
        <v>304</v>
      </c>
      <c r="B250" s="9" t="str">
        <f>LEFT(功能_33[[#This Row],[功能代號]],2)</f>
        <v>L6</v>
      </c>
      <c r="C250" s="9" t="s">
        <v>986</v>
      </c>
      <c r="D250" s="27"/>
      <c r="E250" s="11" t="s">
        <v>742</v>
      </c>
      <c r="F250" s="12" t="s">
        <v>736</v>
      </c>
      <c r="G250" s="9" t="s">
        <v>743</v>
      </c>
      <c r="H250" s="11" t="s">
        <v>944</v>
      </c>
      <c r="I250" s="11" t="s">
        <v>700</v>
      </c>
      <c r="J250" s="2">
        <v>44428</v>
      </c>
      <c r="K250" s="2">
        <v>44488</v>
      </c>
      <c r="L250" s="2"/>
      <c r="M250" s="2">
        <v>44468</v>
      </c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953</v>
      </c>
      <c r="P250" s="11" t="s">
        <v>947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>
        <f>IF(功能_33[[#This Row],[實際展示]]="","",功能_33[[#This Row],[實際展示]]+14)</f>
        <v>44482</v>
      </c>
      <c r="AA250" s="256"/>
      <c r="AB250" s="257"/>
      <c r="AC250" s="280" t="str">
        <f>IF(功能_33[[#This Row],[URS交二審]]=0,"",功能_33[[#This Row],[URS交二審]]+7)</f>
        <v/>
      </c>
      <c r="AD250" s="256">
        <f>IF(功能_33[[#This Row],[實際展示]]="","",功能_33[[#This Row],[實際展示]]+21)</f>
        <v>44489</v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304</v>
      </c>
      <c r="AI250" s="9" t="str">
        <f>VLOOKUP(功能_33[[#This Row],[功能代號]],[3]交易清單!$E:$E,1,FALSE)</f>
        <v>L6905</v>
      </c>
    </row>
    <row r="251" spans="1:35" ht="13.5" x14ac:dyDescent="0.3">
      <c r="A251" s="259">
        <v>305</v>
      </c>
      <c r="B251" s="9" t="str">
        <f>LEFT(功能_33[[#This Row],[功能代號]],2)</f>
        <v>L6</v>
      </c>
      <c r="C251" s="9" t="s">
        <v>986</v>
      </c>
      <c r="D251" s="27"/>
      <c r="E251" s="11" t="s">
        <v>744</v>
      </c>
      <c r="F251" s="12" t="s">
        <v>736</v>
      </c>
      <c r="G251" s="9" t="s">
        <v>745</v>
      </c>
      <c r="H251" s="11" t="s">
        <v>944</v>
      </c>
      <c r="I251" s="11" t="s">
        <v>700</v>
      </c>
      <c r="J251" s="2">
        <v>44428</v>
      </c>
      <c r="K251" s="2">
        <v>44488</v>
      </c>
      <c r="L251" s="2"/>
      <c r="M251" s="2"/>
      <c r="N251" s="280" t="str">
        <f>IFERROR(IF(VLOOKUP(功能_33[[#This Row],[功能代號]],討論項目!A:H,8,FALSE)=0,"",VLOOKUP(功能_33[[#This Row],[功能代號]],討論項目!A:H,8,FALSE)),"")</f>
        <v/>
      </c>
      <c r="O251" s="11" t="s">
        <v>953</v>
      </c>
      <c r="P251" s="11" t="s">
        <v>951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 t="str">
        <f>IF(功能_33[[#This Row],[實際展示]]="","",功能_33[[#This Row],[實際展示]]+14)</f>
        <v/>
      </c>
      <c r="AA251" s="256"/>
      <c r="AB251" s="257"/>
      <c r="AC251" s="280" t="str">
        <f>IF(功能_33[[#This Row],[URS交二審]]=0,"",功能_33[[#This Row],[URS交二審]]+7)</f>
        <v/>
      </c>
      <c r="AD251" s="256" t="str">
        <f>IF(功能_33[[#This Row],[實際展示]]="","",功能_33[[#This Row],[實際展示]]+21)</f>
        <v/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305</v>
      </c>
      <c r="AI251" s="9" t="str">
        <f>VLOOKUP(功能_33[[#This Row],[功能代號]],[3]交易清單!$E:$E,1,FALSE)</f>
        <v>L6906</v>
      </c>
    </row>
    <row r="252" spans="1:35" ht="13.5" x14ac:dyDescent="0.3">
      <c r="A252" s="259">
        <v>306</v>
      </c>
      <c r="B252" s="9" t="str">
        <f>LEFT(功能_33[[#This Row],[功能代號]],2)</f>
        <v>L6</v>
      </c>
      <c r="C252" s="9" t="s">
        <v>986</v>
      </c>
      <c r="D252" s="27"/>
      <c r="E252" s="11" t="s">
        <v>746</v>
      </c>
      <c r="F252" s="12" t="s">
        <v>736</v>
      </c>
      <c r="G252" s="9" t="s">
        <v>747</v>
      </c>
      <c r="H252" s="11" t="s">
        <v>944</v>
      </c>
      <c r="I252" s="11" t="s">
        <v>700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958</v>
      </c>
      <c r="P252" s="11" t="s">
        <v>947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306</v>
      </c>
      <c r="AI252" s="9" t="str">
        <f>VLOOKUP(功能_33[[#This Row],[功能代號]],[3]交易清單!$E:$E,1,FALSE)</f>
        <v>L6907</v>
      </c>
    </row>
    <row r="253" spans="1:35" ht="13.5" x14ac:dyDescent="0.3">
      <c r="A253" s="259">
        <v>307</v>
      </c>
      <c r="B253" s="9" t="str">
        <f>LEFT(功能_33[[#This Row],[功能代號]],2)</f>
        <v>L6</v>
      </c>
      <c r="C253" s="9" t="s">
        <v>986</v>
      </c>
      <c r="D253" s="27"/>
      <c r="E253" s="11" t="s">
        <v>748</v>
      </c>
      <c r="F253" s="12" t="s">
        <v>736</v>
      </c>
      <c r="G253" s="9" t="s">
        <v>749</v>
      </c>
      <c r="H253" s="11" t="s">
        <v>944</v>
      </c>
      <c r="I253" s="11" t="s">
        <v>700</v>
      </c>
      <c r="J253" s="2">
        <v>44428</v>
      </c>
      <c r="K253" s="2">
        <v>44488</v>
      </c>
      <c r="L253" s="2"/>
      <c r="M253" s="2">
        <v>44453</v>
      </c>
      <c r="N253" s="280">
        <f>IFERROR(IF(VLOOKUP(功能_33[[#This Row],[功能代號]],討論項目!A:H,8,FALSE)=0,"",VLOOKUP(功能_33[[#This Row],[功能代號]],討論項目!A:H,8,FALSE)),"")</f>
        <v>44466</v>
      </c>
      <c r="O253" s="11" t="s">
        <v>953</v>
      </c>
      <c r="P253" s="11" t="s">
        <v>947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>
        <f>IF(功能_33[[#This Row],[實際展示]]="","",功能_33[[#This Row],[實際展示]]+14)</f>
        <v>44467</v>
      </c>
      <c r="AA253" s="256"/>
      <c r="AB253" s="257"/>
      <c r="AC253" s="280" t="str">
        <f>IF(功能_33[[#This Row],[URS交二審]]=0,"",功能_33[[#This Row],[URS交二審]]+7)</f>
        <v/>
      </c>
      <c r="AD253" s="256">
        <f>IF(功能_33[[#This Row],[實際展示]]="","",功能_33[[#This Row],[實際展示]]+21)</f>
        <v>44474</v>
      </c>
      <c r="AE253" s="256"/>
      <c r="AF253" s="2">
        <v>44453</v>
      </c>
      <c r="AG253" s="256" t="str">
        <f>IFERROR(IF(VLOOKUP(功能_33[[#This Row],[功能代號]],Menu!A:D,4,FALSE)=0,"",VLOOKUP(功能_33[[#This Row],[功能代號]],Menu!A:D,4,FALSE)),"")</f>
        <v>L6-2</v>
      </c>
      <c r="AH253" s="9">
        <v>307</v>
      </c>
      <c r="AI253" s="9" t="str">
        <f>VLOOKUP(功能_33[[#This Row],[功能代號]],[3]交易清單!$E:$E,1,FALSE)</f>
        <v>L6908</v>
      </c>
    </row>
    <row r="254" spans="1:35" ht="13.5" x14ac:dyDescent="0.3">
      <c r="A254" s="259">
        <v>186</v>
      </c>
      <c r="B254" s="9" t="str">
        <f>LEFT(功能_33[[#This Row],[功能代號]],2)</f>
        <v>L2</v>
      </c>
      <c r="C254" s="9" t="s">
        <v>982</v>
      </c>
      <c r="D254" s="27"/>
      <c r="E254" s="11" t="s">
        <v>159</v>
      </c>
      <c r="F254" s="12" t="s">
        <v>160</v>
      </c>
      <c r="G254" s="9" t="s">
        <v>161</v>
      </c>
      <c r="H254" s="11" t="s">
        <v>944</v>
      </c>
      <c r="I254" s="13" t="s">
        <v>51</v>
      </c>
      <c r="J254" s="2">
        <v>44411</v>
      </c>
      <c r="K254" s="2">
        <v>44489</v>
      </c>
      <c r="L254" s="2"/>
      <c r="M254" s="2"/>
      <c r="N254" s="280" t="str">
        <f>IFERROR(IF(VLOOKUP(功能_33[[#This Row],[功能代號]],討論項目!A:H,8,FALSE)=0,"",VLOOKUP(功能_33[[#This Row],[功能代號]],討論項目!A:H,8,FALSE)),"")</f>
        <v/>
      </c>
      <c r="O254" s="11" t="s">
        <v>949</v>
      </c>
      <c r="P254" s="11" t="s">
        <v>955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 t="str">
        <f>IF(功能_33[[#This Row],[實際展示]]="","",功能_33[[#This Row],[實際展示]]+14)</f>
        <v/>
      </c>
      <c r="AA254" s="256"/>
      <c r="AB254" s="257"/>
      <c r="AC254" s="280" t="str">
        <f>IF(功能_33[[#This Row],[URS交二審]]=0,"",功能_33[[#This Row],[URS交二審]]+7)</f>
        <v/>
      </c>
      <c r="AD254" s="256" t="str">
        <f>IF(功能_33[[#This Row],[實際展示]]="","",功能_33[[#This Row],[實際展示]]+21)</f>
        <v/>
      </c>
      <c r="AE254" s="256"/>
      <c r="AF254" s="2"/>
      <c r="AG254" s="258" t="str">
        <f>AG258</f>
        <v>L2-6</v>
      </c>
      <c r="AH254" s="9">
        <v>186</v>
      </c>
      <c r="AI254" s="9" t="str">
        <f>VLOOKUP(功能_33[[#This Row],[功能代號]],[3]交易清單!$E:$E,1,FALSE)</f>
        <v>L2076</v>
      </c>
    </row>
    <row r="255" spans="1:35" ht="13.5" x14ac:dyDescent="0.3">
      <c r="A255" s="259">
        <v>181</v>
      </c>
      <c r="B255" s="9" t="str">
        <f>LEFT(功能_33[[#This Row],[功能代號]],2)</f>
        <v>L2</v>
      </c>
      <c r="C255" s="9" t="s">
        <v>982</v>
      </c>
      <c r="D255" s="27"/>
      <c r="E255" s="11" t="s">
        <v>145</v>
      </c>
      <c r="F255" s="12" t="s">
        <v>146</v>
      </c>
      <c r="G255" s="9" t="s">
        <v>147</v>
      </c>
      <c r="H255" s="11" t="s">
        <v>944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949</v>
      </c>
      <c r="P255" s="11" t="s">
        <v>947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AG256</f>
        <v>L2-6</v>
      </c>
      <c r="AH255" s="9">
        <v>181</v>
      </c>
      <c r="AI255" s="9" t="str">
        <f>VLOOKUP(功能_33[[#This Row],[功能代號]],[3]交易清單!$E:$E,1,FALSE)</f>
        <v>L2631</v>
      </c>
    </row>
    <row r="256" spans="1:35" ht="13.5" x14ac:dyDescent="0.3">
      <c r="A256" s="259">
        <v>182</v>
      </c>
      <c r="B256" s="9" t="str">
        <f>LEFT(功能_33[[#This Row],[功能代號]],2)</f>
        <v>L2</v>
      </c>
      <c r="C256" s="9" t="s">
        <v>982</v>
      </c>
      <c r="D256" s="9" t="s">
        <v>1642</v>
      </c>
      <c r="E256" s="11" t="s">
        <v>148</v>
      </c>
      <c r="F256" s="12" t="s">
        <v>149</v>
      </c>
      <c r="G256" s="9" t="s">
        <v>150</v>
      </c>
      <c r="H256" s="11" t="s">
        <v>944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949</v>
      </c>
      <c r="P256" s="11" t="s">
        <v>947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6" t="str">
        <f>IFERROR(IF(VLOOKUP(功能_33[[#This Row],[功能代號]],Menu!A:D,4,FALSE)=0,"",VLOOKUP(功能_33[[#This Row],[功能代號]],Menu!A:D,4,FALSE)),"")</f>
        <v>L2-6</v>
      </c>
      <c r="AH256" s="9">
        <v>182</v>
      </c>
      <c r="AI256" s="9" t="str">
        <f>VLOOKUP(功能_33[[#This Row],[功能代號]],[3]交易清單!$E:$E,1,FALSE)</f>
        <v>L2931</v>
      </c>
    </row>
    <row r="257" spans="1:35" ht="13.5" x14ac:dyDescent="0.3">
      <c r="A257" s="259">
        <v>183</v>
      </c>
      <c r="B257" s="9" t="str">
        <f>LEFT(功能_33[[#This Row],[功能代號]],2)</f>
        <v>L2</v>
      </c>
      <c r="C257" s="9" t="s">
        <v>982</v>
      </c>
      <c r="D257" s="27"/>
      <c r="E257" s="11" t="s">
        <v>151</v>
      </c>
      <c r="F257" s="12" t="s">
        <v>152</v>
      </c>
      <c r="G257" s="9" t="s">
        <v>153</v>
      </c>
      <c r="H257" s="11" t="s">
        <v>944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949</v>
      </c>
      <c r="P257" s="11" t="s">
        <v>947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183</v>
      </c>
      <c r="AI257" s="9" t="str">
        <f>VLOOKUP(功能_33[[#This Row],[功能代號]],[3]交易清單!$E:$E,1,FALSE)</f>
        <v>L2077</v>
      </c>
    </row>
    <row r="258" spans="1:35" ht="13.5" x14ac:dyDescent="0.3">
      <c r="A258" s="259">
        <v>184</v>
      </c>
      <c r="B258" s="9" t="str">
        <f>LEFT(功能_33[[#This Row],[功能代號]],2)</f>
        <v>L2</v>
      </c>
      <c r="C258" s="9" t="s">
        <v>982</v>
      </c>
      <c r="D258" s="27"/>
      <c r="E258" s="11" t="s">
        <v>154</v>
      </c>
      <c r="F258" s="12" t="s">
        <v>152</v>
      </c>
      <c r="G258" s="9" t="s">
        <v>155</v>
      </c>
      <c r="H258" s="11" t="s">
        <v>944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949</v>
      </c>
      <c r="P258" s="11" t="s">
        <v>947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184</v>
      </c>
      <c r="AI258" s="9" t="str">
        <f>VLOOKUP(功能_33[[#This Row],[功能代號]],[3]交易清單!$E:$E,1,FALSE)</f>
        <v>L2932</v>
      </c>
    </row>
    <row r="259" spans="1:35" ht="13.5" x14ac:dyDescent="0.3">
      <c r="A259" s="259">
        <v>185</v>
      </c>
      <c r="B259" s="9" t="str">
        <f>LEFT(功能_33[[#This Row],[功能代號]],2)</f>
        <v>L2</v>
      </c>
      <c r="C259" s="9" t="s">
        <v>982</v>
      </c>
      <c r="D259" s="27"/>
      <c r="E259" s="11" t="s">
        <v>156</v>
      </c>
      <c r="F259" s="12" t="s">
        <v>157</v>
      </c>
      <c r="G259" s="9" t="s">
        <v>158</v>
      </c>
      <c r="H259" s="11" t="s">
        <v>944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949</v>
      </c>
      <c r="P259" s="11" t="s">
        <v>947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8" t="str">
        <f>AG258</f>
        <v>L2-6</v>
      </c>
      <c r="AH259" s="9">
        <v>185</v>
      </c>
      <c r="AI259" s="9" t="str">
        <f>VLOOKUP(功能_33[[#This Row],[功能代號]],[3]交易清單!$E:$E,1,FALSE)</f>
        <v>L2632</v>
      </c>
    </row>
    <row r="260" spans="1:35" ht="13.5" x14ac:dyDescent="0.3">
      <c r="A260" s="259">
        <v>233</v>
      </c>
      <c r="B260" s="9" t="str">
        <f>LEFT(功能_33[[#This Row],[功能代號]],2)</f>
        <v>L4</v>
      </c>
      <c r="C260" s="9" t="s">
        <v>984</v>
      </c>
      <c r="D260" s="27"/>
      <c r="E260" s="11" t="s">
        <v>479</v>
      </c>
      <c r="F260" s="10" t="s">
        <v>480</v>
      </c>
      <c r="G260" s="9" t="s">
        <v>481</v>
      </c>
      <c r="H260" s="11" t="s">
        <v>944</v>
      </c>
      <c r="I260" s="13" t="s">
        <v>2307</v>
      </c>
      <c r="J260" s="2">
        <v>44421</v>
      </c>
      <c r="K260" s="2" t="s">
        <v>2326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958</v>
      </c>
      <c r="P260" s="11" t="s">
        <v>951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6" t="str">
        <f>IFERROR(IF(VLOOKUP(功能_33[[#This Row],[功能代號]],Menu!A:D,4,FALSE)=0,"",VLOOKUP(功能_33[[#This Row],[功能代號]],Menu!A:D,4,FALSE)),"")</f>
        <v>L4-3</v>
      </c>
      <c r="AH260" s="9">
        <v>233</v>
      </c>
      <c r="AI260" s="9" t="str">
        <f>VLOOKUP(功能_33[[#This Row],[功能代號]],[3]交易清單!$E:$E,1,FALSE)</f>
        <v>L4322</v>
      </c>
    </row>
    <row r="261" spans="1:35" ht="13.5" x14ac:dyDescent="0.3">
      <c r="A261" s="259">
        <v>234</v>
      </c>
      <c r="B261" s="9" t="str">
        <f>LEFT(功能_33[[#This Row],[功能代號]],2)</f>
        <v>L4</v>
      </c>
      <c r="C261" s="9" t="s">
        <v>984</v>
      </c>
      <c r="D261" s="27"/>
      <c r="E261" s="11" t="s">
        <v>482</v>
      </c>
      <c r="F261" s="10" t="s">
        <v>483</v>
      </c>
      <c r="G261" s="9" t="s">
        <v>484</v>
      </c>
      <c r="H261" s="11" t="s">
        <v>944</v>
      </c>
      <c r="I261" s="13" t="s">
        <v>2307</v>
      </c>
      <c r="J261" s="2">
        <v>44421</v>
      </c>
      <c r="K261" s="2" t="s">
        <v>2326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958</v>
      </c>
      <c r="P261" s="11" t="s">
        <v>951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234</v>
      </c>
      <c r="AI261" s="9" t="str">
        <f>VLOOKUP(功能_33[[#This Row],[功能代號]],[3]交易清單!$E:$E,1,FALSE)</f>
        <v>L4320</v>
      </c>
    </row>
    <row r="262" spans="1:35" ht="13.5" x14ac:dyDescent="0.3">
      <c r="A262" s="259">
        <v>235</v>
      </c>
      <c r="B262" s="9" t="str">
        <f>LEFT(功能_33[[#This Row],[功能代號]],2)</f>
        <v>L4</v>
      </c>
      <c r="C262" s="9" t="s">
        <v>984</v>
      </c>
      <c r="D262" s="27"/>
      <c r="E262" s="11" t="s">
        <v>485</v>
      </c>
      <c r="F262" s="10" t="s">
        <v>486</v>
      </c>
      <c r="G262" s="9" t="s">
        <v>487</v>
      </c>
      <c r="H262" s="11" t="s">
        <v>944</v>
      </c>
      <c r="I262" s="13" t="s">
        <v>2307</v>
      </c>
      <c r="J262" s="2">
        <v>44421</v>
      </c>
      <c r="K262" s="2" t="s">
        <v>2326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958</v>
      </c>
      <c r="P262" s="11" t="s">
        <v>951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235</v>
      </c>
      <c r="AI262" s="9" t="str">
        <f>VLOOKUP(功能_33[[#This Row],[功能代號]],[3]交易清單!$E:$E,1,FALSE)</f>
        <v>L4031</v>
      </c>
    </row>
    <row r="263" spans="1:35" ht="13.5" x14ac:dyDescent="0.3">
      <c r="A263" s="259">
        <v>236</v>
      </c>
      <c r="B263" s="9" t="str">
        <f>LEFT(功能_33[[#This Row],[功能代號]],2)</f>
        <v>L4</v>
      </c>
      <c r="C263" s="9" t="s">
        <v>984</v>
      </c>
      <c r="D263" s="27"/>
      <c r="E263" s="11" t="s">
        <v>488</v>
      </c>
      <c r="F263" s="10" t="s">
        <v>489</v>
      </c>
      <c r="G263" s="9" t="s">
        <v>490</v>
      </c>
      <c r="H263" s="11" t="s">
        <v>944</v>
      </c>
      <c r="I263" s="13" t="s">
        <v>2307</v>
      </c>
      <c r="J263" s="2">
        <v>44421</v>
      </c>
      <c r="K263" s="2" t="s">
        <v>2326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958</v>
      </c>
      <c r="P263" s="11" t="s">
        <v>951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236</v>
      </c>
      <c r="AI263" s="9" t="str">
        <f>VLOOKUP(功能_33[[#This Row],[功能代號]],[3]交易清單!$E:$E,1,FALSE)</f>
        <v>L4321</v>
      </c>
    </row>
    <row r="264" spans="1:35" ht="13.5" x14ac:dyDescent="0.3">
      <c r="A264" s="259">
        <v>237</v>
      </c>
      <c r="B264" s="9" t="str">
        <f>LEFT(功能_33[[#This Row],[功能代號]],2)</f>
        <v>L4</v>
      </c>
      <c r="C264" s="9" t="s">
        <v>984</v>
      </c>
      <c r="D264" s="27"/>
      <c r="E264" s="11" t="s">
        <v>491</v>
      </c>
      <c r="F264" s="10" t="s">
        <v>492</v>
      </c>
      <c r="G264" s="9" t="s">
        <v>493</v>
      </c>
      <c r="H264" s="11" t="s">
        <v>944</v>
      </c>
      <c r="I264" s="13" t="s">
        <v>2307</v>
      </c>
      <c r="J264" s="2">
        <v>44421</v>
      </c>
      <c r="K264" s="2" t="s">
        <v>2326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958</v>
      </c>
      <c r="P264" s="11" t="s">
        <v>951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8" t="str">
        <f>AG262</f>
        <v>L4-3</v>
      </c>
      <c r="AH264" s="9">
        <v>237</v>
      </c>
      <c r="AI264" s="9" t="str">
        <f>VLOOKUP(功能_33[[#This Row],[功能代號]],[3]交易清單!$E:$E,1,FALSE)</f>
        <v>L4325</v>
      </c>
    </row>
    <row r="265" spans="1:35" ht="13.5" x14ac:dyDescent="0.3">
      <c r="A265" s="259">
        <v>238</v>
      </c>
      <c r="B265" s="9" t="str">
        <f>LEFT(功能_33[[#This Row],[功能代號]],2)</f>
        <v>L4</v>
      </c>
      <c r="C265" s="9" t="s">
        <v>984</v>
      </c>
      <c r="D265" s="27"/>
      <c r="E265" s="11" t="s">
        <v>494</v>
      </c>
      <c r="F265" s="10" t="s">
        <v>495</v>
      </c>
      <c r="G265" s="9" t="s">
        <v>496</v>
      </c>
      <c r="H265" s="11" t="s">
        <v>944</v>
      </c>
      <c r="I265" s="13" t="s">
        <v>2307</v>
      </c>
      <c r="J265" s="2">
        <v>44421</v>
      </c>
      <c r="K265" s="2" t="s">
        <v>2326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958</v>
      </c>
      <c r="P265" s="11" t="s">
        <v>951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AG264</f>
        <v>L4-3</v>
      </c>
      <c r="AH265" s="9">
        <v>238</v>
      </c>
      <c r="AI265" s="9" t="str">
        <f>VLOOKUP(功能_33[[#This Row],[功能代號]],[3]交易清單!$E:$E,1,FALSE)</f>
        <v>L4931</v>
      </c>
    </row>
    <row r="266" spans="1:35" ht="13.5" x14ac:dyDescent="0.3">
      <c r="A266" s="259">
        <v>239</v>
      </c>
      <c r="B266" s="9" t="str">
        <f>LEFT(功能_33[[#This Row],[功能代號]],2)</f>
        <v>L4</v>
      </c>
      <c r="C266" s="9" t="s">
        <v>984</v>
      </c>
      <c r="D266" s="27"/>
      <c r="E266" s="11" t="s">
        <v>497</v>
      </c>
      <c r="F266" s="10" t="s">
        <v>498</v>
      </c>
      <c r="G266" s="9" t="s">
        <v>499</v>
      </c>
      <c r="H266" s="11" t="s">
        <v>944</v>
      </c>
      <c r="I266" s="13" t="s">
        <v>2307</v>
      </c>
      <c r="J266" s="2">
        <v>44421</v>
      </c>
      <c r="K266" s="2" t="s">
        <v>2326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958</v>
      </c>
      <c r="P266" s="11" t="s">
        <v>951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6" t="str">
        <f>IFERROR(IF(VLOOKUP(功能_33[[#This Row],[功能代號]],Menu!A:D,4,FALSE)=0,"",VLOOKUP(功能_33[[#This Row],[功能代號]],Menu!A:D,4,FALSE)),"")</f>
        <v>L4-3</v>
      </c>
      <c r="AH266" s="9">
        <v>239</v>
      </c>
      <c r="AI266" s="9" t="str">
        <f>VLOOKUP(功能_33[[#This Row],[功能代號]],[3]交易清單!$E:$E,1,FALSE)</f>
        <v>L4721</v>
      </c>
    </row>
    <row r="267" spans="1:35" ht="13.5" x14ac:dyDescent="0.3">
      <c r="A267" s="259">
        <v>240</v>
      </c>
      <c r="B267" s="9" t="str">
        <f>LEFT(功能_33[[#This Row],[功能代號]],2)</f>
        <v>L4</v>
      </c>
      <c r="C267" s="9" t="s">
        <v>984</v>
      </c>
      <c r="D267" s="27"/>
      <c r="E267" s="11" t="s">
        <v>500</v>
      </c>
      <c r="F267" s="10" t="s">
        <v>501</v>
      </c>
      <c r="G267" s="9" t="s">
        <v>502</v>
      </c>
      <c r="H267" s="11" t="s">
        <v>944</v>
      </c>
      <c r="I267" s="13" t="s">
        <v>2307</v>
      </c>
      <c r="J267" s="2">
        <v>44421</v>
      </c>
      <c r="K267" s="2" t="s">
        <v>2326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958</v>
      </c>
      <c r="P267" s="11" t="s">
        <v>947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8" t="str">
        <f>AG261</f>
        <v>L4-3</v>
      </c>
      <c r="AH267" s="9">
        <v>240</v>
      </c>
      <c r="AI267" s="9" t="str">
        <f>VLOOKUP(功能_33[[#This Row],[功能代號]],[3]交易清單!$E:$E,1,FALSE)</f>
        <v>L4030</v>
      </c>
    </row>
    <row r="268" spans="1:35" ht="13.5" x14ac:dyDescent="0.3">
      <c r="A268" s="259">
        <v>309</v>
      </c>
      <c r="B268" s="9" t="str">
        <f>LEFT(功能_33[[#This Row],[功能代號]],2)</f>
        <v>L6</v>
      </c>
      <c r="C268" s="9" t="s">
        <v>986</v>
      </c>
      <c r="D268" s="18" t="s">
        <v>1660</v>
      </c>
      <c r="E268" s="11" t="s">
        <v>762</v>
      </c>
      <c r="F268" s="10" t="s">
        <v>763</v>
      </c>
      <c r="G268" s="18" t="s">
        <v>764</v>
      </c>
      <c r="H268" s="11" t="s">
        <v>944</v>
      </c>
      <c r="I268" s="11" t="s">
        <v>700</v>
      </c>
      <c r="J268" s="2">
        <v>44431</v>
      </c>
      <c r="K268" s="2" t="s">
        <v>2326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953</v>
      </c>
      <c r="P268" s="11" t="s">
        <v>952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放款推展課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6" t="str">
        <f>IFERROR(IF(VLOOKUP(功能_33[[#This Row],[功能代號]],Menu!A:D,4,FALSE)=0,"",VLOOKUP(功能_33[[#This Row],[功能代號]],Menu!A:D,4,FALSE)),"")</f>
        <v>L6-3</v>
      </c>
      <c r="AH268" s="9">
        <v>309</v>
      </c>
      <c r="AI268" s="9" t="str">
        <f>VLOOKUP(功能_33[[#This Row],[功能代號]],[3]交易清單!$E:$E,1,FALSE)</f>
        <v>L6031</v>
      </c>
    </row>
    <row r="269" spans="1:35" ht="13.5" x14ac:dyDescent="0.3">
      <c r="A269" s="259">
        <v>310</v>
      </c>
      <c r="B269" s="9" t="str">
        <f>LEFT(功能_33[[#This Row],[功能代號]],2)</f>
        <v>L6</v>
      </c>
      <c r="C269" s="9" t="s">
        <v>986</v>
      </c>
      <c r="D269" s="18" t="s">
        <v>1660</v>
      </c>
      <c r="E269" s="11" t="s">
        <v>765</v>
      </c>
      <c r="F269" s="10" t="s">
        <v>763</v>
      </c>
      <c r="G269" s="18" t="s">
        <v>766</v>
      </c>
      <c r="H269" s="11" t="s">
        <v>944</v>
      </c>
      <c r="I269" s="11" t="s">
        <v>700</v>
      </c>
      <c r="J269" s="2">
        <v>44431</v>
      </c>
      <c r="K269" s="2" t="s">
        <v>2326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953</v>
      </c>
      <c r="P269" s="11" t="s">
        <v>952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310</v>
      </c>
      <c r="AI269" s="9" t="str">
        <f>VLOOKUP(功能_33[[#This Row],[功能代號]],[3]交易清單!$E:$E,1,FALSE)</f>
        <v>L6032</v>
      </c>
    </row>
    <row r="270" spans="1:35" ht="13.5" x14ac:dyDescent="0.3">
      <c r="A270" s="259">
        <v>311</v>
      </c>
      <c r="B270" s="9" t="str">
        <f>LEFT(功能_33[[#This Row],[功能代號]],2)</f>
        <v>L6</v>
      </c>
      <c r="C270" s="9" t="s">
        <v>986</v>
      </c>
      <c r="D270" s="18" t="s">
        <v>1660</v>
      </c>
      <c r="E270" s="11" t="s">
        <v>767</v>
      </c>
      <c r="F270" s="10" t="s">
        <v>768</v>
      </c>
      <c r="G270" s="18" t="s">
        <v>769</v>
      </c>
      <c r="H270" s="11" t="s">
        <v>944</v>
      </c>
      <c r="I270" s="11" t="s">
        <v>700</v>
      </c>
      <c r="J270" s="2">
        <v>44431</v>
      </c>
      <c r="K270" s="2" t="s">
        <v>2326</v>
      </c>
      <c r="L270" s="2"/>
      <c r="M270" s="2"/>
      <c r="N270" s="280">
        <f>IFERROR(IF(VLOOKUP(功能_33[[#This Row],[功能代號]],討論項目!A:H,8,FALSE)=0,"",VLOOKUP(功能_33[[#This Row],[功能代號]],討論項目!A:H,8,FALSE)),"")</f>
        <v>44435</v>
      </c>
      <c r="O270" s="11" t="s">
        <v>953</v>
      </c>
      <c r="P270" s="11" t="s">
        <v>952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8" t="str">
        <f>AG269</f>
        <v>L6-3</v>
      </c>
      <c r="AH270" s="9">
        <v>311</v>
      </c>
      <c r="AI270" s="9" t="str">
        <f>VLOOKUP(功能_33[[#This Row],[功能代號]],[3]交易清單!$E:$E,1,FALSE)</f>
        <v>L6301</v>
      </c>
    </row>
    <row r="271" spans="1:35" ht="13.5" x14ac:dyDescent="0.3">
      <c r="A271" s="259">
        <v>312</v>
      </c>
      <c r="B271" s="9" t="str">
        <f>LEFT(功能_33[[#This Row],[功能代號]],2)</f>
        <v>L6</v>
      </c>
      <c r="C271" s="9" t="s">
        <v>986</v>
      </c>
      <c r="D271" s="9" t="s">
        <v>1660</v>
      </c>
      <c r="E271" s="11" t="s">
        <v>988</v>
      </c>
      <c r="F271" s="10" t="s">
        <v>770</v>
      </c>
      <c r="G271" s="9" t="s">
        <v>771</v>
      </c>
      <c r="H271" s="11" t="s">
        <v>944</v>
      </c>
      <c r="I271" s="11" t="s">
        <v>700</v>
      </c>
      <c r="J271" s="2">
        <v>44431</v>
      </c>
      <c r="K271" s="2" t="s">
        <v>2326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44428</v>
      </c>
      <c r="O271" s="11" t="s">
        <v>953</v>
      </c>
      <c r="P271" s="11" t="s">
        <v>952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AG269</f>
        <v>L6-3</v>
      </c>
      <c r="AH271" s="9">
        <v>312</v>
      </c>
      <c r="AI271" s="9" t="str">
        <f>VLOOKUP(功能_33[[#This Row],[功能代號]],[3]交易清單!$E:$E,1,FALSE)</f>
        <v>L6302</v>
      </c>
    </row>
    <row r="272" spans="1:35" ht="13.5" x14ac:dyDescent="0.3">
      <c r="A272" s="259">
        <v>260</v>
      </c>
      <c r="B272" s="9" t="str">
        <f>LEFT(功能_33[[#This Row],[功能代號]],2)</f>
        <v>L5</v>
      </c>
      <c r="C272" s="9" t="s">
        <v>985</v>
      </c>
      <c r="D272" s="27"/>
      <c r="E272" s="11" t="s">
        <v>503</v>
      </c>
      <c r="F272" s="12" t="s">
        <v>504</v>
      </c>
      <c r="G272" s="9" t="s">
        <v>505</v>
      </c>
      <c r="H272" s="11" t="s">
        <v>634</v>
      </c>
      <c r="I272" s="13" t="s">
        <v>6</v>
      </c>
      <c r="J272" s="2">
        <v>44424</v>
      </c>
      <c r="K272" s="2" t="s">
        <v>2327</v>
      </c>
      <c r="L272" s="2"/>
      <c r="M272" s="2"/>
      <c r="N272" s="280" t="str">
        <f>IFERROR(IF(VLOOKUP(功能_33[[#This Row],[功能代號]],討論項目!A:H,8,FALSE)=0,"",VLOOKUP(功能_33[[#This Row],[功能代號]],討論項目!A:H,8,FALSE)),"")</f>
        <v/>
      </c>
      <c r="O272" s="11" t="s">
        <v>958</v>
      </c>
      <c r="P272" s="11" t="s">
        <v>964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放款管理課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6" t="str">
        <f>IFERROR(IF(VLOOKUP(功能_33[[#This Row],[功能代號]],Menu!A:D,4,FALSE)=0,"",VLOOKUP(功能_33[[#This Row],[功能代號]],Menu!A:D,4,FALSE)),"")</f>
        <v>L5-4</v>
      </c>
      <c r="AH272" s="9">
        <v>260</v>
      </c>
      <c r="AI272" s="9" t="str">
        <f>VLOOKUP(功能_33[[#This Row],[功能代號]],[3]交易清單!$E:$E,1,FALSE)</f>
        <v>L5060</v>
      </c>
    </row>
    <row r="273" spans="1:35" ht="13.5" x14ac:dyDescent="0.3">
      <c r="A273" s="259">
        <v>261</v>
      </c>
      <c r="B273" s="9" t="str">
        <f>LEFT(功能_33[[#This Row],[功能代號]],2)</f>
        <v>L5</v>
      </c>
      <c r="C273" s="9" t="s">
        <v>985</v>
      </c>
      <c r="D273" s="27"/>
      <c r="E273" s="11" t="s">
        <v>506</v>
      </c>
      <c r="F273" s="12" t="s">
        <v>507</v>
      </c>
      <c r="G273" s="9" t="s">
        <v>508</v>
      </c>
      <c r="H273" s="11" t="s">
        <v>634</v>
      </c>
      <c r="I273" s="13" t="s">
        <v>6</v>
      </c>
      <c r="J273" s="2">
        <v>44424</v>
      </c>
      <c r="K273" s="2" t="s">
        <v>2327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958</v>
      </c>
      <c r="P273" s="11" t="s">
        <v>964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8" t="str">
        <f>AG272</f>
        <v>L5-4</v>
      </c>
      <c r="AH273" s="9">
        <v>261</v>
      </c>
      <c r="AI273" s="9" t="str">
        <f>VLOOKUP(功能_33[[#This Row],[功能代號]],[3]交易清單!$E:$E,1,FALSE)</f>
        <v>L5960</v>
      </c>
    </row>
    <row r="274" spans="1:35" ht="13.5" x14ac:dyDescent="0.3">
      <c r="A274" s="259">
        <v>262</v>
      </c>
      <c r="B274" s="9" t="str">
        <f>LEFT(功能_33[[#This Row],[功能代號]],2)</f>
        <v>L5</v>
      </c>
      <c r="C274" s="9" t="s">
        <v>985</v>
      </c>
      <c r="D274" s="27"/>
      <c r="E274" s="11" t="s">
        <v>509</v>
      </c>
      <c r="F274" s="12" t="s">
        <v>510</v>
      </c>
      <c r="G274" s="9" t="s">
        <v>511</v>
      </c>
      <c r="H274" s="11" t="s">
        <v>634</v>
      </c>
      <c r="I274" s="13" t="s">
        <v>6</v>
      </c>
      <c r="J274" s="2">
        <v>44424</v>
      </c>
      <c r="K274" s="2" t="s">
        <v>2327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958</v>
      </c>
      <c r="P274" s="11" t="s">
        <v>964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AG275</f>
        <v>L5-4</v>
      </c>
      <c r="AH274" s="9">
        <v>262</v>
      </c>
      <c r="AI274" s="9" t="str">
        <f>VLOOKUP(功能_33[[#This Row],[功能代號]],[3]交易清單!$E:$E,1,FALSE)</f>
        <v>L5961</v>
      </c>
    </row>
    <row r="275" spans="1:35" ht="13.5" x14ac:dyDescent="0.3">
      <c r="A275" s="259">
        <v>263</v>
      </c>
      <c r="B275" s="9" t="str">
        <f>LEFT(功能_33[[#This Row],[功能代號]],2)</f>
        <v>L5</v>
      </c>
      <c r="C275" s="9" t="s">
        <v>985</v>
      </c>
      <c r="D275" s="27"/>
      <c r="E275" s="11" t="s">
        <v>512</v>
      </c>
      <c r="F275" s="12" t="s">
        <v>513</v>
      </c>
      <c r="G275" s="9" t="s">
        <v>514</v>
      </c>
      <c r="H275" s="11" t="s">
        <v>634</v>
      </c>
      <c r="I275" s="13" t="s">
        <v>6</v>
      </c>
      <c r="J275" s="2">
        <v>44424</v>
      </c>
      <c r="K275" s="2" t="s">
        <v>2327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958</v>
      </c>
      <c r="P275" s="11" t="s">
        <v>964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AG272</f>
        <v>L5-4</v>
      </c>
      <c r="AH275" s="9">
        <v>263</v>
      </c>
      <c r="AI275" s="9" t="str">
        <f>VLOOKUP(功能_33[[#This Row],[功能代號]],[3]交易清單!$E:$E,1,FALSE)</f>
        <v>L5601</v>
      </c>
    </row>
    <row r="276" spans="1:35" ht="13.5" x14ac:dyDescent="0.3">
      <c r="A276" s="259">
        <v>264</v>
      </c>
      <c r="B276" s="9" t="str">
        <f>LEFT(功能_33[[#This Row],[功能代號]],2)</f>
        <v>L5</v>
      </c>
      <c r="C276" s="9" t="s">
        <v>985</v>
      </c>
      <c r="D276" s="27"/>
      <c r="E276" s="11" t="s">
        <v>515</v>
      </c>
      <c r="F276" s="12" t="s">
        <v>516</v>
      </c>
      <c r="G276" s="9" t="s">
        <v>517</v>
      </c>
      <c r="H276" s="11" t="s">
        <v>634</v>
      </c>
      <c r="I276" s="13" t="s">
        <v>6</v>
      </c>
      <c r="J276" s="2">
        <v>44424</v>
      </c>
      <c r="K276" s="2" t="s">
        <v>2327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958</v>
      </c>
      <c r="P276" s="11" t="s">
        <v>964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AG277</f>
        <v>L5-4</v>
      </c>
      <c r="AH276" s="9">
        <v>264</v>
      </c>
      <c r="AI276" s="9" t="str">
        <f>VLOOKUP(功能_33[[#This Row],[功能代號]],[3]交易清單!$E:$E,1,FALSE)</f>
        <v>L5962</v>
      </c>
    </row>
    <row r="277" spans="1:35" ht="13.5" x14ac:dyDescent="0.3">
      <c r="A277" s="259">
        <v>265</v>
      </c>
      <c r="B277" s="9" t="str">
        <f>LEFT(功能_33[[#This Row],[功能代號]],2)</f>
        <v>L5</v>
      </c>
      <c r="C277" s="9" t="s">
        <v>985</v>
      </c>
      <c r="D277" s="27"/>
      <c r="E277" s="11" t="s">
        <v>518</v>
      </c>
      <c r="F277" s="12" t="s">
        <v>519</v>
      </c>
      <c r="G277" s="9" t="s">
        <v>520</v>
      </c>
      <c r="H277" s="11" t="s">
        <v>634</v>
      </c>
      <c r="I277" s="13" t="s">
        <v>6</v>
      </c>
      <c r="J277" s="2">
        <v>44424</v>
      </c>
      <c r="K277" s="2" t="s">
        <v>2327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958</v>
      </c>
      <c r="P277" s="11" t="s">
        <v>964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AG272</f>
        <v>L5-4</v>
      </c>
      <c r="AH277" s="9">
        <v>265</v>
      </c>
      <c r="AI277" s="9" t="str">
        <f>VLOOKUP(功能_33[[#This Row],[功能代號]],[3]交易清單!$E:$E,1,FALSE)</f>
        <v>L5602</v>
      </c>
    </row>
    <row r="278" spans="1:35" ht="13.5" x14ac:dyDescent="0.3">
      <c r="A278" s="259">
        <v>266</v>
      </c>
      <c r="B278" s="9" t="str">
        <f>LEFT(功能_33[[#This Row],[功能代號]],2)</f>
        <v>L5</v>
      </c>
      <c r="C278" s="9" t="s">
        <v>985</v>
      </c>
      <c r="D278" s="27"/>
      <c r="E278" s="11" t="s">
        <v>521</v>
      </c>
      <c r="F278" s="12" t="s">
        <v>522</v>
      </c>
      <c r="G278" s="9" t="s">
        <v>523</v>
      </c>
      <c r="H278" s="11" t="s">
        <v>634</v>
      </c>
      <c r="I278" s="13" t="s">
        <v>6</v>
      </c>
      <c r="J278" s="2">
        <v>44424</v>
      </c>
      <c r="K278" s="2" t="s">
        <v>2327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958</v>
      </c>
      <c r="P278" s="11" t="s">
        <v>964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AG279</f>
        <v>L5-4</v>
      </c>
      <c r="AH278" s="9">
        <v>266</v>
      </c>
      <c r="AI278" s="9" t="str">
        <f>VLOOKUP(功能_33[[#This Row],[功能代號]],[3]交易清單!$E:$E,1,FALSE)</f>
        <v>L5963</v>
      </c>
    </row>
    <row r="279" spans="1:35" ht="13.5" x14ac:dyDescent="0.3">
      <c r="A279" s="259">
        <v>267</v>
      </c>
      <c r="B279" s="9" t="str">
        <f>LEFT(功能_33[[#This Row],[功能代號]],2)</f>
        <v>L5</v>
      </c>
      <c r="C279" s="9" t="s">
        <v>985</v>
      </c>
      <c r="D279" s="27"/>
      <c r="E279" s="11" t="s">
        <v>524</v>
      </c>
      <c r="F279" s="12" t="s">
        <v>525</v>
      </c>
      <c r="G279" s="9" t="s">
        <v>526</v>
      </c>
      <c r="H279" s="11" t="s">
        <v>634</v>
      </c>
      <c r="I279" s="13" t="s">
        <v>6</v>
      </c>
      <c r="J279" s="2">
        <v>44424</v>
      </c>
      <c r="K279" s="2" t="s">
        <v>2327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958</v>
      </c>
      <c r="P279" s="11" t="s">
        <v>964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AG272</f>
        <v>L5-4</v>
      </c>
      <c r="AH279" s="9">
        <v>267</v>
      </c>
      <c r="AI279" s="9" t="str">
        <f>VLOOKUP(功能_33[[#This Row],[功能代號]],[3]交易清單!$E:$E,1,FALSE)</f>
        <v>L5603</v>
      </c>
    </row>
    <row r="280" spans="1:35" ht="13.5" x14ac:dyDescent="0.3">
      <c r="A280" s="259">
        <v>268</v>
      </c>
      <c r="B280" s="9" t="str">
        <f>LEFT(功能_33[[#This Row],[功能代號]],2)</f>
        <v>L5</v>
      </c>
      <c r="C280" s="9" t="s">
        <v>985</v>
      </c>
      <c r="D280" s="27"/>
      <c r="E280" s="11" t="s">
        <v>527</v>
      </c>
      <c r="F280" s="12" t="s">
        <v>528</v>
      </c>
      <c r="G280" s="9" t="s">
        <v>529</v>
      </c>
      <c r="H280" s="11" t="s">
        <v>634</v>
      </c>
      <c r="I280" s="13" t="s">
        <v>6</v>
      </c>
      <c r="J280" s="2">
        <v>44424</v>
      </c>
      <c r="K280" s="2" t="s">
        <v>2327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958</v>
      </c>
      <c r="P280" s="11" t="s">
        <v>964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AG281</f>
        <v>L5-4</v>
      </c>
      <c r="AH280" s="9">
        <v>268</v>
      </c>
      <c r="AI280" s="9" t="str">
        <f>VLOOKUP(功能_33[[#This Row],[功能代號]],[3]交易清單!$E:$E,1,FALSE)</f>
        <v>L5964</v>
      </c>
    </row>
    <row r="281" spans="1:35" ht="13.5" x14ac:dyDescent="0.3">
      <c r="A281" s="259">
        <v>269</v>
      </c>
      <c r="B281" s="9" t="str">
        <f>LEFT(功能_33[[#This Row],[功能代號]],2)</f>
        <v>L5</v>
      </c>
      <c r="C281" s="9" t="s">
        <v>985</v>
      </c>
      <c r="D281" s="27"/>
      <c r="E281" s="11" t="s">
        <v>530</v>
      </c>
      <c r="F281" s="12" t="s">
        <v>531</v>
      </c>
      <c r="G281" s="9" t="s">
        <v>532</v>
      </c>
      <c r="H281" s="11" t="s">
        <v>634</v>
      </c>
      <c r="I281" s="13" t="s">
        <v>6</v>
      </c>
      <c r="J281" s="2">
        <v>44424</v>
      </c>
      <c r="K281" s="2" t="s">
        <v>2327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958</v>
      </c>
      <c r="P281" s="11" t="s">
        <v>964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AG272</f>
        <v>L5-4</v>
      </c>
      <c r="AH281" s="9">
        <v>269</v>
      </c>
      <c r="AI281" s="9" t="str">
        <f>VLOOKUP(功能_33[[#This Row],[功能代號]],[3]交易清單!$E:$E,1,FALSE)</f>
        <v>L5604</v>
      </c>
    </row>
    <row r="282" spans="1:35" ht="13.5" x14ac:dyDescent="0.3">
      <c r="A282" s="259">
        <v>270</v>
      </c>
      <c r="B282" s="9" t="str">
        <f>LEFT(功能_33[[#This Row],[功能代號]],2)</f>
        <v>L5</v>
      </c>
      <c r="C282" s="9" t="s">
        <v>985</v>
      </c>
      <c r="D282" s="27"/>
      <c r="E282" s="11" t="s">
        <v>536</v>
      </c>
      <c r="F282" s="12" t="s">
        <v>537</v>
      </c>
      <c r="G282" s="9" t="s">
        <v>538</v>
      </c>
      <c r="H282" s="11" t="s">
        <v>634</v>
      </c>
      <c r="I282" s="13" t="s">
        <v>6</v>
      </c>
      <c r="J282" s="2">
        <v>44424</v>
      </c>
      <c r="K282" s="2" t="s">
        <v>2327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958</v>
      </c>
      <c r="P282" s="11" t="s">
        <v>964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AG283</f>
        <v>L5-4</v>
      </c>
      <c r="AH282" s="9">
        <v>270</v>
      </c>
      <c r="AI282" s="9" t="str">
        <f>VLOOKUP(功能_33[[#This Row],[功能代號]],[3]交易清單!$E:$E,1,FALSE)</f>
        <v>L5965</v>
      </c>
    </row>
    <row r="283" spans="1:35" ht="13.5" x14ac:dyDescent="0.3">
      <c r="A283" s="259">
        <v>271</v>
      </c>
      <c r="B283" s="9" t="str">
        <f>LEFT(功能_33[[#This Row],[功能代號]],2)</f>
        <v>L5</v>
      </c>
      <c r="C283" s="9" t="s">
        <v>985</v>
      </c>
      <c r="D283" s="27"/>
      <c r="E283" s="11" t="s">
        <v>533</v>
      </c>
      <c r="F283" s="12" t="s">
        <v>534</v>
      </c>
      <c r="G283" s="9" t="s">
        <v>535</v>
      </c>
      <c r="H283" s="11" t="s">
        <v>634</v>
      </c>
      <c r="I283" s="13" t="s">
        <v>6</v>
      </c>
      <c r="J283" s="2">
        <v>44424</v>
      </c>
      <c r="K283" s="2" t="s">
        <v>2327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958</v>
      </c>
      <c r="P283" s="11" t="s">
        <v>964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AG272</f>
        <v>L5-4</v>
      </c>
      <c r="AH283" s="9">
        <v>271</v>
      </c>
      <c r="AI283" s="9" t="str">
        <f>VLOOKUP(功能_33[[#This Row],[功能代號]],[3]交易清單!$E:$E,1,FALSE)</f>
        <v>L5605</v>
      </c>
    </row>
    <row r="284" spans="1:35" ht="13.5" x14ac:dyDescent="0.3">
      <c r="A284" s="259">
        <v>272</v>
      </c>
      <c r="B284" s="9" t="str">
        <f>LEFT(功能_33[[#This Row],[功能代號]],2)</f>
        <v>L5</v>
      </c>
      <c r="C284" s="9" t="s">
        <v>985</v>
      </c>
      <c r="D284" s="27"/>
      <c r="E284" s="11" t="s">
        <v>539</v>
      </c>
      <c r="F284" s="12" t="s">
        <v>540</v>
      </c>
      <c r="G284" s="9" t="s">
        <v>541</v>
      </c>
      <c r="H284" s="11" t="s">
        <v>634</v>
      </c>
      <c r="I284" s="13" t="s">
        <v>6</v>
      </c>
      <c r="J284" s="2">
        <v>44424</v>
      </c>
      <c r="K284" s="2" t="s">
        <v>2327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958</v>
      </c>
      <c r="P284" s="11" t="s">
        <v>964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6" t="str">
        <f>IFERROR(IF(VLOOKUP(功能_33[[#This Row],[功能代號]],Menu!A:D,4,FALSE)=0,"",VLOOKUP(功能_33[[#This Row],[功能代號]],Menu!A:D,4,FALSE)),"")</f>
        <v>L5-4</v>
      </c>
      <c r="AH284" s="9">
        <v>272</v>
      </c>
      <c r="AI284" s="9" t="str">
        <f>VLOOKUP(功能_33[[#This Row],[功能代號]],[3]交易清單!$E:$E,1,FALSE)</f>
        <v>L5061</v>
      </c>
    </row>
    <row r="285" spans="1:35" ht="13.5" x14ac:dyDescent="0.3">
      <c r="A285" s="259">
        <v>362</v>
      </c>
      <c r="B285" s="9" t="str">
        <f>LEFT(功能_33[[#This Row],[功能代號]],2)</f>
        <v>L8</v>
      </c>
      <c r="C285" s="9" t="s">
        <v>956</v>
      </c>
      <c r="D285" s="27"/>
      <c r="E285" s="11" t="s">
        <v>900</v>
      </c>
      <c r="F285" s="10" t="s">
        <v>901</v>
      </c>
      <c r="G285" s="9" t="s">
        <v>902</v>
      </c>
      <c r="H285" s="11" t="s">
        <v>634</v>
      </c>
      <c r="I285" s="13" t="s">
        <v>634</v>
      </c>
      <c r="J285" s="2">
        <v>44435</v>
      </c>
      <c r="K285" s="2" t="s">
        <v>2269</v>
      </c>
      <c r="L285" s="2"/>
      <c r="M285" s="2">
        <v>44438</v>
      </c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958</v>
      </c>
      <c r="P285" s="11" t="s">
        <v>957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放款審查課</v>
      </c>
      <c r="Z285" s="256">
        <f>IF(功能_33[[#This Row],[實際展示]]="","",功能_33[[#This Row],[實際展示]]+14)</f>
        <v>44452</v>
      </c>
      <c r="AA285" s="256"/>
      <c r="AB285" s="257"/>
      <c r="AC285" s="280" t="str">
        <f>IF(功能_33[[#This Row],[URS交二審]]=0,"",功能_33[[#This Row],[URS交二審]]+7)</f>
        <v/>
      </c>
      <c r="AD285" s="256">
        <f>IF(功能_33[[#This Row],[實際展示]]="","",功能_33[[#This Row],[實際展示]]+21)</f>
        <v>44459</v>
      </c>
      <c r="AE285" s="256"/>
      <c r="AF285" s="2">
        <v>44438</v>
      </c>
      <c r="AG285" s="256" t="str">
        <f>IFERROR(IF(VLOOKUP(功能_33[[#This Row],[功能代號]],Menu!A:D,4,FALSE)=0,"",VLOOKUP(功能_33[[#This Row],[功能代號]],Menu!A:D,4,FALSE)),"")</f>
        <v>L8-1</v>
      </c>
      <c r="AH285" s="9">
        <v>362</v>
      </c>
      <c r="AI285" s="9" t="str">
        <f>VLOOKUP(功能_33[[#This Row],[功能代號]],[3]交易清單!$E:$E,1,FALSE)</f>
        <v>L8080</v>
      </c>
    </row>
    <row r="286" spans="1:35" ht="13.5" x14ac:dyDescent="0.3">
      <c r="A286" s="259">
        <v>363</v>
      </c>
      <c r="B286" s="9" t="str">
        <f>LEFT(功能_33[[#This Row],[功能代號]],2)</f>
        <v>L8</v>
      </c>
      <c r="C286" s="9" t="s">
        <v>956</v>
      </c>
      <c r="D286" s="27"/>
      <c r="E286" s="11" t="s">
        <v>903</v>
      </c>
      <c r="F286" s="10" t="s">
        <v>901</v>
      </c>
      <c r="G286" s="9" t="s">
        <v>904</v>
      </c>
      <c r="H286" s="11" t="s">
        <v>634</v>
      </c>
      <c r="I286" s="13" t="s">
        <v>634</v>
      </c>
      <c r="J286" s="2">
        <v>44435</v>
      </c>
      <c r="K286" s="2" t="s">
        <v>2269</v>
      </c>
      <c r="L286" s="2"/>
      <c r="M286" s="2"/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958</v>
      </c>
      <c r="P286" s="11" t="s">
        <v>957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 t="str">
        <f>IF(功能_33[[#This Row],[實際展示]]="","",功能_33[[#This Row],[實際展示]]+14)</f>
        <v/>
      </c>
      <c r="AA286" s="256"/>
      <c r="AB286" s="257"/>
      <c r="AC286" s="280" t="str">
        <f>IF(功能_33[[#This Row],[URS交二審]]=0,"",功能_33[[#This Row],[URS交二審]]+7)</f>
        <v/>
      </c>
      <c r="AD286" s="256" t="str">
        <f>IF(功能_33[[#This Row],[實際展示]]="","",功能_33[[#This Row],[實際展示]]+21)</f>
        <v/>
      </c>
      <c r="AE286" s="256"/>
      <c r="AF286" s="2"/>
      <c r="AG286" s="258" t="str">
        <f>AG285</f>
        <v>L8-1</v>
      </c>
      <c r="AH286" s="9">
        <v>363</v>
      </c>
      <c r="AI286" s="9" t="str">
        <f>VLOOKUP(功能_33[[#This Row],[功能代號]],[3]交易清單!$E:$E,1,FALSE)</f>
        <v>L8100</v>
      </c>
    </row>
    <row r="287" spans="1:35" ht="13.5" x14ac:dyDescent="0.3">
      <c r="A287" s="259">
        <v>364</v>
      </c>
      <c r="B287" s="9" t="str">
        <f>LEFT(功能_33[[#This Row],[功能代號]],2)</f>
        <v>L8</v>
      </c>
      <c r="C287" s="9" t="s">
        <v>956</v>
      </c>
      <c r="D287" s="27"/>
      <c r="E287" s="11" t="s">
        <v>905</v>
      </c>
      <c r="F287" s="10" t="s">
        <v>901</v>
      </c>
      <c r="G287" s="9" t="s">
        <v>906</v>
      </c>
      <c r="H287" s="11" t="s">
        <v>634</v>
      </c>
      <c r="I287" s="13" t="s">
        <v>634</v>
      </c>
      <c r="J287" s="2">
        <v>44435</v>
      </c>
      <c r="K287" s="2" t="s">
        <v>2269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958</v>
      </c>
      <c r="P287" s="11" t="s">
        <v>957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AG285</f>
        <v>L8-1</v>
      </c>
      <c r="AH287" s="9">
        <v>364</v>
      </c>
      <c r="AI287" s="9" t="str">
        <f>VLOOKUP(功能_33[[#This Row],[功能代號]],[3]交易清單!$E:$E,1,FALSE)</f>
        <v>L8081</v>
      </c>
    </row>
    <row r="288" spans="1:35" ht="13.5" x14ac:dyDescent="0.3">
      <c r="A288" s="259">
        <v>365</v>
      </c>
      <c r="B288" s="9" t="str">
        <f>LEFT(功能_33[[#This Row],[功能代號]],2)</f>
        <v>L8</v>
      </c>
      <c r="C288" s="9" t="s">
        <v>956</v>
      </c>
      <c r="D288" s="27"/>
      <c r="E288" s="11" t="s">
        <v>907</v>
      </c>
      <c r="F288" s="10" t="s">
        <v>901</v>
      </c>
      <c r="G288" s="9" t="s">
        <v>908</v>
      </c>
      <c r="H288" s="11" t="s">
        <v>634</v>
      </c>
      <c r="I288" s="13" t="s">
        <v>634</v>
      </c>
      <c r="J288" s="2">
        <v>44435</v>
      </c>
      <c r="K288" s="2" t="s">
        <v>2269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958</v>
      </c>
      <c r="P288" s="11" t="s">
        <v>957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AG285</f>
        <v>L8-1</v>
      </c>
      <c r="AH288" s="9">
        <v>365</v>
      </c>
      <c r="AI288" s="9" t="str">
        <f>VLOOKUP(功能_33[[#This Row],[功能代號]],[3]交易清單!$E:$E,1,FALSE)</f>
        <v>L8101</v>
      </c>
    </row>
    <row r="289" spans="1:35" ht="13.5" x14ac:dyDescent="0.3">
      <c r="A289" s="259">
        <v>366</v>
      </c>
      <c r="B289" s="9" t="str">
        <f>LEFT(功能_33[[#This Row],[功能代號]],2)</f>
        <v>L8</v>
      </c>
      <c r="C289" s="9" t="s">
        <v>956</v>
      </c>
      <c r="D289" s="27"/>
      <c r="E289" s="11" t="s">
        <v>909</v>
      </c>
      <c r="F289" s="10" t="s">
        <v>901</v>
      </c>
      <c r="G289" s="9" t="s">
        <v>910</v>
      </c>
      <c r="H289" s="11" t="s">
        <v>944</v>
      </c>
      <c r="I289" s="11" t="s">
        <v>700</v>
      </c>
      <c r="J289" s="2">
        <v>44435</v>
      </c>
      <c r="K289" s="2" t="s">
        <v>2269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958</v>
      </c>
      <c r="P289" s="11" t="s">
        <v>989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放款服務課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AG285</f>
        <v>L8-1</v>
      </c>
      <c r="AH289" s="9">
        <v>366</v>
      </c>
      <c r="AI289" s="9" t="str">
        <f>VLOOKUP(功能_33[[#This Row],[功能代號]],[3]交易清單!$E:$E,1,FALSE)</f>
        <v>L8110</v>
      </c>
    </row>
    <row r="290" spans="1:35" ht="13.5" x14ac:dyDescent="0.3">
      <c r="A290" s="259">
        <v>367</v>
      </c>
      <c r="B290" s="9" t="str">
        <f>LEFT(功能_33[[#This Row],[功能代號]],2)</f>
        <v>L8</v>
      </c>
      <c r="C290" s="9" t="s">
        <v>956</v>
      </c>
      <c r="D290" s="27"/>
      <c r="E290" s="11" t="s">
        <v>935</v>
      </c>
      <c r="F290" s="12" t="s">
        <v>936</v>
      </c>
      <c r="G290" s="9" t="s">
        <v>937</v>
      </c>
      <c r="H290" s="11" t="s">
        <v>944</v>
      </c>
      <c r="I290" s="11" t="s">
        <v>700</v>
      </c>
      <c r="J290" s="2">
        <v>44435</v>
      </c>
      <c r="K290" s="2" t="s">
        <v>2269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958</v>
      </c>
      <c r="P290" s="11" t="s">
        <v>992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6" t="str">
        <f>IFERROR(IF(VLOOKUP(功能_33[[#This Row],[功能代號]],Menu!A:D,4,FALSE)=0,"",VLOOKUP(功能_33[[#This Row],[功能代號]],Menu!A:D,4,FALSE)),"")</f>
        <v>L8-1</v>
      </c>
      <c r="AH290" s="9">
        <v>367</v>
      </c>
      <c r="AI290" s="9" t="str">
        <f>VLOOKUP(功能_33[[#This Row],[功能代號]],[3]交易清單!$E:$E,1,FALSE)</f>
        <v>L8112</v>
      </c>
    </row>
    <row r="291" spans="1:35" ht="13.5" x14ac:dyDescent="0.3">
      <c r="A291" s="259">
        <v>368</v>
      </c>
      <c r="B291" s="9" t="str">
        <f>LEFT(功能_33[[#This Row],[功能代號]],2)</f>
        <v>L8</v>
      </c>
      <c r="C291" s="9" t="s">
        <v>956</v>
      </c>
      <c r="D291" s="27"/>
      <c r="E291" s="11" t="s">
        <v>911</v>
      </c>
      <c r="F291" s="12" t="s">
        <v>912</v>
      </c>
      <c r="G291" s="9" t="s">
        <v>913</v>
      </c>
      <c r="H291" s="11" t="s">
        <v>944</v>
      </c>
      <c r="I291" s="11" t="s">
        <v>700</v>
      </c>
      <c r="J291" s="2">
        <v>44435</v>
      </c>
      <c r="K291" s="2" t="s">
        <v>2270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958</v>
      </c>
      <c r="P291" s="11" t="s">
        <v>955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L8-2</v>
      </c>
      <c r="AH291" s="9">
        <v>368</v>
      </c>
      <c r="AI291" s="9" t="str">
        <f>VLOOKUP(功能_33[[#This Row],[功能代號]],[3]交易清單!$E:$E,1,FALSE)</f>
        <v>L8921</v>
      </c>
    </row>
    <row r="292" spans="1:35" ht="13.5" x14ac:dyDescent="0.3">
      <c r="A292" s="259">
        <v>369</v>
      </c>
      <c r="B292" s="9" t="str">
        <f>LEFT(功能_33[[#This Row],[功能代號]],2)</f>
        <v>L8</v>
      </c>
      <c r="C292" s="9" t="s">
        <v>956</v>
      </c>
      <c r="D292" s="27"/>
      <c r="E292" s="11" t="s">
        <v>914</v>
      </c>
      <c r="F292" s="12" t="s">
        <v>915</v>
      </c>
      <c r="G292" s="9" t="s">
        <v>916</v>
      </c>
      <c r="H292" s="11" t="s">
        <v>944</v>
      </c>
      <c r="I292" s="11" t="s">
        <v>700</v>
      </c>
      <c r="J292" s="2">
        <v>44435</v>
      </c>
      <c r="K292" s="2" t="s">
        <v>2270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953</v>
      </c>
      <c r="P292" s="11" t="s">
        <v>955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369</v>
      </c>
      <c r="AI292" s="9" t="str">
        <f>VLOOKUP(功能_33[[#This Row],[功能代號]],[3]交易清單!$E:$E,1,FALSE)</f>
        <v>L8201</v>
      </c>
    </row>
    <row r="293" spans="1:35" ht="13.5" x14ac:dyDescent="0.3">
      <c r="A293" s="259">
        <v>370</v>
      </c>
      <c r="B293" s="9" t="str">
        <f>LEFT(功能_33[[#This Row],[功能代號]],2)</f>
        <v>L8</v>
      </c>
      <c r="C293" s="9" t="s">
        <v>956</v>
      </c>
      <c r="D293" s="27"/>
      <c r="E293" s="11" t="s">
        <v>917</v>
      </c>
      <c r="F293" s="12" t="s">
        <v>918</v>
      </c>
      <c r="G293" s="9" t="s">
        <v>919</v>
      </c>
      <c r="H293" s="11" t="s">
        <v>944</v>
      </c>
      <c r="I293" s="11" t="s">
        <v>700</v>
      </c>
      <c r="J293" s="2">
        <v>44435</v>
      </c>
      <c r="K293" s="2" t="s">
        <v>2270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958</v>
      </c>
      <c r="P293" s="11" t="s">
        <v>955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370</v>
      </c>
      <c r="AI293" s="9" t="str">
        <f>VLOOKUP(功能_33[[#This Row],[功能代號]],[3]交易清單!$E:$E,1,FALSE)</f>
        <v>L8924</v>
      </c>
    </row>
    <row r="294" spans="1:35" ht="13.5" x14ac:dyDescent="0.3">
      <c r="A294" s="259">
        <v>371</v>
      </c>
      <c r="B294" s="9" t="str">
        <f>LEFT(功能_33[[#This Row],[功能代號]],2)</f>
        <v>L8</v>
      </c>
      <c r="C294" s="9" t="s">
        <v>956</v>
      </c>
      <c r="D294" s="27"/>
      <c r="E294" s="11" t="s">
        <v>920</v>
      </c>
      <c r="F294" s="12" t="s">
        <v>921</v>
      </c>
      <c r="G294" s="9" t="s">
        <v>922</v>
      </c>
      <c r="H294" s="11" t="s">
        <v>944</v>
      </c>
      <c r="I294" s="11" t="s">
        <v>700</v>
      </c>
      <c r="J294" s="2">
        <v>44435</v>
      </c>
      <c r="K294" s="2" t="s">
        <v>2270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958</v>
      </c>
      <c r="P294" s="11" t="s">
        <v>955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371</v>
      </c>
      <c r="AI294" s="9" t="str">
        <f>VLOOKUP(功能_33[[#This Row],[功能代號]],[3]交易清單!$E:$E,1,FALSE)</f>
        <v>L8202</v>
      </c>
    </row>
    <row r="295" spans="1:35" ht="13.5" x14ac:dyDescent="0.3">
      <c r="A295" s="259">
        <v>372</v>
      </c>
      <c r="B295" s="9" t="str">
        <f>LEFT(功能_33[[#This Row],[功能代號]],2)</f>
        <v>L8</v>
      </c>
      <c r="C295" s="9" t="s">
        <v>956</v>
      </c>
      <c r="D295" s="27"/>
      <c r="E295" s="11" t="s">
        <v>923</v>
      </c>
      <c r="F295" s="12" t="s">
        <v>924</v>
      </c>
      <c r="G295" s="9" t="s">
        <v>925</v>
      </c>
      <c r="H295" s="11" t="s">
        <v>944</v>
      </c>
      <c r="I295" s="11" t="s">
        <v>700</v>
      </c>
      <c r="J295" s="2">
        <v>44435</v>
      </c>
      <c r="K295" s="2" t="s">
        <v>2270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953</v>
      </c>
      <c r="P295" s="11" t="s">
        <v>947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372</v>
      </c>
      <c r="AI295" s="9" t="str">
        <f>VLOOKUP(功能_33[[#This Row],[功能代號]],[3]交易清單!$E:$E,1,FALSE)</f>
        <v>L8922</v>
      </c>
    </row>
    <row r="296" spans="1:35" ht="13.5" x14ac:dyDescent="0.3">
      <c r="A296" s="259">
        <v>373</v>
      </c>
      <c r="B296" s="9" t="str">
        <f>LEFT(功能_33[[#This Row],[功能代號]],2)</f>
        <v>L8</v>
      </c>
      <c r="C296" s="9" t="s">
        <v>956</v>
      </c>
      <c r="D296" s="27"/>
      <c r="E296" s="11" t="s">
        <v>926</v>
      </c>
      <c r="F296" s="12" t="s">
        <v>927</v>
      </c>
      <c r="G296" s="9" t="s">
        <v>928</v>
      </c>
      <c r="H296" s="11" t="s">
        <v>944</v>
      </c>
      <c r="I296" s="11" t="s">
        <v>700</v>
      </c>
      <c r="J296" s="2">
        <v>44435</v>
      </c>
      <c r="K296" s="2" t="s">
        <v>2270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953</v>
      </c>
      <c r="P296" s="11" t="s">
        <v>955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8" t="str">
        <f>AG295</f>
        <v>L8-2</v>
      </c>
      <c r="AH296" s="9">
        <v>373</v>
      </c>
      <c r="AI296" s="9" t="str">
        <f>VLOOKUP(功能_33[[#This Row],[功能代號]],[3]交易清單!$E:$E,1,FALSE)</f>
        <v>L8203</v>
      </c>
    </row>
    <row r="297" spans="1:35" ht="13.5" x14ac:dyDescent="0.3">
      <c r="A297" s="259">
        <v>374</v>
      </c>
      <c r="B297" s="9" t="str">
        <f>LEFT(功能_33[[#This Row],[功能代號]],2)</f>
        <v>L8</v>
      </c>
      <c r="C297" s="9" t="s">
        <v>956</v>
      </c>
      <c r="D297" s="27"/>
      <c r="E297" s="11" t="s">
        <v>929</v>
      </c>
      <c r="F297" s="12" t="s">
        <v>930</v>
      </c>
      <c r="G297" s="9" t="s">
        <v>931</v>
      </c>
      <c r="H297" s="11" t="s">
        <v>944</v>
      </c>
      <c r="I297" s="11" t="s">
        <v>700</v>
      </c>
      <c r="J297" s="2">
        <v>44435</v>
      </c>
      <c r="K297" s="2" t="s">
        <v>2270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953</v>
      </c>
      <c r="P297" s="11" t="s">
        <v>947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6" t="str">
        <f>IFERROR(IF(VLOOKUP(功能_33[[#This Row],[功能代號]],Menu!A:D,4,FALSE)=0,"",VLOOKUP(功能_33[[#This Row],[功能代號]],Menu!A:D,4,FALSE)),"")</f>
        <v>L8-2</v>
      </c>
      <c r="AH297" s="9">
        <v>374</v>
      </c>
      <c r="AI297" s="9" t="str">
        <f>VLOOKUP(功能_33[[#This Row],[功能代號]],[3]交易清單!$E:$E,1,FALSE)</f>
        <v>L8923</v>
      </c>
    </row>
    <row r="298" spans="1:35" ht="13.5" x14ac:dyDescent="0.3">
      <c r="A298" s="259">
        <v>243</v>
      </c>
      <c r="B298" s="9" t="str">
        <f>LEFT(功能_33[[#This Row],[功能代號]],2)</f>
        <v>L5</v>
      </c>
      <c r="C298" s="9" t="s">
        <v>985</v>
      </c>
      <c r="D298" s="27"/>
      <c r="E298" s="11" t="s">
        <v>693</v>
      </c>
      <c r="F298" s="12" t="s">
        <v>694</v>
      </c>
      <c r="G298" s="9" t="s">
        <v>695</v>
      </c>
      <c r="H298" s="11" t="s">
        <v>944</v>
      </c>
      <c r="I298" s="11" t="s">
        <v>696</v>
      </c>
      <c r="J298" s="2">
        <v>44427</v>
      </c>
      <c r="K298" s="2" t="s">
        <v>2271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953</v>
      </c>
      <c r="P298" s="11" t="s">
        <v>955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L5-1</v>
      </c>
      <c r="AH298" s="9">
        <v>243</v>
      </c>
      <c r="AI298" s="9" t="str">
        <f>VLOOKUP(功能_33[[#This Row],[功能代號]],[3]交易清單!$E:$E,1,FALSE)</f>
        <v>L5801</v>
      </c>
    </row>
    <row r="299" spans="1:35" ht="13.5" x14ac:dyDescent="0.3">
      <c r="A299" s="259">
        <v>244</v>
      </c>
      <c r="B299" s="15" t="str">
        <f>LEFT(功能_33[[#This Row],[功能代號]],2)</f>
        <v>L5</v>
      </c>
      <c r="C299" s="9" t="s">
        <v>985</v>
      </c>
      <c r="D299" s="27"/>
      <c r="E299" s="11" t="s">
        <v>969</v>
      </c>
      <c r="F299" s="16" t="s">
        <v>978</v>
      </c>
      <c r="G299" s="17" t="s">
        <v>974</v>
      </c>
      <c r="H299" s="11" t="s">
        <v>944</v>
      </c>
      <c r="I299" s="11" t="s">
        <v>700</v>
      </c>
      <c r="J299" s="2">
        <v>44427</v>
      </c>
      <c r="K299" s="2" t="s">
        <v>2271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949</v>
      </c>
      <c r="P299" s="11" t="s">
        <v>989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8" t="s">
        <v>2240</v>
      </c>
      <c r="AH299" s="9">
        <v>244</v>
      </c>
      <c r="AI299" s="9" t="str">
        <f>VLOOKUP(功能_33[[#This Row],[功能代號]],[3]交易清單!$E:$E,1,FALSE)</f>
        <v>L5982</v>
      </c>
    </row>
    <row r="300" spans="1:35" ht="13.5" x14ac:dyDescent="0.3">
      <c r="A300" s="259">
        <v>245</v>
      </c>
      <c r="B300" s="9" t="str">
        <f>LEFT(功能_33[[#This Row],[功能代號]],2)</f>
        <v>L5</v>
      </c>
      <c r="C300" s="9" t="s">
        <v>985</v>
      </c>
      <c r="D300" s="27"/>
      <c r="E300" s="11" t="s">
        <v>701</v>
      </c>
      <c r="F300" s="12" t="s">
        <v>698</v>
      </c>
      <c r="G300" s="9" t="s">
        <v>702</v>
      </c>
      <c r="H300" s="11" t="s">
        <v>944</v>
      </c>
      <c r="I300" s="11" t="s">
        <v>700</v>
      </c>
      <c r="J300" s="2">
        <v>44427</v>
      </c>
      <c r="K300" s="2" t="s">
        <v>2271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949</v>
      </c>
      <c r="P300" s="11" t="s">
        <v>955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tr">
        <f>AG299</f>
        <v>L5-1</v>
      </c>
      <c r="AH300" s="9">
        <v>245</v>
      </c>
      <c r="AI300" s="9" t="str">
        <f>VLOOKUP(功能_33[[#This Row],[功能代號]],[3]交易清單!$E:$E,1,FALSE)</f>
        <v>L5812</v>
      </c>
    </row>
    <row r="301" spans="1:35" ht="13.5" x14ac:dyDescent="0.3">
      <c r="A301" s="259">
        <v>246</v>
      </c>
      <c r="B301" s="9" t="str">
        <f>LEFT(功能_33[[#This Row],[功能代號]],2)</f>
        <v>L5</v>
      </c>
      <c r="C301" s="9" t="s">
        <v>985</v>
      </c>
      <c r="D301" s="27"/>
      <c r="E301" s="11" t="s">
        <v>697</v>
      </c>
      <c r="F301" s="12" t="s">
        <v>698</v>
      </c>
      <c r="G301" s="9" t="s">
        <v>699</v>
      </c>
      <c r="H301" s="11" t="s">
        <v>944</v>
      </c>
      <c r="I301" s="11" t="s">
        <v>700</v>
      </c>
      <c r="J301" s="2">
        <v>44427</v>
      </c>
      <c r="K301" s="2" t="s">
        <v>2271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949</v>
      </c>
      <c r="P301" s="11" t="s">
        <v>955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">
        <v>2240</v>
      </c>
      <c r="AH301" s="9">
        <v>246</v>
      </c>
      <c r="AI301" s="9" t="str">
        <f>VLOOKUP(功能_33[[#This Row],[功能代號]],[3]交易清單!$E:$E,1,FALSE)</f>
        <v>L5811</v>
      </c>
    </row>
    <row r="302" spans="1:35" ht="13.5" x14ac:dyDescent="0.3">
      <c r="A302" s="259">
        <v>247</v>
      </c>
      <c r="B302" s="9" t="str">
        <f>LEFT(功能_33[[#This Row],[功能代號]],2)</f>
        <v>L5</v>
      </c>
      <c r="C302" s="9" t="s">
        <v>985</v>
      </c>
      <c r="D302" s="27"/>
      <c r="E302" s="11" t="s">
        <v>703</v>
      </c>
      <c r="F302" s="12" t="s">
        <v>698</v>
      </c>
      <c r="G302" s="9" t="s">
        <v>704</v>
      </c>
      <c r="H302" s="11" t="s">
        <v>944</v>
      </c>
      <c r="I302" s="11" t="s">
        <v>700</v>
      </c>
      <c r="J302" s="2">
        <v>44427</v>
      </c>
      <c r="K302" s="2" t="s">
        <v>2271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949</v>
      </c>
      <c r="P302" s="11" t="s">
        <v>955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2240</v>
      </c>
      <c r="AH302" s="9">
        <v>247</v>
      </c>
      <c r="AI302" s="9" t="str">
        <f>VLOOKUP(功能_33[[#This Row],[功能代號]],[3]交易清單!$E:$E,1,FALSE)</f>
        <v>L5813</v>
      </c>
    </row>
    <row r="303" spans="1:35" ht="13.5" x14ac:dyDescent="0.3">
      <c r="A303" s="259">
        <v>248</v>
      </c>
      <c r="B303" s="9" t="str">
        <f>LEFT(功能_33[[#This Row],[功能代號]],2)</f>
        <v>L5</v>
      </c>
      <c r="C303" s="9" t="s">
        <v>985</v>
      </c>
      <c r="D303" s="27"/>
      <c r="E303" s="11" t="s">
        <v>672</v>
      </c>
      <c r="F303" s="12" t="s">
        <v>673</v>
      </c>
      <c r="G303" s="9" t="s">
        <v>674</v>
      </c>
      <c r="H303" s="11" t="s">
        <v>944</v>
      </c>
      <c r="I303" s="13" t="s">
        <v>2307</v>
      </c>
      <c r="J303" s="2">
        <v>44427</v>
      </c>
      <c r="K303" s="2" t="s">
        <v>2271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949</v>
      </c>
      <c r="P303" s="11" t="s">
        <v>947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6" t="str">
        <f>IFERROR(IF(VLOOKUP(功能_33[[#This Row],[功能代號]],Menu!A:D,4,FALSE)=0,"",VLOOKUP(功能_33[[#This Row],[功能代號]],Menu!A:D,4,FALSE)),"")</f>
        <v>L5-1</v>
      </c>
      <c r="AH303" s="9">
        <v>248</v>
      </c>
      <c r="AI303" s="9" t="str">
        <f>VLOOKUP(功能_33[[#This Row],[功能代號]],[3]交易清單!$E:$E,1,FALSE)</f>
        <v>L5901</v>
      </c>
    </row>
    <row r="304" spans="1:35" ht="13.5" x14ac:dyDescent="0.3">
      <c r="A304" s="259">
        <v>249</v>
      </c>
      <c r="B304" s="9" t="str">
        <f>LEFT(功能_33[[#This Row],[功能代號]],2)</f>
        <v>L5</v>
      </c>
      <c r="C304" s="9" t="s">
        <v>985</v>
      </c>
      <c r="D304" s="27"/>
      <c r="E304" s="11" t="s">
        <v>675</v>
      </c>
      <c r="F304" s="12" t="s">
        <v>676</v>
      </c>
      <c r="G304" s="9" t="s">
        <v>677</v>
      </c>
      <c r="H304" s="11" t="s">
        <v>944</v>
      </c>
      <c r="I304" s="13" t="s">
        <v>2307</v>
      </c>
      <c r="J304" s="2">
        <v>44427</v>
      </c>
      <c r="K304" s="2" t="s">
        <v>2271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949</v>
      </c>
      <c r="P304" s="11" t="s">
        <v>947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8" t="str">
        <f>AG303</f>
        <v>L5-1</v>
      </c>
      <c r="AH304" s="9">
        <v>249</v>
      </c>
      <c r="AI304" s="9" t="str">
        <f>VLOOKUP(功能_33[[#This Row],[功能代號]],[3]交易清單!$E:$E,1,FALSE)</f>
        <v>L5101</v>
      </c>
    </row>
    <row r="305" spans="1:35" ht="13.5" x14ac:dyDescent="0.3">
      <c r="A305" s="259">
        <v>250</v>
      </c>
      <c r="B305" s="9" t="str">
        <f>LEFT(功能_33[[#This Row],[功能代號]],2)</f>
        <v>L5</v>
      </c>
      <c r="C305" s="9" t="s">
        <v>985</v>
      </c>
      <c r="D305" s="9" t="s">
        <v>1657</v>
      </c>
      <c r="E305" s="11" t="s">
        <v>678</v>
      </c>
      <c r="F305" s="12" t="s">
        <v>679</v>
      </c>
      <c r="G305" s="9" t="s">
        <v>680</v>
      </c>
      <c r="H305" s="11" t="s">
        <v>944</v>
      </c>
      <c r="I305" s="13" t="s">
        <v>2307</v>
      </c>
      <c r="J305" s="2">
        <v>44427</v>
      </c>
      <c r="K305" s="2" t="s">
        <v>2271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949</v>
      </c>
      <c r="P305" s="11" t="s">
        <v>957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放款審查課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6" t="str">
        <f>IFERROR(IF(VLOOKUP(功能_33[[#This Row],[功能代號]],Menu!A:D,4,FALSE)=0,"",VLOOKUP(功能_33[[#This Row],[功能代號]],Menu!A:D,4,FALSE)),"")</f>
        <v>L5-1</v>
      </c>
      <c r="AH305" s="9">
        <v>250</v>
      </c>
      <c r="AI305" s="9" t="str">
        <f>VLOOKUP(功能_33[[#This Row],[功能代號]],[3]交易清單!$E:$E,1,FALSE)</f>
        <v>L5902</v>
      </c>
    </row>
    <row r="306" spans="1:35" ht="13.5" x14ac:dyDescent="0.3">
      <c r="A306" s="259">
        <v>251</v>
      </c>
      <c r="B306" s="9" t="str">
        <f>LEFT(功能_33[[#This Row],[功能代號]],2)</f>
        <v>L5</v>
      </c>
      <c r="C306" s="9" t="s">
        <v>985</v>
      </c>
      <c r="D306" s="9" t="s">
        <v>1657</v>
      </c>
      <c r="E306" s="11" t="s">
        <v>681</v>
      </c>
      <c r="F306" s="12" t="s">
        <v>682</v>
      </c>
      <c r="G306" s="9" t="s">
        <v>683</v>
      </c>
      <c r="H306" s="11" t="s">
        <v>944</v>
      </c>
      <c r="I306" s="13" t="s">
        <v>2307</v>
      </c>
      <c r="J306" s="2">
        <v>44427</v>
      </c>
      <c r="K306" s="2" t="s">
        <v>2271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949</v>
      </c>
      <c r="P306" s="11" t="s">
        <v>957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8" t="str">
        <f>AG305</f>
        <v>L5-1</v>
      </c>
      <c r="AH306" s="9">
        <v>251</v>
      </c>
      <c r="AI306" s="9" t="str">
        <f>VLOOKUP(功能_33[[#This Row],[功能代號]],[3]交易清單!$E:$E,1,FALSE)</f>
        <v>L5102</v>
      </c>
    </row>
    <row r="307" spans="1:35" ht="13.5" x14ac:dyDescent="0.3">
      <c r="A307" s="259">
        <v>252</v>
      </c>
      <c r="B307" s="9" t="str">
        <f>LEFT(功能_33[[#This Row],[功能代號]],2)</f>
        <v>L5</v>
      </c>
      <c r="C307" s="9" t="s">
        <v>985</v>
      </c>
      <c r="D307" s="27"/>
      <c r="E307" s="11" t="s">
        <v>663</v>
      </c>
      <c r="F307" s="12" t="s">
        <v>664</v>
      </c>
      <c r="G307" s="9" t="s">
        <v>665</v>
      </c>
      <c r="H307" s="11" t="s">
        <v>944</v>
      </c>
      <c r="I307" s="13" t="s">
        <v>2307</v>
      </c>
      <c r="J307" s="2">
        <v>44427</v>
      </c>
      <c r="K307" s="2" t="s">
        <v>2271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949</v>
      </c>
      <c r="P307" s="11" t="s">
        <v>947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放款服務課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6" t="str">
        <f>IFERROR(IF(VLOOKUP(功能_33[[#This Row],[功能代號]],Menu!A:D,4,FALSE)=0,"",VLOOKUP(功能_33[[#This Row],[功能代號]],Menu!A:D,4,FALSE)),"")</f>
        <v>L5-1</v>
      </c>
      <c r="AH307" s="9">
        <v>252</v>
      </c>
      <c r="AI307" s="9" t="str">
        <f>VLOOKUP(功能_33[[#This Row],[功能代號]],[3]交易清單!$E:$E,1,FALSE)</f>
        <v>L5903</v>
      </c>
    </row>
    <row r="308" spans="1:35" ht="13.5" x14ac:dyDescent="0.3">
      <c r="A308" s="259">
        <v>253</v>
      </c>
      <c r="B308" s="9" t="str">
        <f>LEFT(功能_33[[#This Row],[功能代號]],2)</f>
        <v>L5</v>
      </c>
      <c r="C308" s="9" t="s">
        <v>985</v>
      </c>
      <c r="D308" s="27"/>
      <c r="E308" s="11" t="s">
        <v>666</v>
      </c>
      <c r="F308" s="12" t="s">
        <v>667</v>
      </c>
      <c r="G308" s="9" t="s">
        <v>668</v>
      </c>
      <c r="H308" s="11" t="s">
        <v>944</v>
      </c>
      <c r="I308" s="13" t="s">
        <v>2307</v>
      </c>
      <c r="J308" s="2">
        <v>44427</v>
      </c>
      <c r="K308" s="2" t="s">
        <v>2271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949</v>
      </c>
      <c r="P308" s="11" t="s">
        <v>947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8" t="str">
        <f>AG307</f>
        <v>L5-1</v>
      </c>
      <c r="AH308" s="9">
        <v>253</v>
      </c>
      <c r="AI308" s="9" t="str">
        <f>VLOOKUP(功能_33[[#This Row],[功能代號]],[3]交易清單!$E:$E,1,FALSE)</f>
        <v>L5103</v>
      </c>
    </row>
    <row r="309" spans="1:35" ht="13.5" x14ac:dyDescent="0.3">
      <c r="A309" s="259">
        <v>254</v>
      </c>
      <c r="B309" s="9" t="str">
        <f>LEFT(功能_33[[#This Row],[功能代號]],2)</f>
        <v>L5</v>
      </c>
      <c r="C309" s="9" t="s">
        <v>985</v>
      </c>
      <c r="D309" s="27"/>
      <c r="E309" s="11" t="s">
        <v>669</v>
      </c>
      <c r="F309" s="12" t="s">
        <v>670</v>
      </c>
      <c r="G309" s="9" t="s">
        <v>671</v>
      </c>
      <c r="H309" s="11" t="s">
        <v>944</v>
      </c>
      <c r="I309" s="13" t="s">
        <v>2307</v>
      </c>
      <c r="J309" s="2">
        <v>44427</v>
      </c>
      <c r="K309" s="2" t="s">
        <v>2271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949</v>
      </c>
      <c r="P309" s="11" t="s">
        <v>947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6" t="str">
        <f>IFERROR(IF(VLOOKUP(功能_33[[#This Row],[功能代號]],Menu!A:D,4,FALSE)=0,"",VLOOKUP(功能_33[[#This Row],[功能代號]],Menu!A:D,4,FALSE)),"")</f>
        <v>L5-1</v>
      </c>
      <c r="AH309" s="9">
        <v>254</v>
      </c>
      <c r="AI309" s="9" t="str">
        <f>VLOOKUP(功能_33[[#This Row],[功能代號]],[3]交易清單!$E:$E,1,FALSE)</f>
        <v>L5104</v>
      </c>
    </row>
    <row r="310" spans="1:35" ht="13.5" x14ac:dyDescent="0.3">
      <c r="A310" s="259">
        <v>255</v>
      </c>
      <c r="B310" s="9" t="str">
        <f>LEFT(功能_33[[#This Row],[功能代號]],2)</f>
        <v>L5</v>
      </c>
      <c r="C310" s="9" t="s">
        <v>985</v>
      </c>
      <c r="D310" s="27"/>
      <c r="E310" s="11" t="s">
        <v>684</v>
      </c>
      <c r="F310" s="12" t="s">
        <v>685</v>
      </c>
      <c r="G310" s="9" t="s">
        <v>686</v>
      </c>
      <c r="H310" s="11" t="s">
        <v>944</v>
      </c>
      <c r="I310" s="13" t="s">
        <v>6</v>
      </c>
      <c r="J310" s="2">
        <v>44427</v>
      </c>
      <c r="K310" s="2" t="s">
        <v>2271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948</v>
      </c>
      <c r="P310" s="11" t="s">
        <v>968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放款管理課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255</v>
      </c>
      <c r="AI310" s="9" t="str">
        <f>VLOOKUP(功能_33[[#This Row],[功能代號]],[3]交易清單!$E:$E,1,FALSE)</f>
        <v>L5905</v>
      </c>
    </row>
    <row r="311" spans="1:35" ht="13.5" x14ac:dyDescent="0.3">
      <c r="A311" s="259">
        <v>256</v>
      </c>
      <c r="B311" s="9" t="str">
        <f>LEFT(功能_33[[#This Row],[功能代號]],2)</f>
        <v>L5</v>
      </c>
      <c r="C311" s="9" t="s">
        <v>985</v>
      </c>
      <c r="D311" s="27"/>
      <c r="E311" s="11" t="s">
        <v>687</v>
      </c>
      <c r="F311" s="12" t="s">
        <v>688</v>
      </c>
      <c r="G311" s="9" t="s">
        <v>689</v>
      </c>
      <c r="H311" s="11" t="s">
        <v>944</v>
      </c>
      <c r="I311" s="13" t="s">
        <v>6</v>
      </c>
      <c r="J311" s="2">
        <v>44427</v>
      </c>
      <c r="K311" s="2" t="s">
        <v>2271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948</v>
      </c>
      <c r="P311" s="11" t="s">
        <v>968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8" t="str">
        <f>AG310</f>
        <v>L5-1</v>
      </c>
      <c r="AH311" s="9">
        <v>256</v>
      </c>
      <c r="AI311" s="9" t="str">
        <f>VLOOKUP(功能_33[[#This Row],[功能代號]],[3]交易清單!$E:$E,1,FALSE)</f>
        <v>L5105</v>
      </c>
    </row>
    <row r="312" spans="1:35" ht="13.5" x14ac:dyDescent="0.3">
      <c r="A312" s="259">
        <v>257</v>
      </c>
      <c r="B312" s="9" t="str">
        <f>LEFT(功能_33[[#This Row],[功能代號]],2)</f>
        <v>L5</v>
      </c>
      <c r="C312" s="9" t="s">
        <v>985</v>
      </c>
      <c r="D312" s="27"/>
      <c r="E312" s="11" t="s">
        <v>690</v>
      </c>
      <c r="F312" s="12" t="s">
        <v>691</v>
      </c>
      <c r="G312" s="9" t="s">
        <v>692</v>
      </c>
      <c r="H312" s="11" t="s">
        <v>944</v>
      </c>
      <c r="I312" s="13" t="s">
        <v>6</v>
      </c>
      <c r="J312" s="2">
        <v>44427</v>
      </c>
      <c r="K312" s="2" t="s">
        <v>2271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958</v>
      </c>
      <c r="P312" s="11" t="s">
        <v>968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6" t="str">
        <f>IFERROR(IF(VLOOKUP(功能_33[[#This Row],[功能代號]],Menu!A:D,4,FALSE)=0,"",VLOOKUP(功能_33[[#This Row],[功能代號]],Menu!A:D,4,FALSE)),"")</f>
        <v>L5-1</v>
      </c>
      <c r="AH312" s="9">
        <v>257</v>
      </c>
      <c r="AI312" s="9" t="str">
        <f>VLOOKUP(功能_33[[#This Row],[功能代號]],[3]交易清單!$E:$E,1,FALSE)</f>
        <v>L5106</v>
      </c>
    </row>
    <row r="313" spans="1:35" ht="13.5" x14ac:dyDescent="0.3">
      <c r="A313" s="259">
        <v>258</v>
      </c>
      <c r="B313" s="9" t="str">
        <f>LEFT(功能_33[[#This Row],[功能代號]],2)</f>
        <v>L5</v>
      </c>
      <c r="C313" s="9" t="s">
        <v>985</v>
      </c>
      <c r="D313" s="9" t="s">
        <v>1658</v>
      </c>
      <c r="E313" s="11" t="s">
        <v>705</v>
      </c>
      <c r="F313" s="12" t="s">
        <v>1002</v>
      </c>
      <c r="G313" s="9" t="s">
        <v>706</v>
      </c>
      <c r="H313" s="11" t="s">
        <v>944</v>
      </c>
      <c r="I313" s="13" t="s">
        <v>6</v>
      </c>
      <c r="J313" s="2">
        <v>44427</v>
      </c>
      <c r="K313" s="2" t="s">
        <v>2271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958</v>
      </c>
      <c r="P313" s="11" t="s">
        <v>968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258</v>
      </c>
      <c r="AI313" s="9" t="str">
        <f>VLOOKUP(功能_33[[#This Row],[功能代號]],[3]交易清單!$E:$E,1,FALSE)</f>
        <v>L5906</v>
      </c>
    </row>
    <row r="314" spans="1:35" ht="13.5" x14ac:dyDescent="0.3">
      <c r="A314" s="259">
        <v>259</v>
      </c>
      <c r="B314" s="9" t="str">
        <f>LEFT(功能_33[[#This Row],[功能代號]],2)</f>
        <v>L5</v>
      </c>
      <c r="C314" s="9" t="s">
        <v>985</v>
      </c>
      <c r="D314" s="9" t="s">
        <v>1658</v>
      </c>
      <c r="E314" s="11" t="s">
        <v>707</v>
      </c>
      <c r="F314" s="12" t="s">
        <v>1002</v>
      </c>
      <c r="G314" s="9" t="s">
        <v>708</v>
      </c>
      <c r="H314" s="11" t="s">
        <v>944</v>
      </c>
      <c r="I314" s="13" t="s">
        <v>6</v>
      </c>
      <c r="J314" s="4">
        <v>44427</v>
      </c>
      <c r="K314" s="2" t="s">
        <v>2271</v>
      </c>
      <c r="L314" s="4"/>
      <c r="M314" s="4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958</v>
      </c>
      <c r="P314" s="11" t="s">
        <v>968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4"/>
      <c r="AG314" s="258" t="str">
        <f>AG313</f>
        <v>L5-1</v>
      </c>
      <c r="AH314" s="9">
        <v>259</v>
      </c>
      <c r="AI314" s="9" t="str">
        <f>VLOOKUP(功能_33[[#This Row],[功能代號]],[3]交易清單!$E:$E,1,FALSE)</f>
        <v>L5116</v>
      </c>
    </row>
    <row r="315" spans="1:35" ht="13.5" x14ac:dyDescent="0.3">
      <c r="A315" s="259">
        <v>375</v>
      </c>
      <c r="B315" s="9" t="str">
        <f>LEFT(功能_33[[#This Row],[功能代號]],2)</f>
        <v>L8</v>
      </c>
      <c r="C315" s="9" t="s">
        <v>956</v>
      </c>
      <c r="D315" s="27"/>
      <c r="E315" s="11" t="s">
        <v>932</v>
      </c>
      <c r="F315" s="12" t="s">
        <v>933</v>
      </c>
      <c r="G315" s="9" t="s">
        <v>934</v>
      </c>
      <c r="H315" s="11" t="s">
        <v>944</v>
      </c>
      <c r="I315" s="11" t="s">
        <v>700</v>
      </c>
      <c r="J315" s="2">
        <v>44435</v>
      </c>
      <c r="K315" s="2" t="s">
        <v>2272</v>
      </c>
      <c r="L315" s="2"/>
      <c r="M315" s="2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953</v>
      </c>
      <c r="P315" s="11" t="s">
        <v>951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放款服務課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2"/>
      <c r="AG315" s="258" t="str">
        <f>AG297</f>
        <v>L8-2</v>
      </c>
      <c r="AH315" s="9">
        <v>375</v>
      </c>
      <c r="AI315" s="9" t="str">
        <f>VLOOKUP(功能_33[[#This Row],[功能代號]],[3]交易清單!$E:$E,1,FALSE)</f>
        <v>L8204</v>
      </c>
    </row>
    <row r="316" spans="1:35" ht="13.5" x14ac:dyDescent="0.3">
      <c r="A316" s="259">
        <v>376</v>
      </c>
      <c r="B316" s="9" t="str">
        <f>LEFT(功能_33[[#This Row],[功能代號]],2)</f>
        <v>L8</v>
      </c>
      <c r="C316" s="9" t="s">
        <v>956</v>
      </c>
      <c r="D316" s="27"/>
      <c r="E316" s="11" t="s">
        <v>938</v>
      </c>
      <c r="F316" s="12" t="s">
        <v>936</v>
      </c>
      <c r="G316" s="9" t="s">
        <v>939</v>
      </c>
      <c r="H316" s="11" t="s">
        <v>944</v>
      </c>
      <c r="I316" s="11" t="s">
        <v>700</v>
      </c>
      <c r="J316" s="2">
        <v>44435</v>
      </c>
      <c r="K316" s="2" t="s">
        <v>2272</v>
      </c>
      <c r="L316" s="2"/>
      <c r="M316" s="2"/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958</v>
      </c>
      <c r="P316" s="11" t="s">
        <v>993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 t="str">
        <f>IF(功能_33[[#This Row],[實際展示]]="","",功能_33[[#This Row],[實際展示]]+14)</f>
        <v/>
      </c>
      <c r="AA316" s="256"/>
      <c r="AB316" s="257"/>
      <c r="AC316" s="280" t="str">
        <f>IF(功能_33[[#This Row],[URS交二審]]=0,"",功能_33[[#This Row],[URS交二審]]+7)</f>
        <v/>
      </c>
      <c r="AD316" s="256" t="str">
        <f>IF(功能_33[[#This Row],[實際展示]]="","",功能_33[[#This Row],[實際展示]]+21)</f>
        <v/>
      </c>
      <c r="AE316" s="256"/>
      <c r="AF316" s="2"/>
      <c r="AG316" s="256" t="str">
        <f>IFERROR(IF(VLOOKUP(功能_33[[#This Row],[功能代號]],Menu!A:D,4,FALSE)=0,"",VLOOKUP(功能_33[[#This Row],[功能代號]],Menu!A:D,4,FALSE)),"")</f>
        <v>L8-7</v>
      </c>
      <c r="AH316" s="9">
        <v>376</v>
      </c>
      <c r="AI316" s="9" t="str">
        <f>VLOOKUP(功能_33[[#This Row],[功能代號]],[3]交易清單!$E:$E,1,FALSE)</f>
        <v>L8701</v>
      </c>
    </row>
    <row r="317" spans="1:35" ht="13.5" x14ac:dyDescent="0.3">
      <c r="A317" s="259">
        <v>187</v>
      </c>
      <c r="B317" s="15" t="str">
        <f>LEFT(功能_33[[#This Row],[功能代號]],2)</f>
        <v>L2</v>
      </c>
      <c r="C317" s="9" t="s">
        <v>982</v>
      </c>
      <c r="D317" s="27"/>
      <c r="E317" s="11" t="s">
        <v>963</v>
      </c>
      <c r="F317" s="16" t="s">
        <v>975</v>
      </c>
      <c r="G317" s="17" t="s">
        <v>970</v>
      </c>
      <c r="H317" s="11" t="s">
        <v>944</v>
      </c>
      <c r="I317" s="11" t="s">
        <v>696</v>
      </c>
      <c r="J317" s="2">
        <v>44411</v>
      </c>
      <c r="K317" s="2" t="s">
        <v>2272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958</v>
      </c>
      <c r="P317" s="11" t="s">
        <v>990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L2-9</v>
      </c>
      <c r="AH317" s="9">
        <v>187</v>
      </c>
      <c r="AI317" s="9" t="str">
        <f>VLOOKUP(功能_33[[#This Row],[功能代號]],[3]交易清單!$E:$E,1,FALSE)</f>
        <v>L2980</v>
      </c>
    </row>
    <row r="318" spans="1:35" ht="13.5" x14ac:dyDescent="0.3">
      <c r="A318" s="259">
        <v>188</v>
      </c>
      <c r="B318" s="9" t="str">
        <f>LEFT(功能_33[[#This Row],[功能代號]],2)</f>
        <v>L2</v>
      </c>
      <c r="C318" s="9" t="s">
        <v>982</v>
      </c>
      <c r="D318" s="9" t="s">
        <v>1655</v>
      </c>
      <c r="E318" s="11" t="s">
        <v>171</v>
      </c>
      <c r="F318" s="12" t="s">
        <v>172</v>
      </c>
      <c r="G318" s="9" t="s">
        <v>173</v>
      </c>
      <c r="H318" s="11" t="s">
        <v>944</v>
      </c>
      <c r="I318" s="14" t="s">
        <v>696</v>
      </c>
      <c r="J318" s="2">
        <v>44411</v>
      </c>
      <c r="K318" s="2" t="s">
        <v>2272</v>
      </c>
      <c r="L318" s="2"/>
      <c r="M318" s="3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953</v>
      </c>
      <c r="P318" s="11" t="s">
        <v>951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3"/>
      <c r="AG318" s="256" t="str">
        <f>IFERROR(IF(VLOOKUP(功能_33[[#This Row],[功能代號]],Menu!A:D,4,FALSE)=0,"",VLOOKUP(功能_33[[#This Row],[功能代號]],Menu!A:D,4,FALSE)),"")</f>
        <v>L2-9</v>
      </c>
      <c r="AH318" s="9">
        <v>188</v>
      </c>
      <c r="AI318" s="9" t="str">
        <f>VLOOKUP(功能_33[[#This Row],[功能代號]],[3]交易清單!$E:$E,1,FALSE)</f>
        <v>L2073</v>
      </c>
    </row>
    <row r="319" spans="1:35" ht="13.5" x14ac:dyDescent="0.3">
      <c r="A319" s="259">
        <v>189</v>
      </c>
      <c r="B319" s="9" t="str">
        <f>LEFT(功能_33[[#This Row],[功能代號]],2)</f>
        <v>L2</v>
      </c>
      <c r="C319" s="9" t="s">
        <v>982</v>
      </c>
      <c r="D319" s="9" t="s">
        <v>1655</v>
      </c>
      <c r="E319" s="11" t="s">
        <v>174</v>
      </c>
      <c r="F319" s="10" t="s">
        <v>175</v>
      </c>
      <c r="G319" s="9" t="s">
        <v>176</v>
      </c>
      <c r="H319" s="11" t="s">
        <v>944</v>
      </c>
      <c r="I319" s="14" t="s">
        <v>696</v>
      </c>
      <c r="J319" s="2">
        <v>44411</v>
      </c>
      <c r="K319" s="2" t="s">
        <v>2272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953</v>
      </c>
      <c r="P319" s="11" t="s">
        <v>951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8" t="str">
        <f>AG318</f>
        <v>L2-9</v>
      </c>
      <c r="AH319" s="9">
        <v>189</v>
      </c>
      <c r="AI319" s="9" t="str">
        <f>VLOOKUP(功能_33[[#This Row],[功能代號]],[3]交易清單!$E:$E,1,FALSE)</f>
        <v>L2703</v>
      </c>
    </row>
    <row r="320" spans="1:35" ht="13.5" x14ac:dyDescent="0.3">
      <c r="A320" s="259">
        <v>170</v>
      </c>
      <c r="B320" s="9" t="str">
        <f>LEFT(功能_33[[#This Row],[功能代號]],2)</f>
        <v>L2</v>
      </c>
      <c r="C320" s="9" t="s">
        <v>982</v>
      </c>
      <c r="D320" s="27" t="s">
        <v>1652</v>
      </c>
      <c r="E320" s="7" t="s">
        <v>1397</v>
      </c>
      <c r="F320" s="85" t="s">
        <v>49</v>
      </c>
      <c r="G320" s="27" t="s">
        <v>50</v>
      </c>
      <c r="H320" s="11" t="s">
        <v>944</v>
      </c>
      <c r="I320" s="13" t="s">
        <v>51</v>
      </c>
      <c r="J320" s="2">
        <v>44406</v>
      </c>
      <c r="K320" s="2">
        <v>44512</v>
      </c>
      <c r="L320" s="2"/>
      <c r="M320" s="18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948</v>
      </c>
      <c r="P320" s="11" t="s">
        <v>968</v>
      </c>
      <c r="Q320" s="9" t="s">
        <v>1490</v>
      </c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放款管理課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183"/>
      <c r="AG320" s="256" t="str">
        <f>IFERROR(IF(VLOOKUP(功能_33[[#This Row],[功能代號]],Menu!A:D,4,FALSE)=0,"",VLOOKUP(功能_33[[#This Row],[功能代號]],Menu!A:D,4,FALSE)),"")</f>
        <v>L2-4</v>
      </c>
      <c r="AH320" s="9">
        <v>170</v>
      </c>
      <c r="AI320" s="9" t="str">
        <f>VLOOKUP(功能_33[[#This Row],[功能代號]],[3]交易清單!$E:$E,1,FALSE)</f>
        <v>L2039</v>
      </c>
    </row>
    <row r="321" spans="1:35" ht="13.5" x14ac:dyDescent="0.3">
      <c r="A321" s="259">
        <v>171</v>
      </c>
      <c r="B321" s="9" t="str">
        <f>LEFT(功能_33[[#This Row],[功能代號]],2)</f>
        <v>L2</v>
      </c>
      <c r="C321" s="9" t="s">
        <v>982</v>
      </c>
      <c r="D321" s="27" t="s">
        <v>1653</v>
      </c>
      <c r="E321" s="7" t="s">
        <v>1398</v>
      </c>
      <c r="F321" s="85" t="s">
        <v>49</v>
      </c>
      <c r="G321" s="27" t="s">
        <v>52</v>
      </c>
      <c r="H321" s="11" t="s">
        <v>944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948</v>
      </c>
      <c r="P321" s="11" t="s">
        <v>968</v>
      </c>
      <c r="Q321" s="9" t="s">
        <v>1490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8" t="str">
        <f>AG320</f>
        <v>L2-4</v>
      </c>
      <c r="AH321" s="9">
        <v>171</v>
      </c>
      <c r="AI321" s="9" t="str">
        <f>VLOOKUP(功能_33[[#This Row],[功能代號]],[3]交易清單!$E:$E,1,FALSE)</f>
        <v>L2480</v>
      </c>
    </row>
    <row r="322" spans="1:35" s="189" customFormat="1" ht="13.5" x14ac:dyDescent="0.3">
      <c r="A322" s="265">
        <v>169</v>
      </c>
      <c r="B322" s="161" t="str">
        <f>LEFT(功能_33[[#This Row],[功能代號]],2)</f>
        <v>L2</v>
      </c>
      <c r="C322" s="161" t="s">
        <v>982</v>
      </c>
      <c r="D322" s="184"/>
      <c r="E322" s="187" t="s">
        <v>130</v>
      </c>
      <c r="F322" s="267" t="s">
        <v>131</v>
      </c>
      <c r="G322" s="161" t="s">
        <v>132</v>
      </c>
      <c r="H322" s="187" t="s">
        <v>944</v>
      </c>
      <c r="I322" s="188" t="s">
        <v>696</v>
      </c>
      <c r="J322" s="183">
        <v>44411</v>
      </c>
      <c r="K322" s="183" t="s">
        <v>2273</v>
      </c>
      <c r="L322" s="183"/>
      <c r="M322" s="183"/>
      <c r="N322" s="281" t="str">
        <f>IFERROR(IF(VLOOKUP(功能_33[[#This Row],[功能代號]],討論項目!A:H,8,FALSE)=0,"",VLOOKUP(功能_33[[#This Row],[功能代號]],討論項目!A:H,8,FALSE)),"")</f>
        <v/>
      </c>
      <c r="O322" s="187" t="s">
        <v>948</v>
      </c>
      <c r="P322" s="187" t="s">
        <v>952</v>
      </c>
      <c r="Q322" s="161"/>
      <c r="R322" s="187"/>
      <c r="S322" s="187"/>
      <c r="T322" s="187"/>
      <c r="U322" s="187"/>
      <c r="V322" s="187"/>
      <c r="W322" s="187"/>
      <c r="X322" s="187"/>
      <c r="Y322" s="161" t="str">
        <f>VLOOKUP(功能_33[[#This Row],[User]],SKL放款!A:G,7,FALSE)</f>
        <v>放款推展課</v>
      </c>
      <c r="Z322" s="258" t="str">
        <f>IF(功能_33[[#This Row],[實際展示]]="","",功能_33[[#This Row],[實際展示]]+14)</f>
        <v/>
      </c>
      <c r="AA322" s="258"/>
      <c r="AB322" s="257"/>
      <c r="AC322" s="280" t="str">
        <f>IF(功能_33[[#This Row],[URS交二審]]=0,"",功能_33[[#This Row],[URS交二審]]+7)</f>
        <v/>
      </c>
      <c r="AD322" s="258" t="str">
        <f>IF(功能_33[[#This Row],[實際展示]]="","",功能_33[[#This Row],[實際展示]]+21)</f>
        <v/>
      </c>
      <c r="AE322" s="258"/>
      <c r="AF322" s="183"/>
      <c r="AG322" s="258" t="str">
        <f>IFERROR(IF(VLOOKUP(功能_33[[#This Row],[功能代號]],Menu!A:D,4,FALSE)=0,"",VLOOKUP(功能_33[[#This Row],[功能代號]],Menu!A:D,4,FALSE)),"")</f>
        <v>L2-3</v>
      </c>
      <c r="AH322" s="161">
        <v>169</v>
      </c>
      <c r="AI322" s="161" t="str">
        <f>VLOOKUP(功能_33[[#This Row],[功能代號]],[3]交易清單!$E:$E,1,FALSE)</f>
        <v>L2903</v>
      </c>
    </row>
    <row r="323" spans="1:35" ht="13.5" x14ac:dyDescent="0.3">
      <c r="A323" s="259">
        <v>317</v>
      </c>
      <c r="B323" s="9" t="str">
        <f>LEFT(功能_33[[#This Row],[功能代號]],2)</f>
        <v>L6</v>
      </c>
      <c r="C323" s="9" t="s">
        <v>986</v>
      </c>
      <c r="D323" s="27"/>
      <c r="E323" s="291" t="s">
        <v>807</v>
      </c>
      <c r="F323" s="292" t="s">
        <v>808</v>
      </c>
      <c r="G323" s="293" t="s">
        <v>809</v>
      </c>
      <c r="H323" s="291" t="s">
        <v>634</v>
      </c>
      <c r="I323" s="291" t="s">
        <v>700</v>
      </c>
      <c r="J323" s="294">
        <v>44432</v>
      </c>
      <c r="K323" s="294" t="s">
        <v>2274</v>
      </c>
      <c r="L323" s="2"/>
      <c r="M323" s="2"/>
      <c r="N323" s="280" t="str">
        <f>IFERROR(IF(VLOOKUP(功能_33[[#This Row],[功能代號]],討論項目!A:H,8,FALSE)=0,"",VLOOKUP(功能_33[[#This Row],[功能代號]],討論項目!A:H,8,FALSE)),"")</f>
        <v/>
      </c>
      <c r="O323" s="11" t="s">
        <v>953</v>
      </c>
      <c r="P323" s="11" t="s">
        <v>947</v>
      </c>
      <c r="Q323" s="9"/>
      <c r="R323" s="11"/>
      <c r="S323" s="11"/>
      <c r="T323" s="11"/>
      <c r="U323" s="11"/>
      <c r="V323" s="11"/>
      <c r="W323" s="11"/>
      <c r="X323" s="11"/>
      <c r="Y323" s="9" t="str">
        <f>VLOOKUP(功能_33[[#This Row],[User]],SKL放款!A:G,7,FALSE)</f>
        <v>放款服務課</v>
      </c>
      <c r="Z323" s="256" t="str">
        <f>IF(功能_33[[#This Row],[實際展示]]="","",功能_33[[#This Row],[實際展示]]+14)</f>
        <v/>
      </c>
      <c r="AA323" s="256"/>
      <c r="AB323" s="257"/>
      <c r="AC323" s="280" t="str">
        <f>IF(功能_33[[#This Row],[URS交二審]]=0,"",功能_33[[#This Row],[URS交二審]]+7)</f>
        <v/>
      </c>
      <c r="AD323" s="256" t="str">
        <f>IF(功能_33[[#This Row],[實際展示]]="","",功能_33[[#This Row],[實際展示]]+21)</f>
        <v/>
      </c>
      <c r="AE323" s="256"/>
      <c r="AF323" s="2"/>
      <c r="AG323" s="256" t="str">
        <f>IFERROR(IF(VLOOKUP(功能_33[[#This Row],[功能代號]],Menu!A:D,4,FALSE)=0,"",VLOOKUP(功能_33[[#This Row],[功能代號]],Menu!A:D,4,FALSE)),"")</f>
        <v>L6-4</v>
      </c>
      <c r="AH323" s="9">
        <v>317</v>
      </c>
      <c r="AI323" s="9" t="str">
        <f>VLOOKUP(功能_33[[#This Row],[功能代號]],[3]交易清單!$E:$E,1,FALSE)</f>
        <v>L6042</v>
      </c>
    </row>
    <row r="324" spans="1:35" ht="13.5" x14ac:dyDescent="0.3">
      <c r="A324" s="259">
        <v>318</v>
      </c>
      <c r="B324" s="9" t="str">
        <f>LEFT(功能_33[[#This Row],[功能代號]],2)</f>
        <v>L6</v>
      </c>
      <c r="C324" s="9" t="s">
        <v>986</v>
      </c>
      <c r="D324" s="27"/>
      <c r="E324" s="291" t="s">
        <v>810</v>
      </c>
      <c r="F324" s="292" t="s">
        <v>808</v>
      </c>
      <c r="G324" s="293" t="s">
        <v>811</v>
      </c>
      <c r="H324" s="291" t="s">
        <v>634</v>
      </c>
      <c r="I324" s="291" t="s">
        <v>700</v>
      </c>
      <c r="J324" s="294">
        <v>44432</v>
      </c>
      <c r="K324" s="294" t="s">
        <v>2274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953</v>
      </c>
      <c r="P324" s="11" t="s">
        <v>947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8" t="str">
        <f>AG323</f>
        <v>L6-4</v>
      </c>
      <c r="AH324" s="9">
        <v>318</v>
      </c>
      <c r="AI324" s="9" t="str">
        <f>VLOOKUP(功能_33[[#This Row],[功能代號]],[3]交易清單!$E:$E,1,FALSE)</f>
        <v>L6402</v>
      </c>
    </row>
    <row r="325" spans="1:35" ht="13.5" x14ac:dyDescent="0.3">
      <c r="A325" s="259">
        <v>326</v>
      </c>
      <c r="B325" s="9" t="str">
        <f>LEFT(功能_33[[#This Row],[功能代號]],2)</f>
        <v>L6</v>
      </c>
      <c r="C325" s="9" t="s">
        <v>986</v>
      </c>
      <c r="D325" s="27"/>
      <c r="E325" s="291" t="s">
        <v>887</v>
      </c>
      <c r="F325" s="295" t="s">
        <v>888</v>
      </c>
      <c r="G325" s="293" t="s">
        <v>889</v>
      </c>
      <c r="H325" s="291" t="s">
        <v>944</v>
      </c>
      <c r="I325" s="291" t="s">
        <v>700</v>
      </c>
      <c r="J325" s="294">
        <v>44434</v>
      </c>
      <c r="K325" s="294" t="s">
        <v>2273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953</v>
      </c>
      <c r="P325" s="11" t="s">
        <v>992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6" t="str">
        <f>IFERROR(IF(VLOOKUP(功能_33[[#This Row],[功能代號]],Menu!A:D,4,FALSE)=0,"",VLOOKUP(功能_33[[#This Row],[功能代號]],Menu!A:D,4,FALSE)),"")</f>
        <v>L6-6</v>
      </c>
      <c r="AH325" s="9">
        <v>326</v>
      </c>
      <c r="AI325" s="9" t="str">
        <f>VLOOKUP(功能_33[[#This Row],[功能代號]],[3]交易清單!$E:$E,1,FALSE)</f>
        <v>L6068</v>
      </c>
    </row>
    <row r="326" spans="1:35" ht="13.5" x14ac:dyDescent="0.3">
      <c r="A326" s="259">
        <v>327</v>
      </c>
      <c r="B326" s="9" t="str">
        <f>LEFT(功能_33[[#This Row],[功能代號]],2)</f>
        <v>L6</v>
      </c>
      <c r="C326" s="9" t="s">
        <v>986</v>
      </c>
      <c r="D326" s="27"/>
      <c r="E326" s="291" t="s">
        <v>892</v>
      </c>
      <c r="F326" s="295" t="s">
        <v>888</v>
      </c>
      <c r="G326" s="293" t="s">
        <v>893</v>
      </c>
      <c r="H326" s="291" t="s">
        <v>944</v>
      </c>
      <c r="I326" s="291" t="s">
        <v>700</v>
      </c>
      <c r="J326" s="294">
        <v>44434</v>
      </c>
      <c r="K326" s="294" t="s">
        <v>2273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953</v>
      </c>
      <c r="P326" s="11" t="s">
        <v>947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8" t="str">
        <f>AG325</f>
        <v>L6-6</v>
      </c>
      <c r="AH326" s="9">
        <v>327</v>
      </c>
      <c r="AI326" s="9" t="str">
        <f>VLOOKUP(功能_33[[#This Row],[功能代號]],[3]交易清單!$E:$E,1,FALSE)</f>
        <v>L6608</v>
      </c>
    </row>
    <row r="327" spans="1:35" ht="13.5" x14ac:dyDescent="0.3">
      <c r="A327" s="259">
        <v>319</v>
      </c>
      <c r="B327" s="9" t="str">
        <f>LEFT(功能_33[[#This Row],[功能代號]],2)</f>
        <v>L6</v>
      </c>
      <c r="C327" s="9" t="s">
        <v>986</v>
      </c>
      <c r="D327" s="27"/>
      <c r="E327" s="291" t="s">
        <v>812</v>
      </c>
      <c r="F327" s="292" t="s">
        <v>813</v>
      </c>
      <c r="G327" s="293" t="s">
        <v>814</v>
      </c>
      <c r="H327" s="291" t="s">
        <v>634</v>
      </c>
      <c r="I327" s="291" t="s">
        <v>700</v>
      </c>
      <c r="J327" s="294">
        <v>44432</v>
      </c>
      <c r="K327" s="294" t="s">
        <v>2274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953</v>
      </c>
      <c r="P327" s="11" t="s">
        <v>947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6" t="str">
        <f>IFERROR(IF(VLOOKUP(功能_33[[#This Row],[功能代號]],Menu!A:D,4,FALSE)=0,"",VLOOKUP(功能_33[[#This Row],[功能代號]],Menu!A:D,4,FALSE)),"")</f>
        <v>L6-4</v>
      </c>
      <c r="AH327" s="9">
        <v>319</v>
      </c>
      <c r="AI327" s="9" t="str">
        <f>VLOOKUP(功能_33[[#This Row],[功能代號]],[3]交易清單!$E:$E,1,FALSE)</f>
        <v>L6043</v>
      </c>
    </row>
    <row r="328" spans="1:35" ht="13.5" x14ac:dyDescent="0.3">
      <c r="A328" s="259">
        <v>320</v>
      </c>
      <c r="B328" s="9" t="str">
        <f>LEFT(功能_33[[#This Row],[功能代號]],2)</f>
        <v>L6</v>
      </c>
      <c r="C328" s="9" t="s">
        <v>986</v>
      </c>
      <c r="D328" s="27"/>
      <c r="E328" s="291" t="s">
        <v>815</v>
      </c>
      <c r="F328" s="292" t="s">
        <v>813</v>
      </c>
      <c r="G328" s="293" t="s">
        <v>816</v>
      </c>
      <c r="H328" s="291" t="s">
        <v>634</v>
      </c>
      <c r="I328" s="291" t="s">
        <v>700</v>
      </c>
      <c r="J328" s="294">
        <v>44432</v>
      </c>
      <c r="K328" s="294" t="s">
        <v>2274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953</v>
      </c>
      <c r="P328" s="11" t="s">
        <v>947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8" t="str">
        <f>AG327</f>
        <v>L6-4</v>
      </c>
      <c r="AH328" s="9">
        <v>320</v>
      </c>
      <c r="AI328" s="9" t="str">
        <f>VLOOKUP(功能_33[[#This Row],[功能代號]],[3]交易清單!$E:$E,1,FALSE)</f>
        <v>L6403</v>
      </c>
    </row>
    <row r="329" spans="1:35" ht="13.5" x14ac:dyDescent="0.3">
      <c r="A329" s="259">
        <v>297</v>
      </c>
      <c r="B329" s="9" t="str">
        <f>LEFT(功能_33[[#This Row],[功能代號]],2)</f>
        <v>L6</v>
      </c>
      <c r="C329" s="9" t="s">
        <v>986</v>
      </c>
      <c r="D329" s="27"/>
      <c r="E329" s="291" t="s">
        <v>890</v>
      </c>
      <c r="F329" s="295" t="s">
        <v>888</v>
      </c>
      <c r="G329" s="293" t="s">
        <v>891</v>
      </c>
      <c r="H329" s="291" t="s">
        <v>944</v>
      </c>
      <c r="I329" s="291" t="s">
        <v>700</v>
      </c>
      <c r="J329" s="294">
        <v>44434</v>
      </c>
      <c r="K329" s="294" t="s">
        <v>2273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953</v>
      </c>
      <c r="P329" s="11" t="s">
        <v>951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6" t="str">
        <f>IFERROR(IF(VLOOKUP(功能_33[[#This Row],[功能代號]],Menu!A:D,4,FALSE)=0,"",VLOOKUP(功能_33[[#This Row],[功能代號]],Menu!A:D,4,FALSE)),"")</f>
        <v>L6-1</v>
      </c>
      <c r="AH329" s="9">
        <v>297</v>
      </c>
      <c r="AI329" s="9" t="str">
        <f>VLOOKUP(功能_33[[#This Row],[功能代號]],[3]交易清單!$E:$E,1,FALSE)</f>
        <v>L6103</v>
      </c>
    </row>
    <row r="330" spans="1:35" ht="13.5" x14ac:dyDescent="0.3">
      <c r="A330" s="259">
        <v>342</v>
      </c>
      <c r="B330" s="9" t="str">
        <f>LEFT(功能_33[[#This Row],[功能代號]],2)</f>
        <v>L6</v>
      </c>
      <c r="C330" s="9" t="s">
        <v>986</v>
      </c>
      <c r="D330" s="27"/>
      <c r="E330" s="291" t="s">
        <v>857</v>
      </c>
      <c r="F330" s="292" t="s">
        <v>858</v>
      </c>
      <c r="G330" s="293" t="s">
        <v>859</v>
      </c>
      <c r="H330" s="291" t="s">
        <v>944</v>
      </c>
      <c r="I330" s="291" t="s">
        <v>700</v>
      </c>
      <c r="J330" s="294">
        <v>44433</v>
      </c>
      <c r="K330" s="294" t="s">
        <v>2273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953</v>
      </c>
      <c r="P330" s="11" t="s">
        <v>947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L6-7</v>
      </c>
      <c r="AH330" s="9">
        <v>342</v>
      </c>
      <c r="AI330" s="9" t="str">
        <f>VLOOKUP(功能_33[[#This Row],[功能代號]],[3]交易清單!$E:$E,1,FALSE)</f>
        <v>L6072</v>
      </c>
    </row>
    <row r="331" spans="1:35" ht="13.5" x14ac:dyDescent="0.3">
      <c r="A331" s="259">
        <v>343</v>
      </c>
      <c r="B331" s="9" t="str">
        <f>LEFT(功能_33[[#This Row],[功能代號]],2)</f>
        <v>L6</v>
      </c>
      <c r="C331" s="9" t="s">
        <v>986</v>
      </c>
      <c r="D331" s="27"/>
      <c r="E331" s="291" t="s">
        <v>860</v>
      </c>
      <c r="F331" s="292" t="s">
        <v>858</v>
      </c>
      <c r="G331" s="293" t="s">
        <v>861</v>
      </c>
      <c r="H331" s="291" t="s">
        <v>944</v>
      </c>
      <c r="I331" s="291" t="s">
        <v>700</v>
      </c>
      <c r="J331" s="294">
        <v>44433</v>
      </c>
      <c r="K331" s="294" t="s">
        <v>2273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953</v>
      </c>
      <c r="P331" s="11" t="s">
        <v>947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8" t="str">
        <f>AG330</f>
        <v>L6-7</v>
      </c>
      <c r="AH331" s="9">
        <v>343</v>
      </c>
      <c r="AI331" s="9" t="str">
        <f>VLOOKUP(功能_33[[#This Row],[功能代號]],[3]交易清單!$E:$E,1,FALSE)</f>
        <v>L6702</v>
      </c>
    </row>
    <row r="332" spans="1:35" ht="13.5" x14ac:dyDescent="0.3">
      <c r="A332" s="259">
        <v>315</v>
      </c>
      <c r="B332" s="9" t="str">
        <f>LEFT(功能_33[[#This Row],[功能代號]],2)</f>
        <v>L6</v>
      </c>
      <c r="C332" s="9" t="s">
        <v>986</v>
      </c>
      <c r="D332" s="27"/>
      <c r="E332" s="291" t="s">
        <v>802</v>
      </c>
      <c r="F332" s="292" t="s">
        <v>803</v>
      </c>
      <c r="G332" s="293" t="s">
        <v>804</v>
      </c>
      <c r="H332" s="291" t="s">
        <v>634</v>
      </c>
      <c r="I332" s="291" t="s">
        <v>700</v>
      </c>
      <c r="J332" s="294">
        <v>44432</v>
      </c>
      <c r="K332" s="294" t="s">
        <v>2274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953</v>
      </c>
      <c r="P332" s="11" t="s">
        <v>947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6" t="str">
        <f>IFERROR(IF(VLOOKUP(功能_33[[#This Row],[功能代號]],Menu!A:D,4,FALSE)=0,"",VLOOKUP(功能_33[[#This Row],[功能代號]],Menu!A:D,4,FALSE)),"")</f>
        <v>L6-4</v>
      </c>
      <c r="AH332" s="9">
        <v>315</v>
      </c>
      <c r="AI332" s="9" t="str">
        <f>VLOOKUP(功能_33[[#This Row],[功能代號]],[3]交易清單!$E:$E,1,FALSE)</f>
        <v>L6041</v>
      </c>
    </row>
    <row r="333" spans="1:35" ht="13.5" x14ac:dyDescent="0.3">
      <c r="A333" s="259">
        <v>316</v>
      </c>
      <c r="B333" s="9" t="str">
        <f>LEFT(功能_33[[#This Row],[功能代號]],2)</f>
        <v>L6</v>
      </c>
      <c r="C333" s="9" t="s">
        <v>986</v>
      </c>
      <c r="D333" s="27"/>
      <c r="E333" s="291" t="s">
        <v>805</v>
      </c>
      <c r="F333" s="295" t="s">
        <v>803</v>
      </c>
      <c r="G333" s="293" t="s">
        <v>806</v>
      </c>
      <c r="H333" s="291" t="s">
        <v>634</v>
      </c>
      <c r="I333" s="291" t="s">
        <v>700</v>
      </c>
      <c r="J333" s="296">
        <v>44432</v>
      </c>
      <c r="K333" s="294" t="s">
        <v>2274</v>
      </c>
      <c r="L333" s="4"/>
      <c r="M333" s="4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953</v>
      </c>
      <c r="P333" s="11" t="s">
        <v>951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4"/>
      <c r="AG333" s="258" t="str">
        <f>AG332</f>
        <v>L6-4</v>
      </c>
      <c r="AH333" s="9">
        <v>316</v>
      </c>
      <c r="AI333" s="9" t="str">
        <f>VLOOKUP(功能_33[[#This Row],[功能代號]],[3]交易清單!$E:$E,1,FALSE)</f>
        <v>L6401</v>
      </c>
    </row>
    <row r="334" spans="1:35" ht="13.5" x14ac:dyDescent="0.3">
      <c r="A334" s="259">
        <v>298</v>
      </c>
      <c r="B334" s="9" t="str">
        <f>LEFT(功能_33[[#This Row],[功能代號]],2)</f>
        <v>L6</v>
      </c>
      <c r="C334" s="9" t="s">
        <v>986</v>
      </c>
      <c r="D334" s="27"/>
      <c r="E334" s="291" t="s">
        <v>894</v>
      </c>
      <c r="F334" s="295" t="s">
        <v>895</v>
      </c>
      <c r="G334" s="293" t="s">
        <v>896</v>
      </c>
      <c r="H334" s="291" t="s">
        <v>634</v>
      </c>
      <c r="I334" s="291" t="s">
        <v>700</v>
      </c>
      <c r="J334" s="294">
        <v>44434</v>
      </c>
      <c r="K334" s="294" t="s">
        <v>2273</v>
      </c>
      <c r="L334" s="3"/>
      <c r="M334" s="3"/>
      <c r="N334" s="280" t="str">
        <f>IFERROR(IF(VLOOKUP(功能_33[[#This Row],[功能代號]],討論項目!A:H,8,FALSE)=0,"",VLOOKUP(功能_33[[#This Row],[功能代號]],討論項目!A:H,8,FALSE)),"")</f>
        <v/>
      </c>
      <c r="O334" s="11" t="s">
        <v>953</v>
      </c>
      <c r="P334" s="11" t="s">
        <v>951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3"/>
      <c r="AG334" s="256" t="str">
        <f>IFERROR(IF(VLOOKUP(功能_33[[#This Row],[功能代號]],Menu!A:D,4,FALSE)=0,"",VLOOKUP(功能_33[[#This Row],[功能代號]],Menu!A:D,4,FALSE)),"")</f>
        <v>L6-1</v>
      </c>
      <c r="AH334" s="9">
        <v>298</v>
      </c>
      <c r="AI334" s="9" t="str">
        <f>VLOOKUP(功能_33[[#This Row],[功能代號]],[3]交易清單!$E:$E,1,FALSE)</f>
        <v>L6104</v>
      </c>
    </row>
    <row r="335" spans="1:35" ht="13.5" x14ac:dyDescent="0.3">
      <c r="A335" s="259">
        <v>321</v>
      </c>
      <c r="B335" s="9" t="str">
        <f>LEFT(功能_33[[#This Row],[功能代號]],2)</f>
        <v>L6</v>
      </c>
      <c r="C335" s="9" t="s">
        <v>986</v>
      </c>
      <c r="D335" s="27"/>
      <c r="E335" s="291" t="s">
        <v>817</v>
      </c>
      <c r="F335" s="295" t="s">
        <v>818</v>
      </c>
      <c r="G335" s="293" t="s">
        <v>819</v>
      </c>
      <c r="H335" s="291" t="s">
        <v>634</v>
      </c>
      <c r="I335" s="291" t="s">
        <v>700</v>
      </c>
      <c r="J335" s="294">
        <v>44433</v>
      </c>
      <c r="K335" s="294" t="s">
        <v>2273</v>
      </c>
      <c r="L335" s="2"/>
      <c r="M335" s="2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953</v>
      </c>
      <c r="P335" s="11" t="s">
        <v>947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2"/>
      <c r="AG335" s="256" t="str">
        <f>IFERROR(IF(VLOOKUP(功能_33[[#This Row],[功能代號]],Menu!A:D,4,FALSE)=0,"",VLOOKUP(功能_33[[#This Row],[功能代號]],Menu!A:D,4,FALSE)),"")</f>
        <v>L6-4</v>
      </c>
      <c r="AH335" s="9">
        <v>321</v>
      </c>
      <c r="AI335" s="9" t="str">
        <f>VLOOKUP(功能_33[[#This Row],[功能代號]],[3]交易清單!$E:$E,1,FALSE)</f>
        <v>L6044</v>
      </c>
    </row>
    <row r="336" spans="1:35" ht="13.5" x14ac:dyDescent="0.3">
      <c r="A336" s="259">
        <v>308</v>
      </c>
      <c r="B336" s="9" t="str">
        <f>LEFT(功能_33[[#This Row],[功能代號]],2)</f>
        <v>L6</v>
      </c>
      <c r="C336" s="9" t="s">
        <v>986</v>
      </c>
      <c r="D336" s="27"/>
      <c r="E336" s="291" t="s">
        <v>781</v>
      </c>
      <c r="F336" s="295" t="s">
        <v>782</v>
      </c>
      <c r="G336" s="293" t="s">
        <v>783</v>
      </c>
      <c r="H336" s="291" t="s">
        <v>944</v>
      </c>
      <c r="I336" s="291" t="s">
        <v>700</v>
      </c>
      <c r="J336" s="294">
        <v>44431</v>
      </c>
      <c r="K336" s="294" t="s">
        <v>2273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953</v>
      </c>
      <c r="P336" s="11" t="s">
        <v>951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L6-3</v>
      </c>
      <c r="AH336" s="9">
        <v>308</v>
      </c>
      <c r="AI336" s="9" t="str">
        <f>VLOOKUP(功能_33[[#This Row],[功能代號]],[3]交易清單!$E:$E,1,FALSE)</f>
        <v>L6932</v>
      </c>
    </row>
    <row r="337" spans="1:35" ht="13.5" x14ac:dyDescent="0.3">
      <c r="A337" s="259">
        <v>124</v>
      </c>
      <c r="B337" s="27" t="str">
        <f>LEFT(功能_33[[#This Row],[功能代號]],2)</f>
        <v>L6</v>
      </c>
      <c r="C337" s="27" t="s">
        <v>986</v>
      </c>
      <c r="D337" s="31"/>
      <c r="E337" s="7" t="s">
        <v>714</v>
      </c>
      <c r="F337" s="32" t="s">
        <v>1005</v>
      </c>
      <c r="G337" s="27" t="s">
        <v>715</v>
      </c>
      <c r="H337" s="7" t="s">
        <v>944</v>
      </c>
      <c r="I337" s="7" t="s">
        <v>700</v>
      </c>
      <c r="J337" s="269">
        <v>44396</v>
      </c>
      <c r="K337" s="269" t="s">
        <v>2276</v>
      </c>
      <c r="L337" s="269"/>
      <c r="M337" s="304">
        <v>44396</v>
      </c>
      <c r="N337" s="280">
        <f>IFERROR(IF(VLOOKUP(功能_33[[#This Row],[功能代號]],討論項目!A:H,8,FALSE)=0,"",VLOOKUP(功能_33[[#This Row],[功能代號]],討論項目!A:H,8,FALSE)),"")</f>
        <v>44428</v>
      </c>
      <c r="O337" s="7" t="s">
        <v>953</v>
      </c>
      <c r="P337" s="7" t="s">
        <v>961</v>
      </c>
      <c r="Q337" s="9"/>
      <c r="R337" s="11">
        <v>1</v>
      </c>
      <c r="S337" s="11" t="s">
        <v>1053</v>
      </c>
      <c r="T337" s="11"/>
      <c r="U337" s="11"/>
      <c r="V337" s="11"/>
      <c r="W337" s="11"/>
      <c r="X337" s="11"/>
      <c r="Y337" s="9" t="str">
        <f>VLOOKUP(功能_33[[#This Row],[User]],SKL放款!A:G,7,FALSE)</f>
        <v>放款推展課</v>
      </c>
      <c r="Z337" s="256">
        <f>IF(功能_33[[#This Row],[實際展示]]="","",功能_33[[#This Row],[實際展示]]+14)</f>
        <v>44410</v>
      </c>
      <c r="AA337" s="256"/>
      <c r="AB337" s="257"/>
      <c r="AC337" s="280" t="str">
        <f>IF(功能_33[[#This Row],[URS交二審]]=0,"",功能_33[[#This Row],[URS交二審]]+7)</f>
        <v/>
      </c>
      <c r="AD337" s="256">
        <f>IF(功能_33[[#This Row],[實際展示]]="","",功能_33[[#This Row],[實際展示]]+21)</f>
        <v>44417</v>
      </c>
      <c r="AE337" s="256"/>
      <c r="AF337" s="269">
        <v>44396</v>
      </c>
      <c r="AG337" s="256" t="str">
        <f>IFERROR(IF(VLOOKUP(功能_33[[#This Row],[功能代號]],Menu!A:D,4,FALSE)=0,"",VLOOKUP(功能_33[[#This Row],[功能代號]],Menu!A:D,4,FALSE)),"")</f>
        <v>L6-7</v>
      </c>
      <c r="AH337" s="9">
        <v>124</v>
      </c>
      <c r="AI337" s="9" t="str">
        <f>VLOOKUP(功能_33[[#This Row],[功能代號]],[3]交易清單!$E:$E,1,FALSE)</f>
        <v>L6082</v>
      </c>
    </row>
    <row r="338" spans="1:35" ht="13.5" x14ac:dyDescent="0.3">
      <c r="A338" s="259">
        <v>125</v>
      </c>
      <c r="B338" s="27" t="str">
        <f>LEFT(功能_33[[#This Row],[功能代號]],2)</f>
        <v>L6</v>
      </c>
      <c r="C338" s="27" t="s">
        <v>986</v>
      </c>
      <c r="D338" s="31"/>
      <c r="E338" s="7" t="s">
        <v>716</v>
      </c>
      <c r="F338" s="32" t="s">
        <v>1008</v>
      </c>
      <c r="G338" s="27" t="s">
        <v>717</v>
      </c>
      <c r="H338" s="7" t="s">
        <v>944</v>
      </c>
      <c r="I338" s="7" t="s">
        <v>700</v>
      </c>
      <c r="J338" s="269">
        <v>44396</v>
      </c>
      <c r="K338" s="269" t="s">
        <v>2275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953</v>
      </c>
      <c r="P338" s="7" t="s">
        <v>961</v>
      </c>
      <c r="Q338" s="9"/>
      <c r="R338" s="11">
        <v>1</v>
      </c>
      <c r="S338" s="11" t="s">
        <v>1045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8" t="str">
        <f>AG337</f>
        <v>L6-7</v>
      </c>
      <c r="AH338" s="9">
        <v>125</v>
      </c>
      <c r="AI338" s="9" t="str">
        <f>VLOOKUP(功能_33[[#This Row],[功能代號]],[3]交易清單!$E:$E,1,FALSE)</f>
        <v>L6752</v>
      </c>
    </row>
    <row r="339" spans="1:35" ht="13.5" x14ac:dyDescent="0.3">
      <c r="A339" s="259">
        <v>126</v>
      </c>
      <c r="B339" s="27" t="str">
        <f>LEFT(功能_33[[#This Row],[功能代號]],2)</f>
        <v>L5</v>
      </c>
      <c r="C339" s="27" t="s">
        <v>985</v>
      </c>
      <c r="D339" s="31"/>
      <c r="E339" s="7" t="s">
        <v>599</v>
      </c>
      <c r="F339" s="33" t="s">
        <v>600</v>
      </c>
      <c r="G339" s="27" t="s">
        <v>601</v>
      </c>
      <c r="H339" s="7" t="s">
        <v>634</v>
      </c>
      <c r="I339" s="270" t="s">
        <v>6</v>
      </c>
      <c r="J339" s="269">
        <v>44396</v>
      </c>
      <c r="K339" s="269" t="s">
        <v>2275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44407</v>
      </c>
      <c r="O339" s="7" t="s">
        <v>953</v>
      </c>
      <c r="P339" s="7" t="s">
        <v>961</v>
      </c>
      <c r="Q339" s="9"/>
      <c r="R339" s="11">
        <v>1</v>
      </c>
      <c r="S339" s="11" t="s">
        <v>1045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6" t="str">
        <f>IFERROR(IF(VLOOKUP(功能_33[[#This Row],[功能代號]],Menu!A:D,4,FALSE)=0,"",VLOOKUP(功能_33[[#This Row],[功能代號]],Menu!A:D,4,FALSE)),"")</f>
        <v>L5-2</v>
      </c>
      <c r="AH339" s="9">
        <v>126</v>
      </c>
      <c r="AI339" s="9" t="str">
        <f>VLOOKUP(功能_33[[#This Row],[功能代號]],[3]交易清單!$E:$E,1,FALSE)</f>
        <v>L5402</v>
      </c>
    </row>
    <row r="340" spans="1:35" ht="13.5" x14ac:dyDescent="0.3">
      <c r="A340" s="259">
        <v>127</v>
      </c>
      <c r="B340" s="27" t="str">
        <f>LEFT(功能_33[[#This Row],[功能代號]],2)</f>
        <v>L5</v>
      </c>
      <c r="C340" s="27" t="s">
        <v>985</v>
      </c>
      <c r="D340" s="31"/>
      <c r="E340" s="7" t="s">
        <v>602</v>
      </c>
      <c r="F340" s="33" t="s">
        <v>1006</v>
      </c>
      <c r="G340" s="27" t="s">
        <v>603</v>
      </c>
      <c r="H340" s="7" t="s">
        <v>634</v>
      </c>
      <c r="I340" s="270" t="s">
        <v>6</v>
      </c>
      <c r="J340" s="269">
        <v>44396</v>
      </c>
      <c r="K340" s="269" t="s">
        <v>2275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44405</v>
      </c>
      <c r="O340" s="7" t="s">
        <v>953</v>
      </c>
      <c r="P340" s="7" t="s">
        <v>961</v>
      </c>
      <c r="Q340" s="9"/>
      <c r="R340" s="11">
        <v>1</v>
      </c>
      <c r="S340" s="11" t="s">
        <v>1054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127</v>
      </c>
      <c r="AI340" s="9" t="str">
        <f>VLOOKUP(功能_33[[#This Row],[功能代號]],[3]交易清單!$E:$E,1,FALSE)</f>
        <v>L5021</v>
      </c>
    </row>
    <row r="341" spans="1:35" ht="13.5" x14ac:dyDescent="0.3">
      <c r="A341" s="259">
        <v>128</v>
      </c>
      <c r="B341" s="27" t="str">
        <f>LEFT(功能_33[[#This Row],[功能代號]],2)</f>
        <v>L5</v>
      </c>
      <c r="C341" s="27" t="s">
        <v>985</v>
      </c>
      <c r="D341" s="31"/>
      <c r="E341" s="7" t="s">
        <v>604</v>
      </c>
      <c r="F341" s="33" t="s">
        <v>605</v>
      </c>
      <c r="G341" s="27" t="s">
        <v>606</v>
      </c>
      <c r="H341" s="7" t="s">
        <v>634</v>
      </c>
      <c r="I341" s="270" t="s">
        <v>6</v>
      </c>
      <c r="J341" s="269">
        <v>44396</v>
      </c>
      <c r="K341" s="269" t="s">
        <v>2275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44407</v>
      </c>
      <c r="O341" s="7" t="s">
        <v>953</v>
      </c>
      <c r="P341" s="7" t="s">
        <v>961</v>
      </c>
      <c r="Q341" s="9"/>
      <c r="R341" s="11">
        <v>1</v>
      </c>
      <c r="S341" s="11" t="s">
        <v>1045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8" t="str">
        <f>AG340</f>
        <v>L5-2</v>
      </c>
      <c r="AH341" s="9">
        <v>128</v>
      </c>
      <c r="AI341" s="9" t="str">
        <f>VLOOKUP(功能_33[[#This Row],[功能代號]],[3]交易清單!$E:$E,1,FALSE)</f>
        <v>L5401</v>
      </c>
    </row>
    <row r="342" spans="1:35" ht="13.5" x14ac:dyDescent="0.3">
      <c r="A342" s="259">
        <v>129</v>
      </c>
      <c r="B342" s="27" t="str">
        <f>LEFT(功能_33[[#This Row],[功能代號]],2)</f>
        <v>L5</v>
      </c>
      <c r="C342" s="27" t="s">
        <v>985</v>
      </c>
      <c r="D342" s="31"/>
      <c r="E342" s="7" t="s">
        <v>619</v>
      </c>
      <c r="F342" s="33" t="s">
        <v>1007</v>
      </c>
      <c r="G342" s="27" t="s">
        <v>620</v>
      </c>
      <c r="H342" s="7" t="s">
        <v>634</v>
      </c>
      <c r="I342" s="270" t="s">
        <v>6</v>
      </c>
      <c r="J342" s="269">
        <v>44396</v>
      </c>
      <c r="K342" s="269" t="s">
        <v>2275</v>
      </c>
      <c r="L342" s="269"/>
      <c r="M342" s="304">
        <v>44397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953</v>
      </c>
      <c r="P342" s="7" t="s">
        <v>952</v>
      </c>
      <c r="Q342" s="9"/>
      <c r="R342" s="11">
        <v>1</v>
      </c>
      <c r="S342" s="11" t="s">
        <v>1054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44411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44418</v>
      </c>
      <c r="AE342" s="256"/>
      <c r="AF342" s="269">
        <v>44397</v>
      </c>
      <c r="AG342" s="256" t="str">
        <f>IFERROR(IF(VLOOKUP(功能_33[[#This Row],[功能代號]],Menu!A:D,4,FALSE)=0,"",VLOOKUP(功能_33[[#This Row],[功能代號]],Menu!A:D,4,FALSE)),"")</f>
        <v>L5-2</v>
      </c>
      <c r="AH342" s="9">
        <v>129</v>
      </c>
      <c r="AI342" s="9" t="str">
        <f>VLOOKUP(功能_33[[#This Row],[功能代號]],[3]交易清單!$E:$E,1,FALSE)</f>
        <v>L5023</v>
      </c>
    </row>
    <row r="343" spans="1:35" ht="13.5" x14ac:dyDescent="0.3">
      <c r="A343" s="259">
        <v>130</v>
      </c>
      <c r="B343" s="27" t="str">
        <f>LEFT(功能_33[[#This Row],[功能代號]],2)</f>
        <v>L5</v>
      </c>
      <c r="C343" s="27" t="s">
        <v>985</v>
      </c>
      <c r="D343" s="31"/>
      <c r="E343" s="7" t="s">
        <v>621</v>
      </c>
      <c r="F343" s="33" t="s">
        <v>1007</v>
      </c>
      <c r="G343" s="27" t="s">
        <v>622</v>
      </c>
      <c r="H343" s="7" t="s">
        <v>634</v>
      </c>
      <c r="I343" s="270" t="s">
        <v>6</v>
      </c>
      <c r="J343" s="269">
        <v>44396</v>
      </c>
      <c r="K343" s="269" t="s">
        <v>2275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953</v>
      </c>
      <c r="P343" s="7" t="s">
        <v>952</v>
      </c>
      <c r="Q343" s="9"/>
      <c r="R343" s="11">
        <v>1</v>
      </c>
      <c r="S343" s="11" t="s">
        <v>1056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8" t="str">
        <f>AG342</f>
        <v>L5-2</v>
      </c>
      <c r="AH343" s="9">
        <v>130</v>
      </c>
      <c r="AI343" s="9" t="str">
        <f>VLOOKUP(功能_33[[#This Row],[功能代號]],[3]交易清單!$E:$E,1,FALSE)</f>
        <v>L5406</v>
      </c>
    </row>
    <row r="344" spans="1:35" ht="13.5" x14ac:dyDescent="0.3">
      <c r="A344" s="259">
        <v>131</v>
      </c>
      <c r="B344" s="27" t="str">
        <f>LEFT(功能_33[[#This Row],[功能代號]],2)</f>
        <v>L5</v>
      </c>
      <c r="C344" s="27" t="s">
        <v>985</v>
      </c>
      <c r="D344" s="31"/>
      <c r="E344" s="7" t="s">
        <v>607</v>
      </c>
      <c r="F344" s="33" t="s">
        <v>608</v>
      </c>
      <c r="G344" s="27" t="s">
        <v>609</v>
      </c>
      <c r="H344" s="7" t="s">
        <v>634</v>
      </c>
      <c r="I344" s="270" t="s">
        <v>6</v>
      </c>
      <c r="J344" s="269">
        <v>44396</v>
      </c>
      <c r="K344" s="269" t="s">
        <v>2275</v>
      </c>
      <c r="L344" s="269"/>
      <c r="M344" s="304">
        <v>44396</v>
      </c>
      <c r="N344" s="280" t="str">
        <f>IFERROR(IF(VLOOKUP(功能_33[[#This Row],[功能代號]],討論項目!A:H,8,FALSE)=0,"",VLOOKUP(功能_33[[#This Row],[功能代號]],討論項目!A:H,8,FALSE)),"")</f>
        <v/>
      </c>
      <c r="O344" s="7" t="s">
        <v>953</v>
      </c>
      <c r="P344" s="7" t="s">
        <v>961</v>
      </c>
      <c r="Q344" s="9"/>
      <c r="R344" s="11">
        <v>1</v>
      </c>
      <c r="S344" s="11" t="s">
        <v>1054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44410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44417</v>
      </c>
      <c r="AE344" s="256"/>
      <c r="AF344" s="269">
        <v>44396</v>
      </c>
      <c r="AG344" s="256" t="str">
        <f>IFERROR(IF(VLOOKUP(功能_33[[#This Row],[功能代號]],Menu!A:D,4,FALSE)=0,"",VLOOKUP(功能_33[[#This Row],[功能代號]],Menu!A:D,4,FALSE)),"")</f>
        <v>L5-2</v>
      </c>
      <c r="AH344" s="9">
        <v>131</v>
      </c>
      <c r="AI344" s="9" t="str">
        <f>VLOOKUP(功能_33[[#This Row],[功能代號]],[3]交易清單!$E:$E,1,FALSE)</f>
        <v>L5024</v>
      </c>
    </row>
    <row r="345" spans="1:35" ht="13.5" x14ac:dyDescent="0.3">
      <c r="A345" s="259">
        <v>132</v>
      </c>
      <c r="B345" s="27" t="str">
        <f>LEFT(功能_33[[#This Row],[功能代號]],2)</f>
        <v>L5</v>
      </c>
      <c r="C345" s="27" t="s">
        <v>985</v>
      </c>
      <c r="D345" s="31"/>
      <c r="E345" s="7" t="s">
        <v>610</v>
      </c>
      <c r="F345" s="33" t="s">
        <v>611</v>
      </c>
      <c r="G345" s="27" t="s">
        <v>612</v>
      </c>
      <c r="H345" s="7" t="s">
        <v>634</v>
      </c>
      <c r="I345" s="270" t="s">
        <v>6</v>
      </c>
      <c r="J345" s="269">
        <v>44396</v>
      </c>
      <c r="K345" s="269" t="s">
        <v>2275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953</v>
      </c>
      <c r="P345" s="7" t="s">
        <v>961</v>
      </c>
      <c r="Q345" s="9"/>
      <c r="R345" s="11">
        <v>1</v>
      </c>
      <c r="S345" s="11" t="s">
        <v>1055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8" t="str">
        <f>AG344</f>
        <v>L5-2</v>
      </c>
      <c r="AH345" s="9">
        <v>132</v>
      </c>
      <c r="AI345" s="9" t="str">
        <f>VLOOKUP(功能_33[[#This Row],[功能代號]],[3]交易清單!$E:$E,1,FALSE)</f>
        <v>L5405</v>
      </c>
    </row>
    <row r="346" spans="1:35" ht="13.5" x14ac:dyDescent="0.3">
      <c r="A346" s="259">
        <v>133</v>
      </c>
      <c r="B346" s="27" t="str">
        <f>LEFT(功能_33[[#This Row],[功能代號]],2)</f>
        <v>L5</v>
      </c>
      <c r="C346" s="27" t="s">
        <v>985</v>
      </c>
      <c r="D346" s="31"/>
      <c r="E346" s="7" t="s">
        <v>613</v>
      </c>
      <c r="F346" s="33" t="s">
        <v>614</v>
      </c>
      <c r="G346" s="27" t="s">
        <v>615</v>
      </c>
      <c r="H346" s="7" t="s">
        <v>634</v>
      </c>
      <c r="I346" s="270" t="s">
        <v>6</v>
      </c>
      <c r="J346" s="269">
        <v>44396</v>
      </c>
      <c r="K346" s="269" t="s">
        <v>2275</v>
      </c>
      <c r="L346" s="269"/>
      <c r="M346" s="304">
        <v>44397</v>
      </c>
      <c r="N346" s="280">
        <f>IFERROR(IF(VLOOKUP(功能_33[[#This Row],[功能代號]],討論項目!A:H,8,FALSE)=0,"",VLOOKUP(功能_33[[#This Row],[功能代號]],討論項目!A:H,8,FALSE)),"")</f>
        <v>44461</v>
      </c>
      <c r="O346" s="7" t="s">
        <v>953</v>
      </c>
      <c r="P346" s="7" t="s">
        <v>961</v>
      </c>
      <c r="Q346" s="9"/>
      <c r="R346" s="11">
        <v>1</v>
      </c>
      <c r="S346" s="11" t="s">
        <v>1054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44411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44418</v>
      </c>
      <c r="AE346" s="256"/>
      <c r="AF346" s="269">
        <v>44397</v>
      </c>
      <c r="AG346" s="256" t="str">
        <f>IFERROR(IF(VLOOKUP(功能_33[[#This Row],[功能代號]],Menu!A:D,4,FALSE)=0,"",VLOOKUP(功能_33[[#This Row],[功能代號]],Menu!A:D,4,FALSE)),"")</f>
        <v>L5-2</v>
      </c>
      <c r="AH346" s="9">
        <v>133</v>
      </c>
      <c r="AI346" s="9" t="str">
        <f>VLOOKUP(功能_33[[#This Row],[功能代號]],[3]交易清單!$E:$E,1,FALSE)</f>
        <v>L5022</v>
      </c>
    </row>
    <row r="347" spans="1:35" ht="13.5" x14ac:dyDescent="0.3">
      <c r="A347" s="259">
        <v>134</v>
      </c>
      <c r="B347" s="27" t="str">
        <f>LEFT(功能_33[[#This Row],[功能代號]],2)</f>
        <v>L5</v>
      </c>
      <c r="C347" s="27" t="s">
        <v>985</v>
      </c>
      <c r="D347" s="31"/>
      <c r="E347" s="7" t="s">
        <v>616</v>
      </c>
      <c r="F347" s="33" t="s">
        <v>617</v>
      </c>
      <c r="G347" s="27" t="s">
        <v>618</v>
      </c>
      <c r="H347" s="7" t="s">
        <v>634</v>
      </c>
      <c r="I347" s="270" t="s">
        <v>6</v>
      </c>
      <c r="J347" s="269">
        <v>44396</v>
      </c>
      <c r="K347" s="269" t="s">
        <v>2275</v>
      </c>
      <c r="L347" s="269"/>
      <c r="M347" s="304">
        <v>44397</v>
      </c>
      <c r="N347" s="280" t="str">
        <f>IFERROR(IF(VLOOKUP(功能_33[[#This Row],[功能代號]],討論項目!A:H,8,FALSE)=0,"",VLOOKUP(功能_33[[#This Row],[功能代號]],討論項目!A:H,8,FALSE)),"")</f>
        <v/>
      </c>
      <c r="O347" s="7" t="s">
        <v>953</v>
      </c>
      <c r="P347" s="7" t="s">
        <v>961</v>
      </c>
      <c r="Q347" s="9"/>
      <c r="R347" s="11">
        <v>1</v>
      </c>
      <c r="S347" s="11" t="s">
        <v>1045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8" t="str">
        <f>AG346</f>
        <v>L5-2</v>
      </c>
      <c r="AH347" s="9">
        <v>134</v>
      </c>
      <c r="AI347" s="9" t="str">
        <f>VLOOKUP(功能_33[[#This Row],[功能代號]],[3]交易清單!$E:$E,1,FALSE)</f>
        <v>L5407</v>
      </c>
    </row>
    <row r="348" spans="1:35" ht="13.5" x14ac:dyDescent="0.3">
      <c r="A348" s="259">
        <v>135</v>
      </c>
      <c r="B348" s="27" t="str">
        <f>LEFT(功能_33[[#This Row],[功能代號]],2)</f>
        <v>L6</v>
      </c>
      <c r="C348" s="27" t="s">
        <v>986</v>
      </c>
      <c r="D348" s="31"/>
      <c r="E348" s="7" t="s">
        <v>1110</v>
      </c>
      <c r="F348" s="33" t="s">
        <v>1009</v>
      </c>
      <c r="G348" s="27" t="s">
        <v>880</v>
      </c>
      <c r="H348" s="7" t="s">
        <v>944</v>
      </c>
      <c r="I348" s="7" t="s">
        <v>700</v>
      </c>
      <c r="J348" s="269">
        <v>44396</v>
      </c>
      <c r="K348" s="269" t="s">
        <v>2275</v>
      </c>
      <c r="L348" s="269"/>
      <c r="M348" s="304"/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953</v>
      </c>
      <c r="P348" s="7" t="s">
        <v>961</v>
      </c>
      <c r="Q348" s="9"/>
      <c r="R348" s="11">
        <v>1</v>
      </c>
      <c r="S348" s="11" t="s">
        <v>1053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 t="str">
        <f>IF(功能_33[[#This Row],[實際展示]]="","",功能_33[[#This Row],[實際展示]]+14)</f>
        <v/>
      </c>
      <c r="AA348" s="256"/>
      <c r="AB348" s="257"/>
      <c r="AC348" s="280" t="str">
        <f>IF(功能_33[[#This Row],[URS交二審]]=0,"",功能_33[[#This Row],[URS交二審]]+7)</f>
        <v/>
      </c>
      <c r="AD348" s="256" t="str">
        <f>IF(功能_33[[#This Row],[實際展示]]="","",功能_33[[#This Row],[實際展示]]+21)</f>
        <v/>
      </c>
      <c r="AE348" s="256"/>
      <c r="AF348" s="269"/>
      <c r="AG348" s="256" t="str">
        <f>IFERROR(IF(VLOOKUP(功能_33[[#This Row],[功能代號]],Menu!A:D,4,FALSE)=0,"",VLOOKUP(功能_33[[#This Row],[功能代號]],Menu!A:D,4,FALSE)),"")</f>
        <v>L6-7</v>
      </c>
      <c r="AH348" s="9">
        <v>135</v>
      </c>
      <c r="AI348" s="9" t="str">
        <f>VLOOKUP(功能_33[[#This Row],[功能代號]],[3]交易清單!$E:$E,1,FALSE)</f>
        <v>L6083</v>
      </c>
    </row>
    <row r="349" spans="1:35" ht="13.5" x14ac:dyDescent="0.3">
      <c r="A349" s="259">
        <v>136</v>
      </c>
      <c r="B349" s="27" t="str">
        <f>LEFT(功能_33[[#This Row],[功能代號]],2)</f>
        <v>L6</v>
      </c>
      <c r="C349" s="27" t="s">
        <v>986</v>
      </c>
      <c r="D349" s="31"/>
      <c r="E349" s="7" t="s">
        <v>1111</v>
      </c>
      <c r="F349" s="33" t="s">
        <v>1009</v>
      </c>
      <c r="G349" s="27" t="s">
        <v>881</v>
      </c>
      <c r="H349" s="7" t="s">
        <v>944</v>
      </c>
      <c r="I349" s="7" t="s">
        <v>700</v>
      </c>
      <c r="J349" s="269">
        <v>44396</v>
      </c>
      <c r="K349" s="269" t="s">
        <v>2275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953</v>
      </c>
      <c r="P349" s="7" t="s">
        <v>961</v>
      </c>
      <c r="Q349" s="9"/>
      <c r="R349" s="11">
        <v>1</v>
      </c>
      <c r="S349" s="11" t="s">
        <v>1045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8" t="str">
        <f>AG348</f>
        <v>L6-7</v>
      </c>
      <c r="AH349" s="9">
        <v>136</v>
      </c>
      <c r="AI349" s="9" t="str">
        <f>VLOOKUP(功能_33[[#This Row],[功能代號]],[3]交易清單!$E:$E,1,FALSE)</f>
        <v>L6753</v>
      </c>
    </row>
    <row r="350" spans="1:35" ht="13.5" x14ac:dyDescent="0.3">
      <c r="A350" s="259">
        <v>137</v>
      </c>
      <c r="B350" s="27" t="str">
        <f>LEFT(功能_33[[#This Row],[功能代號]],2)</f>
        <v>L6</v>
      </c>
      <c r="C350" s="27" t="s">
        <v>986</v>
      </c>
      <c r="D350" s="28"/>
      <c r="E350" s="7" t="s">
        <v>719</v>
      </c>
      <c r="F350" s="29" t="s">
        <v>1010</v>
      </c>
      <c r="G350" s="27" t="s">
        <v>720</v>
      </c>
      <c r="H350" s="7" t="s">
        <v>944</v>
      </c>
      <c r="I350" s="7" t="s">
        <v>700</v>
      </c>
      <c r="J350" s="269">
        <v>44397</v>
      </c>
      <c r="K350" s="269" t="s">
        <v>2275</v>
      </c>
      <c r="L350" s="269"/>
      <c r="M350" s="304">
        <v>44398</v>
      </c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953</v>
      </c>
      <c r="P350" s="7" t="s">
        <v>961</v>
      </c>
      <c r="Q350" s="9"/>
      <c r="R350" s="11"/>
      <c r="S350" s="11"/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>
        <f>IF(功能_33[[#This Row],[實際展示]]="","",功能_33[[#This Row],[實際展示]]+14)</f>
        <v>44412</v>
      </c>
      <c r="AA350" s="256"/>
      <c r="AB350" s="257"/>
      <c r="AC350" s="280" t="str">
        <f>IF(功能_33[[#This Row],[URS交二審]]=0,"",功能_33[[#This Row],[URS交二審]]+7)</f>
        <v/>
      </c>
      <c r="AD350" s="256">
        <f>IF(功能_33[[#This Row],[實際展示]]="","",功能_33[[#This Row],[實際展示]]+21)</f>
        <v>44419</v>
      </c>
      <c r="AE350" s="256"/>
      <c r="AF350" s="269">
        <v>44398</v>
      </c>
      <c r="AG350" s="256" t="str">
        <f>IFERROR(IF(VLOOKUP(功能_33[[#This Row],[功能代號]],Menu!A:D,4,FALSE)=0,"",VLOOKUP(功能_33[[#This Row],[功能代號]],Menu!A:D,4,FALSE)),"")</f>
        <v>L6-7</v>
      </c>
      <c r="AH350" s="9">
        <v>137</v>
      </c>
      <c r="AI350" s="9" t="str">
        <f>VLOOKUP(功能_33[[#This Row],[功能代號]],[3]交易清單!$E:$E,1,FALSE)</f>
        <v>L6084</v>
      </c>
    </row>
    <row r="351" spans="1:35" ht="13.5" x14ac:dyDescent="0.3">
      <c r="A351" s="259">
        <v>138</v>
      </c>
      <c r="B351" s="27" t="str">
        <f>LEFT(功能_33[[#This Row],[功能代號]],2)</f>
        <v>L6</v>
      </c>
      <c r="C351" s="27" t="s">
        <v>986</v>
      </c>
      <c r="D351" s="28"/>
      <c r="E351" s="7" t="s">
        <v>788</v>
      </c>
      <c r="F351" s="29" t="s">
        <v>1011</v>
      </c>
      <c r="G351" s="27" t="s">
        <v>720</v>
      </c>
      <c r="H351" s="7" t="s">
        <v>634</v>
      </c>
      <c r="I351" s="270" t="s">
        <v>6</v>
      </c>
      <c r="J351" s="269">
        <v>44397</v>
      </c>
      <c r="K351" s="269" t="s">
        <v>2275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953</v>
      </c>
      <c r="P351" s="7" t="s">
        <v>961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8" t="str">
        <f>AG350</f>
        <v>L6-7</v>
      </c>
      <c r="AH351" s="9">
        <v>138</v>
      </c>
      <c r="AI351" s="9" t="str">
        <f>VLOOKUP(功能_33[[#This Row],[功能代號]],[3]交易清單!$E:$E,1,FALSE)</f>
        <v>L6994</v>
      </c>
    </row>
    <row r="352" spans="1:35" ht="13.5" x14ac:dyDescent="0.3">
      <c r="A352" s="259">
        <v>139</v>
      </c>
      <c r="B352" s="27" t="str">
        <f>LEFT(功能_33[[#This Row],[功能代號]],2)</f>
        <v>L6</v>
      </c>
      <c r="C352" s="27" t="s">
        <v>986</v>
      </c>
      <c r="D352" s="28"/>
      <c r="E352" s="7" t="s">
        <v>1141</v>
      </c>
      <c r="F352" s="29" t="s">
        <v>1012</v>
      </c>
      <c r="G352" s="27" t="s">
        <v>718</v>
      </c>
      <c r="H352" s="7" t="s">
        <v>944</v>
      </c>
      <c r="I352" s="7" t="s">
        <v>700</v>
      </c>
      <c r="J352" s="269">
        <v>44397</v>
      </c>
      <c r="K352" s="269" t="s">
        <v>2275</v>
      </c>
      <c r="L352" s="269"/>
      <c r="M352" s="304">
        <v>44398</v>
      </c>
      <c r="N352" s="280">
        <f>IFERROR(IF(VLOOKUP(功能_33[[#This Row],[功能代號]],討論項目!A:H,8,FALSE)=0,"",VLOOKUP(功能_33[[#This Row],[功能代號]],討論項目!A:H,8,FALSE)),"")</f>
        <v>44428</v>
      </c>
      <c r="O352" s="7" t="s">
        <v>953</v>
      </c>
      <c r="P352" s="7" t="s">
        <v>951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放款服務課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AG350</f>
        <v>L6-7</v>
      </c>
      <c r="AH352" s="9">
        <v>139</v>
      </c>
      <c r="AI352" s="9" t="str">
        <f>VLOOKUP(功能_33[[#This Row],[功能代號]],[3]交易清單!$E:$E,1,FALSE)</f>
        <v>L6754</v>
      </c>
    </row>
    <row r="353" spans="1:35" ht="13.5" x14ac:dyDescent="0.3">
      <c r="A353" s="259">
        <v>140</v>
      </c>
      <c r="B353" s="27" t="str">
        <f>LEFT(功能_33[[#This Row],[功能代號]],2)</f>
        <v>L6</v>
      </c>
      <c r="C353" s="27" t="s">
        <v>986</v>
      </c>
      <c r="D353" s="28"/>
      <c r="E353" s="7" t="s">
        <v>789</v>
      </c>
      <c r="F353" s="29" t="s">
        <v>1013</v>
      </c>
      <c r="G353" s="27" t="s">
        <v>790</v>
      </c>
      <c r="H353" s="7" t="s">
        <v>634</v>
      </c>
      <c r="I353" s="270" t="s">
        <v>6</v>
      </c>
      <c r="J353" s="269">
        <v>44397</v>
      </c>
      <c r="K353" s="269" t="s">
        <v>2275</v>
      </c>
      <c r="L353" s="269"/>
      <c r="M353" s="304">
        <v>44398</v>
      </c>
      <c r="N353" s="280" t="str">
        <f>IFERROR(IF(VLOOKUP(功能_33[[#This Row],[功能代號]],討論項目!A:H,8,FALSE)=0,"",VLOOKUP(功能_33[[#This Row],[功能代號]],討論項目!A:H,8,FALSE)),"")</f>
        <v/>
      </c>
      <c r="O353" s="7" t="s">
        <v>953</v>
      </c>
      <c r="P353" s="7" t="s">
        <v>961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放款推展課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AG350</f>
        <v>L6-7</v>
      </c>
      <c r="AH353" s="9">
        <v>140</v>
      </c>
      <c r="AI353" s="9" t="str">
        <f>VLOOKUP(功能_33[[#This Row],[功能代號]],[3]交易清單!$E:$E,1,FALSE)</f>
        <v>L6757</v>
      </c>
    </row>
    <row r="354" spans="1:35" ht="13.5" x14ac:dyDescent="0.3">
      <c r="A354" s="259">
        <v>141</v>
      </c>
      <c r="B354" s="27" t="str">
        <f>LEFT(功能_33[[#This Row],[功能代號]],2)</f>
        <v>L6</v>
      </c>
      <c r="C354" s="27" t="s">
        <v>986</v>
      </c>
      <c r="D354" s="28"/>
      <c r="E354" s="7" t="s">
        <v>772</v>
      </c>
      <c r="F354" s="29" t="s">
        <v>1014</v>
      </c>
      <c r="G354" s="27" t="s">
        <v>773</v>
      </c>
      <c r="H354" s="7" t="s">
        <v>944</v>
      </c>
      <c r="I354" s="7" t="s">
        <v>700</v>
      </c>
      <c r="J354" s="269">
        <v>44397</v>
      </c>
      <c r="K354" s="269" t="s">
        <v>2275</v>
      </c>
      <c r="L354" s="269"/>
      <c r="M354" s="304">
        <v>44397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949</v>
      </c>
      <c r="P354" s="7" t="s">
        <v>961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44411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44418</v>
      </c>
      <c r="AE354" s="256"/>
      <c r="AF354" s="269">
        <v>44397</v>
      </c>
      <c r="AG354" s="256" t="str">
        <f>IFERROR(IF(VLOOKUP(功能_33[[#This Row],[功能代號]],Menu!A:D,4,FALSE)=0,"",VLOOKUP(功能_33[[#This Row],[功能代號]],Menu!A:D,4,FALSE)),"")</f>
        <v>L6-7</v>
      </c>
      <c r="AH354" s="9">
        <v>141</v>
      </c>
      <c r="AI354" s="9" t="str">
        <f>VLOOKUP(功能_33[[#This Row],[功能代號]],[3]交易清單!$E:$E,1,FALSE)</f>
        <v>L6081</v>
      </c>
    </row>
    <row r="355" spans="1:35" ht="13.5" x14ac:dyDescent="0.3">
      <c r="A355" s="259">
        <v>142</v>
      </c>
      <c r="B355" s="27" t="str">
        <f>LEFT(功能_33[[#This Row],[功能代號]],2)</f>
        <v>L6</v>
      </c>
      <c r="C355" s="27" t="s">
        <v>986</v>
      </c>
      <c r="D355" s="28"/>
      <c r="E355" s="7" t="s">
        <v>774</v>
      </c>
      <c r="F355" s="29" t="s">
        <v>1015</v>
      </c>
      <c r="G355" s="27" t="s">
        <v>775</v>
      </c>
      <c r="H355" s="7" t="s">
        <v>944</v>
      </c>
      <c r="I355" s="7" t="s">
        <v>700</v>
      </c>
      <c r="J355" s="269">
        <v>44397</v>
      </c>
      <c r="K355" s="269" t="s">
        <v>2275</v>
      </c>
      <c r="L355" s="269"/>
      <c r="M355" s="304">
        <v>44397</v>
      </c>
      <c r="N355" s="280">
        <f>IFERROR(IF(VLOOKUP(功能_33[[#This Row],[功能代號]],討論項目!A:H,8,FALSE)=0,"",VLOOKUP(功能_33[[#This Row],[功能代號]],討論項目!A:H,8,FALSE)),"")</f>
        <v>44428</v>
      </c>
      <c r="O355" s="7" t="s">
        <v>949</v>
      </c>
      <c r="P355" s="7" t="s">
        <v>961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8" t="str">
        <f>AG354</f>
        <v>L6-7</v>
      </c>
      <c r="AH355" s="9">
        <v>142</v>
      </c>
      <c r="AI355" s="9" t="str">
        <f>VLOOKUP(功能_33[[#This Row],[功能代號]],[3]交易清單!$E:$E,1,FALSE)</f>
        <v>L6751</v>
      </c>
    </row>
    <row r="356" spans="1:35" ht="13.5" x14ac:dyDescent="0.3">
      <c r="A356" s="259">
        <v>143</v>
      </c>
      <c r="B356" s="27" t="str">
        <f>LEFT(功能_33[[#This Row],[功能代號]],2)</f>
        <v>L6</v>
      </c>
      <c r="C356" s="27" t="s">
        <v>986</v>
      </c>
      <c r="D356" s="28"/>
      <c r="E356" s="7" t="s">
        <v>784</v>
      </c>
      <c r="F356" s="29" t="s">
        <v>1016</v>
      </c>
      <c r="G356" s="27" t="s">
        <v>785</v>
      </c>
      <c r="H356" s="7" t="s">
        <v>634</v>
      </c>
      <c r="I356" s="270" t="s">
        <v>6</v>
      </c>
      <c r="J356" s="269">
        <v>44397</v>
      </c>
      <c r="K356" s="269" t="s">
        <v>2275</v>
      </c>
      <c r="L356" s="269"/>
      <c r="M356" s="304">
        <v>44397</v>
      </c>
      <c r="N356" s="280" t="str">
        <f>IFERROR(IF(VLOOKUP(功能_33[[#This Row],[功能代號]],討論項目!A:H,8,FALSE)=0,"",VLOOKUP(功能_33[[#This Row],[功能代號]],討論項目!A:H,8,FALSE)),"")</f>
        <v/>
      </c>
      <c r="O356" s="7" t="s">
        <v>953</v>
      </c>
      <c r="P356" s="7" t="s">
        <v>961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6" t="str">
        <f>IFERROR(IF(VLOOKUP(功能_33[[#This Row],[功能代號]],Menu!A:D,4,FALSE)=0,"",VLOOKUP(功能_33[[#This Row],[功能代號]],Menu!A:D,4,FALSE)),"")</f>
        <v>L6-7</v>
      </c>
      <c r="AH356" s="9">
        <v>143</v>
      </c>
      <c r="AI356" s="9" t="str">
        <f>VLOOKUP(功能_33[[#This Row],[功能代號]],[3]交易清單!$E:$E,1,FALSE)</f>
        <v>L6087</v>
      </c>
    </row>
    <row r="357" spans="1:35" ht="13.5" x14ac:dyDescent="0.3">
      <c r="A357" s="259">
        <v>144</v>
      </c>
      <c r="B357" s="27" t="str">
        <f>LEFT(功能_33[[#This Row],[功能代號]],2)</f>
        <v>L6</v>
      </c>
      <c r="C357" s="27" t="s">
        <v>986</v>
      </c>
      <c r="D357" s="28"/>
      <c r="E357" s="7" t="s">
        <v>786</v>
      </c>
      <c r="F357" s="29" t="s">
        <v>1017</v>
      </c>
      <c r="G357" s="27" t="s">
        <v>787</v>
      </c>
      <c r="H357" s="7" t="s">
        <v>634</v>
      </c>
      <c r="I357" s="270" t="s">
        <v>6</v>
      </c>
      <c r="J357" s="269">
        <v>44397</v>
      </c>
      <c r="K357" s="269" t="s">
        <v>2275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953</v>
      </c>
      <c r="P357" s="7" t="s">
        <v>961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8" t="str">
        <f>AG356</f>
        <v>L6-7</v>
      </c>
      <c r="AH357" s="9">
        <v>144</v>
      </c>
      <c r="AI357" s="9" t="str">
        <f>VLOOKUP(功能_33[[#This Row],[功能代號]],[3]交易清單!$E:$E,1,FALSE)</f>
        <v>L6787</v>
      </c>
    </row>
    <row r="358" spans="1:35" ht="13.5" x14ac:dyDescent="0.3">
      <c r="A358" s="259">
        <v>145</v>
      </c>
      <c r="B358" s="27" t="str">
        <f>LEFT(功能_33[[#This Row],[功能代號]],2)</f>
        <v>L6</v>
      </c>
      <c r="C358" s="27" t="s">
        <v>986</v>
      </c>
      <c r="D358" s="28"/>
      <c r="E358" s="7" t="s">
        <v>820</v>
      </c>
      <c r="F358" s="29" t="s">
        <v>1018</v>
      </c>
      <c r="G358" s="27" t="s">
        <v>821</v>
      </c>
      <c r="H358" s="7" t="s">
        <v>944</v>
      </c>
      <c r="I358" s="7" t="s">
        <v>700</v>
      </c>
      <c r="J358" s="269">
        <v>44397</v>
      </c>
      <c r="K358" s="269" t="s">
        <v>2275</v>
      </c>
      <c r="L358" s="269"/>
      <c r="M358" s="304">
        <v>44397</v>
      </c>
      <c r="N358" s="280">
        <f>IFERROR(IF(VLOOKUP(功能_33[[#This Row],[功能代號]],討論項目!A:H,8,FALSE)=0,"",VLOOKUP(功能_33[[#This Row],[功能代號]],討論項目!A:H,8,FALSE)),"")</f>
        <v>44428</v>
      </c>
      <c r="O358" s="7" t="s">
        <v>953</v>
      </c>
      <c r="P358" s="7" t="s">
        <v>951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放款服務課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6" t="str">
        <f>IFERROR(IF(VLOOKUP(功能_33[[#This Row],[功能代號]],Menu!A:D,4,FALSE)=0,"",VLOOKUP(功能_33[[#This Row],[功能代號]],Menu!A:D,4,FALSE)),"")</f>
        <v>L6-5</v>
      </c>
      <c r="AH358" s="9">
        <v>145</v>
      </c>
      <c r="AI358" s="9" t="str">
        <f>VLOOKUP(功能_33[[#This Row],[功能代號]],[3]交易清單!$E:$E,1,FALSE)</f>
        <v>L6501</v>
      </c>
    </row>
    <row r="359" spans="1:35" ht="13.5" x14ac:dyDescent="0.3">
      <c r="A359" s="259">
        <v>146</v>
      </c>
      <c r="B359" s="261" t="str">
        <f>LEFT(功能_33[[#This Row],[功能代號]],2)</f>
        <v>L6</v>
      </c>
      <c r="C359" s="27" t="s">
        <v>986</v>
      </c>
      <c r="D359" s="28"/>
      <c r="E359" s="7" t="s">
        <v>967</v>
      </c>
      <c r="F359" s="29" t="s">
        <v>1019</v>
      </c>
      <c r="G359" s="271" t="s">
        <v>973</v>
      </c>
      <c r="H359" s="7" t="s">
        <v>944</v>
      </c>
      <c r="I359" s="7" t="s">
        <v>6</v>
      </c>
      <c r="J359" s="269">
        <v>44397</v>
      </c>
      <c r="K359" s="269" t="s">
        <v>2275</v>
      </c>
      <c r="L359" s="269"/>
      <c r="M359" s="304">
        <v>44397</v>
      </c>
      <c r="N359" s="280" t="str">
        <f>IFERROR(IF(VLOOKUP(功能_33[[#This Row],[功能代號]],討論項目!A:H,8,FALSE)=0,"",VLOOKUP(功能_33[[#This Row],[功能代號]],討論項目!A:H,8,FALSE)),"")</f>
        <v/>
      </c>
      <c r="O359" s="7" t="s">
        <v>953</v>
      </c>
      <c r="P359" s="7" t="s">
        <v>961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放款推展課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146</v>
      </c>
      <c r="AI359" s="9" t="str">
        <f>VLOOKUP(功能_33[[#This Row],[功能代號]],[3]交易清單!$E:$E,1,FALSE)</f>
        <v>L6503</v>
      </c>
    </row>
    <row r="360" spans="1:35" ht="13.5" x14ac:dyDescent="0.3">
      <c r="A360" s="259">
        <v>147</v>
      </c>
      <c r="B360" s="27" t="str">
        <f>LEFT(功能_33[[#This Row],[功能代號]],2)</f>
        <v>L5</v>
      </c>
      <c r="C360" s="27" t="s">
        <v>985</v>
      </c>
      <c r="D360" s="28"/>
      <c r="E360" s="7" t="s">
        <v>661</v>
      </c>
      <c r="F360" s="29" t="s">
        <v>1020</v>
      </c>
      <c r="G360" s="27" t="s">
        <v>662</v>
      </c>
      <c r="H360" s="7" t="s">
        <v>634</v>
      </c>
      <c r="I360" s="7" t="s">
        <v>634</v>
      </c>
      <c r="J360" s="269">
        <v>44397</v>
      </c>
      <c r="K360" s="269" t="s">
        <v>2275</v>
      </c>
      <c r="L360" s="269"/>
      <c r="M360" s="304">
        <v>44398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953</v>
      </c>
      <c r="P360" s="7" t="s">
        <v>961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44412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44419</v>
      </c>
      <c r="AE360" s="256"/>
      <c r="AF360" s="269">
        <v>44398</v>
      </c>
      <c r="AG360" s="256" t="str">
        <f>IFERROR(IF(VLOOKUP(功能_33[[#This Row],[功能代號]],Menu!A:D,4,FALSE)=0,"",VLOOKUP(功能_33[[#This Row],[功能代號]],Menu!A:D,4,FALSE)),"")</f>
        <v>L5-3</v>
      </c>
      <c r="AH360" s="9">
        <v>147</v>
      </c>
      <c r="AI360" s="9" t="str">
        <f>VLOOKUP(功能_33[[#This Row],[功能代號]],[3]交易清單!$E:$E,1,FALSE)</f>
        <v>L5500</v>
      </c>
    </row>
    <row r="361" spans="1:35" ht="13.5" x14ac:dyDescent="0.3">
      <c r="A361" s="259">
        <v>148</v>
      </c>
      <c r="B361" s="27" t="str">
        <f>LEFT(功能_33[[#This Row],[功能代號]],2)</f>
        <v>L5</v>
      </c>
      <c r="C361" s="27" t="s">
        <v>985</v>
      </c>
      <c r="D361" s="28"/>
      <c r="E361" s="7" t="s">
        <v>652</v>
      </c>
      <c r="F361" s="29" t="s">
        <v>1021</v>
      </c>
      <c r="G361" s="27" t="s">
        <v>653</v>
      </c>
      <c r="H361" s="7" t="s">
        <v>634</v>
      </c>
      <c r="I361" s="7" t="s">
        <v>634</v>
      </c>
      <c r="J361" s="269">
        <v>44397</v>
      </c>
      <c r="K361" s="269" t="s">
        <v>2275</v>
      </c>
      <c r="L361" s="269"/>
      <c r="M361" s="269"/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953</v>
      </c>
      <c r="P361" s="7" t="s">
        <v>952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 t="str">
        <f>IF(功能_33[[#This Row],[實際展示]]="","",功能_33[[#This Row],[實際展示]]+14)</f>
        <v/>
      </c>
      <c r="AA361" s="256"/>
      <c r="AB361" s="257"/>
      <c r="AC361" s="280" t="str">
        <f>IF(功能_33[[#This Row],[URS交二審]]=0,"",功能_33[[#This Row],[URS交二審]]+7)</f>
        <v/>
      </c>
      <c r="AD361" s="256" t="str">
        <f>IF(功能_33[[#This Row],[實際展示]]="","",功能_33[[#This Row],[實際展示]]+21)</f>
        <v/>
      </c>
      <c r="AE361" s="256"/>
      <c r="AF361" s="269"/>
      <c r="AG361" s="256" t="str">
        <f>IFERROR(IF(VLOOKUP(功能_33[[#This Row],[功能代號]],Menu!A:D,4,FALSE)=0,"",VLOOKUP(功能_33[[#This Row],[功能代號]],Menu!A:D,4,FALSE)),"")</f>
        <v>L5-3</v>
      </c>
      <c r="AH361" s="9">
        <v>148</v>
      </c>
      <c r="AI361" s="9" t="str">
        <f>VLOOKUP(功能_33[[#This Row],[功能代號]],[3]交易清單!$E:$E,1,FALSE)</f>
        <v>L5951</v>
      </c>
    </row>
    <row r="362" spans="1:35" ht="13.5" x14ac:dyDescent="0.3">
      <c r="A362" s="259">
        <v>149</v>
      </c>
      <c r="B362" s="27" t="str">
        <f>LEFT(功能_33[[#This Row],[功能代號]],2)</f>
        <v>L5</v>
      </c>
      <c r="C362" s="27" t="s">
        <v>985</v>
      </c>
      <c r="D362" s="28"/>
      <c r="E362" s="7" t="s">
        <v>636</v>
      </c>
      <c r="F362" s="29" t="s">
        <v>1022</v>
      </c>
      <c r="G362" s="27" t="s">
        <v>637</v>
      </c>
      <c r="H362" s="7" t="s">
        <v>634</v>
      </c>
      <c r="I362" s="7" t="s">
        <v>634</v>
      </c>
      <c r="J362" s="269">
        <v>44397</v>
      </c>
      <c r="K362" s="269" t="s">
        <v>2275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953</v>
      </c>
      <c r="P362" s="7" t="s">
        <v>952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149</v>
      </c>
      <c r="AI362" s="9" t="str">
        <f>VLOOKUP(功能_33[[#This Row],[功能代號]],[3]交易清單!$E:$E,1,FALSE)</f>
        <v>L5051</v>
      </c>
    </row>
    <row r="363" spans="1:35" ht="13.5" x14ac:dyDescent="0.3">
      <c r="A363" s="259">
        <v>150</v>
      </c>
      <c r="B363" s="27" t="str">
        <f>LEFT(功能_33[[#This Row],[功能代號]],2)</f>
        <v>L5</v>
      </c>
      <c r="C363" s="27" t="s">
        <v>985</v>
      </c>
      <c r="D363" s="28"/>
      <c r="E363" s="7" t="s">
        <v>638</v>
      </c>
      <c r="F363" s="29" t="s">
        <v>1023</v>
      </c>
      <c r="G363" s="27" t="s">
        <v>639</v>
      </c>
      <c r="H363" s="7" t="s">
        <v>634</v>
      </c>
      <c r="I363" s="7" t="s">
        <v>634</v>
      </c>
      <c r="J363" s="269">
        <v>44397</v>
      </c>
      <c r="K363" s="269" t="s">
        <v>2275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953</v>
      </c>
      <c r="P363" s="7" t="s">
        <v>952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8" t="str">
        <f>AG361</f>
        <v>L5-3</v>
      </c>
      <c r="AH363" s="9">
        <v>150</v>
      </c>
      <c r="AI363" s="9" t="str">
        <f>VLOOKUP(功能_33[[#This Row],[功能代號]],[3]交易清單!$E:$E,1,FALSE)</f>
        <v>L5501</v>
      </c>
    </row>
    <row r="364" spans="1:35" ht="13.5" x14ac:dyDescent="0.3">
      <c r="A364" s="259">
        <v>151</v>
      </c>
      <c r="B364" s="27" t="str">
        <f>LEFT(功能_33[[#This Row],[功能代號]],2)</f>
        <v>L5</v>
      </c>
      <c r="C364" s="27" t="s">
        <v>985</v>
      </c>
      <c r="D364" s="28"/>
      <c r="E364" s="7" t="s">
        <v>655</v>
      </c>
      <c r="F364" s="30" t="s">
        <v>1035</v>
      </c>
      <c r="G364" s="27" t="s">
        <v>656</v>
      </c>
      <c r="H364" s="7" t="s">
        <v>634</v>
      </c>
      <c r="I364" s="7" t="s">
        <v>634</v>
      </c>
      <c r="J364" s="269">
        <v>44397</v>
      </c>
      <c r="K364" s="269" t="s">
        <v>2275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953</v>
      </c>
      <c r="P364" s="7" t="s">
        <v>952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6" t="str">
        <f>IFERROR(IF(VLOOKUP(功能_33[[#This Row],[功能代號]],Menu!A:D,4,FALSE)=0,"",VLOOKUP(功能_33[[#This Row],[功能代號]],Menu!A:D,4,FALSE)),"")</f>
        <v>L5-3</v>
      </c>
      <c r="AH364" s="9">
        <v>151</v>
      </c>
      <c r="AI364" s="9" t="str">
        <f>VLOOKUP(功能_33[[#This Row],[功能代號]],[3]交易清單!$E:$E,1,FALSE)</f>
        <v>L5952</v>
      </c>
    </row>
    <row r="365" spans="1:35" ht="13.5" x14ac:dyDescent="0.3">
      <c r="A365" s="259">
        <v>152</v>
      </c>
      <c r="B365" s="27" t="str">
        <f>LEFT(功能_33[[#This Row],[功能代號]],2)</f>
        <v>L5</v>
      </c>
      <c r="C365" s="27" t="s">
        <v>985</v>
      </c>
      <c r="D365" s="28"/>
      <c r="E365" s="7" t="s">
        <v>640</v>
      </c>
      <c r="F365" s="30" t="s">
        <v>1024</v>
      </c>
      <c r="G365" s="27" t="s">
        <v>641</v>
      </c>
      <c r="H365" s="7" t="s">
        <v>634</v>
      </c>
      <c r="I365" s="7" t="s">
        <v>634</v>
      </c>
      <c r="J365" s="269">
        <v>44397</v>
      </c>
      <c r="K365" s="269" t="s">
        <v>2275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953</v>
      </c>
      <c r="P365" s="7" t="s">
        <v>952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152</v>
      </c>
      <c r="AI365" s="9" t="str">
        <f>VLOOKUP(功能_33[[#This Row],[功能代號]],[3]交易清單!$E:$E,1,FALSE)</f>
        <v>L5052</v>
      </c>
    </row>
    <row r="366" spans="1:35" ht="13.5" x14ac:dyDescent="0.3">
      <c r="A366" s="259">
        <v>153</v>
      </c>
      <c r="B366" s="27" t="str">
        <f>LEFT(功能_33[[#This Row],[功能代號]],2)</f>
        <v>L5</v>
      </c>
      <c r="C366" s="27" t="s">
        <v>985</v>
      </c>
      <c r="D366" s="28"/>
      <c r="E366" s="7" t="s">
        <v>642</v>
      </c>
      <c r="F366" s="30" t="s">
        <v>1025</v>
      </c>
      <c r="G366" s="27" t="s">
        <v>643</v>
      </c>
      <c r="H366" s="7" t="s">
        <v>634</v>
      </c>
      <c r="I366" s="7" t="s">
        <v>634</v>
      </c>
      <c r="J366" s="269">
        <v>44397</v>
      </c>
      <c r="K366" s="269" t="s">
        <v>2275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953</v>
      </c>
      <c r="P366" s="7" t="s">
        <v>952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8" t="str">
        <f>AG364</f>
        <v>L5-3</v>
      </c>
      <c r="AH366" s="9">
        <v>153</v>
      </c>
      <c r="AI366" s="9" t="str">
        <f>VLOOKUP(功能_33[[#This Row],[功能代號]],[3]交易清單!$E:$E,1,FALSE)</f>
        <v>L5502</v>
      </c>
    </row>
    <row r="367" spans="1:35" ht="13.5" x14ac:dyDescent="0.3">
      <c r="A367" s="259">
        <v>154</v>
      </c>
      <c r="B367" s="27" t="str">
        <f>LEFT(功能_33[[#This Row],[功能代號]],2)</f>
        <v>L5</v>
      </c>
      <c r="C367" s="27" t="s">
        <v>985</v>
      </c>
      <c r="D367" s="31"/>
      <c r="E367" s="7" t="s">
        <v>1109</v>
      </c>
      <c r="F367" s="33" t="s">
        <v>1026</v>
      </c>
      <c r="G367" s="27" t="s">
        <v>654</v>
      </c>
      <c r="H367" s="7" t="s">
        <v>634</v>
      </c>
      <c r="I367" s="7" t="s">
        <v>634</v>
      </c>
      <c r="J367" s="269">
        <v>44398</v>
      </c>
      <c r="K367" s="269" t="s">
        <v>2275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953</v>
      </c>
      <c r="P367" s="7" t="s">
        <v>961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AG371</f>
        <v>L5-3</v>
      </c>
      <c r="AH367" s="9">
        <v>154</v>
      </c>
      <c r="AI367" s="9" t="str">
        <f>VLOOKUP(功能_33[[#This Row],[功能代號]],[3]交易清單!$E:$E,1,FALSE)</f>
        <v>L5510</v>
      </c>
    </row>
    <row r="368" spans="1:35" ht="13.5" x14ac:dyDescent="0.3">
      <c r="A368" s="259">
        <v>155</v>
      </c>
      <c r="B368" s="27" t="str">
        <f>LEFT(功能_33[[#This Row],[功能代號]],2)</f>
        <v>L5</v>
      </c>
      <c r="C368" s="27" t="s">
        <v>985</v>
      </c>
      <c r="D368" s="31"/>
      <c r="E368" s="7" t="s">
        <v>1003</v>
      </c>
      <c r="F368" s="33" t="s">
        <v>1027</v>
      </c>
      <c r="G368" s="27" t="s">
        <v>633</v>
      </c>
      <c r="H368" s="7" t="s">
        <v>634</v>
      </c>
      <c r="I368" s="7" t="s">
        <v>634</v>
      </c>
      <c r="J368" s="269">
        <v>44398</v>
      </c>
      <c r="K368" s="269" t="s">
        <v>2275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953</v>
      </c>
      <c r="P368" s="7" t="s">
        <v>962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放款服務課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6" t="str">
        <f>IFERROR(IF(VLOOKUP(功能_33[[#This Row],[功能代號]],Menu!A:D,4,FALSE)=0,"",VLOOKUP(功能_33[[#This Row],[功能代號]],Menu!A:D,4,FALSE)),"")</f>
        <v>L5-3</v>
      </c>
      <c r="AH368" s="9">
        <v>155</v>
      </c>
      <c r="AI368" s="9" t="str">
        <f>VLOOKUP(功能_33[[#This Row],[功能代號]],[3]交易清單!$E:$E,1,FALSE)</f>
        <v>L5511</v>
      </c>
    </row>
    <row r="369" spans="1:35" ht="13.5" x14ac:dyDescent="0.3">
      <c r="A369" s="259">
        <v>156</v>
      </c>
      <c r="B369" s="27" t="str">
        <f>LEFT(功能_33[[#This Row],[功能代號]],2)</f>
        <v>L5</v>
      </c>
      <c r="C369" s="27" t="s">
        <v>985</v>
      </c>
      <c r="D369" s="31"/>
      <c r="E369" s="7" t="s">
        <v>644</v>
      </c>
      <c r="F369" s="33" t="s">
        <v>1028</v>
      </c>
      <c r="G369" s="27" t="s">
        <v>645</v>
      </c>
      <c r="H369" s="7" t="s">
        <v>634</v>
      </c>
      <c r="I369" s="7" t="s">
        <v>634</v>
      </c>
      <c r="J369" s="269">
        <v>44398</v>
      </c>
      <c r="K369" s="269" t="s">
        <v>2275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953</v>
      </c>
      <c r="P369" s="7" t="s">
        <v>962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156</v>
      </c>
      <c r="AI369" s="9" t="str">
        <f>VLOOKUP(功能_33[[#This Row],[功能代號]],[3]交易清單!$E:$E,1,FALSE)</f>
        <v>L5053</v>
      </c>
    </row>
    <row r="370" spans="1:35" ht="13.5" x14ac:dyDescent="0.3">
      <c r="A370" s="259">
        <v>157</v>
      </c>
      <c r="B370" s="27" t="str">
        <f>LEFT(功能_33[[#This Row],[功能代號]],2)</f>
        <v>L5</v>
      </c>
      <c r="C370" s="27" t="s">
        <v>985</v>
      </c>
      <c r="D370" s="31"/>
      <c r="E370" s="7" t="s">
        <v>646</v>
      </c>
      <c r="F370" s="33" t="s">
        <v>1029</v>
      </c>
      <c r="G370" s="27" t="s">
        <v>647</v>
      </c>
      <c r="H370" s="7" t="s">
        <v>634</v>
      </c>
      <c r="I370" s="7" t="s">
        <v>634</v>
      </c>
      <c r="J370" s="269">
        <v>44398</v>
      </c>
      <c r="K370" s="269" t="s">
        <v>2275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953</v>
      </c>
      <c r="P370" s="7" t="s">
        <v>962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8" t="str">
        <f>AG369</f>
        <v>L5-3</v>
      </c>
      <c r="AH370" s="9">
        <v>157</v>
      </c>
      <c r="AI370" s="9" t="str">
        <f>VLOOKUP(功能_33[[#This Row],[功能代號]],[3]交易清單!$E:$E,1,FALSE)</f>
        <v>L5503</v>
      </c>
    </row>
    <row r="371" spans="1:35" ht="13.5" x14ac:dyDescent="0.3">
      <c r="A371" s="259">
        <v>158</v>
      </c>
      <c r="B371" s="27" t="str">
        <f>LEFT(功能_33[[#This Row],[功能代號]],2)</f>
        <v>L5</v>
      </c>
      <c r="C371" s="27" t="s">
        <v>985</v>
      </c>
      <c r="D371" s="31"/>
      <c r="E371" s="7" t="s">
        <v>1004</v>
      </c>
      <c r="F371" s="33" t="s">
        <v>1030</v>
      </c>
      <c r="G371" s="27" t="s">
        <v>635</v>
      </c>
      <c r="H371" s="7" t="s">
        <v>634</v>
      </c>
      <c r="I371" s="7" t="s">
        <v>634</v>
      </c>
      <c r="J371" s="269">
        <v>44398</v>
      </c>
      <c r="K371" s="269" t="s">
        <v>2275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953</v>
      </c>
      <c r="P371" s="7" t="s">
        <v>961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放款推展課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6" t="str">
        <f>IFERROR(IF(VLOOKUP(功能_33[[#This Row],[功能代號]],Menu!A:D,4,FALSE)=0,"",VLOOKUP(功能_33[[#This Row],[功能代號]],Menu!A:D,4,FALSE)),"")</f>
        <v>L5-3</v>
      </c>
      <c r="AH371" s="9">
        <v>158</v>
      </c>
      <c r="AI371" s="9" t="str">
        <f>VLOOKUP(功能_33[[#This Row],[功能代號]],[3]交易清單!$E:$E,1,FALSE)</f>
        <v>L5512</v>
      </c>
    </row>
    <row r="372" spans="1:35" ht="13.5" x14ac:dyDescent="0.3">
      <c r="A372" s="259">
        <v>159</v>
      </c>
      <c r="B372" s="27" t="str">
        <f>LEFT(功能_33[[#This Row],[功能代號]],2)</f>
        <v>L5</v>
      </c>
      <c r="C372" s="27" t="s">
        <v>985</v>
      </c>
      <c r="D372" s="31"/>
      <c r="E372" s="7" t="s">
        <v>648</v>
      </c>
      <c r="F372" s="33" t="s">
        <v>1031</v>
      </c>
      <c r="G372" s="27" t="s">
        <v>649</v>
      </c>
      <c r="H372" s="7" t="s">
        <v>634</v>
      </c>
      <c r="I372" s="7" t="s">
        <v>634</v>
      </c>
      <c r="J372" s="269">
        <v>44398</v>
      </c>
      <c r="K372" s="269" t="s">
        <v>2275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953</v>
      </c>
      <c r="P372" s="7" t="s">
        <v>961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159</v>
      </c>
      <c r="AI372" s="9" t="str">
        <f>VLOOKUP(功能_33[[#This Row],[功能代號]],[3]交易清單!$E:$E,1,FALSE)</f>
        <v>L5054</v>
      </c>
    </row>
    <row r="373" spans="1:35" ht="13.5" x14ac:dyDescent="0.3">
      <c r="A373" s="259">
        <v>160</v>
      </c>
      <c r="B373" s="27" t="str">
        <f>LEFT(功能_33[[#This Row],[功能代號]],2)</f>
        <v>L5</v>
      </c>
      <c r="C373" s="27" t="s">
        <v>985</v>
      </c>
      <c r="D373" s="31"/>
      <c r="E373" s="7" t="s">
        <v>650</v>
      </c>
      <c r="F373" s="33" t="s">
        <v>1032</v>
      </c>
      <c r="G373" s="27" t="s">
        <v>651</v>
      </c>
      <c r="H373" s="7" t="s">
        <v>634</v>
      </c>
      <c r="I373" s="7" t="s">
        <v>634</v>
      </c>
      <c r="J373" s="269">
        <v>44398</v>
      </c>
      <c r="K373" s="269" t="s">
        <v>2275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953</v>
      </c>
      <c r="P373" s="7" t="s">
        <v>961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8" t="str">
        <f>AG372</f>
        <v>L5-3</v>
      </c>
      <c r="AH373" s="9">
        <v>160</v>
      </c>
      <c r="AI373" s="9" t="str">
        <f>VLOOKUP(功能_33[[#This Row],[功能代號]],[3]交易清單!$E:$E,1,FALSE)</f>
        <v>L5504</v>
      </c>
    </row>
    <row r="374" spans="1:35" ht="13.5" x14ac:dyDescent="0.3">
      <c r="A374" s="259">
        <v>161</v>
      </c>
      <c r="B374" s="27" t="str">
        <f>LEFT(功能_33[[#This Row],[功能代號]],2)</f>
        <v>L5</v>
      </c>
      <c r="C374" s="27" t="s">
        <v>985</v>
      </c>
      <c r="D374" s="31"/>
      <c r="E374" s="7" t="s">
        <v>657</v>
      </c>
      <c r="F374" s="33" t="s">
        <v>1033</v>
      </c>
      <c r="G374" s="27" t="s">
        <v>658</v>
      </c>
      <c r="H374" s="7" t="s">
        <v>634</v>
      </c>
      <c r="I374" s="7" t="s">
        <v>634</v>
      </c>
      <c r="J374" s="269">
        <v>44398</v>
      </c>
      <c r="K374" s="269" t="s">
        <v>2275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953</v>
      </c>
      <c r="P374" s="7" t="s">
        <v>962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放款服務課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6" t="str">
        <f>IFERROR(IF(VLOOKUP(功能_33[[#This Row],[功能代號]],Menu!A:D,4,FALSE)=0,"",VLOOKUP(功能_33[[#This Row],[功能代號]],Menu!A:D,4,FALSE)),"")</f>
        <v>L5-3</v>
      </c>
      <c r="AH374" s="9">
        <v>161</v>
      </c>
      <c r="AI374" s="9" t="str">
        <f>VLOOKUP(功能_33[[#This Row],[功能代號]],[3]交易清單!$E:$E,1,FALSE)</f>
        <v>L5953</v>
      </c>
    </row>
    <row r="375" spans="1:35" ht="13.5" x14ac:dyDescent="0.3">
      <c r="A375" s="259">
        <v>162</v>
      </c>
      <c r="B375" s="27" t="str">
        <f>LEFT(功能_33[[#This Row],[功能代號]],2)</f>
        <v>L5</v>
      </c>
      <c r="C375" s="27" t="s">
        <v>985</v>
      </c>
      <c r="D375" s="31"/>
      <c r="E375" s="7" t="s">
        <v>659</v>
      </c>
      <c r="F375" s="33" t="s">
        <v>1040</v>
      </c>
      <c r="G375" s="27" t="s">
        <v>660</v>
      </c>
      <c r="H375" s="7" t="s">
        <v>634</v>
      </c>
      <c r="I375" s="7" t="s">
        <v>634</v>
      </c>
      <c r="J375" s="269">
        <v>44398</v>
      </c>
      <c r="K375" s="269" t="s">
        <v>2275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953</v>
      </c>
      <c r="P375" s="7" t="s">
        <v>961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放款推展課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162</v>
      </c>
      <c r="AI375" s="9" t="str">
        <f>VLOOKUP(功能_33[[#This Row],[功能代號]],[3]交易清單!$E:$E,1,FALSE)</f>
        <v>L5959</v>
      </c>
    </row>
    <row r="376" spans="1:35" ht="13.5" x14ac:dyDescent="0.3">
      <c r="A376" s="259">
        <v>163</v>
      </c>
      <c r="B376" s="27" t="str">
        <f>LEFT(功能_33[[#This Row],[功能代號]],2)</f>
        <v>L5</v>
      </c>
      <c r="C376" s="27" t="s">
        <v>985</v>
      </c>
      <c r="D376" s="31"/>
      <c r="E376" s="7" t="s">
        <v>623</v>
      </c>
      <c r="F376" s="33" t="s">
        <v>1034</v>
      </c>
      <c r="G376" s="27" t="s">
        <v>624</v>
      </c>
      <c r="H376" s="7" t="s">
        <v>634</v>
      </c>
      <c r="I376" s="270" t="s">
        <v>6</v>
      </c>
      <c r="J376" s="269">
        <v>44398</v>
      </c>
      <c r="K376" s="269" t="s">
        <v>2275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953</v>
      </c>
      <c r="P376" s="7" t="s">
        <v>961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L5-2</v>
      </c>
      <c r="AH376" s="9">
        <v>163</v>
      </c>
      <c r="AI376" s="9" t="str">
        <f>VLOOKUP(功能_33[[#This Row],[功能代號]],[3]交易清單!$E:$E,1,FALSE)</f>
        <v>L5908</v>
      </c>
    </row>
    <row r="377" spans="1:35" ht="13.5" x14ac:dyDescent="0.3">
      <c r="A377" s="259">
        <v>164</v>
      </c>
      <c r="B377" s="27" t="str">
        <f>LEFT(功能_33[[#This Row],[功能代號]],2)</f>
        <v>L5</v>
      </c>
      <c r="C377" s="27" t="s">
        <v>985</v>
      </c>
      <c r="D377" s="31"/>
      <c r="E377" s="7" t="s">
        <v>625</v>
      </c>
      <c r="F377" s="33" t="s">
        <v>1036</v>
      </c>
      <c r="G377" s="27" t="s">
        <v>626</v>
      </c>
      <c r="H377" s="7" t="s">
        <v>634</v>
      </c>
      <c r="I377" s="270" t="s">
        <v>6</v>
      </c>
      <c r="J377" s="269">
        <v>44398</v>
      </c>
      <c r="K377" s="269" t="s">
        <v>2275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953</v>
      </c>
      <c r="P377" s="7" t="s">
        <v>961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164</v>
      </c>
      <c r="AI377" s="9" t="str">
        <f>VLOOKUP(功能_33[[#This Row],[功能代號]],[3]交易清單!$E:$E,1,FALSE)</f>
        <v>L5909</v>
      </c>
    </row>
    <row r="378" spans="1:35" ht="13.5" x14ac:dyDescent="0.3">
      <c r="A378" s="259">
        <v>165</v>
      </c>
      <c r="B378" s="27" t="str">
        <f>LEFT(功能_33[[#This Row],[功能代號]],2)</f>
        <v>L5</v>
      </c>
      <c r="C378" s="27" t="s">
        <v>985</v>
      </c>
      <c r="D378" s="31"/>
      <c r="E378" s="7" t="s">
        <v>627</v>
      </c>
      <c r="F378" s="33" t="s">
        <v>1037</v>
      </c>
      <c r="G378" s="27" t="s">
        <v>628</v>
      </c>
      <c r="H378" s="7" t="s">
        <v>634</v>
      </c>
      <c r="I378" s="270" t="s">
        <v>6</v>
      </c>
      <c r="J378" s="269">
        <v>44398</v>
      </c>
      <c r="K378" s="269" t="s">
        <v>2275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953</v>
      </c>
      <c r="P378" s="7" t="s">
        <v>961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165</v>
      </c>
      <c r="AI378" s="9" t="str">
        <f>VLOOKUP(功能_33[[#This Row],[功能代號]],[3]交易清單!$E:$E,1,FALSE)</f>
        <v>L5910</v>
      </c>
    </row>
    <row r="379" spans="1:35" ht="13.5" x14ac:dyDescent="0.3">
      <c r="A379" s="259">
        <v>166</v>
      </c>
      <c r="B379" s="27" t="str">
        <f>LEFT(功能_33[[#This Row],[功能代號]],2)</f>
        <v>L5</v>
      </c>
      <c r="C379" s="27" t="s">
        <v>985</v>
      </c>
      <c r="D379" s="31"/>
      <c r="E379" s="7" t="s">
        <v>629</v>
      </c>
      <c r="F379" s="33" t="s">
        <v>1038</v>
      </c>
      <c r="G379" s="27" t="s">
        <v>630</v>
      </c>
      <c r="H379" s="7" t="s">
        <v>634</v>
      </c>
      <c r="I379" s="270" t="s">
        <v>6</v>
      </c>
      <c r="J379" s="269">
        <v>44398</v>
      </c>
      <c r="K379" s="269" t="s">
        <v>2275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953</v>
      </c>
      <c r="P379" s="7" t="s">
        <v>961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166</v>
      </c>
      <c r="AI379" s="9" t="str">
        <f>VLOOKUP(功能_33[[#This Row],[功能代號]],[3]交易清單!$E:$E,1,FALSE)</f>
        <v>L5911</v>
      </c>
    </row>
    <row r="380" spans="1:35" ht="13.5" x14ac:dyDescent="0.3">
      <c r="A380" s="259">
        <v>167</v>
      </c>
      <c r="B380" s="27" t="str">
        <f>LEFT(功能_33[[#This Row],[功能代號]],2)</f>
        <v>L5</v>
      </c>
      <c r="C380" s="27" t="s">
        <v>985</v>
      </c>
      <c r="D380" s="31"/>
      <c r="E380" s="7" t="s">
        <v>631</v>
      </c>
      <c r="F380" s="33" t="s">
        <v>1039</v>
      </c>
      <c r="G380" s="27" t="s">
        <v>632</v>
      </c>
      <c r="H380" s="7" t="s">
        <v>634</v>
      </c>
      <c r="I380" s="270" t="s">
        <v>6</v>
      </c>
      <c r="J380" s="269">
        <v>44398</v>
      </c>
      <c r="K380" s="269" t="s">
        <v>2275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953</v>
      </c>
      <c r="P380" s="7" t="s">
        <v>961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167</v>
      </c>
      <c r="AI380" s="9" t="str">
        <f>VLOOKUP(功能_33[[#This Row],[功能代號]],[3]交易清單!$E:$E,1,FALSE)</f>
        <v>L5912</v>
      </c>
    </row>
    <row r="381" spans="1:35" x14ac:dyDescent="0.3">
      <c r="I381" s="8"/>
    </row>
    <row r="382" spans="1:35" x14ac:dyDescent="0.3">
      <c r="I382" s="8"/>
    </row>
    <row r="383" spans="1:35" x14ac:dyDescent="0.3">
      <c r="I383" s="8"/>
    </row>
    <row r="384" spans="1:35" x14ac:dyDescent="0.3">
      <c r="I384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7B98-50BB-4116-84F5-F3CB23D66A55}">
  <dimension ref="A2:AG3"/>
  <sheetViews>
    <sheetView workbookViewId="0">
      <selection activeCell="G6" sqref="G6"/>
    </sheetView>
  </sheetViews>
  <sheetFormatPr defaultRowHeight="14.5" x14ac:dyDescent="0.3"/>
  <cols>
    <col min="1" max="1" width="2.3984375" bestFit="1" customWidth="1"/>
    <col min="2" max="2" width="3.3984375" bestFit="1" customWidth="1"/>
    <col min="3" max="3" width="15.8984375" bestFit="1" customWidth="1"/>
    <col min="4" max="4" width="28.8984375" bestFit="1" customWidth="1"/>
    <col min="5" max="5" width="6.3984375" bestFit="1" customWidth="1"/>
    <col min="6" max="6" width="5.3984375" bestFit="1" customWidth="1"/>
    <col min="7" max="7" width="37.59765625" bestFit="1" customWidth="1"/>
    <col min="8" max="9" width="7.3984375" bestFit="1" customWidth="1"/>
    <col min="10" max="10" width="10.3984375" bestFit="1" customWidth="1"/>
    <col min="13" max="14" width="10.3984375" bestFit="1" customWidth="1"/>
    <col min="15" max="16" width="7.3984375" bestFit="1" customWidth="1"/>
    <col min="25" max="25" width="11.5" bestFit="1" customWidth="1"/>
    <col min="26" max="26" width="9.3984375" bestFit="1" customWidth="1"/>
    <col min="27" max="28" width="10.3984375" bestFit="1" customWidth="1"/>
    <col min="31" max="31" width="5.3984375" bestFit="1" customWidth="1"/>
    <col min="32" max="32" width="3.3984375" bestFit="1" customWidth="1"/>
    <col min="33" max="33" width="6.3984375" bestFit="1" customWidth="1"/>
  </cols>
  <sheetData>
    <row r="2" spans="1:33" s="260" customFormat="1" ht="13.5" x14ac:dyDescent="0.3">
      <c r="A2" s="259">
        <v>11</v>
      </c>
      <c r="B2" s="27" t="str">
        <f>LEFT(功能_33[[#This Row],[功能代號]],2)</f>
        <v>L1</v>
      </c>
      <c r="C2" s="27" t="s">
        <v>981</v>
      </c>
      <c r="D2" s="27" t="s">
        <v>1643</v>
      </c>
      <c r="E2" s="7" t="s">
        <v>7</v>
      </c>
      <c r="F2" s="85" t="s">
        <v>5</v>
      </c>
      <c r="G2" s="27" t="s">
        <v>2455</v>
      </c>
      <c r="H2" s="7" t="s">
        <v>944</v>
      </c>
      <c r="I2" s="7" t="s">
        <v>6</v>
      </c>
      <c r="J2" s="280">
        <v>44403</v>
      </c>
      <c r="K2" s="280"/>
      <c r="L2" s="280"/>
      <c r="M2" s="280">
        <v>44403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948</v>
      </c>
      <c r="P2" s="7" t="s">
        <v>951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81">
        <v>44468</v>
      </c>
      <c r="AB2" s="257">
        <f>IF(功能_33[[#This Row],[實際展示]]="","",功能_33[[#This Row],[實際展示]]+21)</f>
        <v>44420</v>
      </c>
      <c r="AC2" s="257"/>
      <c r="AD2" s="27"/>
      <c r="AE2" s="257" t="str">
        <f>IFERROR(IF(VLOOKUP(功能_33[[#This Row],[功能代號]],Menu!A:D,4,FALSE)=0,"",VLOOKUP(功能_33[[#This Row],[功能代號]],Menu!A:D,4,FALSE)),"")</f>
        <v>L1-1</v>
      </c>
      <c r="AF2" s="27">
        <v>11</v>
      </c>
      <c r="AG2" s="27" t="str">
        <f>VLOOKUP(功能_33[[#This Row],[功能代號]],[3]交易清單!$E:$E,1,FALSE)</f>
        <v>L1001</v>
      </c>
    </row>
    <row r="3" spans="1:33" s="260" customFormat="1" ht="13.5" x14ac:dyDescent="0.3">
      <c r="A3" s="259">
        <v>12</v>
      </c>
      <c r="B3" s="27" t="str">
        <f>LEFT(功能_33[[#This Row],[功能代號]],2)</f>
        <v>L1</v>
      </c>
      <c r="C3" s="27" t="s">
        <v>981</v>
      </c>
      <c r="D3" s="27" t="s">
        <v>1643</v>
      </c>
      <c r="E3" s="7" t="s">
        <v>8</v>
      </c>
      <c r="F3" s="85" t="s">
        <v>5</v>
      </c>
      <c r="G3" s="27" t="s">
        <v>2454</v>
      </c>
      <c r="H3" s="7" t="s">
        <v>944</v>
      </c>
      <c r="I3" s="7" t="s">
        <v>6</v>
      </c>
      <c r="J3" s="280">
        <v>44403</v>
      </c>
      <c r="K3" s="280"/>
      <c r="L3" s="280"/>
      <c r="M3" s="280">
        <v>44403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948</v>
      </c>
      <c r="P3" s="7" t="s">
        <v>951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81">
        <v>44468</v>
      </c>
      <c r="AB3" s="257">
        <f>IF(功能_33[[#This Row],[實際展示]]="","",功能_33[[#This Row],[實際展示]]+21)</f>
        <v>44420</v>
      </c>
      <c r="AC3" s="257"/>
      <c r="AD3" s="27"/>
      <c r="AE3" s="282" t="str">
        <f>AE2</f>
        <v>L1-1</v>
      </c>
      <c r="AF3" s="27">
        <v>12</v>
      </c>
      <c r="AG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57"/>
  <sheetViews>
    <sheetView tabSelected="1" zoomScale="80" zoomScaleNormal="80" workbookViewId="0">
      <pane ySplit="3" topLeftCell="A346" activePane="bottomLeft" state="frozen"/>
      <selection pane="bottomLeft" activeCell="D360" sqref="D360"/>
    </sheetView>
  </sheetViews>
  <sheetFormatPr defaultColWidth="9" defaultRowHeight="17" x14ac:dyDescent="0.3"/>
  <cols>
    <col min="1" max="1" width="10.09765625" style="138" customWidth="1"/>
    <col min="2" max="2" width="54.8984375" style="139" customWidth="1"/>
    <col min="3" max="3" width="4.8984375" style="138" customWidth="1"/>
    <col min="4" max="4" width="74.69921875" style="144" customWidth="1"/>
    <col min="5" max="5" width="14" style="138" customWidth="1"/>
    <col min="6" max="6" width="20.19921875" style="138" bestFit="1" customWidth="1"/>
    <col min="7" max="7" width="14" style="138" customWidth="1"/>
    <col min="8" max="8" width="13.8984375" style="138" customWidth="1"/>
    <col min="9" max="9" width="14" style="138" customWidth="1"/>
    <col min="10" max="10" width="11.3984375" style="138" customWidth="1"/>
    <col min="11" max="11" width="16.59765625" style="138" customWidth="1"/>
    <col min="12" max="12" width="8.19921875" style="138" customWidth="1"/>
    <col min="13" max="13" width="21.59765625" style="138" customWidth="1"/>
    <col min="14" max="15" width="20.09765625" style="138" customWidth="1"/>
    <col min="16" max="16" width="12" style="138" customWidth="1"/>
    <col min="17" max="16384" width="9" style="139"/>
  </cols>
  <sheetData>
    <row r="1" spans="1:16" x14ac:dyDescent="0.3">
      <c r="A1" s="321" t="s">
        <v>1071</v>
      </c>
      <c r="B1" s="321" t="s">
        <v>1074</v>
      </c>
      <c r="C1" s="324" t="s">
        <v>1104</v>
      </c>
      <c r="D1" s="322" t="s">
        <v>1081</v>
      </c>
      <c r="E1" s="321" t="s">
        <v>1080</v>
      </c>
      <c r="F1" s="318" t="s">
        <v>1608</v>
      </c>
      <c r="G1" s="318" t="s">
        <v>1607</v>
      </c>
      <c r="H1" s="305" t="s">
        <v>1772</v>
      </c>
      <c r="I1" s="318" t="s">
        <v>1324</v>
      </c>
      <c r="J1" s="321" t="s">
        <v>1072</v>
      </c>
      <c r="K1" s="321"/>
      <c r="L1" s="321"/>
      <c r="M1" s="321"/>
      <c r="N1" s="321"/>
      <c r="O1" s="305"/>
      <c r="P1" s="318" t="s">
        <v>1765</v>
      </c>
    </row>
    <row r="2" spans="1:16" x14ac:dyDescent="0.3">
      <c r="A2" s="321"/>
      <c r="B2" s="321"/>
      <c r="C2" s="319"/>
      <c r="D2" s="322"/>
      <c r="E2" s="321"/>
      <c r="F2" s="319"/>
      <c r="G2" s="319"/>
      <c r="H2" s="201" t="s">
        <v>1607</v>
      </c>
      <c r="I2" s="319"/>
      <c r="J2" s="323" t="s">
        <v>1106</v>
      </c>
      <c r="K2" s="323" t="s">
        <v>1076</v>
      </c>
      <c r="L2" s="325" t="s">
        <v>1085</v>
      </c>
      <c r="M2" s="326"/>
      <c r="N2" s="326"/>
      <c r="O2" s="327"/>
      <c r="P2" s="319"/>
    </row>
    <row r="3" spans="1:16" x14ac:dyDescent="0.3">
      <c r="A3" s="321"/>
      <c r="B3" s="321"/>
      <c r="C3" s="320"/>
      <c r="D3" s="322"/>
      <c r="E3" s="321"/>
      <c r="F3" s="320"/>
      <c r="G3" s="320"/>
      <c r="H3" s="306"/>
      <c r="I3" s="320"/>
      <c r="J3" s="323"/>
      <c r="K3" s="323"/>
      <c r="L3" s="307" t="s">
        <v>1086</v>
      </c>
      <c r="M3" s="310" t="s">
        <v>1090</v>
      </c>
      <c r="N3" s="310" t="s">
        <v>1087</v>
      </c>
      <c r="O3" s="311" t="s">
        <v>1885</v>
      </c>
      <c r="P3" s="320"/>
    </row>
    <row r="4" spans="1:16" ht="34" x14ac:dyDescent="0.3">
      <c r="A4" s="138" t="s">
        <v>1140</v>
      </c>
      <c r="B4" s="139" t="str">
        <f>VLOOKUP(A4,URS確認!$E:$G,3,FALSE)</f>
        <v>放款業績工作月查詢</v>
      </c>
      <c r="C4" s="138">
        <v>1</v>
      </c>
      <c r="D4" s="144" t="s">
        <v>1091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1077</v>
      </c>
      <c r="P4" s="140"/>
    </row>
    <row r="5" spans="1:16" x14ac:dyDescent="0.3">
      <c r="A5" s="138" t="s">
        <v>1073</v>
      </c>
      <c r="B5" s="139" t="str">
        <f>VLOOKUP(A5,URS確認!$E:$G,3,FALSE)</f>
        <v>放款業績工作月查詢</v>
      </c>
      <c r="C5" s="138">
        <v>2</v>
      </c>
      <c r="D5" s="144" t="s">
        <v>1092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1077</v>
      </c>
      <c r="P5" s="140"/>
    </row>
    <row r="6" spans="1:16" x14ac:dyDescent="0.3">
      <c r="A6" s="138" t="s">
        <v>1073</v>
      </c>
      <c r="B6" s="139" t="str">
        <f>VLOOKUP(A6,URS確認!$E:$G,3,FALSE)</f>
        <v>放款業績工作月查詢</v>
      </c>
      <c r="C6" s="138">
        <v>3</v>
      </c>
      <c r="D6" s="144" t="s">
        <v>1093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1077</v>
      </c>
      <c r="P6" s="140"/>
    </row>
    <row r="7" spans="1:16" x14ac:dyDescent="0.3">
      <c r="A7" s="138" t="s">
        <v>716</v>
      </c>
      <c r="B7" s="139" t="str">
        <f>VLOOKUP(A7,URS確認!$E:$G,3,FALSE)</f>
        <v>放款業績工作月維護</v>
      </c>
      <c r="C7" s="138">
        <v>1</v>
      </c>
      <c r="D7" s="144" t="s">
        <v>1094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1077</v>
      </c>
      <c r="P7" s="140"/>
    </row>
    <row r="8" spans="1:16" x14ac:dyDescent="0.3">
      <c r="A8" s="138" t="s">
        <v>1075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1095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1084</v>
      </c>
      <c r="P8" s="140"/>
    </row>
    <row r="9" spans="1:16" x14ac:dyDescent="0.3">
      <c r="A9" s="138" t="s">
        <v>1075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1784</v>
      </c>
      <c r="E9" s="140">
        <v>44396</v>
      </c>
      <c r="F9" s="192" t="s">
        <v>1830</v>
      </c>
      <c r="G9" s="140"/>
      <c r="H9" s="140"/>
      <c r="I9" s="140" t="s">
        <v>1691</v>
      </c>
      <c r="M9" s="138" t="s">
        <v>1088</v>
      </c>
      <c r="P9" s="140" t="s">
        <v>1692</v>
      </c>
    </row>
    <row r="10" spans="1:16" x14ac:dyDescent="0.3">
      <c r="A10" s="138" t="s">
        <v>602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1108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1077</v>
      </c>
      <c r="P10" s="140"/>
    </row>
    <row r="11" spans="1:16" x14ac:dyDescent="0.3">
      <c r="A11" s="138" t="s">
        <v>1078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1096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1077</v>
      </c>
      <c r="P11" s="140"/>
    </row>
    <row r="12" spans="1:16" ht="34" x14ac:dyDescent="0.3">
      <c r="A12" s="138" t="s">
        <v>1078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1097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1077</v>
      </c>
      <c r="P12" s="140"/>
    </row>
    <row r="13" spans="1:16" x14ac:dyDescent="0.3">
      <c r="A13" s="138" t="s">
        <v>1078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1098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1084</v>
      </c>
      <c r="P13" s="140"/>
    </row>
    <row r="14" spans="1:16" x14ac:dyDescent="0.3">
      <c r="A14" s="138" t="s">
        <v>1078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1099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1082</v>
      </c>
      <c r="P14" s="140"/>
    </row>
    <row r="15" spans="1:16" x14ac:dyDescent="0.3">
      <c r="A15" s="138" t="s">
        <v>1079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1100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1105</v>
      </c>
      <c r="P15" s="140"/>
    </row>
    <row r="16" spans="1:16" ht="85" x14ac:dyDescent="0.3">
      <c r="A16" s="138" t="s">
        <v>1079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1101</v>
      </c>
      <c r="E16" s="140">
        <v>44396</v>
      </c>
      <c r="F16" s="140">
        <v>44469</v>
      </c>
      <c r="G16" s="140"/>
      <c r="H16" s="140"/>
      <c r="I16" s="140" t="s">
        <v>1688</v>
      </c>
      <c r="M16" s="138" t="s">
        <v>1089</v>
      </c>
      <c r="P16" s="140" t="s">
        <v>1692</v>
      </c>
    </row>
    <row r="17" spans="1:16" ht="34" x14ac:dyDescent="0.3">
      <c r="A17" s="138" t="s">
        <v>1079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1102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1083</v>
      </c>
      <c r="P17" s="140"/>
    </row>
    <row r="18" spans="1:16" x14ac:dyDescent="0.3">
      <c r="A18" s="138" t="s">
        <v>1079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1103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1083</v>
      </c>
      <c r="P18" s="140"/>
    </row>
    <row r="19" spans="1:16" x14ac:dyDescent="0.3">
      <c r="A19" s="138" t="s">
        <v>1112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1113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1114</v>
      </c>
      <c r="P19" s="141"/>
    </row>
    <row r="20" spans="1:16" x14ac:dyDescent="0.3">
      <c r="A20" s="138" t="s">
        <v>621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1115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1116</v>
      </c>
      <c r="P20" s="141"/>
    </row>
    <row r="21" spans="1:16" ht="119" x14ac:dyDescent="0.3">
      <c r="A21" s="138" t="s">
        <v>1117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1119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1118</v>
      </c>
      <c r="P21" s="141"/>
    </row>
    <row r="22" spans="1:16" ht="68" x14ac:dyDescent="0.3">
      <c r="A22" s="138" t="s">
        <v>1117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1121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1118</v>
      </c>
      <c r="P22" s="141"/>
    </row>
    <row r="23" spans="1:16" x14ac:dyDescent="0.3">
      <c r="A23" s="138" t="s">
        <v>1117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1124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1125</v>
      </c>
      <c r="P23" s="141"/>
    </row>
    <row r="24" spans="1:16" x14ac:dyDescent="0.3">
      <c r="A24" s="138" t="s">
        <v>1122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1123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1126</v>
      </c>
      <c r="P24" s="141"/>
    </row>
    <row r="25" spans="1:16" ht="68" x14ac:dyDescent="0.3">
      <c r="A25" s="138" t="s">
        <v>1127</v>
      </c>
      <c r="B25" s="139" t="str">
        <f>VLOOKUP(A25,URS確認!$E:$G,3,FALSE)</f>
        <v>介紹人加碼獎勵津貼標準設定</v>
      </c>
      <c r="C25" s="138">
        <v>1</v>
      </c>
      <c r="D25" s="144" t="s">
        <v>1748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1130</v>
      </c>
      <c r="P25" s="141"/>
    </row>
    <row r="26" spans="1:16" ht="34" x14ac:dyDescent="0.3">
      <c r="A26" s="138" t="s">
        <v>1127</v>
      </c>
      <c r="B26" s="139" t="str">
        <f>VLOOKUP(A26,URS確認!$E:$G,3,FALSE)</f>
        <v>介紹人加碼獎勵津貼標準設定</v>
      </c>
      <c r="C26" s="138">
        <v>2</v>
      </c>
      <c r="D26" s="144" t="s">
        <v>1989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1118</v>
      </c>
      <c r="P26" s="141" t="s">
        <v>1677</v>
      </c>
    </row>
    <row r="27" spans="1:16" x14ac:dyDescent="0.3">
      <c r="A27" s="138" t="s">
        <v>1127</v>
      </c>
      <c r="B27" s="139" t="str">
        <f>VLOOKUP(A27,URS確認!$E:$G,3,FALSE)</f>
        <v>介紹人加碼獎勵津貼標準設定</v>
      </c>
      <c r="C27" s="138">
        <v>3</v>
      </c>
      <c r="D27" s="144" t="s">
        <v>1128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1118</v>
      </c>
      <c r="P27" s="141"/>
    </row>
    <row r="28" spans="1:16" x14ac:dyDescent="0.3">
      <c r="A28" s="138" t="s">
        <v>1131</v>
      </c>
      <c r="B28" s="139" t="str">
        <f>VLOOKUP(A28,URS確認!$E:$G,3,FALSE)</f>
        <v>協辦獎勵津貼標準設定</v>
      </c>
      <c r="C28" s="138">
        <v>1</v>
      </c>
      <c r="D28" s="144" t="s">
        <v>1132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1118</v>
      </c>
      <c r="P28" s="141"/>
    </row>
    <row r="29" spans="1:16" ht="34" x14ac:dyDescent="0.3">
      <c r="A29" s="138" t="s">
        <v>1131</v>
      </c>
      <c r="B29" s="139" t="str">
        <f>VLOOKUP(A29,URS確認!$E:$G,3,FALSE)</f>
        <v>協辦獎勵津貼標準設定</v>
      </c>
      <c r="C29" s="138">
        <v>2</v>
      </c>
      <c r="D29" s="144" t="s">
        <v>1133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1129</v>
      </c>
      <c r="P29" s="141"/>
    </row>
    <row r="30" spans="1:16" x14ac:dyDescent="0.3">
      <c r="A30" s="138" t="s">
        <v>1131</v>
      </c>
      <c r="B30" s="139" t="str">
        <f>VLOOKUP(A30,URS確認!$E:$G,3,FALSE)</f>
        <v>協辦獎勵津貼標準設定</v>
      </c>
      <c r="C30" s="138">
        <v>3</v>
      </c>
      <c r="D30" s="144" t="s">
        <v>1134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1135</v>
      </c>
      <c r="P30" s="141"/>
    </row>
    <row r="31" spans="1:16" x14ac:dyDescent="0.3">
      <c r="A31" s="138" t="s">
        <v>1136</v>
      </c>
      <c r="B31" s="139" t="str">
        <f>VLOOKUP(A31,URS確認!$E:$G,3,FALSE)</f>
        <v>系統變數及系統值設定</v>
      </c>
      <c r="C31" s="138">
        <v>1</v>
      </c>
      <c r="D31" s="144" t="s">
        <v>1137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1118</v>
      </c>
      <c r="P31" s="141"/>
    </row>
    <row r="32" spans="1:16" ht="51" x14ac:dyDescent="0.3">
      <c r="A32" s="138" t="s">
        <v>1136</v>
      </c>
      <c r="B32" s="139" t="str">
        <f>VLOOKUP(A32,URS確認!$E:$G,3,FALSE)</f>
        <v>系統變數及系統值設定</v>
      </c>
      <c r="C32" s="138">
        <v>2</v>
      </c>
      <c r="D32" s="144" t="s">
        <v>1138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1135</v>
      </c>
      <c r="P32" s="141"/>
    </row>
    <row r="33" spans="1:16" ht="51" x14ac:dyDescent="0.3">
      <c r="A33" s="138" t="s">
        <v>1136</v>
      </c>
      <c r="B33" s="139" t="str">
        <f>VLOOKUP(A33,URS確認!$E:$G,3,FALSE)</f>
        <v>系統變數及系統值設定</v>
      </c>
      <c r="C33" s="138">
        <v>3</v>
      </c>
      <c r="D33" s="144" t="s">
        <v>1139</v>
      </c>
      <c r="E33" s="141">
        <v>44397</v>
      </c>
      <c r="F33" s="141">
        <v>44469</v>
      </c>
      <c r="G33" s="141"/>
      <c r="H33" s="141"/>
      <c r="I33" s="140" t="s">
        <v>1690</v>
      </c>
      <c r="M33" s="138" t="s">
        <v>1120</v>
      </c>
      <c r="P33" s="141" t="s">
        <v>1692</v>
      </c>
    </row>
    <row r="34" spans="1:16" s="312" customFormat="1" ht="34" x14ac:dyDescent="0.3">
      <c r="A34" s="142" t="s">
        <v>788</v>
      </c>
      <c r="B34" s="139" t="str">
        <f>VLOOKUP(A34,URS確認!$E:$G,3,FALSE)</f>
        <v>業績件數及金額核算標準設定查詢</v>
      </c>
      <c r="C34" s="142">
        <v>1</v>
      </c>
      <c r="D34" s="145" t="s">
        <v>1331</v>
      </c>
      <c r="E34" s="143">
        <v>44398</v>
      </c>
      <c r="F34" s="143">
        <v>44408</v>
      </c>
      <c r="G34" s="143">
        <v>44408</v>
      </c>
      <c r="H34" s="143"/>
      <c r="I34" s="140" t="s">
        <v>1688</v>
      </c>
      <c r="J34" s="142"/>
      <c r="K34" s="142"/>
      <c r="L34" s="142"/>
      <c r="M34" s="142"/>
      <c r="N34" s="142" t="s">
        <v>1777</v>
      </c>
      <c r="O34" s="142"/>
      <c r="P34" s="143" t="s">
        <v>1692</v>
      </c>
    </row>
    <row r="35" spans="1:16" x14ac:dyDescent="0.3">
      <c r="A35" s="138" t="s">
        <v>1274</v>
      </c>
      <c r="B35" s="139" t="str">
        <f>VLOOKUP(A35,URS確認!$E:$G,3,FALSE)</f>
        <v>業績件數及金額核算標準設定</v>
      </c>
      <c r="C35" s="138">
        <v>1</v>
      </c>
      <c r="D35" s="144" t="s">
        <v>1275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1291</v>
      </c>
      <c r="P35" s="141"/>
    </row>
    <row r="36" spans="1:16" ht="34" x14ac:dyDescent="0.3">
      <c r="A36" s="138" t="s">
        <v>1141</v>
      </c>
      <c r="B36" s="139" t="str">
        <f>VLOOKUP(A36,URS確認!$E:$G,3,FALSE)</f>
        <v>業績件數及金額核算標準設定</v>
      </c>
      <c r="C36" s="138">
        <v>2</v>
      </c>
      <c r="D36" s="144" t="s">
        <v>1276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1089</v>
      </c>
      <c r="P36" s="141" t="s">
        <v>1697</v>
      </c>
    </row>
    <row r="37" spans="1:16" s="312" customFormat="1" ht="34" x14ac:dyDescent="0.3">
      <c r="A37" s="142" t="s">
        <v>1141</v>
      </c>
      <c r="B37" s="139" t="str">
        <f>VLOOKUP(A37,URS確認!$E:$G,3,FALSE)</f>
        <v>業績件數及金額核算標準設定</v>
      </c>
      <c r="C37" s="142">
        <v>3</v>
      </c>
      <c r="D37" s="145" t="s">
        <v>1332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2" customFormat="1" x14ac:dyDescent="0.3">
      <c r="A38" s="142" t="s">
        <v>1141</v>
      </c>
      <c r="B38" s="139" t="str">
        <f>VLOOKUP(A38,URS確認!$E:$G,3,FALSE)</f>
        <v>業績件數及金額核算標準設定</v>
      </c>
      <c r="C38" s="142">
        <v>4</v>
      </c>
      <c r="D38" s="145" t="s">
        <v>1665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1831</v>
      </c>
      <c r="N38" s="142"/>
      <c r="O38" s="142"/>
      <c r="P38" s="146"/>
    </row>
    <row r="39" spans="1:16" ht="34" x14ac:dyDescent="0.3">
      <c r="A39" s="138" t="s">
        <v>1277</v>
      </c>
      <c r="B39" s="139" t="str">
        <f>VLOOKUP(A39,URS確認!$E:$G,3,FALSE)</f>
        <v>業績件數及金額核算標準設定(整月)</v>
      </c>
      <c r="C39" s="138">
        <v>1</v>
      </c>
      <c r="D39" s="144" t="s">
        <v>1278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1089</v>
      </c>
      <c r="P39" s="141" t="s">
        <v>1692</v>
      </c>
    </row>
    <row r="40" spans="1:16" x14ac:dyDescent="0.3">
      <c r="A40" s="138" t="s">
        <v>1279</v>
      </c>
      <c r="B40" s="139" t="str">
        <f>VLOOKUP(A40,URS確認!$E:$G,3,FALSE)</f>
        <v>工作日業績結算</v>
      </c>
      <c r="C40" s="138">
        <v>1</v>
      </c>
      <c r="D40" s="144" t="s">
        <v>1663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1292</v>
      </c>
      <c r="P40" s="141"/>
    </row>
    <row r="41" spans="1:16" ht="30.65" customHeight="1" x14ac:dyDescent="0.3">
      <c r="A41" s="138" t="s">
        <v>1279</v>
      </c>
      <c r="B41" s="139" t="str">
        <f>VLOOKUP(A41,URS確認!$E:$G,3,FALSE)</f>
        <v>工作日業績結算</v>
      </c>
      <c r="C41" s="138">
        <v>2</v>
      </c>
      <c r="D41" s="144" t="s">
        <v>1778</v>
      </c>
      <c r="E41" s="141">
        <v>44398</v>
      </c>
      <c r="F41" s="141" t="s">
        <v>1779</v>
      </c>
      <c r="G41" s="141"/>
      <c r="H41" s="141"/>
      <c r="I41" s="140" t="str">
        <f>VLOOKUP(A41,URS確認!E:I,5,FALSE)</f>
        <v>張金龍</v>
      </c>
      <c r="P41" s="141"/>
    </row>
    <row r="42" spans="1:16" x14ac:dyDescent="0.3">
      <c r="A42" s="138" t="s">
        <v>1280</v>
      </c>
      <c r="B42" s="139" t="str">
        <f>VLOOKUP(A42,URS確認!$E:$G,3,FALSE)</f>
        <v xml:space="preserve">撥款                     </v>
      </c>
      <c r="C42" s="138">
        <v>1</v>
      </c>
      <c r="D42" s="144" t="s">
        <v>1281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1291</v>
      </c>
      <c r="P42" s="141"/>
    </row>
    <row r="43" spans="1:16" x14ac:dyDescent="0.3">
      <c r="A43" s="138" t="s">
        <v>1282</v>
      </c>
      <c r="B43" s="139" t="str">
        <f>VLOOKUP(A43,URS確認!$E:$G,3,FALSE)</f>
        <v>房貸介紹人業績明細查詢</v>
      </c>
      <c r="C43" s="138">
        <v>1</v>
      </c>
      <c r="D43" s="144" t="s">
        <v>1283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1291</v>
      </c>
      <c r="P43" s="141"/>
    </row>
    <row r="44" spans="1:16" ht="34" x14ac:dyDescent="0.3">
      <c r="A44" s="142" t="s">
        <v>1282</v>
      </c>
      <c r="B44" s="139" t="str">
        <f>VLOOKUP(A44,URS確認!$E:$G,3,FALSE)</f>
        <v>房貸介紹人業績明細查詢</v>
      </c>
      <c r="C44" s="142">
        <v>2</v>
      </c>
      <c r="D44" s="145" t="s">
        <v>1664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1832</v>
      </c>
      <c r="P44" s="141"/>
    </row>
    <row r="45" spans="1:16" x14ac:dyDescent="0.3">
      <c r="A45" s="138" t="s">
        <v>1284</v>
      </c>
      <c r="B45" s="139" t="str">
        <f>VLOOKUP(A45,URS確認!$E:$G,3,FALSE)</f>
        <v>房貸專員業績明細查詢</v>
      </c>
      <c r="C45" s="138">
        <v>1</v>
      </c>
      <c r="D45" s="144" t="s">
        <v>1285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1293</v>
      </c>
      <c r="P45" s="141"/>
    </row>
    <row r="46" spans="1:16" ht="34" x14ac:dyDescent="0.3">
      <c r="A46" s="142" t="s">
        <v>1284</v>
      </c>
      <c r="B46" s="139" t="str">
        <f>VLOOKUP(A46,URS確認!$E:$G,3,FALSE)</f>
        <v>房貸專員業績明細查詢</v>
      </c>
      <c r="C46" s="142">
        <v>2</v>
      </c>
      <c r="D46" s="145" t="s">
        <v>1666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1832</v>
      </c>
      <c r="P46" s="141"/>
    </row>
    <row r="47" spans="1:16" x14ac:dyDescent="0.3">
      <c r="A47" s="138" t="s">
        <v>1286</v>
      </c>
      <c r="B47" s="139" t="s">
        <v>1287</v>
      </c>
      <c r="C47" s="138">
        <v>1</v>
      </c>
      <c r="D47" s="144" t="s">
        <v>1288</v>
      </c>
      <c r="E47" s="141">
        <v>44398</v>
      </c>
      <c r="F47" s="141">
        <v>44399</v>
      </c>
      <c r="G47" s="141">
        <v>44399</v>
      </c>
      <c r="H47" s="141"/>
      <c r="I47" s="140" t="s">
        <v>2309</v>
      </c>
      <c r="J47" s="138" t="s">
        <v>1294</v>
      </c>
      <c r="P47" s="141"/>
    </row>
    <row r="48" spans="1:16" x14ac:dyDescent="0.3">
      <c r="A48" s="138" t="s">
        <v>1289</v>
      </c>
      <c r="B48" s="139" t="s">
        <v>1290</v>
      </c>
      <c r="C48" s="138">
        <v>1</v>
      </c>
      <c r="D48" s="144" t="s">
        <v>1288</v>
      </c>
      <c r="E48" s="141">
        <v>44398</v>
      </c>
      <c r="F48" s="141">
        <v>44399</v>
      </c>
      <c r="G48" s="141">
        <v>44399</v>
      </c>
      <c r="H48" s="141"/>
      <c r="I48" s="140" t="s">
        <v>1527</v>
      </c>
      <c r="J48" s="138" t="s">
        <v>1294</v>
      </c>
      <c r="P48" s="141"/>
    </row>
    <row r="49" spans="1:16" x14ac:dyDescent="0.3">
      <c r="A49" s="138" t="s">
        <v>1302</v>
      </c>
      <c r="B49" s="139" t="str">
        <f>VLOOKUP(A49,URS確認!$E:$G,3,FALSE)</f>
        <v>顧客明細資料查詢</v>
      </c>
      <c r="C49" s="138">
        <v>1</v>
      </c>
      <c r="D49" s="144" t="s">
        <v>1342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1343</v>
      </c>
      <c r="P49" s="141"/>
    </row>
    <row r="50" spans="1:16" ht="68" x14ac:dyDescent="0.3">
      <c r="A50" s="138" t="s">
        <v>1303</v>
      </c>
      <c r="B50" s="139" t="str">
        <f>VLOOKUP(A50,URS確認!$E:$G,3,FALSE)</f>
        <v>顧客基本資料維護-自然人</v>
      </c>
      <c r="C50" s="138">
        <v>1</v>
      </c>
      <c r="D50" s="144" t="s">
        <v>1307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634</v>
      </c>
      <c r="L50" s="138" t="s">
        <v>1344</v>
      </c>
      <c r="P50" s="141"/>
    </row>
    <row r="51" spans="1:16" ht="85" x14ac:dyDescent="0.3">
      <c r="A51" s="138" t="s">
        <v>1303</v>
      </c>
      <c r="B51" s="139" t="str">
        <f>VLOOKUP(A51,URS確認!$E:$G,3,FALSE)</f>
        <v>顧客基本資料維護-自然人</v>
      </c>
      <c r="C51" s="138">
        <v>2</v>
      </c>
      <c r="D51" s="144" t="s">
        <v>1662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634</v>
      </c>
      <c r="L51" s="138" t="s">
        <v>1344</v>
      </c>
      <c r="P51" s="141"/>
    </row>
    <row r="52" spans="1:16" ht="85" x14ac:dyDescent="0.3">
      <c r="A52" s="138" t="s">
        <v>1303</v>
      </c>
      <c r="B52" s="139" t="str">
        <f>VLOOKUP(A52,URS確認!$E:$G,3,FALSE)</f>
        <v>顧客基本資料維護-自然人</v>
      </c>
      <c r="C52" s="138">
        <v>3</v>
      </c>
      <c r="D52" s="144" t="s">
        <v>1306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634</v>
      </c>
      <c r="L52" s="138" t="s">
        <v>1345</v>
      </c>
      <c r="P52" s="141"/>
    </row>
    <row r="53" spans="1:16" ht="68" x14ac:dyDescent="0.3">
      <c r="A53" s="138" t="s">
        <v>1303</v>
      </c>
      <c r="B53" s="139" t="str">
        <f>VLOOKUP(A53,URS確認!$E:$G,3,FALSE)</f>
        <v>顧客基本資料維護-自然人</v>
      </c>
      <c r="C53" s="138">
        <v>4</v>
      </c>
      <c r="D53" s="144" t="s">
        <v>1305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634</v>
      </c>
      <c r="L53" s="138" t="s">
        <v>1345</v>
      </c>
      <c r="P53" s="141"/>
    </row>
    <row r="54" spans="1:16" ht="68" x14ac:dyDescent="0.3">
      <c r="A54" s="138" t="s">
        <v>1303</v>
      </c>
      <c r="B54" s="139" t="str">
        <f>VLOOKUP(A54,URS確認!$E:$G,3,FALSE)</f>
        <v>顧客基本資料維護-自然人</v>
      </c>
      <c r="C54" s="138">
        <v>5</v>
      </c>
      <c r="D54" s="144" t="s">
        <v>1304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634</v>
      </c>
      <c r="L54" s="138" t="s">
        <v>1345</v>
      </c>
      <c r="P54" s="141"/>
    </row>
    <row r="55" spans="1:16" ht="51" x14ac:dyDescent="0.3">
      <c r="A55" s="138" t="s">
        <v>1303</v>
      </c>
      <c r="B55" s="139" t="str">
        <f>VLOOKUP(A55,URS確認!$E:$G,3,FALSE)</f>
        <v>顧客基本資料維護-自然人</v>
      </c>
      <c r="C55" s="138">
        <v>6</v>
      </c>
      <c r="D55" s="144" t="s">
        <v>1308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634</v>
      </c>
      <c r="L55" s="138" t="s">
        <v>1345</v>
      </c>
      <c r="P55" s="141"/>
    </row>
    <row r="56" spans="1:16" x14ac:dyDescent="0.3">
      <c r="A56" s="138" t="s">
        <v>1303</v>
      </c>
      <c r="B56" s="139" t="str">
        <f>VLOOKUP(A56,URS確認!$E:$G,3,FALSE)</f>
        <v>顧客基本資料維護-自然人</v>
      </c>
      <c r="C56" s="138">
        <v>7</v>
      </c>
      <c r="D56" s="144" t="s">
        <v>1309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634</v>
      </c>
      <c r="L56" s="138" t="s">
        <v>1343</v>
      </c>
      <c r="P56" s="141"/>
    </row>
    <row r="57" spans="1:16" x14ac:dyDescent="0.3">
      <c r="A57" s="138" t="s">
        <v>1303</v>
      </c>
      <c r="B57" s="139" t="str">
        <f>VLOOKUP(A57,URS確認!$E:$G,3,FALSE)</f>
        <v>顧客基本資料維護-自然人</v>
      </c>
      <c r="C57" s="138">
        <v>8</v>
      </c>
      <c r="D57" s="144" t="s">
        <v>1310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634</v>
      </c>
      <c r="L57" s="138" t="s">
        <v>1345</v>
      </c>
      <c r="P57" s="141"/>
    </row>
    <row r="58" spans="1:16" x14ac:dyDescent="0.3">
      <c r="A58" s="138" t="s">
        <v>1303</v>
      </c>
      <c r="B58" s="139" t="str">
        <f>VLOOKUP(A58,URS確認!$E:$G,3,FALSE)</f>
        <v>顧客基本資料維護-自然人</v>
      </c>
      <c r="C58" s="138">
        <v>9</v>
      </c>
      <c r="D58" s="144" t="s">
        <v>1311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634</v>
      </c>
      <c r="L58" s="138" t="s">
        <v>1345</v>
      </c>
      <c r="P58" s="141"/>
    </row>
    <row r="59" spans="1:16" ht="51" x14ac:dyDescent="0.3">
      <c r="A59" s="138" t="s">
        <v>1303</v>
      </c>
      <c r="B59" s="139" t="str">
        <f>VLOOKUP(A59,URS確認!$E:$G,3,FALSE)</f>
        <v>顧客基本資料維護-自然人</v>
      </c>
      <c r="C59" s="138">
        <v>10</v>
      </c>
      <c r="D59" s="144" t="s">
        <v>1312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634</v>
      </c>
      <c r="L59" s="138" t="s">
        <v>1345</v>
      </c>
      <c r="P59" s="141"/>
    </row>
    <row r="60" spans="1:16" ht="34" x14ac:dyDescent="0.3">
      <c r="A60" s="138" t="s">
        <v>1303</v>
      </c>
      <c r="B60" s="139" t="str">
        <f>VLOOKUP(A60,URS確認!$E:$G,3,FALSE)</f>
        <v>顧客基本資料維護-自然人</v>
      </c>
      <c r="C60" s="138">
        <v>11</v>
      </c>
      <c r="D60" s="144" t="s">
        <v>1313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634</v>
      </c>
      <c r="M60" s="138" t="s">
        <v>1346</v>
      </c>
      <c r="P60" s="141" t="s">
        <v>1692</v>
      </c>
    </row>
    <row r="61" spans="1:16" ht="34" x14ac:dyDescent="0.3">
      <c r="A61" s="138" t="s">
        <v>1303</v>
      </c>
      <c r="B61" s="139" t="str">
        <f>VLOOKUP(A61,URS確認!$E:$G,3,FALSE)</f>
        <v>顧客基本資料維護-自然人</v>
      </c>
      <c r="C61" s="138">
        <v>12</v>
      </c>
      <c r="D61" s="144" t="s">
        <v>1314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634</v>
      </c>
      <c r="L61" s="138" t="s">
        <v>1345</v>
      </c>
      <c r="P61" s="141"/>
    </row>
    <row r="62" spans="1:16" ht="34" x14ac:dyDescent="0.3">
      <c r="A62" s="138" t="s">
        <v>1303</v>
      </c>
      <c r="B62" s="139" t="str">
        <f>VLOOKUP(A62,URS確認!$E:$G,3,FALSE)</f>
        <v>顧客基本資料維護-自然人</v>
      </c>
      <c r="C62" s="138">
        <v>13</v>
      </c>
      <c r="D62" s="144" t="s">
        <v>1315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634</v>
      </c>
      <c r="M62" s="138" t="s">
        <v>1347</v>
      </c>
      <c r="P62" s="141"/>
    </row>
    <row r="63" spans="1:16" ht="68" x14ac:dyDescent="0.3">
      <c r="A63" s="138" t="s">
        <v>1316</v>
      </c>
      <c r="B63" s="139" t="str">
        <f>VLOOKUP(A63,URS確認!$E:$G,3,FALSE)</f>
        <v>顧客基本資料變更-自然人</v>
      </c>
      <c r="C63" s="138">
        <v>1</v>
      </c>
      <c r="D63" s="144" t="s">
        <v>1307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634</v>
      </c>
      <c r="L63" s="138" t="s">
        <v>1349</v>
      </c>
      <c r="M63" s="138" t="s">
        <v>1350</v>
      </c>
      <c r="P63" s="141"/>
    </row>
    <row r="64" spans="1:16" ht="85" x14ac:dyDescent="0.3">
      <c r="A64" s="138" t="s">
        <v>1316</v>
      </c>
      <c r="B64" s="139" t="str">
        <f>VLOOKUP(A64,URS確認!$E:$G,3,FALSE)</f>
        <v>顧客基本資料變更-自然人</v>
      </c>
      <c r="C64" s="138">
        <v>2</v>
      </c>
      <c r="D64" s="144" t="s">
        <v>1720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1689</v>
      </c>
      <c r="L64" s="138" t="s">
        <v>1343</v>
      </c>
      <c r="P64" s="141"/>
    </row>
    <row r="65" spans="1:16" ht="34" x14ac:dyDescent="0.3">
      <c r="A65" s="138" t="s">
        <v>1316</v>
      </c>
      <c r="B65" s="139" t="str">
        <f>VLOOKUP(A65,URS確認!$E:$G,3,FALSE)</f>
        <v>顧客基本資料變更-自然人</v>
      </c>
      <c r="C65" s="138">
        <v>3</v>
      </c>
      <c r="D65" s="144" t="s">
        <v>1721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1689</v>
      </c>
      <c r="L65" s="138" t="s">
        <v>1345</v>
      </c>
      <c r="P65" s="141"/>
    </row>
    <row r="66" spans="1:16" x14ac:dyDescent="0.3">
      <c r="A66" s="138" t="s">
        <v>1316</v>
      </c>
      <c r="B66" s="139" t="str">
        <f>VLOOKUP(A66,URS確認!$E:$G,3,FALSE)</f>
        <v>顧客基本資料變更-自然人</v>
      </c>
      <c r="C66" s="138">
        <v>4</v>
      </c>
      <c r="D66" s="144" t="s">
        <v>1317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1689</v>
      </c>
      <c r="N66" s="138" t="s">
        <v>1345</v>
      </c>
      <c r="P66" s="141" t="s">
        <v>1693</v>
      </c>
    </row>
    <row r="67" spans="1:16" ht="68" x14ac:dyDescent="0.3">
      <c r="A67" s="138" t="s">
        <v>1316</v>
      </c>
      <c r="B67" s="139" t="str">
        <f>VLOOKUP(A67,URS確認!$E:$G,3,FALSE)</f>
        <v>顧客基本資料變更-自然人</v>
      </c>
      <c r="C67" s="138">
        <v>5</v>
      </c>
      <c r="D67" s="144" t="s">
        <v>1305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1689</v>
      </c>
      <c r="N67" s="138" t="s">
        <v>1345</v>
      </c>
      <c r="P67" s="141" t="s">
        <v>1693</v>
      </c>
    </row>
    <row r="68" spans="1:16" x14ac:dyDescent="0.3">
      <c r="A68" s="138" t="s">
        <v>1316</v>
      </c>
      <c r="B68" s="139" t="str">
        <f>VLOOKUP(A68,URS確認!$E:$G,3,FALSE)</f>
        <v>顧客基本資料變更-自然人</v>
      </c>
      <c r="C68" s="138">
        <v>6</v>
      </c>
      <c r="D68" s="144" t="s">
        <v>1318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1689</v>
      </c>
      <c r="N68" s="138" t="s">
        <v>1462</v>
      </c>
      <c r="P68" s="141" t="s">
        <v>1693</v>
      </c>
    </row>
    <row r="69" spans="1:16" x14ac:dyDescent="0.3">
      <c r="A69" s="138" t="s">
        <v>1316</v>
      </c>
      <c r="B69" s="139" t="str">
        <f>VLOOKUP(A69,URS確認!$E:$G,3,FALSE)</f>
        <v>顧客基本資料變更-自然人</v>
      </c>
      <c r="C69" s="138">
        <v>7</v>
      </c>
      <c r="D69" s="144" t="s">
        <v>1319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1689</v>
      </c>
      <c r="L69" s="138" t="s">
        <v>1349</v>
      </c>
      <c r="M69" s="138" t="s">
        <v>1347</v>
      </c>
      <c r="P69" s="141" t="s">
        <v>1693</v>
      </c>
    </row>
    <row r="70" spans="1:16" ht="68" x14ac:dyDescent="0.3">
      <c r="A70" s="138" t="s">
        <v>1316</v>
      </c>
      <c r="B70" s="139" t="str">
        <f>VLOOKUP(A70,URS確認!$E:$G,3,FALSE)</f>
        <v>顧客基本資料變更-自然人</v>
      </c>
      <c r="C70" s="138">
        <v>8</v>
      </c>
      <c r="D70" s="144" t="s">
        <v>1304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1689</v>
      </c>
      <c r="L70" s="138" t="s">
        <v>1348</v>
      </c>
      <c r="N70" s="138" t="s">
        <v>1345</v>
      </c>
      <c r="P70" s="141" t="s">
        <v>1693</v>
      </c>
    </row>
    <row r="71" spans="1:16" x14ac:dyDescent="0.3">
      <c r="A71" s="138" t="s">
        <v>1316</v>
      </c>
      <c r="B71" s="139" t="str">
        <f>VLOOKUP(A71,URS確認!$E:$G,3,FALSE)</f>
        <v>顧客基本資料變更-自然人</v>
      </c>
      <c r="C71" s="138">
        <v>9</v>
      </c>
      <c r="D71" s="144" t="s">
        <v>1309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1689</v>
      </c>
      <c r="L71" s="138" t="s">
        <v>1345</v>
      </c>
      <c r="P71" s="141"/>
    </row>
    <row r="72" spans="1:16" ht="34" x14ac:dyDescent="0.3">
      <c r="A72" s="138" t="s">
        <v>1316</v>
      </c>
      <c r="B72" s="139" t="str">
        <f>VLOOKUP(A72,URS確認!$E:$G,3,FALSE)</f>
        <v>顧客基本資料變更-自然人</v>
      </c>
      <c r="C72" s="138">
        <v>10</v>
      </c>
      <c r="D72" s="144" t="s">
        <v>1320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1689</v>
      </c>
      <c r="L72" s="138" t="s">
        <v>1345</v>
      </c>
      <c r="P72" s="141"/>
    </row>
    <row r="73" spans="1:16" ht="34" x14ac:dyDescent="0.3">
      <c r="A73" s="138" t="s">
        <v>1321</v>
      </c>
      <c r="B73" s="139" t="str">
        <f>VLOOKUP(A73,URS確認!$E:$G,3,FALSE)</f>
        <v>顧客聯絡電話維護</v>
      </c>
      <c r="C73" s="138">
        <v>1</v>
      </c>
      <c r="D73" s="144" t="s">
        <v>1722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1345</v>
      </c>
      <c r="P73" s="141"/>
    </row>
    <row r="74" spans="1:16" x14ac:dyDescent="0.3">
      <c r="A74" s="138" t="s">
        <v>1321</v>
      </c>
      <c r="B74" s="139" t="str">
        <f>VLOOKUP(A74,URS確認!$E:$G,3,FALSE)</f>
        <v>顧客聯絡電話維護</v>
      </c>
      <c r="C74" s="138">
        <v>2</v>
      </c>
      <c r="D74" s="144" t="s">
        <v>1322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1345</v>
      </c>
      <c r="P74" s="141"/>
    </row>
    <row r="75" spans="1:16" ht="51" x14ac:dyDescent="0.3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1698</v>
      </c>
      <c r="E75" s="141">
        <v>44399</v>
      </c>
      <c r="F75" s="141">
        <v>44414</v>
      </c>
      <c r="G75" s="141">
        <v>44409</v>
      </c>
      <c r="H75" s="141"/>
      <c r="I75" s="140" t="s">
        <v>1527</v>
      </c>
      <c r="J75" s="138" t="s">
        <v>1345</v>
      </c>
      <c r="P75" s="141"/>
    </row>
    <row r="76" spans="1:16" x14ac:dyDescent="0.3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1354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1408</v>
      </c>
      <c r="P76" s="141"/>
    </row>
    <row r="77" spans="1:16" x14ac:dyDescent="0.3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1355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1409</v>
      </c>
      <c r="P77" s="141"/>
    </row>
    <row r="78" spans="1:16" x14ac:dyDescent="0.3">
      <c r="A78" s="138" t="s">
        <v>1356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1357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1413</v>
      </c>
      <c r="P78" s="141"/>
    </row>
    <row r="79" spans="1:16" x14ac:dyDescent="0.3">
      <c r="A79" s="138" t="s">
        <v>1356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1358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1410</v>
      </c>
      <c r="P79" s="141"/>
    </row>
    <row r="80" spans="1:16" ht="34" x14ac:dyDescent="0.3">
      <c r="A80" s="138" t="s">
        <v>1359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1412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1411</v>
      </c>
      <c r="P80" s="141"/>
    </row>
    <row r="81" spans="1:16" ht="102" x14ac:dyDescent="0.3">
      <c r="A81" s="138" t="s">
        <v>1359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1723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1410</v>
      </c>
      <c r="P81" s="141"/>
    </row>
    <row r="82" spans="1:16" ht="136" x14ac:dyDescent="0.3">
      <c r="A82" s="138" t="s">
        <v>1303</v>
      </c>
      <c r="B82" s="139" t="str">
        <f>VLOOKUP(A82,URS確認!$E:$G,3,FALSE)</f>
        <v>顧客基本資料維護-自然人</v>
      </c>
      <c r="C82" s="138">
        <v>1</v>
      </c>
      <c r="D82" s="144" t="s">
        <v>1724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1690</v>
      </c>
      <c r="J82" s="138" t="s">
        <v>1462</v>
      </c>
      <c r="P82" s="141"/>
    </row>
    <row r="83" spans="1:16" x14ac:dyDescent="0.3">
      <c r="A83" s="138" t="s">
        <v>1303</v>
      </c>
      <c r="B83" s="139" t="str">
        <f>VLOOKUP(A83,URS確認!$E:$G,3,FALSE)</f>
        <v>顧客基本資料維護-自然人</v>
      </c>
      <c r="C83" s="138">
        <v>2</v>
      </c>
      <c r="D83" s="144" t="s">
        <v>1414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1690</v>
      </c>
      <c r="J83" s="138" t="s">
        <v>1462</v>
      </c>
      <c r="P83" s="141"/>
    </row>
    <row r="84" spans="1:16" x14ac:dyDescent="0.3">
      <c r="A84" s="138" t="s">
        <v>1303</v>
      </c>
      <c r="B84" s="139" t="str">
        <f>VLOOKUP(A84,URS確認!$E:$G,3,FALSE)</f>
        <v>顧客基本資料維護-自然人</v>
      </c>
      <c r="C84" s="138">
        <v>3</v>
      </c>
      <c r="D84" s="144" t="s">
        <v>1415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1690</v>
      </c>
      <c r="J84" s="138" t="s">
        <v>1462</v>
      </c>
      <c r="P84" s="141"/>
    </row>
    <row r="85" spans="1:16" ht="68" x14ac:dyDescent="0.3">
      <c r="A85" s="138" t="s">
        <v>1303</v>
      </c>
      <c r="B85" s="139" t="str">
        <f>VLOOKUP(A85,URS確認!$E:$G,3,FALSE)</f>
        <v>顧客基本資料維護-自然人</v>
      </c>
      <c r="C85" s="138">
        <v>4</v>
      </c>
      <c r="D85" s="144" t="s">
        <v>1725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1690</v>
      </c>
      <c r="M85" s="138" t="s">
        <v>1463</v>
      </c>
      <c r="P85" s="141"/>
    </row>
    <row r="86" spans="1:16" x14ac:dyDescent="0.3">
      <c r="A86" s="138" t="s">
        <v>1417</v>
      </c>
      <c r="B86" s="139" t="str">
        <f>VLOOKUP(A86,URS確認!$E:$G,3,FALSE)</f>
        <v>顧客基本資料維護-法人</v>
      </c>
      <c r="C86" s="138">
        <v>1</v>
      </c>
      <c r="D86" s="144" t="s">
        <v>1414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1690</v>
      </c>
      <c r="J86" s="138" t="s">
        <v>1464</v>
      </c>
      <c r="L86" s="138" t="s">
        <v>1469</v>
      </c>
      <c r="P86" s="141"/>
    </row>
    <row r="87" spans="1:16" x14ac:dyDescent="0.3">
      <c r="A87" s="138" t="s">
        <v>1417</v>
      </c>
      <c r="B87" s="139" t="str">
        <f>VLOOKUP(A87,URS確認!$E:$G,3,FALSE)</f>
        <v>顧客基本資料維護-法人</v>
      </c>
      <c r="C87" s="138">
        <v>2</v>
      </c>
      <c r="D87" s="144" t="s">
        <v>1415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1690</v>
      </c>
      <c r="J87" s="138" t="s">
        <v>1462</v>
      </c>
      <c r="L87" s="138" t="s">
        <v>1462</v>
      </c>
      <c r="P87" s="141"/>
    </row>
    <row r="88" spans="1:16" x14ac:dyDescent="0.3">
      <c r="A88" s="138" t="s">
        <v>1417</v>
      </c>
      <c r="B88" s="139" t="str">
        <f>VLOOKUP(A88,URS確認!$E:$G,3,FALSE)</f>
        <v>顧客基本資料維護-法人</v>
      </c>
      <c r="C88" s="138">
        <v>3</v>
      </c>
      <c r="D88" s="144" t="s">
        <v>1418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1690</v>
      </c>
      <c r="J88" s="138" t="s">
        <v>1465</v>
      </c>
      <c r="L88" s="138" t="s">
        <v>1469</v>
      </c>
      <c r="P88" s="141"/>
    </row>
    <row r="89" spans="1:16" x14ac:dyDescent="0.3">
      <c r="A89" s="138" t="s">
        <v>1417</v>
      </c>
      <c r="B89" s="139" t="str">
        <f>VLOOKUP(A89,URS確認!$E:$G,3,FALSE)</f>
        <v>顧客基本資料維護-法人</v>
      </c>
      <c r="C89" s="138">
        <v>4</v>
      </c>
      <c r="D89" s="144" t="s">
        <v>1419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1690</v>
      </c>
      <c r="J89" s="138" t="s">
        <v>1465</v>
      </c>
      <c r="L89" s="138" t="s">
        <v>1462</v>
      </c>
      <c r="P89" s="141"/>
    </row>
    <row r="90" spans="1:16" x14ac:dyDescent="0.3">
      <c r="A90" s="138" t="s">
        <v>1417</v>
      </c>
      <c r="B90" s="139" t="str">
        <f>VLOOKUP(A90,URS確認!$E:$G,3,FALSE)</f>
        <v>顧客基本資料維護-法人</v>
      </c>
      <c r="C90" s="138">
        <v>5</v>
      </c>
      <c r="D90" s="144" t="s">
        <v>1420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1690</v>
      </c>
      <c r="J90" s="138" t="s">
        <v>1462</v>
      </c>
      <c r="L90" s="138" t="s">
        <v>1470</v>
      </c>
      <c r="P90" s="141"/>
    </row>
    <row r="91" spans="1:16" x14ac:dyDescent="0.3">
      <c r="A91" s="138" t="s">
        <v>1417</v>
      </c>
      <c r="B91" s="139" t="str">
        <f>VLOOKUP(A91,URS確認!$E:$G,3,FALSE)</f>
        <v>顧客基本資料維護-法人</v>
      </c>
      <c r="C91" s="138">
        <v>6</v>
      </c>
      <c r="D91" s="144" t="s">
        <v>1421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1690</v>
      </c>
      <c r="J91" s="138" t="s">
        <v>1462</v>
      </c>
      <c r="L91" s="138" t="s">
        <v>1469</v>
      </c>
      <c r="P91" s="141"/>
    </row>
    <row r="92" spans="1:16" ht="68" x14ac:dyDescent="0.3">
      <c r="A92" s="138" t="s">
        <v>1417</v>
      </c>
      <c r="B92" s="139" t="str">
        <f>VLOOKUP(A92,URS確認!$E:$G,3,FALSE)</f>
        <v>顧客基本資料維護-法人</v>
      </c>
      <c r="C92" s="138">
        <v>7</v>
      </c>
      <c r="D92" s="144" t="s">
        <v>1305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1690</v>
      </c>
      <c r="N92" s="138" t="s">
        <v>1466</v>
      </c>
      <c r="P92" s="141"/>
    </row>
    <row r="93" spans="1:16" ht="85" x14ac:dyDescent="0.3">
      <c r="A93" s="138" t="s">
        <v>1417</v>
      </c>
      <c r="B93" s="139" t="str">
        <f>VLOOKUP(A93,URS確認!$E:$G,3,FALSE)</f>
        <v>顧客基本資料維護-法人</v>
      </c>
      <c r="C93" s="138">
        <v>8</v>
      </c>
      <c r="D93" s="144" t="s">
        <v>1422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1690</v>
      </c>
      <c r="N93" s="138" t="s">
        <v>1462</v>
      </c>
      <c r="P93" s="141"/>
    </row>
    <row r="94" spans="1:16" ht="34" x14ac:dyDescent="0.3">
      <c r="A94" s="138" t="s">
        <v>1417</v>
      </c>
      <c r="B94" s="139" t="str">
        <f>VLOOKUP(A94,URS確認!$E:$G,3,FALSE)</f>
        <v>顧客基本資料維護-法人</v>
      </c>
      <c r="C94" s="138">
        <v>9</v>
      </c>
      <c r="D94" s="144" t="s">
        <v>1423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1690</v>
      </c>
      <c r="M94" s="138" t="s">
        <v>1471</v>
      </c>
      <c r="P94" s="141"/>
    </row>
    <row r="95" spans="1:16" x14ac:dyDescent="0.3">
      <c r="A95" s="138" t="s">
        <v>1417</v>
      </c>
      <c r="B95" s="139" t="str">
        <f>VLOOKUP(A95,URS確認!$E:$G,3,FALSE)</f>
        <v>顧客基本資料維護-法人</v>
      </c>
      <c r="C95" s="138">
        <v>10</v>
      </c>
      <c r="D95" s="144" t="s">
        <v>1424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1690</v>
      </c>
      <c r="M95" s="138" t="s">
        <v>1467</v>
      </c>
      <c r="P95" s="141"/>
    </row>
    <row r="96" spans="1:16" ht="34" x14ac:dyDescent="0.3">
      <c r="A96" s="138" t="s">
        <v>1417</v>
      </c>
      <c r="B96" s="139" t="str">
        <f>VLOOKUP(A96,URS確認!$E:$G,3,FALSE)</f>
        <v>顧客基本資料維護-法人</v>
      </c>
      <c r="C96" s="138">
        <v>11</v>
      </c>
      <c r="D96" s="144" t="s">
        <v>1425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1690</v>
      </c>
      <c r="M96" s="138" t="s">
        <v>1468</v>
      </c>
      <c r="P96" s="141"/>
    </row>
    <row r="97" spans="1:16" x14ac:dyDescent="0.3">
      <c r="A97" s="138" t="s">
        <v>1426</v>
      </c>
      <c r="B97" s="139" t="str">
        <f>VLOOKUP(A97,URS確認!$E:$G,3,FALSE)</f>
        <v>顧客基本資料變更-法人</v>
      </c>
      <c r="C97" s="138">
        <v>1</v>
      </c>
      <c r="D97" s="144" t="s">
        <v>1427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1690</v>
      </c>
      <c r="N97" s="138" t="s">
        <v>1469</v>
      </c>
      <c r="P97" s="141"/>
    </row>
    <row r="98" spans="1:16" ht="68" x14ac:dyDescent="0.3">
      <c r="A98" s="138" t="s">
        <v>1426</v>
      </c>
      <c r="B98" s="139" t="str">
        <f>VLOOKUP(A98,URS確認!$E:$G,3,FALSE)</f>
        <v>顧客基本資料變更-法人</v>
      </c>
      <c r="C98" s="138">
        <v>2</v>
      </c>
      <c r="D98" s="144" t="s">
        <v>1305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1690</v>
      </c>
      <c r="N98" s="138" t="s">
        <v>1462</v>
      </c>
      <c r="P98" s="141"/>
    </row>
    <row r="99" spans="1:16" x14ac:dyDescent="0.3">
      <c r="A99" s="138" t="s">
        <v>1426</v>
      </c>
      <c r="B99" s="139" t="str">
        <f>VLOOKUP(A99,URS確認!$E:$G,3,FALSE)</f>
        <v>顧客基本資料變更-法人</v>
      </c>
      <c r="C99" s="138">
        <v>3</v>
      </c>
      <c r="D99" s="144" t="s">
        <v>1428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1690</v>
      </c>
      <c r="N99" s="138" t="s">
        <v>1462</v>
      </c>
      <c r="P99" s="141"/>
    </row>
    <row r="100" spans="1:16" x14ac:dyDescent="0.3">
      <c r="A100" s="138" t="s">
        <v>1426</v>
      </c>
      <c r="B100" s="139" t="str">
        <f>VLOOKUP(A100,URS確認!$E:$G,3,FALSE)</f>
        <v>顧客基本資料變更-法人</v>
      </c>
      <c r="C100" s="138">
        <v>4</v>
      </c>
      <c r="D100" s="144" t="s">
        <v>1429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1690</v>
      </c>
      <c r="M100" s="138" t="s">
        <v>1463</v>
      </c>
      <c r="P100" s="141"/>
    </row>
    <row r="101" spans="1:16" ht="68" x14ac:dyDescent="0.3">
      <c r="A101" s="138" t="s">
        <v>1426</v>
      </c>
      <c r="B101" s="139" t="str">
        <f>VLOOKUP(A101,URS確認!$E:$G,3,FALSE)</f>
        <v>顧客基本資料變更-法人</v>
      </c>
      <c r="C101" s="138">
        <v>5</v>
      </c>
      <c r="D101" s="144" t="s">
        <v>1304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1690</v>
      </c>
      <c r="N101" s="138" t="s">
        <v>1462</v>
      </c>
      <c r="P101" s="141"/>
    </row>
    <row r="102" spans="1:16" x14ac:dyDescent="0.3">
      <c r="A102" s="138" t="s">
        <v>1426</v>
      </c>
      <c r="B102" s="139" t="str">
        <f>VLOOKUP(A102,URS確認!$E:$G,3,FALSE)</f>
        <v>顧客基本資料變更-法人</v>
      </c>
      <c r="C102" s="138">
        <v>6</v>
      </c>
      <c r="D102" s="144" t="s">
        <v>1309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1690</v>
      </c>
      <c r="L102" s="138" t="s">
        <v>1462</v>
      </c>
      <c r="P102" s="141"/>
    </row>
    <row r="103" spans="1:16" ht="34" x14ac:dyDescent="0.3">
      <c r="A103" s="138" t="s">
        <v>1426</v>
      </c>
      <c r="B103" s="139" t="str">
        <f>VLOOKUP(A103,URS確認!$E:$G,3,FALSE)</f>
        <v>顧客基本資料變更-法人</v>
      </c>
      <c r="C103" s="138">
        <v>7</v>
      </c>
      <c r="D103" s="144" t="s">
        <v>1430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1690</v>
      </c>
      <c r="L103" s="138" t="s">
        <v>1472</v>
      </c>
      <c r="P103" s="141"/>
    </row>
    <row r="104" spans="1:16" ht="34" x14ac:dyDescent="0.3">
      <c r="A104" s="138" t="s">
        <v>1431</v>
      </c>
      <c r="B104" s="139" t="e">
        <f>VLOOKUP(A104,URS確認!$E:$G,3,FALSE)</f>
        <v>#N/A</v>
      </c>
      <c r="C104" s="138">
        <v>1</v>
      </c>
      <c r="D104" s="144" t="s">
        <v>2322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1462</v>
      </c>
      <c r="P104" s="141"/>
    </row>
    <row r="105" spans="1:16" ht="34" x14ac:dyDescent="0.3">
      <c r="A105" s="138" t="s">
        <v>1431</v>
      </c>
      <c r="B105" s="139" t="e">
        <f>VLOOKUP(A105,URS確認!$E:$G,3,FALSE)</f>
        <v>#N/A</v>
      </c>
      <c r="C105" s="138">
        <v>2</v>
      </c>
      <c r="D105" s="144" t="s">
        <v>2324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1462</v>
      </c>
      <c r="P105" s="141"/>
    </row>
    <row r="106" spans="1:16" ht="34" x14ac:dyDescent="0.3">
      <c r="A106" s="138" t="s">
        <v>1431</v>
      </c>
      <c r="B106" s="139" t="e">
        <f>VLOOKUP(A106,URS確認!$E:$G,3,FALSE)</f>
        <v>#N/A</v>
      </c>
      <c r="C106" s="138">
        <v>3</v>
      </c>
      <c r="D106" s="144" t="s">
        <v>2323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1462</v>
      </c>
      <c r="P106" s="141"/>
    </row>
    <row r="107" spans="1:16" x14ac:dyDescent="0.3">
      <c r="A107" s="138" t="s">
        <v>1528</v>
      </c>
      <c r="B107" s="139" t="s">
        <v>1529</v>
      </c>
      <c r="C107" s="138">
        <v>1</v>
      </c>
      <c r="D107" s="144" t="s">
        <v>1432</v>
      </c>
      <c r="E107" s="141">
        <v>44403</v>
      </c>
      <c r="F107" s="141">
        <v>44439</v>
      </c>
      <c r="G107" s="141">
        <v>44440</v>
      </c>
      <c r="I107" s="140" t="s">
        <v>1527</v>
      </c>
      <c r="L107" s="138" t="s">
        <v>1462</v>
      </c>
      <c r="P107" s="141"/>
    </row>
    <row r="108" spans="1:16" x14ac:dyDescent="0.3">
      <c r="A108" s="138" t="s">
        <v>1528</v>
      </c>
      <c r="B108" s="139" t="s">
        <v>1529</v>
      </c>
      <c r="C108" s="138">
        <v>2</v>
      </c>
      <c r="D108" s="144" t="s">
        <v>1433</v>
      </c>
      <c r="E108" s="141">
        <v>44403</v>
      </c>
      <c r="F108" s="141">
        <v>44439</v>
      </c>
      <c r="G108" s="141">
        <v>44440</v>
      </c>
      <c r="I108" s="140" t="s">
        <v>1527</v>
      </c>
      <c r="L108" s="138" t="s">
        <v>1462</v>
      </c>
      <c r="P108" s="141"/>
    </row>
    <row r="109" spans="1:16" x14ac:dyDescent="0.3">
      <c r="A109" s="138" t="s">
        <v>1528</v>
      </c>
      <c r="B109" s="139" t="s">
        <v>1529</v>
      </c>
      <c r="C109" s="138">
        <v>3</v>
      </c>
      <c r="D109" s="144" t="s">
        <v>1434</v>
      </c>
      <c r="E109" s="141">
        <v>44403</v>
      </c>
      <c r="F109" s="141">
        <v>44439</v>
      </c>
      <c r="G109" s="141">
        <v>44440</v>
      </c>
      <c r="I109" s="140" t="s">
        <v>1527</v>
      </c>
      <c r="L109" s="138" t="s">
        <v>1462</v>
      </c>
      <c r="P109" s="141"/>
    </row>
    <row r="110" spans="1:16" x14ac:dyDescent="0.3">
      <c r="A110" s="138" t="s">
        <v>1528</v>
      </c>
      <c r="B110" s="139" t="s">
        <v>1529</v>
      </c>
      <c r="C110" s="138">
        <v>4</v>
      </c>
      <c r="D110" s="144" t="s">
        <v>1435</v>
      </c>
      <c r="E110" s="141">
        <v>44403</v>
      </c>
      <c r="F110" s="141">
        <v>44439</v>
      </c>
      <c r="G110" s="141">
        <v>44440</v>
      </c>
      <c r="I110" s="140" t="s">
        <v>1527</v>
      </c>
      <c r="L110" s="138" t="s">
        <v>1462</v>
      </c>
      <c r="P110" s="141"/>
    </row>
    <row r="111" spans="1:16" ht="34" x14ac:dyDescent="0.3">
      <c r="A111" s="138" t="s">
        <v>1528</v>
      </c>
      <c r="B111" s="139" t="s">
        <v>1529</v>
      </c>
      <c r="C111" s="138">
        <v>5</v>
      </c>
      <c r="D111" s="144" t="s">
        <v>1667</v>
      </c>
      <c r="E111" s="141">
        <v>44403</v>
      </c>
      <c r="F111" s="200" t="s">
        <v>1833</v>
      </c>
      <c r="G111" s="141">
        <v>44440</v>
      </c>
      <c r="I111" s="140" t="s">
        <v>1527</v>
      </c>
      <c r="P111" s="141"/>
    </row>
    <row r="112" spans="1:16" x14ac:dyDescent="0.3">
      <c r="A112" s="138" t="s">
        <v>1436</v>
      </c>
      <c r="B112" s="139" t="str">
        <f>VLOOKUP(A112,URS確認!$E:$G,3,FALSE)</f>
        <v>指標利率種類維護</v>
      </c>
      <c r="C112" s="138">
        <v>1</v>
      </c>
      <c r="D112" s="144" t="s">
        <v>1437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1463</v>
      </c>
      <c r="P112" s="141" t="s">
        <v>1694</v>
      </c>
    </row>
    <row r="113" spans="1:17" x14ac:dyDescent="0.3">
      <c r="A113" s="138" t="s">
        <v>988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1668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1834</v>
      </c>
      <c r="P113" s="141"/>
    </row>
    <row r="114" spans="1:17" x14ac:dyDescent="0.3">
      <c r="A114" s="138" t="s">
        <v>1438</v>
      </c>
      <c r="B114" s="139" t="str">
        <f>VLOOKUP(A114,URS確認!$E:$G,3,FALSE)</f>
        <v>商品參數維護(Eloan17.informatica)</v>
      </c>
      <c r="C114" s="138">
        <v>1</v>
      </c>
      <c r="D114" s="144" t="s">
        <v>1439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1462</v>
      </c>
      <c r="P114" s="141"/>
    </row>
    <row r="115" spans="1:17" x14ac:dyDescent="0.3">
      <c r="A115" s="138" t="s">
        <v>1438</v>
      </c>
      <c r="B115" s="139" t="str">
        <f>VLOOKUP(A115,URS確認!$E:$G,3,FALSE)</f>
        <v>商品參數維護(Eloan17.informatica)</v>
      </c>
      <c r="C115" s="138">
        <v>2</v>
      </c>
      <c r="D115" s="144" t="s">
        <v>1440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1462</v>
      </c>
      <c r="P115" s="141"/>
    </row>
    <row r="116" spans="1:17" x14ac:dyDescent="0.3">
      <c r="A116" s="138" t="s">
        <v>1438</v>
      </c>
      <c r="B116" s="139" t="str">
        <f>VLOOKUP(A116,URS確認!$E:$G,3,FALSE)</f>
        <v>商品參數維護(Eloan17.informatica)</v>
      </c>
      <c r="C116" s="138">
        <v>3</v>
      </c>
      <c r="D116" s="144" t="s">
        <v>1441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1463</v>
      </c>
      <c r="P116" s="141" t="s">
        <v>1692</v>
      </c>
    </row>
    <row r="117" spans="1:17" x14ac:dyDescent="0.3">
      <c r="A117" s="138" t="s">
        <v>1438</v>
      </c>
      <c r="B117" s="139" t="str">
        <f>VLOOKUP(A117,URS確認!$E:$G,3,FALSE)</f>
        <v>商品參數維護(Eloan17.informatica)</v>
      </c>
      <c r="C117" s="138">
        <v>4</v>
      </c>
      <c r="D117" s="144" t="s">
        <v>1442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1463</v>
      </c>
      <c r="P117" s="141" t="s">
        <v>1692</v>
      </c>
    </row>
    <row r="118" spans="1:17" x14ac:dyDescent="0.3">
      <c r="A118" s="138" t="s">
        <v>1438</v>
      </c>
      <c r="B118" s="139" t="str">
        <f>VLOOKUP(A118,URS確認!$E:$G,3,FALSE)</f>
        <v>商品參數維護(Eloan17.informatica)</v>
      </c>
      <c r="C118" s="138">
        <v>5</v>
      </c>
      <c r="D118" s="144" t="s">
        <v>1443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1463</v>
      </c>
      <c r="P118" s="141" t="s">
        <v>1696</v>
      </c>
      <c r="Q118" s="139" t="s">
        <v>2438</v>
      </c>
    </row>
    <row r="119" spans="1:17" x14ac:dyDescent="0.3">
      <c r="A119" s="138" t="s">
        <v>1444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1445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1462</v>
      </c>
      <c r="P119" s="141"/>
    </row>
    <row r="120" spans="1:17" ht="34" x14ac:dyDescent="0.3">
      <c r="A120" s="138" t="s">
        <v>1444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1446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1462</v>
      </c>
      <c r="P120" s="141"/>
    </row>
    <row r="121" spans="1:17" x14ac:dyDescent="0.3">
      <c r="A121" s="138" t="s">
        <v>1447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1424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1473</v>
      </c>
      <c r="P121" s="141"/>
    </row>
    <row r="122" spans="1:17" x14ac:dyDescent="0.3">
      <c r="A122" s="138" t="s">
        <v>1447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1448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1462</v>
      </c>
      <c r="P122" s="141"/>
    </row>
    <row r="123" spans="1:17" ht="34" x14ac:dyDescent="0.3">
      <c r="A123" s="138" t="s">
        <v>1447</v>
      </c>
      <c r="B123" s="139" t="str">
        <f>VLOOKUP(A123,URS確認!$E:$G,3,FALSE)</f>
        <v xml:space="preserve">案件申請登錄(Eloan3)                   </v>
      </c>
      <c r="C123" s="138">
        <v>3</v>
      </c>
      <c r="D123" s="144" t="s">
        <v>1449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1468</v>
      </c>
      <c r="P123" s="141" t="s">
        <v>1692</v>
      </c>
      <c r="Q123" s="139" t="s">
        <v>2439</v>
      </c>
    </row>
    <row r="124" spans="1:17" ht="34" x14ac:dyDescent="0.3">
      <c r="A124" s="138" t="s">
        <v>1447</v>
      </c>
      <c r="B124" s="139" t="str">
        <f>VLOOKUP(A124,URS確認!$E:$G,3,FALSE)</f>
        <v xml:space="preserve">案件申請登錄(Eloan3)                   </v>
      </c>
      <c r="C124" s="138">
        <v>4</v>
      </c>
      <c r="D124" s="144" t="s">
        <v>1450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1468</v>
      </c>
      <c r="P124" s="141" t="s">
        <v>1692</v>
      </c>
      <c r="Q124" s="139" t="s">
        <v>2439</v>
      </c>
    </row>
    <row r="125" spans="1:17" x14ac:dyDescent="0.3">
      <c r="A125" s="138" t="s">
        <v>1447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1451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1463</v>
      </c>
      <c r="P125" s="141" t="s">
        <v>1692</v>
      </c>
    </row>
    <row r="126" spans="1:17" x14ac:dyDescent="0.3">
      <c r="A126" s="138" t="s">
        <v>1447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1669</v>
      </c>
      <c r="E126" s="141">
        <v>44403</v>
      </c>
      <c r="F126" s="141" t="s">
        <v>1835</v>
      </c>
      <c r="I126" s="140" t="str">
        <f>VLOOKUP(A126,URS確認!E:I,5,FALSE)</f>
        <v>余家興</v>
      </c>
      <c r="P126" s="141"/>
    </row>
    <row r="127" spans="1:17" x14ac:dyDescent="0.3">
      <c r="A127" s="138" t="s">
        <v>1447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1670</v>
      </c>
      <c r="E127" s="141">
        <v>44403</v>
      </c>
      <c r="F127" s="141" t="s">
        <v>1833</v>
      </c>
      <c r="I127" s="140" t="str">
        <f>VLOOKUP(A127,URS確認!E:I,5,FALSE)</f>
        <v>余家興</v>
      </c>
      <c r="P127" s="141"/>
    </row>
    <row r="128" spans="1:17" x14ac:dyDescent="0.3">
      <c r="A128" s="138" t="s">
        <v>1447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1671</v>
      </c>
      <c r="E128" s="141">
        <v>44403</v>
      </c>
      <c r="F128" s="141" t="s">
        <v>1836</v>
      </c>
      <c r="I128" s="140" t="str">
        <f>VLOOKUP(A128,URS確認!E:I,5,FALSE)</f>
        <v>余家興</v>
      </c>
      <c r="P128" s="141" t="s">
        <v>1694</v>
      </c>
    </row>
    <row r="129" spans="1:16" ht="34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1452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1474</v>
      </c>
      <c r="P129" s="141"/>
    </row>
    <row r="130" spans="1:16" x14ac:dyDescent="0.3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1453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1475</v>
      </c>
      <c r="P130" s="141"/>
    </row>
    <row r="131" spans="1:16" x14ac:dyDescent="0.3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1454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1462</v>
      </c>
      <c r="P131" s="141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1455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1462</v>
      </c>
      <c r="P132" s="141"/>
    </row>
    <row r="133" spans="1:16" ht="3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1456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1476</v>
      </c>
      <c r="P133" s="140"/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1457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1477</v>
      </c>
      <c r="P134" s="141" t="s">
        <v>1692</v>
      </c>
    </row>
    <row r="135" spans="1:16" ht="34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1458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1462</v>
      </c>
      <c r="P135" s="141" t="s">
        <v>1696</v>
      </c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1459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1462</v>
      </c>
      <c r="P136" s="140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1460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1478</v>
      </c>
      <c r="P137" s="140"/>
    </row>
    <row r="138" spans="1:16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1461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1463</v>
      </c>
      <c r="P138" s="141"/>
    </row>
    <row r="139" spans="1:16" x14ac:dyDescent="0.3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1673</v>
      </c>
      <c r="E139" s="141">
        <v>44403</v>
      </c>
      <c r="F139" s="141" t="s">
        <v>1779</v>
      </c>
      <c r="I139" s="140" t="str">
        <f>VLOOKUP(A139,URS確認!E:I,5,FALSE)</f>
        <v>余家興</v>
      </c>
      <c r="P139" s="141"/>
    </row>
    <row r="140" spans="1:16" ht="34" x14ac:dyDescent="0.3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1672</v>
      </c>
      <c r="E140" s="141">
        <v>44403</v>
      </c>
      <c r="F140" s="141" t="s">
        <v>1837</v>
      </c>
      <c r="I140" s="140" t="str">
        <f>VLOOKUP(A140,URS確認!E:I,5,FALSE)</f>
        <v>余家興</v>
      </c>
      <c r="P140" s="141"/>
    </row>
    <row r="141" spans="1:16" x14ac:dyDescent="0.3">
      <c r="A141" s="138" t="s">
        <v>1351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1512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1532</v>
      </c>
      <c r="P141" s="141"/>
    </row>
    <row r="142" spans="1:16" ht="85" x14ac:dyDescent="0.3">
      <c r="A142" s="138" t="s">
        <v>1513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1726</v>
      </c>
      <c r="E142" s="141">
        <v>44404</v>
      </c>
      <c r="F142" s="141">
        <v>44469</v>
      </c>
      <c r="I142" s="140" t="s">
        <v>1780</v>
      </c>
      <c r="M142" s="138" t="s">
        <v>1533</v>
      </c>
      <c r="P142" s="141" t="s">
        <v>1694</v>
      </c>
    </row>
    <row r="143" spans="1:16" x14ac:dyDescent="0.3">
      <c r="A143" s="138" t="s">
        <v>1513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1514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1534</v>
      </c>
      <c r="P143" s="140"/>
    </row>
    <row r="144" spans="1:16" x14ac:dyDescent="0.3">
      <c r="A144" s="138" t="s">
        <v>1513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1515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1535</v>
      </c>
      <c r="P144" s="141"/>
    </row>
    <row r="145" spans="1:16" x14ac:dyDescent="0.3">
      <c r="A145" s="138" t="s">
        <v>1513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1516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1532</v>
      </c>
      <c r="P145" s="140"/>
    </row>
    <row r="146" spans="1:16" x14ac:dyDescent="0.3">
      <c r="A146" s="138" t="s">
        <v>1513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1517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1536</v>
      </c>
      <c r="P146" s="141"/>
    </row>
    <row r="147" spans="1:16" x14ac:dyDescent="0.3">
      <c r="A147" s="138" t="s">
        <v>1513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1518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1532</v>
      </c>
      <c r="P147" s="140"/>
    </row>
    <row r="148" spans="1:16" ht="34" x14ac:dyDescent="0.3">
      <c r="A148" s="142" t="s">
        <v>1513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1674</v>
      </c>
      <c r="E148" s="141">
        <v>44404</v>
      </c>
      <c r="F148" s="140">
        <v>44469</v>
      </c>
      <c r="G148" s="140"/>
      <c r="H148" s="140"/>
      <c r="I148" s="140" t="s">
        <v>1781</v>
      </c>
      <c r="M148" s="138" t="s">
        <v>1699</v>
      </c>
      <c r="P148" s="140" t="s">
        <v>1697</v>
      </c>
    </row>
    <row r="149" spans="1:16" x14ac:dyDescent="0.3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1675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1838</v>
      </c>
      <c r="P149" s="140"/>
    </row>
    <row r="150" spans="1:16" ht="68" x14ac:dyDescent="0.3">
      <c r="A150" s="138" t="s">
        <v>1280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1519</v>
      </c>
      <c r="E150" s="141">
        <v>44404</v>
      </c>
      <c r="F150" s="141">
        <v>44439</v>
      </c>
      <c r="G150" s="141">
        <v>44421</v>
      </c>
      <c r="H150" s="141"/>
      <c r="I150" s="140" t="s">
        <v>944</v>
      </c>
      <c r="N150" s="138" t="s">
        <v>1532</v>
      </c>
      <c r="P150" s="141" t="s">
        <v>1697</v>
      </c>
    </row>
    <row r="151" spans="1:16" x14ac:dyDescent="0.3">
      <c r="A151" s="138" t="s">
        <v>1520</v>
      </c>
      <c r="B151" s="139" t="s">
        <v>1521</v>
      </c>
      <c r="C151" s="138">
        <v>1</v>
      </c>
      <c r="D151" s="144" t="s">
        <v>1522</v>
      </c>
      <c r="E151" s="141">
        <v>44404</v>
      </c>
      <c r="F151" s="141">
        <v>44439</v>
      </c>
      <c r="G151" s="141">
        <v>44446</v>
      </c>
      <c r="I151" s="192" t="s">
        <v>2028</v>
      </c>
      <c r="L151" s="138" t="s">
        <v>1537</v>
      </c>
      <c r="P151" s="141"/>
    </row>
    <row r="152" spans="1:16" ht="34" x14ac:dyDescent="0.3">
      <c r="A152" s="138" t="s">
        <v>1523</v>
      </c>
      <c r="B152" s="139" t="str">
        <f>VLOOKUP(A152,URS確認!$E:$G,3,FALSE)</f>
        <v>未齊件代碼維護</v>
      </c>
      <c r="C152" s="138">
        <v>1</v>
      </c>
      <c r="D152" s="144" t="s">
        <v>1538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1539</v>
      </c>
      <c r="P152" s="141"/>
    </row>
    <row r="153" spans="1:16" x14ac:dyDescent="0.3">
      <c r="A153" s="138" t="s">
        <v>1523</v>
      </c>
      <c r="B153" s="139" t="str">
        <f>VLOOKUP(A153,URS確認!$E:$G,3,FALSE)</f>
        <v>未齊件代碼維護</v>
      </c>
      <c r="C153" s="138">
        <v>2</v>
      </c>
      <c r="D153" s="144" t="s">
        <v>1526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1532</v>
      </c>
      <c r="P153" s="141"/>
    </row>
    <row r="154" spans="1:16" ht="68" x14ac:dyDescent="0.3">
      <c r="A154" s="138" t="s">
        <v>1523</v>
      </c>
      <c r="B154" s="139" t="str">
        <f>VLOOKUP(A154,URS確認!$E:$G,3,FALSE)</f>
        <v>未齊件代碼維護</v>
      </c>
      <c r="C154" s="138">
        <v>3</v>
      </c>
      <c r="D154" s="144" t="s">
        <v>1525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1540</v>
      </c>
      <c r="P154" s="141"/>
    </row>
    <row r="155" spans="1:16" ht="51" x14ac:dyDescent="0.3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1541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1556</v>
      </c>
      <c r="P155" s="141"/>
    </row>
    <row r="156" spans="1:16" ht="85" x14ac:dyDescent="0.3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1542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1557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1543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1558</v>
      </c>
      <c r="P157" s="141"/>
    </row>
    <row r="158" spans="1:16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1544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1557</v>
      </c>
      <c r="P158" s="141"/>
    </row>
    <row r="159" spans="1:16" x14ac:dyDescent="0.3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1545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1558</v>
      </c>
      <c r="P159" s="141"/>
    </row>
    <row r="160" spans="1:16" ht="34" x14ac:dyDescent="0.3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1546</v>
      </c>
      <c r="E160" s="141">
        <v>44405</v>
      </c>
      <c r="F160" s="141">
        <v>44469</v>
      </c>
      <c r="I160" s="140" t="s">
        <v>1690</v>
      </c>
      <c r="M160" s="138" t="s">
        <v>1559</v>
      </c>
      <c r="P160" s="141" t="s">
        <v>1694</v>
      </c>
    </row>
    <row r="161" spans="1:16" x14ac:dyDescent="0.3">
      <c r="A161" s="138" t="s">
        <v>1383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1547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1558</v>
      </c>
      <c r="P161" s="141"/>
    </row>
    <row r="162" spans="1:16" x14ac:dyDescent="0.3">
      <c r="A162" s="138" t="s">
        <v>1383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1555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1557</v>
      </c>
      <c r="P162" s="141"/>
    </row>
    <row r="163" spans="1:16" x14ac:dyDescent="0.3">
      <c r="A163" s="138" t="s">
        <v>1383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1548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1557</v>
      </c>
      <c r="P163" s="141" t="s">
        <v>1692</v>
      </c>
    </row>
    <row r="164" spans="1:16" x14ac:dyDescent="0.3">
      <c r="A164" s="138" t="s">
        <v>1384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1549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1557</v>
      </c>
      <c r="P164" s="141"/>
    </row>
    <row r="165" spans="1:16" x14ac:dyDescent="0.3">
      <c r="A165" s="138" t="s">
        <v>1384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1550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1560</v>
      </c>
      <c r="P165" s="141"/>
    </row>
    <row r="166" spans="1:16" ht="34" x14ac:dyDescent="0.3">
      <c r="A166" s="138" t="s">
        <v>1384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1695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1558</v>
      </c>
      <c r="P166" s="141"/>
    </row>
    <row r="167" spans="1:16" ht="51" x14ac:dyDescent="0.3">
      <c r="A167" s="138" t="s">
        <v>1384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1551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1782</v>
      </c>
      <c r="M167" s="138" t="s">
        <v>1561</v>
      </c>
      <c r="P167" s="141" t="s">
        <v>1696</v>
      </c>
    </row>
    <row r="168" spans="1:16" ht="68" x14ac:dyDescent="0.3">
      <c r="A168" s="138" t="s">
        <v>1384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1676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1782</v>
      </c>
      <c r="M168" s="138" t="s">
        <v>1783</v>
      </c>
      <c r="P168" s="141" t="s">
        <v>1694</v>
      </c>
    </row>
    <row r="169" spans="1:16" ht="34" x14ac:dyDescent="0.3">
      <c r="A169" s="138" t="s">
        <v>1384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1552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1561</v>
      </c>
      <c r="P169" s="141" t="s">
        <v>1694</v>
      </c>
    </row>
    <row r="170" spans="1:16" x14ac:dyDescent="0.3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1562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1558</v>
      </c>
      <c r="P170" s="141"/>
    </row>
    <row r="171" spans="1:16" x14ac:dyDescent="0.3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1554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1557</v>
      </c>
      <c r="P171" s="141"/>
    </row>
    <row r="172" spans="1:16" ht="136" x14ac:dyDescent="0.3">
      <c r="A172" s="138" t="s">
        <v>1447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1851</v>
      </c>
      <c r="E172" s="141">
        <v>44431</v>
      </c>
      <c r="F172" s="141">
        <v>44469</v>
      </c>
      <c r="I172" s="138" t="s">
        <v>634</v>
      </c>
      <c r="M172" s="138" t="s">
        <v>1884</v>
      </c>
      <c r="P172" s="138" t="s">
        <v>1881</v>
      </c>
    </row>
    <row r="173" spans="1:16" ht="102" x14ac:dyDescent="0.3">
      <c r="A173" s="138" t="s">
        <v>1447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1848</v>
      </c>
      <c r="E173" s="141">
        <v>44431</v>
      </c>
      <c r="I173" s="226" t="s">
        <v>1882</v>
      </c>
      <c r="O173" s="138" t="s">
        <v>1886</v>
      </c>
    </row>
    <row r="174" spans="1:16" ht="68" x14ac:dyDescent="0.3">
      <c r="A174" s="138" t="s">
        <v>1447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1849</v>
      </c>
      <c r="E174" s="141">
        <v>44431</v>
      </c>
      <c r="I174" s="226" t="s">
        <v>1882</v>
      </c>
      <c r="O174" s="138" t="s">
        <v>1886</v>
      </c>
    </row>
    <row r="175" spans="1:16" ht="34" x14ac:dyDescent="0.3">
      <c r="A175" s="138" t="s">
        <v>1769</v>
      </c>
      <c r="B175" s="139" t="str">
        <f>VLOOKUP(A175,URS確認!$E:$G,3,FALSE)</f>
        <v>交易關係人維護</v>
      </c>
      <c r="C175" s="138">
        <v>1</v>
      </c>
      <c r="D175" s="144" t="s">
        <v>1850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1632</v>
      </c>
      <c r="M175" s="138" t="s">
        <v>1938</v>
      </c>
    </row>
    <row r="176" spans="1:16" ht="34" x14ac:dyDescent="0.3">
      <c r="B176" s="144" t="s">
        <v>1866</v>
      </c>
      <c r="C176" s="138">
        <v>1</v>
      </c>
      <c r="D176" s="144" t="s">
        <v>1865</v>
      </c>
      <c r="E176" s="141">
        <v>44432</v>
      </c>
      <c r="F176" s="141">
        <v>44469</v>
      </c>
      <c r="I176" s="138" t="s">
        <v>1632</v>
      </c>
      <c r="M176" s="138" t="s">
        <v>1884</v>
      </c>
    </row>
    <row r="177" spans="1:13" ht="34" x14ac:dyDescent="0.3">
      <c r="B177" s="144" t="s">
        <v>1866</v>
      </c>
      <c r="C177" s="138">
        <v>2</v>
      </c>
      <c r="D177" s="144" t="s">
        <v>1867</v>
      </c>
      <c r="E177" s="141">
        <v>44432</v>
      </c>
      <c r="F177" s="141">
        <v>44469</v>
      </c>
      <c r="I177" s="138" t="s">
        <v>1632</v>
      </c>
      <c r="M177" s="138" t="s">
        <v>1883</v>
      </c>
    </row>
    <row r="178" spans="1:13" ht="34" x14ac:dyDescent="0.3">
      <c r="B178" s="144" t="s">
        <v>1866</v>
      </c>
      <c r="C178" s="138">
        <v>3</v>
      </c>
      <c r="D178" s="144" t="s">
        <v>1868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1632</v>
      </c>
      <c r="L178" s="138" t="s">
        <v>1887</v>
      </c>
    </row>
    <row r="179" spans="1:13" ht="34" x14ac:dyDescent="0.3">
      <c r="B179" s="144" t="s">
        <v>1866</v>
      </c>
      <c r="C179" s="138">
        <v>4</v>
      </c>
      <c r="D179" s="144" t="s">
        <v>1871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1632</v>
      </c>
      <c r="L179" s="138" t="s">
        <v>1886</v>
      </c>
    </row>
    <row r="180" spans="1:13" ht="34" x14ac:dyDescent="0.3">
      <c r="B180" s="144" t="s">
        <v>1866</v>
      </c>
      <c r="C180" s="138">
        <v>5</v>
      </c>
      <c r="D180" s="144" t="s">
        <v>1891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1890</v>
      </c>
      <c r="L180" s="138" t="s">
        <v>1889</v>
      </c>
    </row>
    <row r="181" spans="1:13" x14ac:dyDescent="0.3">
      <c r="A181" s="138" t="s">
        <v>1385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1869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1890</v>
      </c>
      <c r="L181" s="138" t="s">
        <v>1888</v>
      </c>
    </row>
    <row r="182" spans="1:13" ht="73.75" customHeight="1" x14ac:dyDescent="0.3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1870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2027</v>
      </c>
      <c r="M182" s="138" t="s">
        <v>1884</v>
      </c>
    </row>
    <row r="183" spans="1:13" x14ac:dyDescent="0.3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1872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1632</v>
      </c>
      <c r="L183" s="138" t="s">
        <v>1888</v>
      </c>
    </row>
    <row r="184" spans="1:13" ht="34" x14ac:dyDescent="0.3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1873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1632</v>
      </c>
      <c r="L184" s="138" t="s">
        <v>1892</v>
      </c>
    </row>
    <row r="185" spans="1:13" x14ac:dyDescent="0.3">
      <c r="A185" s="138" t="s">
        <v>1388</v>
      </c>
      <c r="B185" s="139" t="str">
        <f>VLOOKUP(A185,URS確認!$E:$G,3,FALSE)</f>
        <v>不動產建物擔保品資料登錄(Eloan8)</v>
      </c>
      <c r="C185" s="138">
        <v>1</v>
      </c>
      <c r="D185" s="144" t="s">
        <v>1875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1632</v>
      </c>
      <c r="L185" s="138" t="s">
        <v>1889</v>
      </c>
    </row>
    <row r="186" spans="1:13" x14ac:dyDescent="0.3">
      <c r="A186" s="138" t="s">
        <v>1388</v>
      </c>
      <c r="B186" s="139" t="str">
        <f>VLOOKUP(A186,URS確認!$E:$G,3,FALSE)</f>
        <v>不動產建物擔保品資料登錄(Eloan8)</v>
      </c>
      <c r="C186" s="138">
        <v>2</v>
      </c>
      <c r="D186" s="144" t="s">
        <v>1874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1632</v>
      </c>
      <c r="L186" s="138" t="s">
        <v>1888</v>
      </c>
    </row>
    <row r="187" spans="1:13" ht="34" x14ac:dyDescent="0.3">
      <c r="A187" s="138" t="s">
        <v>1386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1876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1632</v>
      </c>
      <c r="L187" s="138" t="s">
        <v>1888</v>
      </c>
    </row>
    <row r="188" spans="1:13" x14ac:dyDescent="0.3">
      <c r="A188" s="138" t="s">
        <v>1387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1877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1632</v>
      </c>
      <c r="L188" s="138" t="s">
        <v>1893</v>
      </c>
    </row>
    <row r="189" spans="1:13" x14ac:dyDescent="0.3">
      <c r="A189" s="138" t="s">
        <v>1879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1878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1632</v>
      </c>
      <c r="L189" s="138" t="s">
        <v>1894</v>
      </c>
    </row>
    <row r="190" spans="1:13" ht="34" x14ac:dyDescent="0.3">
      <c r="A190" s="138" t="s">
        <v>1769</v>
      </c>
      <c r="B190" s="139" t="str">
        <f>VLOOKUP(A190,URS確認!$E:$G,3,FALSE)</f>
        <v>交易關係人維護</v>
      </c>
      <c r="C190" s="138">
        <v>1</v>
      </c>
      <c r="D190" s="144" t="s">
        <v>1880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1632</v>
      </c>
      <c r="M190" s="138" t="s">
        <v>1895</v>
      </c>
    </row>
    <row r="191" spans="1:13" ht="15.65" customHeight="1" x14ac:dyDescent="0.3">
      <c r="A191" s="138" t="s">
        <v>1399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1899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1632</v>
      </c>
      <c r="L191" s="138" t="s">
        <v>1934</v>
      </c>
    </row>
    <row r="192" spans="1:13" x14ac:dyDescent="0.3">
      <c r="A192" s="138" t="s">
        <v>1399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1900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1632</v>
      </c>
      <c r="L192" s="138" t="s">
        <v>1933</v>
      </c>
    </row>
    <row r="193" spans="1:13" ht="34" x14ac:dyDescent="0.3">
      <c r="A193" s="138" t="s">
        <v>1399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1901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1632</v>
      </c>
      <c r="L193" s="138" t="s">
        <v>1935</v>
      </c>
    </row>
    <row r="194" spans="1:13" ht="68" x14ac:dyDescent="0.3">
      <c r="A194" s="138" t="s">
        <v>1396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1902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2026</v>
      </c>
      <c r="L194" s="138" t="s">
        <v>1937</v>
      </c>
      <c r="M194" s="138" t="s">
        <v>1938</v>
      </c>
    </row>
    <row r="195" spans="1:13" ht="68" x14ac:dyDescent="0.3">
      <c r="A195" s="138" t="s">
        <v>1393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1903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2026</v>
      </c>
      <c r="M195" s="138" t="s">
        <v>1938</v>
      </c>
    </row>
    <row r="196" spans="1:13" ht="68" x14ac:dyDescent="0.3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1903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2026</v>
      </c>
      <c r="M196" s="138" t="s">
        <v>1938</v>
      </c>
    </row>
    <row r="197" spans="1:13" ht="68" x14ac:dyDescent="0.3">
      <c r="A197" s="138" t="s">
        <v>1401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1904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2026</v>
      </c>
      <c r="M197" s="138" t="s">
        <v>1938</v>
      </c>
    </row>
    <row r="198" spans="1:13" x14ac:dyDescent="0.3">
      <c r="A198" s="138" t="s">
        <v>1385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1905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1939</v>
      </c>
      <c r="L198" s="138" t="s">
        <v>1935</v>
      </c>
    </row>
    <row r="199" spans="1:13" x14ac:dyDescent="0.3">
      <c r="A199" s="138" t="s">
        <v>1385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1906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1939</v>
      </c>
      <c r="L199" s="138" t="s">
        <v>1936</v>
      </c>
    </row>
    <row r="200" spans="1:13" x14ac:dyDescent="0.3">
      <c r="A200" s="138" t="s">
        <v>1385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1907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1939</v>
      </c>
      <c r="L200" s="138" t="s">
        <v>1936</v>
      </c>
    </row>
    <row r="201" spans="1:13" x14ac:dyDescent="0.3">
      <c r="A201" s="138" t="s">
        <v>1385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1908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1939</v>
      </c>
      <c r="L201" s="138" t="s">
        <v>1936</v>
      </c>
    </row>
    <row r="202" spans="1:13" ht="79.25" customHeight="1" x14ac:dyDescent="0.3">
      <c r="A202" s="138" t="s">
        <v>1385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1909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1939</v>
      </c>
      <c r="L202" s="138" t="s">
        <v>1940</v>
      </c>
    </row>
    <row r="203" spans="1:13" ht="37.25" customHeight="1" x14ac:dyDescent="0.3">
      <c r="B203" s="144" t="s">
        <v>1910</v>
      </c>
      <c r="C203" s="138">
        <v>1</v>
      </c>
      <c r="D203" s="144" t="s">
        <v>1942</v>
      </c>
      <c r="E203" s="141">
        <v>44433</v>
      </c>
      <c r="F203" s="141">
        <v>44435</v>
      </c>
      <c r="G203" s="141">
        <v>44435</v>
      </c>
      <c r="I203" s="138" t="s">
        <v>1632</v>
      </c>
      <c r="L203" s="138" t="s">
        <v>1941</v>
      </c>
    </row>
    <row r="204" spans="1:13" x14ac:dyDescent="0.3">
      <c r="A204" s="138" t="s">
        <v>1388</v>
      </c>
      <c r="B204" s="139" t="str">
        <f>VLOOKUP(A204,URS確認!$E:$G,3,FALSE)</f>
        <v>不動產建物擔保品資料登錄(Eloan8)</v>
      </c>
      <c r="C204" s="138">
        <v>1</v>
      </c>
      <c r="D204" s="144" t="s">
        <v>1911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1632</v>
      </c>
      <c r="M204" s="138" t="s">
        <v>1938</v>
      </c>
    </row>
    <row r="205" spans="1:13" x14ac:dyDescent="0.3">
      <c r="A205" s="138" t="s">
        <v>1402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1916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1632</v>
      </c>
      <c r="L205" s="138" t="s">
        <v>1936</v>
      </c>
    </row>
    <row r="206" spans="1:13" x14ac:dyDescent="0.3">
      <c r="A206" s="138" t="s">
        <v>1402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1917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1632</v>
      </c>
      <c r="L206" s="138" t="s">
        <v>1936</v>
      </c>
    </row>
    <row r="207" spans="1:13" ht="51" x14ac:dyDescent="0.3">
      <c r="A207" s="138" t="s">
        <v>1402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1918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1632</v>
      </c>
      <c r="J207" s="138" t="s">
        <v>1936</v>
      </c>
    </row>
    <row r="208" spans="1:13" ht="51" x14ac:dyDescent="0.3">
      <c r="A208" s="138" t="s">
        <v>1402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1919</v>
      </c>
      <c r="E208" s="141">
        <v>44434</v>
      </c>
      <c r="F208" s="141">
        <v>44469</v>
      </c>
      <c r="I208" s="138" t="s">
        <v>1632</v>
      </c>
      <c r="M208" s="138" t="s">
        <v>1948</v>
      </c>
    </row>
    <row r="209" spans="1:13" ht="34" x14ac:dyDescent="0.3">
      <c r="A209" s="138" t="s">
        <v>1402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1943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1632</v>
      </c>
      <c r="L209" s="138" t="s">
        <v>1936</v>
      </c>
    </row>
    <row r="210" spans="1:13" ht="34" x14ac:dyDescent="0.3">
      <c r="A210" s="138" t="s">
        <v>1403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1920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1945</v>
      </c>
      <c r="L210" s="138" t="s">
        <v>1936</v>
      </c>
    </row>
    <row r="211" spans="1:13" x14ac:dyDescent="0.3">
      <c r="A211" s="138" t="s">
        <v>1404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1921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1632</v>
      </c>
      <c r="L211" s="138" t="s">
        <v>1936</v>
      </c>
    </row>
    <row r="212" spans="1:13" ht="34" x14ac:dyDescent="0.3">
      <c r="A212" s="138" t="s">
        <v>165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1922</v>
      </c>
      <c r="E212" s="141">
        <v>44434</v>
      </c>
      <c r="F212" s="141">
        <v>44469</v>
      </c>
      <c r="I212" s="138" t="s">
        <v>1632</v>
      </c>
      <c r="M212" s="138" t="s">
        <v>1938</v>
      </c>
    </row>
    <row r="213" spans="1:13" ht="34" x14ac:dyDescent="0.3">
      <c r="A213" s="138" t="s">
        <v>165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1923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1945</v>
      </c>
      <c r="M213" s="138" t="s">
        <v>1938</v>
      </c>
    </row>
    <row r="214" spans="1:13" ht="34" x14ac:dyDescent="0.3">
      <c r="A214" s="138" t="s">
        <v>165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1924</v>
      </c>
      <c r="E214" s="141">
        <v>44434</v>
      </c>
      <c r="F214" s="141">
        <v>44469</v>
      </c>
      <c r="I214" s="138" t="s">
        <v>1632</v>
      </c>
      <c r="M214" s="138" t="s">
        <v>1946</v>
      </c>
    </row>
    <row r="215" spans="1:13" x14ac:dyDescent="0.3">
      <c r="A215" s="138" t="s">
        <v>165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1925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1945</v>
      </c>
      <c r="M215" s="138" t="s">
        <v>1947</v>
      </c>
    </row>
    <row r="216" spans="1:13" x14ac:dyDescent="0.3">
      <c r="A216" s="138" t="s">
        <v>1926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1927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1632</v>
      </c>
      <c r="L216" s="138" t="s">
        <v>1935</v>
      </c>
    </row>
    <row r="217" spans="1:13" ht="85" x14ac:dyDescent="0.3">
      <c r="A217" s="138" t="s">
        <v>1926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1928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1632</v>
      </c>
      <c r="L217" s="138" t="s">
        <v>1944</v>
      </c>
    </row>
    <row r="218" spans="1:13" x14ac:dyDescent="0.3">
      <c r="A218" s="138" t="s">
        <v>1949</v>
      </c>
      <c r="B218" s="139" t="str">
        <f>VLOOKUP(A218,URS確認!$E:$G,3,FALSE)</f>
        <v>首次撥款審核資料表</v>
      </c>
      <c r="C218" s="138">
        <v>1</v>
      </c>
      <c r="D218" s="144" t="s">
        <v>1950</v>
      </c>
      <c r="E218" s="141">
        <v>44435</v>
      </c>
      <c r="F218" s="141">
        <v>44440</v>
      </c>
      <c r="G218" s="141">
        <v>44440</v>
      </c>
      <c r="I218" s="138" t="s">
        <v>2012</v>
      </c>
      <c r="L218" s="138" t="s">
        <v>1944</v>
      </c>
    </row>
    <row r="219" spans="1:13" x14ac:dyDescent="0.3">
      <c r="A219" s="138" t="s">
        <v>1949</v>
      </c>
      <c r="B219" s="139" t="str">
        <f>VLOOKUP(A219,URS確認!$E:$G,3,FALSE)</f>
        <v>首次撥款審核資料表</v>
      </c>
      <c r="C219" s="138">
        <v>2</v>
      </c>
      <c r="D219" s="144" t="s">
        <v>1951</v>
      </c>
      <c r="E219" s="141">
        <v>44435</v>
      </c>
      <c r="F219" s="141">
        <v>44440</v>
      </c>
      <c r="G219" s="141">
        <v>44440</v>
      </c>
      <c r="I219" s="138" t="s">
        <v>2012</v>
      </c>
      <c r="L219" s="138" t="s">
        <v>1944</v>
      </c>
    </row>
    <row r="220" spans="1:13" x14ac:dyDescent="0.3">
      <c r="A220" s="138" t="s">
        <v>1949</v>
      </c>
      <c r="B220" s="139" t="str">
        <f>VLOOKUP(A220,URS確認!$E:$G,3,FALSE)</f>
        <v>首次撥款審核資料表</v>
      </c>
      <c r="C220" s="138">
        <v>3</v>
      </c>
      <c r="D220" s="144" t="s">
        <v>1952</v>
      </c>
      <c r="E220" s="141">
        <v>44435</v>
      </c>
      <c r="F220" s="141">
        <v>44440</v>
      </c>
      <c r="G220" s="141">
        <v>44440</v>
      </c>
      <c r="I220" s="138" t="s">
        <v>2012</v>
      </c>
      <c r="L220" s="138" t="s">
        <v>1944</v>
      </c>
    </row>
    <row r="221" spans="1:13" x14ac:dyDescent="0.3">
      <c r="A221" s="138" t="s">
        <v>1949</v>
      </c>
      <c r="B221" s="139" t="str">
        <f>VLOOKUP(A221,URS確認!$E:$G,3,FALSE)</f>
        <v>首次撥款審核資料表</v>
      </c>
      <c r="C221" s="138">
        <v>4</v>
      </c>
      <c r="D221" s="144" t="s">
        <v>1953</v>
      </c>
      <c r="E221" s="141">
        <v>44435</v>
      </c>
      <c r="F221" s="141">
        <v>44440</v>
      </c>
      <c r="G221" s="141">
        <v>44440</v>
      </c>
      <c r="I221" s="138" t="s">
        <v>2012</v>
      </c>
      <c r="L221" s="138" t="s">
        <v>1944</v>
      </c>
    </row>
    <row r="222" spans="1:13" x14ac:dyDescent="0.3">
      <c r="A222" s="138" t="s">
        <v>1949</v>
      </c>
      <c r="B222" s="139" t="str">
        <f>VLOOKUP(A222,URS確認!$E:$G,3,FALSE)</f>
        <v>首次撥款審核資料表</v>
      </c>
      <c r="C222" s="138">
        <v>5</v>
      </c>
      <c r="D222" s="144" t="s">
        <v>1954</v>
      </c>
      <c r="E222" s="141">
        <v>44435</v>
      </c>
      <c r="F222" s="141">
        <v>44440</v>
      </c>
      <c r="G222" s="141">
        <v>44440</v>
      </c>
      <c r="I222" s="138" t="s">
        <v>2012</v>
      </c>
      <c r="L222" s="138" t="s">
        <v>1944</v>
      </c>
    </row>
    <row r="223" spans="1:13" x14ac:dyDescent="0.3">
      <c r="A223" s="138" t="s">
        <v>1949</v>
      </c>
      <c r="B223" s="139" t="str">
        <f>VLOOKUP(A223,URS確認!$E:$G,3,FALSE)</f>
        <v>首次撥款審核資料表</v>
      </c>
      <c r="C223" s="138">
        <v>6</v>
      </c>
      <c r="D223" s="144" t="s">
        <v>1955</v>
      </c>
      <c r="E223" s="141">
        <v>44435</v>
      </c>
      <c r="F223" s="141">
        <v>44440</v>
      </c>
      <c r="G223" s="141">
        <v>44440</v>
      </c>
      <c r="I223" s="138" t="s">
        <v>2012</v>
      </c>
      <c r="L223" s="138" t="s">
        <v>1944</v>
      </c>
    </row>
    <row r="224" spans="1:13" x14ac:dyDescent="0.3">
      <c r="A224" s="138" t="s">
        <v>1949</v>
      </c>
      <c r="B224" s="139" t="str">
        <f>VLOOKUP(A224,URS確認!$E:$G,3,FALSE)</f>
        <v>首次撥款審核資料表</v>
      </c>
      <c r="C224" s="138">
        <v>7</v>
      </c>
      <c r="D224" s="144" t="s">
        <v>1956</v>
      </c>
      <c r="E224" s="141">
        <v>44435</v>
      </c>
      <c r="F224" s="141">
        <v>44440</v>
      </c>
      <c r="G224" s="141">
        <v>44440</v>
      </c>
      <c r="I224" s="138" t="s">
        <v>2012</v>
      </c>
      <c r="L224" s="138" t="s">
        <v>1944</v>
      </c>
    </row>
    <row r="225" spans="1:12" x14ac:dyDescent="0.3">
      <c r="A225" s="138" t="s">
        <v>1949</v>
      </c>
      <c r="B225" s="139" t="str">
        <f>VLOOKUP(A225,URS確認!$E:$G,3,FALSE)</f>
        <v>首次撥款審核資料表</v>
      </c>
      <c r="C225" s="138">
        <v>8</v>
      </c>
      <c r="D225" s="144" t="s">
        <v>1957</v>
      </c>
      <c r="E225" s="141">
        <v>44435</v>
      </c>
      <c r="F225" s="141">
        <v>44440</v>
      </c>
      <c r="G225" s="141">
        <v>44440</v>
      </c>
      <c r="I225" s="138" t="s">
        <v>2012</v>
      </c>
      <c r="L225" s="138" t="s">
        <v>1944</v>
      </c>
    </row>
    <row r="226" spans="1:12" x14ac:dyDescent="0.3">
      <c r="A226" s="138" t="s">
        <v>1949</v>
      </c>
      <c r="B226" s="139" t="str">
        <f>VLOOKUP(A226,URS確認!$E:$G,3,FALSE)</f>
        <v>首次撥款審核資料表</v>
      </c>
      <c r="C226" s="138">
        <v>9</v>
      </c>
      <c r="D226" s="144" t="s">
        <v>1958</v>
      </c>
      <c r="E226" s="141">
        <v>44435</v>
      </c>
      <c r="F226" s="141">
        <v>44440</v>
      </c>
      <c r="G226" s="141">
        <v>44440</v>
      </c>
      <c r="I226" s="138" t="s">
        <v>2012</v>
      </c>
      <c r="L226" s="138" t="s">
        <v>1944</v>
      </c>
    </row>
    <row r="227" spans="1:12" x14ac:dyDescent="0.3">
      <c r="A227" s="138" t="s">
        <v>1949</v>
      </c>
      <c r="B227" s="139" t="str">
        <f>VLOOKUP(A227,URS確認!$E:$G,3,FALSE)</f>
        <v>首次撥款審核資料表</v>
      </c>
      <c r="C227" s="138">
        <v>10</v>
      </c>
      <c r="D227" s="144" t="s">
        <v>1959</v>
      </c>
      <c r="E227" s="141">
        <v>44435</v>
      </c>
      <c r="F227" s="141">
        <v>44440</v>
      </c>
      <c r="G227" s="141">
        <v>44440</v>
      </c>
      <c r="I227" s="138" t="s">
        <v>2012</v>
      </c>
      <c r="L227" s="138" t="s">
        <v>1944</v>
      </c>
    </row>
    <row r="228" spans="1:12" x14ac:dyDescent="0.3">
      <c r="A228" s="138" t="s">
        <v>1949</v>
      </c>
      <c r="B228" s="139" t="str">
        <f>VLOOKUP(A228,URS確認!$E:$G,3,FALSE)</f>
        <v>首次撥款審核資料表</v>
      </c>
      <c r="C228" s="138">
        <v>11</v>
      </c>
      <c r="D228" s="144" t="s">
        <v>1960</v>
      </c>
      <c r="E228" s="141">
        <v>44435</v>
      </c>
      <c r="F228" s="141">
        <v>44440</v>
      </c>
      <c r="G228" s="141">
        <v>44440</v>
      </c>
      <c r="I228" s="138" t="s">
        <v>2012</v>
      </c>
      <c r="L228" s="138" t="s">
        <v>1944</v>
      </c>
    </row>
    <row r="229" spans="1:12" x14ac:dyDescent="0.3">
      <c r="A229" s="138" t="s">
        <v>1949</v>
      </c>
      <c r="B229" s="139" t="str">
        <f>VLOOKUP(A229,URS確認!$E:$G,3,FALSE)</f>
        <v>首次撥款審核資料表</v>
      </c>
      <c r="C229" s="138">
        <v>12</v>
      </c>
      <c r="D229" s="144" t="s">
        <v>1961</v>
      </c>
      <c r="E229" s="141">
        <v>44435</v>
      </c>
      <c r="F229" s="141">
        <v>44440</v>
      </c>
      <c r="G229" s="141">
        <v>44440</v>
      </c>
      <c r="I229" s="138" t="s">
        <v>2012</v>
      </c>
      <c r="L229" s="138" t="s">
        <v>1944</v>
      </c>
    </row>
    <row r="230" spans="1:12" x14ac:dyDescent="0.3">
      <c r="A230" s="138" t="s">
        <v>1949</v>
      </c>
      <c r="B230" s="139" t="str">
        <f>VLOOKUP(A230,URS確認!$E:$G,3,FALSE)</f>
        <v>首次撥款審核資料表</v>
      </c>
      <c r="C230" s="138">
        <v>13</v>
      </c>
      <c r="D230" s="144" t="s">
        <v>1962</v>
      </c>
      <c r="E230" s="141">
        <v>44435</v>
      </c>
      <c r="F230" s="141">
        <v>44440</v>
      </c>
      <c r="G230" s="141">
        <v>44440</v>
      </c>
      <c r="I230" s="138" t="s">
        <v>2012</v>
      </c>
      <c r="L230" s="138" t="s">
        <v>1944</v>
      </c>
    </row>
    <row r="231" spans="1:12" x14ac:dyDescent="0.3">
      <c r="A231" s="138" t="s">
        <v>1949</v>
      </c>
      <c r="B231" s="139" t="str">
        <f>VLOOKUP(A231,URS確認!$E:$G,3,FALSE)</f>
        <v>首次撥款審核資料表</v>
      </c>
      <c r="C231" s="138">
        <v>14</v>
      </c>
      <c r="D231" s="144" t="s">
        <v>1963</v>
      </c>
      <c r="E231" s="141">
        <v>44435</v>
      </c>
      <c r="F231" s="141">
        <v>44440</v>
      </c>
      <c r="G231" s="141">
        <v>44440</v>
      </c>
      <c r="I231" s="138" t="s">
        <v>2012</v>
      </c>
      <c r="L231" s="138" t="s">
        <v>1944</v>
      </c>
    </row>
    <row r="232" spans="1:12" x14ac:dyDescent="0.3">
      <c r="A232" s="138" t="s">
        <v>1949</v>
      </c>
      <c r="B232" s="139" t="str">
        <f>VLOOKUP(A232,URS確認!$E:$G,3,FALSE)</f>
        <v>首次撥款審核資料表</v>
      </c>
      <c r="C232" s="138">
        <v>15</v>
      </c>
      <c r="D232" s="144" t="s">
        <v>1964</v>
      </c>
      <c r="E232" s="141">
        <v>44435</v>
      </c>
      <c r="F232" s="141">
        <v>44440</v>
      </c>
      <c r="G232" s="141">
        <v>44440</v>
      </c>
      <c r="I232" s="138" t="s">
        <v>2012</v>
      </c>
      <c r="L232" s="138" t="s">
        <v>1944</v>
      </c>
    </row>
    <row r="233" spans="1:12" ht="34" x14ac:dyDescent="0.3">
      <c r="A233" s="138" t="s">
        <v>1949</v>
      </c>
      <c r="B233" s="139" t="str">
        <f>VLOOKUP(A233,URS確認!$E:$G,3,FALSE)</f>
        <v>首次撥款審核資料表</v>
      </c>
      <c r="C233" s="138">
        <v>16</v>
      </c>
      <c r="D233" s="144" t="s">
        <v>1965</v>
      </c>
      <c r="E233" s="141">
        <v>44435</v>
      </c>
      <c r="F233" s="141">
        <v>44440</v>
      </c>
      <c r="G233" s="141">
        <v>44440</v>
      </c>
      <c r="I233" s="138" t="s">
        <v>2012</v>
      </c>
      <c r="L233" s="138" t="s">
        <v>1944</v>
      </c>
    </row>
    <row r="234" spans="1:12" x14ac:dyDescent="0.3">
      <c r="A234" s="138" t="s">
        <v>1949</v>
      </c>
      <c r="B234" s="139" t="str">
        <f>VLOOKUP(A234,URS確認!$E:$G,3,FALSE)</f>
        <v>首次撥款審核資料表</v>
      </c>
      <c r="C234" s="138">
        <v>17</v>
      </c>
      <c r="D234" s="144" t="s">
        <v>1966</v>
      </c>
      <c r="E234" s="141">
        <v>44435</v>
      </c>
      <c r="F234" s="141">
        <v>44440</v>
      </c>
      <c r="G234" s="141">
        <v>44440</v>
      </c>
      <c r="I234" s="138" t="s">
        <v>2012</v>
      </c>
      <c r="L234" s="138" t="s">
        <v>1944</v>
      </c>
    </row>
    <row r="235" spans="1:12" x14ac:dyDescent="0.3">
      <c r="A235" s="138" t="s">
        <v>1949</v>
      </c>
      <c r="B235" s="139" t="str">
        <f>VLOOKUP(A235,URS確認!$E:$G,3,FALSE)</f>
        <v>首次撥款審核資料表</v>
      </c>
      <c r="C235" s="138">
        <v>18</v>
      </c>
      <c r="D235" s="144" t="s">
        <v>1967</v>
      </c>
      <c r="E235" s="141">
        <v>44435</v>
      </c>
      <c r="F235" s="141">
        <v>44440</v>
      </c>
      <c r="G235" s="141">
        <v>44440</v>
      </c>
      <c r="I235" s="138" t="s">
        <v>2012</v>
      </c>
      <c r="L235" s="138" t="s">
        <v>1944</v>
      </c>
    </row>
    <row r="236" spans="1:12" x14ac:dyDescent="0.3">
      <c r="A236" s="138" t="s">
        <v>1949</v>
      </c>
      <c r="B236" s="139" t="str">
        <f>VLOOKUP(A236,URS確認!$E:$G,3,FALSE)</f>
        <v>首次撥款審核資料表</v>
      </c>
      <c r="C236" s="138">
        <v>19</v>
      </c>
      <c r="D236" s="144" t="s">
        <v>1968</v>
      </c>
      <c r="E236" s="141">
        <v>44435</v>
      </c>
      <c r="F236" s="141">
        <v>44440</v>
      </c>
      <c r="G236" s="141">
        <v>44440</v>
      </c>
      <c r="I236" s="138" t="s">
        <v>2012</v>
      </c>
      <c r="L236" s="138" t="s">
        <v>1944</v>
      </c>
    </row>
    <row r="237" spans="1:12" x14ac:dyDescent="0.3">
      <c r="A237" s="138" t="s">
        <v>1949</v>
      </c>
      <c r="B237" s="139" t="str">
        <f>VLOOKUP(A237,URS確認!$E:$G,3,FALSE)</f>
        <v>首次撥款審核資料表</v>
      </c>
      <c r="C237" s="138">
        <v>20</v>
      </c>
      <c r="D237" s="144" t="s">
        <v>1969</v>
      </c>
      <c r="E237" s="141">
        <v>44435</v>
      </c>
      <c r="F237" s="141">
        <v>44440</v>
      </c>
      <c r="G237" s="141">
        <v>44440</v>
      </c>
      <c r="I237" s="138" t="s">
        <v>2005</v>
      </c>
      <c r="J237" s="138" t="s">
        <v>2007</v>
      </c>
      <c r="L237" s="138" t="s">
        <v>1944</v>
      </c>
    </row>
    <row r="238" spans="1:12" ht="34" x14ac:dyDescent="0.3">
      <c r="A238" s="138" t="s">
        <v>1280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1975</v>
      </c>
      <c r="E238" s="141">
        <v>44438</v>
      </c>
      <c r="F238" s="141">
        <v>44442</v>
      </c>
      <c r="G238" s="141">
        <v>44442</v>
      </c>
      <c r="I238" s="138" t="s">
        <v>2006</v>
      </c>
      <c r="L238" s="138" t="s">
        <v>2007</v>
      </c>
    </row>
    <row r="239" spans="1:12" x14ac:dyDescent="0.3">
      <c r="A239" s="138" t="s">
        <v>1280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1976</v>
      </c>
      <c r="E239" s="141">
        <v>44438</v>
      </c>
      <c r="F239" s="141">
        <v>44442</v>
      </c>
      <c r="G239" s="141">
        <v>44442</v>
      </c>
      <c r="I239" s="138" t="s">
        <v>2006</v>
      </c>
      <c r="L239" s="138" t="s">
        <v>2008</v>
      </c>
    </row>
    <row r="240" spans="1:12" x14ac:dyDescent="0.3">
      <c r="A240" s="138" t="s">
        <v>1280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1977</v>
      </c>
      <c r="E240" s="141">
        <v>44438</v>
      </c>
      <c r="F240" s="141">
        <v>44442</v>
      </c>
      <c r="G240" s="141">
        <v>44442</v>
      </c>
      <c r="I240" s="138" t="s">
        <v>2006</v>
      </c>
      <c r="J240" s="138" t="s">
        <v>2009</v>
      </c>
    </row>
    <row r="241" spans="1:13" x14ac:dyDescent="0.3">
      <c r="A241" s="138" t="s">
        <v>1280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1978</v>
      </c>
      <c r="E241" s="141">
        <v>44438</v>
      </c>
      <c r="F241" s="141">
        <v>44442</v>
      </c>
      <c r="G241" s="141">
        <v>44442</v>
      </c>
      <c r="I241" s="138" t="s">
        <v>2006</v>
      </c>
      <c r="L241" s="138" t="s">
        <v>2007</v>
      </c>
    </row>
    <row r="242" spans="1:13" x14ac:dyDescent="0.3">
      <c r="A242" s="138" t="s">
        <v>1979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1980</v>
      </c>
      <c r="E242" s="141">
        <v>44438</v>
      </c>
      <c r="F242" s="141">
        <v>44442</v>
      </c>
      <c r="G242" s="141">
        <v>44442</v>
      </c>
      <c r="I242" s="138" t="s">
        <v>2006</v>
      </c>
      <c r="L242" s="138" t="s">
        <v>2007</v>
      </c>
    </row>
    <row r="243" spans="1:13" x14ac:dyDescent="0.3">
      <c r="A243" s="138" t="s">
        <v>1979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1981</v>
      </c>
      <c r="E243" s="141">
        <v>44438</v>
      </c>
      <c r="F243" s="141">
        <v>44442</v>
      </c>
      <c r="G243" s="141">
        <v>44442</v>
      </c>
      <c r="I243" s="138" t="s">
        <v>2006</v>
      </c>
      <c r="L243" s="138" t="s">
        <v>2009</v>
      </c>
    </row>
    <row r="244" spans="1:13" x14ac:dyDescent="0.3">
      <c r="A244" s="138" t="s">
        <v>1982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1983</v>
      </c>
      <c r="E244" s="141">
        <v>44438</v>
      </c>
      <c r="F244" s="141">
        <v>44442</v>
      </c>
      <c r="G244" s="141">
        <v>44442</v>
      </c>
      <c r="I244" s="138" t="s">
        <v>2006</v>
      </c>
      <c r="J244" s="138" t="s">
        <v>2007</v>
      </c>
    </row>
    <row r="245" spans="1:13" x14ac:dyDescent="0.3">
      <c r="A245" s="138" t="s">
        <v>1982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1984</v>
      </c>
      <c r="E245" s="141">
        <v>44438</v>
      </c>
      <c r="F245" s="141">
        <v>44442</v>
      </c>
      <c r="G245" s="141">
        <v>44442</v>
      </c>
      <c r="I245" s="138" t="s">
        <v>2006</v>
      </c>
      <c r="J245" s="138" t="s">
        <v>2010</v>
      </c>
    </row>
    <row r="246" spans="1:13" x14ac:dyDescent="0.3">
      <c r="A246" s="138" t="s">
        <v>1985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1986</v>
      </c>
      <c r="E246" s="141">
        <v>44438</v>
      </c>
      <c r="F246" s="141"/>
      <c r="I246" s="138" t="s">
        <v>2006</v>
      </c>
      <c r="M246" s="138" t="s">
        <v>2011</v>
      </c>
    </row>
    <row r="247" spans="1:13" x14ac:dyDescent="0.3">
      <c r="A247" s="138" t="s">
        <v>900</v>
      </c>
      <c r="B247" s="139" t="str">
        <f>VLOOKUP(A247,URS確認!$E:$G,3,FALSE)</f>
        <v>AML姓名檢核查詢</v>
      </c>
      <c r="C247" s="138">
        <v>1</v>
      </c>
      <c r="D247" s="144" t="s">
        <v>1987</v>
      </c>
      <c r="E247" s="141">
        <v>44438</v>
      </c>
      <c r="F247" s="141">
        <v>44447</v>
      </c>
      <c r="G247" s="141">
        <v>44462</v>
      </c>
      <c r="I247" s="138" t="s">
        <v>2006</v>
      </c>
      <c r="L247" s="138" t="s">
        <v>2007</v>
      </c>
    </row>
    <row r="248" spans="1:13" ht="51" x14ac:dyDescent="0.3">
      <c r="A248" s="138" t="s">
        <v>2013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2014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2424</v>
      </c>
    </row>
    <row r="249" spans="1:13" x14ac:dyDescent="0.3">
      <c r="A249" s="138" t="s">
        <v>2013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1976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2424</v>
      </c>
    </row>
    <row r="250" spans="1:13" x14ac:dyDescent="0.3">
      <c r="A250" s="138" t="s">
        <v>2016</v>
      </c>
      <c r="B250" s="139" t="str">
        <f>VLOOKUP(A250,URS確認!$E:$G,3,FALSE)</f>
        <v>預約撥款到期作業</v>
      </c>
      <c r="C250" s="138">
        <v>1</v>
      </c>
      <c r="D250" s="144" t="s">
        <v>2015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2424</v>
      </c>
    </row>
    <row r="251" spans="1:13" x14ac:dyDescent="0.3">
      <c r="A251" s="138" t="s">
        <v>2017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2018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2424</v>
      </c>
    </row>
    <row r="252" spans="1:13" x14ac:dyDescent="0.3">
      <c r="A252" s="138" t="s">
        <v>2019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2020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2424</v>
      </c>
    </row>
    <row r="253" spans="1:13" x14ac:dyDescent="0.3">
      <c r="A253" s="138" t="s">
        <v>2022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2021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2424</v>
      </c>
    </row>
    <row r="254" spans="1:13" x14ac:dyDescent="0.3">
      <c r="A254" s="138" t="s">
        <v>2247</v>
      </c>
      <c r="B254" s="139" t="s">
        <v>2263</v>
      </c>
      <c r="C254" s="138">
        <v>1</v>
      </c>
      <c r="D254" s="144" t="s">
        <v>2259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2424</v>
      </c>
    </row>
    <row r="255" spans="1:13" x14ac:dyDescent="0.3">
      <c r="A255" s="138" t="s">
        <v>2248</v>
      </c>
      <c r="B255" s="139" t="s">
        <v>2264</v>
      </c>
      <c r="C255" s="138">
        <v>1</v>
      </c>
      <c r="D255" s="144" t="s">
        <v>2260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2424</v>
      </c>
    </row>
    <row r="256" spans="1:13" x14ac:dyDescent="0.3">
      <c r="A256" s="138" t="s">
        <v>2248</v>
      </c>
      <c r="B256" s="139" t="s">
        <v>2264</v>
      </c>
      <c r="C256" s="138">
        <v>2</v>
      </c>
      <c r="D256" s="144" t="s">
        <v>2261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2424</v>
      </c>
    </row>
    <row r="257" spans="1:12" x14ac:dyDescent="0.3">
      <c r="A257" s="138" t="s">
        <v>2248</v>
      </c>
      <c r="B257" s="139" t="s">
        <v>2264</v>
      </c>
      <c r="C257" s="138">
        <v>3</v>
      </c>
      <c r="D257" s="144" t="s">
        <v>2262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2424</v>
      </c>
    </row>
    <row r="258" spans="1:12" ht="51" x14ac:dyDescent="0.3">
      <c r="A258" s="138" t="s">
        <v>2248</v>
      </c>
      <c r="B258" s="139" t="s">
        <v>2264</v>
      </c>
      <c r="C258" s="138">
        <v>4</v>
      </c>
      <c r="D258" s="144" t="s">
        <v>2308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2424</v>
      </c>
    </row>
    <row r="259" spans="1:12" x14ac:dyDescent="0.3">
      <c r="A259" s="138" t="s">
        <v>357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2278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2424</v>
      </c>
    </row>
    <row r="260" spans="1:12" ht="34" x14ac:dyDescent="0.3">
      <c r="A260" s="138" t="s">
        <v>357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2288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2424</v>
      </c>
    </row>
    <row r="261" spans="1:12" x14ac:dyDescent="0.3">
      <c r="A261" s="138" t="s">
        <v>2279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2280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2424</v>
      </c>
    </row>
    <row r="262" spans="1:12" ht="34" x14ac:dyDescent="0.3">
      <c r="A262" s="138" t="s">
        <v>2279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2281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2424</v>
      </c>
    </row>
    <row r="263" spans="1:12" x14ac:dyDescent="0.3">
      <c r="A263" s="138" t="s">
        <v>378</v>
      </c>
      <c r="B263" s="139" t="str">
        <f>VLOOKUP(A263,URS確認!$E:$G,3,FALSE)</f>
        <v>帳號授權檔查詢</v>
      </c>
      <c r="C263" s="138">
        <v>1</v>
      </c>
      <c r="D263" s="144" t="s">
        <v>2282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2424</v>
      </c>
    </row>
    <row r="264" spans="1:12" x14ac:dyDescent="0.3">
      <c r="A264" s="138" t="s">
        <v>2265</v>
      </c>
      <c r="B264" s="139" t="str">
        <f>VLOOKUP(A264,URS確認!$E:$G,3,FALSE)</f>
        <v>ACH授權資料歷史紀錄查詢</v>
      </c>
      <c r="C264" s="138">
        <v>1</v>
      </c>
      <c r="D264" s="144" t="s">
        <v>2283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2424</v>
      </c>
    </row>
    <row r="265" spans="1:12" x14ac:dyDescent="0.3">
      <c r="A265" s="138" t="s">
        <v>2265</v>
      </c>
      <c r="B265" s="139" t="str">
        <f>VLOOKUP(A265,URS確認!$E:$G,3,FALSE)</f>
        <v>ACH授權資料歷史紀錄查詢</v>
      </c>
      <c r="C265" s="138">
        <v>2</v>
      </c>
      <c r="D265" s="144" t="s">
        <v>2284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2424</v>
      </c>
    </row>
    <row r="266" spans="1:12" x14ac:dyDescent="0.3">
      <c r="A266" s="138" t="s">
        <v>2265</v>
      </c>
      <c r="B266" s="139" t="str">
        <f>VLOOKUP(A266,URS確認!$E:$G,3,FALSE)</f>
        <v>ACH授權資料歷史紀錄查詢</v>
      </c>
      <c r="C266" s="138">
        <v>3</v>
      </c>
      <c r="D266" s="144" t="s">
        <v>2285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2424</v>
      </c>
    </row>
    <row r="267" spans="1:12" x14ac:dyDescent="0.3">
      <c r="B267" s="139" t="s">
        <v>2286</v>
      </c>
      <c r="C267" s="138">
        <v>1</v>
      </c>
      <c r="D267" s="139" t="s">
        <v>2287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2424</v>
      </c>
    </row>
    <row r="268" spans="1:12" ht="34" x14ac:dyDescent="0.3">
      <c r="A268" s="138" t="s">
        <v>1513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2289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2424</v>
      </c>
    </row>
    <row r="269" spans="1:12" x14ac:dyDescent="0.3">
      <c r="A269" s="138" t="s">
        <v>1513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2290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2424</v>
      </c>
    </row>
    <row r="270" spans="1:12" x14ac:dyDescent="0.3">
      <c r="A270" s="138" t="s">
        <v>366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2291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2424</v>
      </c>
    </row>
    <row r="271" spans="1:12" x14ac:dyDescent="0.3">
      <c r="A271" s="138" t="s">
        <v>2292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2293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2424</v>
      </c>
    </row>
    <row r="272" spans="1:12" ht="34" x14ac:dyDescent="0.3">
      <c r="A272" s="138" t="s">
        <v>378</v>
      </c>
      <c r="B272" s="139" t="str">
        <f>VLOOKUP(A272,URS確認!$E:$G,3,FALSE)</f>
        <v>帳號授權檔查詢</v>
      </c>
      <c r="C272" s="138">
        <v>1</v>
      </c>
      <c r="D272" s="144" t="s">
        <v>2294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2424</v>
      </c>
    </row>
    <row r="273" spans="1:13" x14ac:dyDescent="0.3">
      <c r="A273" s="138" t="s">
        <v>250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2295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2424</v>
      </c>
    </row>
    <row r="274" spans="1:13" x14ac:dyDescent="0.3">
      <c r="A274" s="138" t="s">
        <v>250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2296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2424</v>
      </c>
    </row>
    <row r="275" spans="1:13" ht="34" x14ac:dyDescent="0.3">
      <c r="A275" s="138" t="s">
        <v>2297</v>
      </c>
      <c r="B275" s="139" t="str">
        <f>VLOOKUP(A275,URS確認!$E:$G,3,FALSE)</f>
        <v>業務關帳作業(撥款)</v>
      </c>
      <c r="C275" s="138">
        <v>1</v>
      </c>
      <c r="D275" s="298" t="s">
        <v>2298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2424</v>
      </c>
    </row>
    <row r="276" spans="1:13" x14ac:dyDescent="0.3">
      <c r="A276" s="138" t="s">
        <v>2297</v>
      </c>
      <c r="B276" s="139" t="str">
        <f>VLOOKUP(A276,URS確認!$E:$G,3,FALSE)</f>
        <v>業務關帳作業(撥款)</v>
      </c>
      <c r="C276" s="138">
        <v>2</v>
      </c>
      <c r="D276" s="297" t="s">
        <v>2299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2424</v>
      </c>
    </row>
    <row r="277" spans="1:13" x14ac:dyDescent="0.3">
      <c r="A277" s="138" t="s">
        <v>2300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2301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2424</v>
      </c>
    </row>
    <row r="278" spans="1:13" ht="34" x14ac:dyDescent="0.3">
      <c r="A278" s="138" t="s">
        <v>2300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2302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2425</v>
      </c>
    </row>
    <row r="279" spans="1:13" x14ac:dyDescent="0.3">
      <c r="A279" s="138" t="s">
        <v>244</v>
      </c>
      <c r="B279" s="139" t="str">
        <f>VLOOKUP(A279,URS確認!$E:$G,3,FALSE)</f>
        <v>支票明細資料查詢-依客戶</v>
      </c>
      <c r="C279" s="138">
        <v>1</v>
      </c>
      <c r="D279" s="144" t="s">
        <v>2303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2426</v>
      </c>
    </row>
    <row r="280" spans="1:13" ht="34" x14ac:dyDescent="0.3">
      <c r="A280" s="138" t="s">
        <v>2063</v>
      </c>
      <c r="B280" s="139" t="str">
        <f>VLOOKUP(A280,URS確認!$E:$G,3,FALSE)</f>
        <v>支票明細資料查詢-全部</v>
      </c>
      <c r="C280" s="138">
        <v>1</v>
      </c>
      <c r="D280" s="144" t="s">
        <v>2302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2425</v>
      </c>
    </row>
    <row r="281" spans="1:13" x14ac:dyDescent="0.3">
      <c r="A281" s="138" t="s">
        <v>282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2304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2425</v>
      </c>
    </row>
    <row r="282" spans="1:13" ht="34" x14ac:dyDescent="0.3">
      <c r="A282" s="138" t="s">
        <v>253</v>
      </c>
      <c r="B282" s="139" t="str">
        <f>VLOOKUP(A282,URS確認!$E:$G,3,FALSE)</f>
        <v>暫收款銷帳</v>
      </c>
      <c r="C282" s="138">
        <v>1</v>
      </c>
      <c r="D282" s="144" t="s">
        <v>2310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2425</v>
      </c>
    </row>
    <row r="283" spans="1:13" ht="85" x14ac:dyDescent="0.3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2311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2427</v>
      </c>
    </row>
    <row r="284" spans="1:13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2312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2427</v>
      </c>
    </row>
    <row r="285" spans="1:13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2313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2427</v>
      </c>
    </row>
    <row r="286" spans="1:13" x14ac:dyDescent="0.3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2314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2427</v>
      </c>
    </row>
    <row r="287" spans="1:13" x14ac:dyDescent="0.3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2315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2427</v>
      </c>
    </row>
    <row r="288" spans="1:13" x14ac:dyDescent="0.3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2316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2427</v>
      </c>
    </row>
    <row r="289" spans="1:13" x14ac:dyDescent="0.3">
      <c r="A289" s="138" t="s">
        <v>2318</v>
      </c>
      <c r="B289" s="139" t="str">
        <f>VLOOKUP(A289,URS確認!$E:$G,3,FALSE)</f>
        <v>銷帳歷史明細查詢</v>
      </c>
      <c r="C289" s="138">
        <v>1</v>
      </c>
      <c r="D289" s="144" t="s">
        <v>2317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2427</v>
      </c>
    </row>
    <row r="290" spans="1:13" ht="34" x14ac:dyDescent="0.3">
      <c r="A290" s="138" t="s">
        <v>2395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2396</v>
      </c>
      <c r="E290" s="141">
        <v>44455</v>
      </c>
      <c r="F290" s="141"/>
      <c r="G290" s="141"/>
      <c r="H290" s="141"/>
      <c r="I290" s="138" t="s">
        <v>944</v>
      </c>
      <c r="L290" s="138" t="s">
        <v>2428</v>
      </c>
    </row>
    <row r="291" spans="1:13" x14ac:dyDescent="0.3">
      <c r="A291" s="138" t="s">
        <v>2395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2397</v>
      </c>
      <c r="E291" s="141">
        <v>44455</v>
      </c>
      <c r="F291" s="141"/>
      <c r="G291" s="141"/>
      <c r="H291" s="141"/>
      <c r="I291" s="138" t="s">
        <v>944</v>
      </c>
      <c r="L291" s="138" t="s">
        <v>2428</v>
      </c>
    </row>
    <row r="292" spans="1:13" ht="34" x14ac:dyDescent="0.3">
      <c r="A292" s="138" t="s">
        <v>2398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2399</v>
      </c>
      <c r="E292" s="141">
        <v>44455</v>
      </c>
      <c r="F292" s="141"/>
      <c r="G292" s="141"/>
      <c r="H292" s="141"/>
      <c r="I292" s="138" t="s">
        <v>944</v>
      </c>
      <c r="L292" s="138" t="s">
        <v>2429</v>
      </c>
    </row>
    <row r="293" spans="1:13" ht="68" x14ac:dyDescent="0.3">
      <c r="A293" s="138" t="s">
        <v>2398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2400</v>
      </c>
      <c r="E293" s="141">
        <v>44455</v>
      </c>
      <c r="F293" s="141"/>
      <c r="G293" s="141"/>
      <c r="H293" s="141"/>
      <c r="I293" s="138" t="s">
        <v>944</v>
      </c>
      <c r="L293" s="138" t="s">
        <v>2430</v>
      </c>
    </row>
    <row r="294" spans="1:13" x14ac:dyDescent="0.3">
      <c r="A294" s="138" t="s">
        <v>2398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2401</v>
      </c>
      <c r="E294" s="141">
        <v>44455</v>
      </c>
      <c r="F294" s="141"/>
      <c r="G294" s="141"/>
      <c r="H294" s="141"/>
      <c r="I294" s="138" t="s">
        <v>944</v>
      </c>
      <c r="L294" s="138" t="s">
        <v>2428</v>
      </c>
    </row>
    <row r="295" spans="1:13" ht="51" x14ac:dyDescent="0.3">
      <c r="A295" s="138" t="s">
        <v>2402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2403</v>
      </c>
      <c r="E295" s="141">
        <v>44455</v>
      </c>
      <c r="F295" s="141"/>
      <c r="G295" s="141"/>
      <c r="H295" s="141"/>
      <c r="I295" s="138" t="s">
        <v>944</v>
      </c>
      <c r="M295" s="138" t="s">
        <v>2431</v>
      </c>
    </row>
    <row r="296" spans="1:13" ht="51" x14ac:dyDescent="0.3">
      <c r="A296" s="138" t="s">
        <v>2404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2405</v>
      </c>
      <c r="E296" s="141">
        <v>44455</v>
      </c>
      <c r="F296" s="141"/>
      <c r="G296" s="141"/>
      <c r="H296" s="141"/>
      <c r="I296" s="138" t="s">
        <v>944</v>
      </c>
      <c r="M296" s="138" t="s">
        <v>2431</v>
      </c>
    </row>
    <row r="297" spans="1:13" x14ac:dyDescent="0.3">
      <c r="A297" s="138" t="s">
        <v>2404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2406</v>
      </c>
      <c r="E297" s="141">
        <v>44455</v>
      </c>
      <c r="F297" s="141"/>
      <c r="G297" s="141"/>
      <c r="H297" s="141"/>
      <c r="I297" s="138" t="s">
        <v>944</v>
      </c>
      <c r="L297" s="138" t="s">
        <v>2428</v>
      </c>
    </row>
    <row r="298" spans="1:13" x14ac:dyDescent="0.3">
      <c r="B298" s="139" t="s">
        <v>2407</v>
      </c>
      <c r="C298" s="138">
        <v>1</v>
      </c>
      <c r="D298" s="144" t="s">
        <v>2408</v>
      </c>
      <c r="E298" s="141">
        <v>44455</v>
      </c>
      <c r="F298" s="141"/>
      <c r="G298" s="141"/>
      <c r="H298" s="141"/>
      <c r="I298" s="138" t="s">
        <v>944</v>
      </c>
      <c r="M298" s="138" t="s">
        <v>2431</v>
      </c>
    </row>
    <row r="299" spans="1:13" ht="34" x14ac:dyDescent="0.3">
      <c r="B299" s="139" t="s">
        <v>2349</v>
      </c>
      <c r="C299" s="138">
        <v>1</v>
      </c>
      <c r="D299" s="144" t="s">
        <v>2409</v>
      </c>
      <c r="E299" s="141">
        <v>44455</v>
      </c>
      <c r="F299" s="141"/>
      <c r="G299" s="141"/>
      <c r="H299" s="141"/>
      <c r="I299" s="138" t="s">
        <v>944</v>
      </c>
      <c r="M299" s="138" t="s">
        <v>2431</v>
      </c>
    </row>
    <row r="300" spans="1:13" ht="34" x14ac:dyDescent="0.3">
      <c r="A300" s="138" t="s">
        <v>2334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2335</v>
      </c>
      <c r="E300" s="141">
        <v>44456</v>
      </c>
      <c r="F300" s="141">
        <v>44466</v>
      </c>
      <c r="G300" s="141">
        <v>44466</v>
      </c>
      <c r="I300" s="138" t="s">
        <v>944</v>
      </c>
      <c r="L300" s="138" t="s">
        <v>2429</v>
      </c>
    </row>
    <row r="301" spans="1:13" ht="68" x14ac:dyDescent="0.3">
      <c r="A301" s="138" t="s">
        <v>2334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2336</v>
      </c>
      <c r="E301" s="141">
        <v>44456</v>
      </c>
      <c r="I301" s="138" t="s">
        <v>944</v>
      </c>
      <c r="L301" s="138" t="s">
        <v>2428</v>
      </c>
    </row>
    <row r="302" spans="1:13" x14ac:dyDescent="0.3">
      <c r="A302" s="138" t="s">
        <v>2334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2432</v>
      </c>
      <c r="E302" s="141">
        <v>44456</v>
      </c>
      <c r="I302" s="138" t="s">
        <v>944</v>
      </c>
      <c r="M302" s="138" t="s">
        <v>2431</v>
      </c>
    </row>
    <row r="303" spans="1:13" x14ac:dyDescent="0.3">
      <c r="A303" s="138" t="s">
        <v>381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2337</v>
      </c>
      <c r="E303" s="141">
        <v>44456</v>
      </c>
      <c r="I303" s="138" t="s">
        <v>944</v>
      </c>
      <c r="M303" s="138" t="s">
        <v>2431</v>
      </c>
    </row>
    <row r="304" spans="1:13" ht="34" x14ac:dyDescent="0.3">
      <c r="A304" s="138" t="s">
        <v>381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2338</v>
      </c>
      <c r="E304" s="141">
        <v>44456</v>
      </c>
      <c r="I304" s="138" t="s">
        <v>944</v>
      </c>
      <c r="M304" s="138" t="s">
        <v>2431</v>
      </c>
    </row>
    <row r="305" spans="1:16" ht="34" x14ac:dyDescent="0.3">
      <c r="A305" s="138" t="s">
        <v>387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2335</v>
      </c>
      <c r="E305" s="141">
        <v>44456</v>
      </c>
      <c r="F305" s="141">
        <v>44466</v>
      </c>
      <c r="G305" s="141">
        <v>44466</v>
      </c>
      <c r="I305" s="138" t="s">
        <v>944</v>
      </c>
      <c r="L305" s="138" t="s">
        <v>2428</v>
      </c>
    </row>
    <row r="306" spans="1:16" s="300" customFormat="1" ht="68" x14ac:dyDescent="0.3">
      <c r="A306" s="299" t="s">
        <v>387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2393</v>
      </c>
      <c r="E306" s="301">
        <v>44456</v>
      </c>
      <c r="F306" s="299"/>
      <c r="G306" s="299"/>
      <c r="H306" s="299"/>
      <c r="I306" s="138" t="s">
        <v>944</v>
      </c>
      <c r="J306" s="299"/>
      <c r="K306" s="299"/>
      <c r="L306" s="299"/>
      <c r="M306" s="138" t="s">
        <v>2431</v>
      </c>
      <c r="N306" s="299"/>
      <c r="O306" s="299"/>
      <c r="P306" s="299"/>
    </row>
    <row r="307" spans="1:16" ht="34" x14ac:dyDescent="0.3">
      <c r="A307" s="138" t="s">
        <v>387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2339</v>
      </c>
      <c r="E307" s="141">
        <v>44456</v>
      </c>
      <c r="I307" s="138" t="s">
        <v>944</v>
      </c>
      <c r="L307" s="138" t="s">
        <v>2428</v>
      </c>
    </row>
    <row r="308" spans="1:16" x14ac:dyDescent="0.3">
      <c r="A308" s="138" t="s">
        <v>390</v>
      </c>
      <c r="B308" s="139" t="str">
        <f>VLOOKUP(A308,URS確認!$E:$G,3,FALSE)</f>
        <v>銀扣扣款前通知</v>
      </c>
      <c r="C308" s="138">
        <v>1</v>
      </c>
      <c r="D308" s="144" t="s">
        <v>2340</v>
      </c>
      <c r="E308" s="141">
        <v>44456</v>
      </c>
      <c r="F308" s="141">
        <v>44466</v>
      </c>
      <c r="G308" s="141">
        <v>44466</v>
      </c>
      <c r="I308" s="138" t="s">
        <v>944</v>
      </c>
      <c r="L308" s="138" t="s">
        <v>2428</v>
      </c>
    </row>
    <row r="309" spans="1:16" ht="34" x14ac:dyDescent="0.3">
      <c r="A309" s="138" t="s">
        <v>384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2341</v>
      </c>
      <c r="E309" s="141">
        <v>44456</v>
      </c>
      <c r="F309" s="141">
        <v>44466</v>
      </c>
      <c r="G309" s="141">
        <v>44466</v>
      </c>
      <c r="I309" s="138" t="s">
        <v>944</v>
      </c>
      <c r="L309" s="138" t="s">
        <v>2429</v>
      </c>
    </row>
    <row r="310" spans="1:16" x14ac:dyDescent="0.3">
      <c r="A310" s="138" t="s">
        <v>384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2342</v>
      </c>
      <c r="E310" s="141">
        <v>44456</v>
      </c>
      <c r="F310" s="141">
        <v>44466</v>
      </c>
      <c r="G310" s="141">
        <v>44466</v>
      </c>
      <c r="I310" s="138" t="s">
        <v>944</v>
      </c>
      <c r="L310" s="138" t="s">
        <v>2428</v>
      </c>
    </row>
    <row r="311" spans="1:16" x14ac:dyDescent="0.3">
      <c r="A311" s="138" t="s">
        <v>384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2343</v>
      </c>
      <c r="E311" s="141">
        <v>44456</v>
      </c>
      <c r="F311" s="141">
        <v>44466</v>
      </c>
      <c r="G311" s="141">
        <v>44466</v>
      </c>
      <c r="I311" s="138" t="s">
        <v>944</v>
      </c>
      <c r="L311" s="138" t="s">
        <v>2428</v>
      </c>
    </row>
    <row r="312" spans="1:16" ht="34" x14ac:dyDescent="0.3">
      <c r="A312" s="138" t="s">
        <v>384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2344</v>
      </c>
      <c r="E312" s="141">
        <v>44456</v>
      </c>
      <c r="I312" s="138" t="s">
        <v>944</v>
      </c>
      <c r="M312" s="138" t="s">
        <v>2428</v>
      </c>
    </row>
    <row r="313" spans="1:16" ht="102" x14ac:dyDescent="0.3">
      <c r="A313" s="138" t="s">
        <v>384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2394</v>
      </c>
      <c r="E313" s="141">
        <v>44456</v>
      </c>
      <c r="F313" s="141">
        <v>44466</v>
      </c>
      <c r="G313" s="141">
        <v>44466</v>
      </c>
      <c r="I313" s="138" t="s">
        <v>944</v>
      </c>
      <c r="L313" s="138" t="s">
        <v>2428</v>
      </c>
    </row>
    <row r="314" spans="1:16" x14ac:dyDescent="0.3">
      <c r="B314" s="139" t="s">
        <v>2347</v>
      </c>
      <c r="C314" s="138">
        <v>1</v>
      </c>
      <c r="D314" s="144" t="s">
        <v>2345</v>
      </c>
      <c r="E314" s="141">
        <v>44456</v>
      </c>
      <c r="I314" s="138" t="s">
        <v>944</v>
      </c>
      <c r="M314" s="138" t="s">
        <v>2433</v>
      </c>
    </row>
    <row r="315" spans="1:16" ht="34" x14ac:dyDescent="0.3">
      <c r="B315" s="139" t="s">
        <v>2347</v>
      </c>
      <c r="C315" s="138">
        <v>2</v>
      </c>
      <c r="D315" s="144" t="s">
        <v>2346</v>
      </c>
      <c r="E315" s="141">
        <v>44456</v>
      </c>
      <c r="I315" s="138" t="s">
        <v>944</v>
      </c>
      <c r="M315" s="138" t="s">
        <v>2428</v>
      </c>
    </row>
    <row r="316" spans="1:16" x14ac:dyDescent="0.3">
      <c r="A316" s="138" t="s">
        <v>2348</v>
      </c>
      <c r="B316" s="139" t="s">
        <v>2349</v>
      </c>
      <c r="C316" s="138">
        <v>1</v>
      </c>
      <c r="D316" s="144" t="s">
        <v>2350</v>
      </c>
      <c r="E316" s="141">
        <v>44456</v>
      </c>
      <c r="F316" s="141">
        <v>44466</v>
      </c>
      <c r="G316" s="141">
        <v>44466</v>
      </c>
      <c r="I316" s="138" t="s">
        <v>944</v>
      </c>
      <c r="L316" s="138" t="s">
        <v>2428</v>
      </c>
    </row>
    <row r="317" spans="1:16" x14ac:dyDescent="0.3">
      <c r="A317" s="138" t="s">
        <v>2348</v>
      </c>
      <c r="B317" s="139" t="s">
        <v>2349</v>
      </c>
      <c r="C317" s="138">
        <v>2</v>
      </c>
      <c r="D317" s="144" t="s">
        <v>2351</v>
      </c>
      <c r="E317" s="141">
        <v>44456</v>
      </c>
      <c r="I317" s="138" t="s">
        <v>944</v>
      </c>
      <c r="M317" s="138" t="s">
        <v>2428</v>
      </c>
    </row>
    <row r="318" spans="1:16" x14ac:dyDescent="0.3">
      <c r="A318" s="138" t="s">
        <v>2370</v>
      </c>
      <c r="B318" s="139" t="str">
        <f>VLOOKUP(A318,URS確認!$E:$G,3,FALSE)</f>
        <v>債權維護</v>
      </c>
      <c r="C318" s="138">
        <v>1</v>
      </c>
      <c r="D318" s="144" t="s">
        <v>2371</v>
      </c>
      <c r="E318" s="141">
        <v>44462</v>
      </c>
      <c r="F318" s="141">
        <v>44467</v>
      </c>
      <c r="G318" s="141">
        <v>44467</v>
      </c>
      <c r="I318" s="138" t="str">
        <f>VLOOKUP(A318,URS確認!E:I,5,FALSE)</f>
        <v>蘇曉玲</v>
      </c>
      <c r="L318" s="138" t="s">
        <v>2434</v>
      </c>
    </row>
    <row r="319" spans="1:16" ht="34" x14ac:dyDescent="0.3">
      <c r="A319" s="138" t="s">
        <v>2370</v>
      </c>
      <c r="B319" s="139" t="str">
        <f>VLOOKUP(A319,URS確認!$E:$G,3,FALSE)</f>
        <v>債權維護</v>
      </c>
      <c r="C319" s="138">
        <v>2</v>
      </c>
      <c r="D319" s="144" t="s">
        <v>2372</v>
      </c>
      <c r="E319" s="141">
        <v>44462</v>
      </c>
      <c r="F319" s="141">
        <v>44468</v>
      </c>
      <c r="G319" s="141">
        <v>44468</v>
      </c>
      <c r="I319" s="138" t="str">
        <f>VLOOKUP(A319,URS確認!E:I,5,FALSE)</f>
        <v>蘇曉玲</v>
      </c>
      <c r="L319" s="138" t="s">
        <v>1077</v>
      </c>
    </row>
    <row r="320" spans="1:16" x14ac:dyDescent="0.3">
      <c r="A320" s="138" t="s">
        <v>2370</v>
      </c>
      <c r="B320" s="139" t="str">
        <f>VLOOKUP(A320,URS確認!$E:$G,3,FALSE)</f>
        <v>債權維護</v>
      </c>
      <c r="C320" s="138">
        <v>3</v>
      </c>
      <c r="D320" s="144" t="s">
        <v>2373</v>
      </c>
      <c r="E320" s="141">
        <v>44462</v>
      </c>
      <c r="F320" s="141">
        <v>44468</v>
      </c>
      <c r="G320" s="141">
        <v>44468</v>
      </c>
      <c r="I320" s="138" t="str">
        <f>VLOOKUP(A320,URS確認!E:I,5,FALSE)</f>
        <v>蘇曉玲</v>
      </c>
      <c r="M320" s="138" t="s">
        <v>1077</v>
      </c>
    </row>
    <row r="321" spans="1:13" x14ac:dyDescent="0.3">
      <c r="A321" s="138" t="s">
        <v>2370</v>
      </c>
      <c r="B321" s="139" t="str">
        <f>VLOOKUP(A321,URS確認!$E:$G,3,FALSE)</f>
        <v>債權維護</v>
      </c>
      <c r="C321" s="138">
        <v>4</v>
      </c>
      <c r="D321" s="144" t="s">
        <v>2374</v>
      </c>
      <c r="E321" s="141">
        <v>44462</v>
      </c>
      <c r="F321" s="141">
        <v>44467</v>
      </c>
      <c r="G321" s="141">
        <v>44467</v>
      </c>
      <c r="I321" s="138" t="str">
        <f>VLOOKUP(A321,URS確認!E:I,5,FALSE)</f>
        <v>蘇曉玲</v>
      </c>
      <c r="L321" s="138" t="s">
        <v>1077</v>
      </c>
    </row>
    <row r="322" spans="1:13" x14ac:dyDescent="0.3">
      <c r="A322" s="138" t="s">
        <v>2370</v>
      </c>
      <c r="B322" s="139" t="str">
        <f>VLOOKUP(A322,URS確認!$E:$G,3,FALSE)</f>
        <v>債權維護</v>
      </c>
      <c r="C322" s="138">
        <v>5</v>
      </c>
      <c r="D322" s="144" t="s">
        <v>2375</v>
      </c>
      <c r="E322" s="141">
        <v>44462</v>
      </c>
      <c r="F322" s="141">
        <v>44475</v>
      </c>
      <c r="G322" s="141">
        <v>44469</v>
      </c>
      <c r="I322" s="138" t="str">
        <f>VLOOKUP(A322,URS確認!E:I,5,FALSE)</f>
        <v>蘇曉玲</v>
      </c>
      <c r="M322" s="138" t="s">
        <v>1077</v>
      </c>
    </row>
    <row r="323" spans="1:13" x14ac:dyDescent="0.3">
      <c r="A323" s="138" t="s">
        <v>2370</v>
      </c>
      <c r="B323" s="139" t="str">
        <f>VLOOKUP(A323,URS確認!$E:$G,3,FALSE)</f>
        <v>債權維護</v>
      </c>
      <c r="C323" s="138">
        <v>6</v>
      </c>
      <c r="D323" s="144" t="s">
        <v>2376</v>
      </c>
      <c r="E323" s="141">
        <v>44462</v>
      </c>
      <c r="F323" s="141">
        <v>44475</v>
      </c>
      <c r="G323" s="141">
        <v>44469</v>
      </c>
      <c r="I323" s="138" t="str">
        <f>VLOOKUP(A323,URS確認!E:I,5,FALSE)</f>
        <v>蘇曉玲</v>
      </c>
      <c r="M323" s="138" t="s">
        <v>1077</v>
      </c>
    </row>
    <row r="324" spans="1:13" x14ac:dyDescent="0.3">
      <c r="A324" s="138" t="s">
        <v>569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2377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1077</v>
      </c>
    </row>
    <row r="325" spans="1:13" ht="34" x14ac:dyDescent="0.3">
      <c r="A325" s="138" t="s">
        <v>569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2378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1077</v>
      </c>
    </row>
    <row r="326" spans="1:13" x14ac:dyDescent="0.3">
      <c r="A326" s="138" t="s">
        <v>569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2379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1077</v>
      </c>
    </row>
    <row r="327" spans="1:13" x14ac:dyDescent="0.3">
      <c r="A327" s="138" t="s">
        <v>548</v>
      </c>
      <c r="B327" s="139" t="str">
        <f>VLOOKUP(A327,URS確認!$E:$G,3,FALSE)</f>
        <v>債權案件明細查詢</v>
      </c>
      <c r="C327" s="138">
        <v>1</v>
      </c>
      <c r="D327" s="144" t="s">
        <v>2380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1077</v>
      </c>
    </row>
    <row r="328" spans="1:13" x14ac:dyDescent="0.3">
      <c r="A328" s="138" t="s">
        <v>2381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2382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1077</v>
      </c>
    </row>
    <row r="329" spans="1:13" ht="34" x14ac:dyDescent="0.3">
      <c r="A329" s="138" t="s">
        <v>596</v>
      </c>
      <c r="B329" s="139" t="str">
        <f>VLOOKUP(A329,URS確認!$E:$G,3,FALSE)</f>
        <v>整批處理</v>
      </c>
      <c r="C329" s="138">
        <v>1</v>
      </c>
      <c r="D329" s="144" t="s">
        <v>2385</v>
      </c>
      <c r="E329" s="141">
        <v>44463</v>
      </c>
      <c r="F329" s="141">
        <v>44475</v>
      </c>
      <c r="I329" s="138" t="str">
        <f>VLOOKUP(A329,URS確認!E:I,5,FALSE)</f>
        <v>蘇曉玲</v>
      </c>
      <c r="M329" s="138" t="s">
        <v>1077</v>
      </c>
    </row>
    <row r="330" spans="1:13" x14ac:dyDescent="0.3">
      <c r="A330" s="138" t="s">
        <v>566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2386</v>
      </c>
      <c r="E330" s="141">
        <v>44463</v>
      </c>
      <c r="F330" s="141">
        <v>44475</v>
      </c>
      <c r="I330" s="138" t="str">
        <f>VLOOKUP(A330,URS確認!E:I,5,FALSE)</f>
        <v>蘇曉玲</v>
      </c>
      <c r="M330" s="138" t="s">
        <v>1077</v>
      </c>
    </row>
    <row r="331" spans="1:13" x14ac:dyDescent="0.3">
      <c r="A331" s="138" t="s">
        <v>593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2386</v>
      </c>
      <c r="E331" s="141">
        <v>44463</v>
      </c>
      <c r="F331" s="141">
        <v>44475</v>
      </c>
      <c r="I331" s="138" t="str">
        <f>VLOOKUP(A331,URS確認!E:I,5,FALSE)</f>
        <v>蘇曉玲</v>
      </c>
      <c r="M331" s="138" t="s">
        <v>1077</v>
      </c>
    </row>
    <row r="332" spans="1:13" ht="34" x14ac:dyDescent="0.3">
      <c r="A332" s="138" t="s">
        <v>548</v>
      </c>
      <c r="B332" s="139" t="str">
        <f>VLOOKUP(A332,URS確認!$E:$G,3,FALSE)</f>
        <v>債權案件明細查詢</v>
      </c>
      <c r="C332" s="138">
        <v>1</v>
      </c>
      <c r="D332" s="144" t="s">
        <v>2387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1077</v>
      </c>
    </row>
    <row r="333" spans="1:13" x14ac:dyDescent="0.3">
      <c r="A333" s="138" t="s">
        <v>2388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2389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1077</v>
      </c>
    </row>
    <row r="334" spans="1:13" ht="68" x14ac:dyDescent="0.3">
      <c r="A334" s="138" t="s">
        <v>2388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2390</v>
      </c>
      <c r="E334" s="141">
        <v>44463</v>
      </c>
      <c r="F334" s="141">
        <v>44475</v>
      </c>
      <c r="I334" s="138" t="str">
        <f>VLOOKUP(A334,URS確認!E:I,5,FALSE)</f>
        <v>蘇曉玲</v>
      </c>
      <c r="M334" s="138" t="s">
        <v>1077</v>
      </c>
    </row>
    <row r="335" spans="1:13" x14ac:dyDescent="0.3">
      <c r="A335" s="138" t="s">
        <v>779</v>
      </c>
      <c r="B335" s="139" t="str">
        <f>VLOOKUP(A335,URS確認!$E:$G,3,FALSE)</f>
        <v>單位及主管代碼檔維護</v>
      </c>
      <c r="C335" s="138">
        <v>1</v>
      </c>
      <c r="D335" s="144" t="s">
        <v>2416</v>
      </c>
      <c r="E335" s="141">
        <v>44466</v>
      </c>
      <c r="I335" s="138" t="str">
        <f>VLOOKUP(A335,URS確認!E:I,5,FALSE)</f>
        <v>楊智誠</v>
      </c>
      <c r="L335" s="138" t="s">
        <v>2429</v>
      </c>
    </row>
    <row r="336" spans="1:13" x14ac:dyDescent="0.3">
      <c r="A336" s="138" t="s">
        <v>779</v>
      </c>
      <c r="B336" s="139" t="str">
        <f>VLOOKUP(A336,URS確認!$E:$G,3,FALSE)</f>
        <v>單位及主管代碼檔維護</v>
      </c>
      <c r="C336" s="138">
        <v>2</v>
      </c>
      <c r="D336" s="144" t="s">
        <v>2417</v>
      </c>
      <c r="E336" s="141">
        <v>44466</v>
      </c>
      <c r="I336" s="138" t="str">
        <f>VLOOKUP(A336,URS確認!E:I,5,FALSE)</f>
        <v>楊智誠</v>
      </c>
      <c r="L336" s="138" t="s">
        <v>2428</v>
      </c>
    </row>
    <row r="337" spans="1:12" x14ac:dyDescent="0.3">
      <c r="A337" s="138" t="s">
        <v>776</v>
      </c>
      <c r="B337" s="139" t="str">
        <f>VLOOKUP(A337,URS確認!$E:$G,3,FALSE)</f>
        <v>單位及主管代碼檔查詢</v>
      </c>
      <c r="C337" s="138">
        <v>1</v>
      </c>
      <c r="D337" s="144" t="s">
        <v>2416</v>
      </c>
      <c r="E337" s="141">
        <v>44466</v>
      </c>
      <c r="I337" s="138" t="str">
        <f>VLOOKUP(A337,URS確認!E:I,5,FALSE)</f>
        <v>楊智誠</v>
      </c>
      <c r="L337" s="138" t="s">
        <v>2428</v>
      </c>
    </row>
    <row r="338" spans="1:12" x14ac:dyDescent="0.3">
      <c r="A338" s="138" t="s">
        <v>776</v>
      </c>
      <c r="B338" s="139" t="str">
        <f>VLOOKUP(A338,URS確認!$E:$G,3,FALSE)</f>
        <v>單位及主管代碼檔查詢</v>
      </c>
      <c r="C338" s="138">
        <v>2</v>
      </c>
      <c r="D338" s="144" t="s">
        <v>2418</v>
      </c>
      <c r="E338" s="141">
        <v>44466</v>
      </c>
      <c r="I338" s="138" t="str">
        <f>VLOOKUP(A338,URS確認!E:I,5,FALSE)</f>
        <v>楊智誠</v>
      </c>
      <c r="L338" s="138" t="s">
        <v>2428</v>
      </c>
    </row>
    <row r="339" spans="1:12" x14ac:dyDescent="0.3">
      <c r="A339" s="138" t="s">
        <v>776</v>
      </c>
      <c r="B339" s="139" t="str">
        <f>VLOOKUP(A339,URS確認!$E:$G,3,FALSE)</f>
        <v>單位及主管代碼檔查詢</v>
      </c>
      <c r="C339" s="138">
        <v>3</v>
      </c>
      <c r="D339" s="144" t="s">
        <v>2419</v>
      </c>
      <c r="E339" s="141">
        <v>44466</v>
      </c>
      <c r="I339" s="138" t="str">
        <f>VLOOKUP(A339,URS確認!E:I,5,FALSE)</f>
        <v>楊智誠</v>
      </c>
      <c r="L339" s="138" t="s">
        <v>2435</v>
      </c>
    </row>
    <row r="340" spans="1:12" ht="34" x14ac:dyDescent="0.3">
      <c r="A340" s="138" t="s">
        <v>897</v>
      </c>
      <c r="B340" s="139" t="str">
        <f>VLOOKUP(A340,URS確認!$E:$G,3,FALSE)</f>
        <v>單位代號查詢</v>
      </c>
      <c r="C340" s="138">
        <v>1</v>
      </c>
      <c r="D340" s="144" t="s">
        <v>2420</v>
      </c>
      <c r="E340" s="141">
        <v>44466</v>
      </c>
      <c r="F340" s="141">
        <v>44467</v>
      </c>
      <c r="G340" s="141">
        <v>44467</v>
      </c>
      <c r="I340" s="138" t="str">
        <f>VLOOKUP(A340,URS確認!E:I,5,FALSE)</f>
        <v>楊智誠</v>
      </c>
      <c r="L340" s="138" t="s">
        <v>2436</v>
      </c>
    </row>
    <row r="341" spans="1:12" x14ac:dyDescent="0.3">
      <c r="A341" s="138" t="s">
        <v>832</v>
      </c>
      <c r="B341" s="139" t="str">
        <f>VLOOKUP(A341,URS確認!$E:$G,3,FALSE)</f>
        <v>各類代碼檔查詢</v>
      </c>
      <c r="C341" s="138">
        <v>1</v>
      </c>
      <c r="D341" s="144" t="s">
        <v>2421</v>
      </c>
      <c r="E341" s="141">
        <v>44466</v>
      </c>
      <c r="I341" s="138" t="str">
        <f>VLOOKUP(A341,URS確認!E:I,5,FALSE)</f>
        <v>楊智誠</v>
      </c>
      <c r="L341" s="138" t="s">
        <v>2428</v>
      </c>
    </row>
    <row r="342" spans="1:12" x14ac:dyDescent="0.3">
      <c r="A342" s="138" t="s">
        <v>832</v>
      </c>
      <c r="B342" s="139" t="str">
        <f>VLOOKUP(A342,URS確認!$E:$G,3,FALSE)</f>
        <v>各類代碼檔查詢</v>
      </c>
      <c r="C342" s="138">
        <v>2</v>
      </c>
      <c r="D342" s="144" t="s">
        <v>2418</v>
      </c>
      <c r="E342" s="141">
        <v>44466</v>
      </c>
      <c r="I342" s="138" t="str">
        <f>VLOOKUP(A342,URS確認!E:I,5,FALSE)</f>
        <v>楊智誠</v>
      </c>
      <c r="L342" s="138" t="s">
        <v>2428</v>
      </c>
    </row>
    <row r="343" spans="1:12" x14ac:dyDescent="0.3">
      <c r="A343" s="138" t="s">
        <v>835</v>
      </c>
      <c r="B343" s="139" t="str">
        <f>VLOOKUP(A343,URS確認!$E:$G,3,FALSE)</f>
        <v>各類代碼檔維護</v>
      </c>
      <c r="C343" s="138">
        <v>1</v>
      </c>
      <c r="D343" s="144" t="s">
        <v>2422</v>
      </c>
      <c r="E343" s="141">
        <v>44466</v>
      </c>
      <c r="I343" s="138" t="str">
        <f>VLOOKUP(A343,URS確認!E:I,5,FALSE)</f>
        <v>楊智誠</v>
      </c>
      <c r="L343" s="138" t="s">
        <v>2429</v>
      </c>
    </row>
    <row r="344" spans="1:12" x14ac:dyDescent="0.3">
      <c r="A344" s="138" t="s">
        <v>797</v>
      </c>
      <c r="B344" s="139" t="str">
        <f>VLOOKUP(A344,URS確認!$E:$G,3,FALSE)</f>
        <v>特殊/例假日查詢</v>
      </c>
      <c r="C344" s="138">
        <v>1</v>
      </c>
      <c r="D344" s="144" t="s">
        <v>2423</v>
      </c>
      <c r="E344" s="141">
        <v>44466</v>
      </c>
      <c r="I344" s="138" t="str">
        <f>VLOOKUP(A344,URS確認!E:I,5,FALSE)</f>
        <v>楊智誠</v>
      </c>
      <c r="L344" s="138" t="s">
        <v>2437</v>
      </c>
    </row>
    <row r="345" spans="1:12" x14ac:dyDescent="0.3">
      <c r="A345" s="138" t="s">
        <v>867</v>
      </c>
      <c r="B345" s="139" t="str">
        <f>VLOOKUP(A345,URS確認!$E:$G,3,FALSE)</f>
        <v>地區別資料查詢</v>
      </c>
      <c r="C345" s="138">
        <v>1</v>
      </c>
      <c r="D345" s="144" t="s">
        <v>2470</v>
      </c>
      <c r="E345" s="141">
        <v>44467</v>
      </c>
      <c r="I345" s="138" t="str">
        <f>VLOOKUP(A345,URS確認!E:I,5,FALSE)</f>
        <v>楊智誠</v>
      </c>
    </row>
    <row r="346" spans="1:12" x14ac:dyDescent="0.3">
      <c r="A346" s="138" t="s">
        <v>870</v>
      </c>
      <c r="B346" s="139" t="str">
        <f>VLOOKUP(A346,URS確認!$E:$G,3,FALSE)</f>
        <v>地區別資料維護</v>
      </c>
      <c r="C346" s="138">
        <v>1</v>
      </c>
      <c r="D346" s="144" t="s">
        <v>2471</v>
      </c>
      <c r="E346" s="141">
        <v>44467</v>
      </c>
      <c r="I346" s="138" t="str">
        <f>VLOOKUP(A346,URS確認!E:I,5,FALSE)</f>
        <v>楊智誠</v>
      </c>
    </row>
    <row r="347" spans="1:12" x14ac:dyDescent="0.3">
      <c r="A347" s="138" t="s">
        <v>872</v>
      </c>
      <c r="B347" s="139" t="str">
        <f>VLOOKUP(A347,URS確認!$E:$G,3,FALSE)</f>
        <v>聯徵報送-地區別資料查詢</v>
      </c>
      <c r="C347" s="138">
        <v>1</v>
      </c>
      <c r="D347" s="144" t="s">
        <v>2472</v>
      </c>
      <c r="E347" s="141">
        <v>44467</v>
      </c>
      <c r="I347" s="138" t="str">
        <f>VLOOKUP(A347,URS確認!E:I,5,FALSE)</f>
        <v>楊智誠</v>
      </c>
    </row>
    <row r="348" spans="1:12" x14ac:dyDescent="0.3">
      <c r="A348" s="138" t="s">
        <v>872</v>
      </c>
      <c r="B348" s="139" t="str">
        <f>VLOOKUP(A348,URS確認!$E:$G,3,FALSE)</f>
        <v>聯徵報送-地區別資料查詢</v>
      </c>
      <c r="C348" s="138">
        <v>2</v>
      </c>
      <c r="D348" s="144" t="s">
        <v>2473</v>
      </c>
      <c r="E348" s="141">
        <v>44467</v>
      </c>
      <c r="I348" s="138" t="str">
        <f>VLOOKUP(A348,URS確認!E:I,5,FALSE)</f>
        <v>楊智誠</v>
      </c>
    </row>
    <row r="349" spans="1:12" x14ac:dyDescent="0.3">
      <c r="A349" s="138" t="s">
        <v>874</v>
      </c>
      <c r="B349" s="139" t="str">
        <f>VLOOKUP(A349,URS確認!$E:$G,3,FALSE)</f>
        <v>聯徵報送-地區別資料維護</v>
      </c>
      <c r="C349" s="138">
        <v>1</v>
      </c>
      <c r="D349" s="144" t="s">
        <v>2474</v>
      </c>
      <c r="E349" s="141">
        <v>44467</v>
      </c>
      <c r="I349" s="138" t="str">
        <f>VLOOKUP(A349,URS確認!E:I,5,FALSE)</f>
        <v>楊智誠</v>
      </c>
    </row>
    <row r="350" spans="1:12" x14ac:dyDescent="0.3">
      <c r="A350" s="138" t="s">
        <v>874</v>
      </c>
      <c r="B350" s="139" t="str">
        <f>VLOOKUP(A350,URS確認!$E:$G,3,FALSE)</f>
        <v>聯徵報送-地區別資料維護</v>
      </c>
      <c r="C350" s="138">
        <v>2</v>
      </c>
      <c r="D350" s="144" t="s">
        <v>2475</v>
      </c>
      <c r="E350" s="141">
        <v>44467</v>
      </c>
      <c r="I350" s="138" t="str">
        <f>VLOOKUP(A350,URS確認!E:I,5,FALSE)</f>
        <v>楊智誠</v>
      </c>
    </row>
    <row r="351" spans="1:12" x14ac:dyDescent="0.3">
      <c r="A351" s="138" t="s">
        <v>874</v>
      </c>
      <c r="B351" s="139" t="str">
        <f>VLOOKUP(A351,URS確認!$E:$G,3,FALSE)</f>
        <v>聯徵報送-地區別資料維護</v>
      </c>
      <c r="C351" s="138">
        <v>3</v>
      </c>
      <c r="D351" s="144" t="s">
        <v>2476</v>
      </c>
      <c r="E351" s="141">
        <v>44467</v>
      </c>
      <c r="I351" s="138" t="str">
        <f>VLOOKUP(A351,URS確認!E:I,5,FALSE)</f>
        <v>楊智誠</v>
      </c>
    </row>
    <row r="352" spans="1:12" x14ac:dyDescent="0.3">
      <c r="A352" s="138" t="s">
        <v>874</v>
      </c>
      <c r="B352" s="139" t="str">
        <f>VLOOKUP(A352,URS確認!$E:$G,3,FALSE)</f>
        <v>聯徵報送-地區別資料維護</v>
      </c>
      <c r="C352" s="138">
        <v>4</v>
      </c>
      <c r="D352" s="144" t="s">
        <v>2477</v>
      </c>
      <c r="E352" s="141">
        <v>44467</v>
      </c>
      <c r="I352" s="138" t="str">
        <f>VLOOKUP(A352,URS確認!E:I,5,FALSE)</f>
        <v>楊智誠</v>
      </c>
    </row>
    <row r="353" spans="1:9" x14ac:dyDescent="0.3">
      <c r="A353" s="138" t="s">
        <v>1302</v>
      </c>
      <c r="B353" s="139" t="str">
        <f>VLOOKUP(A353,URS確認!$E:$G,3,FALSE)</f>
        <v>顧客明細資料查詢</v>
      </c>
      <c r="C353" s="138">
        <v>1</v>
      </c>
      <c r="D353" s="144" t="s">
        <v>2478</v>
      </c>
      <c r="E353" s="141">
        <v>44467</v>
      </c>
      <c r="I353" s="138" t="str">
        <f>VLOOKUP(A353,URS確認!E:I,5,FALSE)</f>
        <v>張嘉榮</v>
      </c>
    </row>
    <row r="354" spans="1:9" ht="34" x14ac:dyDescent="0.3">
      <c r="A354" s="138" t="s">
        <v>805</v>
      </c>
      <c r="B354" s="139" t="str">
        <f>VLOOKUP(A354,URS確認!$E:$G,3,FALSE)</f>
        <v>使用者資料維護</v>
      </c>
      <c r="C354" s="138">
        <v>1</v>
      </c>
      <c r="D354" s="144" t="s">
        <v>2479</v>
      </c>
      <c r="E354" s="141">
        <v>44467</v>
      </c>
      <c r="I354" s="138" t="str">
        <f>VLOOKUP(A354,URS確認!E:I,5,FALSE)</f>
        <v>楊智誠</v>
      </c>
    </row>
    <row r="355" spans="1:9" x14ac:dyDescent="0.3">
      <c r="A355" s="138" t="s">
        <v>865</v>
      </c>
      <c r="B355" s="139" t="str">
        <f>VLOOKUP(A355,URS確認!$E:$G,3,FALSE)</f>
        <v>保險/鑑定公司資料維護</v>
      </c>
      <c r="C355" s="138">
        <v>1</v>
      </c>
      <c r="D355" s="144" t="s">
        <v>2481</v>
      </c>
      <c r="E355" s="141">
        <v>44467</v>
      </c>
      <c r="I355" s="138" t="str">
        <f>VLOOKUP(A355,URS確認!E:I,5,FALSE)</f>
        <v>楊智誠</v>
      </c>
    </row>
    <row r="356" spans="1:9" x14ac:dyDescent="0.3">
      <c r="A356" s="138" t="s">
        <v>882</v>
      </c>
      <c r="B356" s="139" t="str">
        <f>VLOOKUP(A356,URS確認!$E:$G,3,FALSE)</f>
        <v>變動數值設定</v>
      </c>
      <c r="C356" s="138">
        <v>1</v>
      </c>
      <c r="D356" s="144" t="s">
        <v>2482</v>
      </c>
      <c r="E356" s="141">
        <v>44467</v>
      </c>
      <c r="I356" s="138" t="str">
        <f>VLOOKUP(A356,URS確認!E:I,5,FALSE)</f>
        <v>楊智誠</v>
      </c>
    </row>
    <row r="357" spans="1:9" x14ac:dyDescent="0.3">
      <c r="A357" s="138" t="s">
        <v>885</v>
      </c>
      <c r="B357" s="139" t="str">
        <f>VLOOKUP(A357,URS確認!$E:$G,3,FALSE)</f>
        <v>變動數值設定維護</v>
      </c>
      <c r="C357" s="138">
        <v>1</v>
      </c>
      <c r="D357" s="144" t="s">
        <v>2483</v>
      </c>
      <c r="E357" s="141">
        <v>44467</v>
      </c>
      <c r="I357" s="138" t="str">
        <f>VLOOKUP(A357,URS確認!E:I,5,FALSE)</f>
        <v>楊智誠</v>
      </c>
    </row>
  </sheetData>
  <autoFilter ref="A1:P357" xr:uid="{00000000-0009-0000-0000-000003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B23" sqref="B23"/>
    </sheetView>
  </sheetViews>
  <sheetFormatPr defaultColWidth="9" defaultRowHeight="14.5" x14ac:dyDescent="0.35"/>
  <cols>
    <col min="1" max="1" width="9" style="38"/>
    <col min="2" max="2" width="91.69921875" style="36" customWidth="1"/>
    <col min="3" max="3" width="23.3984375" style="36" customWidth="1"/>
    <col min="4" max="16384" width="9" style="36"/>
  </cols>
  <sheetData>
    <row r="1" spans="1:3" x14ac:dyDescent="0.35">
      <c r="A1" s="37" t="s">
        <v>1479</v>
      </c>
      <c r="B1" s="37" t="s">
        <v>1297</v>
      </c>
      <c r="C1" s="37" t="s">
        <v>1480</v>
      </c>
    </row>
    <row r="2" spans="1:3" x14ac:dyDescent="0.35">
      <c r="A2" s="38">
        <v>1</v>
      </c>
      <c r="B2" s="92" t="s">
        <v>1482</v>
      </c>
      <c r="C2" s="36" t="s">
        <v>1481</v>
      </c>
    </row>
    <row r="3" spans="1:3" x14ac:dyDescent="0.35">
      <c r="A3" s="38">
        <v>2</v>
      </c>
      <c r="B3" s="36" t="s">
        <v>1530</v>
      </c>
      <c r="C3" s="36" t="s">
        <v>1531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61"/>
  <sheetViews>
    <sheetView zoomScale="85" zoomScaleNormal="85" workbookViewId="0">
      <pane ySplit="1" topLeftCell="A52" activePane="bottomLeft" state="frozen"/>
      <selection pane="bottomLeft" activeCell="E34" sqref="E34"/>
    </sheetView>
  </sheetViews>
  <sheetFormatPr defaultColWidth="9" defaultRowHeight="17" x14ac:dyDescent="0.3"/>
  <cols>
    <col min="1" max="1" width="14.59765625" style="160" bestFit="1" customWidth="1"/>
    <col min="2" max="2" width="5.59765625" style="152" bestFit="1" customWidth="1"/>
    <col min="3" max="3" width="62.3984375" style="148" bestFit="1" customWidth="1"/>
    <col min="4" max="4" width="14.59765625" style="160" bestFit="1" customWidth="1"/>
    <col min="5" max="5" width="21" style="151" customWidth="1"/>
    <col min="6" max="6" width="63.69921875" style="152" bestFit="1" customWidth="1"/>
    <col min="7" max="7" width="13.8984375" style="151" bestFit="1" customWidth="1"/>
    <col min="8" max="8" width="27.5" style="152" customWidth="1"/>
    <col min="9" max="16384" width="9" style="152"/>
  </cols>
  <sheetData>
    <row r="1" spans="1:8" s="222" customFormat="1" x14ac:dyDescent="0.3">
      <c r="A1" s="219" t="s">
        <v>1080</v>
      </c>
      <c r="B1" s="220" t="s">
        <v>1362</v>
      </c>
      <c r="C1" s="219" t="s">
        <v>1323</v>
      </c>
      <c r="D1" s="219" t="s">
        <v>1324</v>
      </c>
      <c r="E1" s="221" t="s">
        <v>1326</v>
      </c>
      <c r="F1" s="219" t="s">
        <v>1325</v>
      </c>
      <c r="G1" s="221" t="s">
        <v>1360</v>
      </c>
      <c r="H1" s="221" t="s">
        <v>1702</v>
      </c>
    </row>
    <row r="2" spans="1:8" s="170" customFormat="1" ht="34" hidden="1" x14ac:dyDescent="0.3">
      <c r="A2" s="151">
        <v>44399</v>
      </c>
      <c r="B2" s="160">
        <v>1</v>
      </c>
      <c r="C2" s="148" t="s">
        <v>1337</v>
      </c>
      <c r="D2" s="160" t="s">
        <v>634</v>
      </c>
      <c r="E2" s="151">
        <v>44403</v>
      </c>
      <c r="F2" s="150" t="s">
        <v>1622</v>
      </c>
      <c r="G2" s="151">
        <v>44403</v>
      </c>
      <c r="H2" s="152"/>
    </row>
    <row r="3" spans="1:8" x14ac:dyDescent="0.3">
      <c r="A3" s="151">
        <v>44397</v>
      </c>
      <c r="B3" s="160">
        <v>1</v>
      </c>
      <c r="C3" s="148" t="s">
        <v>1328</v>
      </c>
      <c r="D3" s="160" t="s">
        <v>1329</v>
      </c>
      <c r="E3" s="151">
        <v>44407</v>
      </c>
    </row>
    <row r="4" spans="1:8" x14ac:dyDescent="0.3">
      <c r="A4" s="151">
        <v>44397</v>
      </c>
      <c r="B4" s="160">
        <v>2</v>
      </c>
      <c r="C4" s="148" t="s">
        <v>1330</v>
      </c>
      <c r="D4" s="160" t="s">
        <v>1329</v>
      </c>
      <c r="E4" s="151">
        <v>44407</v>
      </c>
    </row>
    <row r="5" spans="1:8" s="170" customFormat="1" ht="34" hidden="1" x14ac:dyDescent="0.3">
      <c r="A5" s="151">
        <v>44398</v>
      </c>
      <c r="B5" s="160">
        <v>3</v>
      </c>
      <c r="C5" s="171" t="s">
        <v>1333</v>
      </c>
      <c r="D5" s="160" t="s">
        <v>991</v>
      </c>
      <c r="E5" s="151">
        <v>44407</v>
      </c>
      <c r="F5" s="150" t="s">
        <v>1687</v>
      </c>
      <c r="G5" s="151">
        <v>44407</v>
      </c>
      <c r="H5" s="152" t="s">
        <v>1703</v>
      </c>
    </row>
    <row r="6" spans="1:8" s="170" customFormat="1" ht="34" hidden="1" x14ac:dyDescent="0.3">
      <c r="A6" s="151">
        <v>44399</v>
      </c>
      <c r="B6" s="160">
        <v>2</v>
      </c>
      <c r="C6" s="148" t="s">
        <v>1338</v>
      </c>
      <c r="D6" s="160" t="s">
        <v>1339</v>
      </c>
      <c r="E6" s="151">
        <v>44407</v>
      </c>
      <c r="F6" s="150" t="s">
        <v>1620</v>
      </c>
      <c r="G6" s="151">
        <v>44400</v>
      </c>
      <c r="H6" s="152" t="s">
        <v>1705</v>
      </c>
    </row>
    <row r="7" spans="1:8" s="170" customFormat="1" ht="34" hidden="1" x14ac:dyDescent="0.3">
      <c r="A7" s="151">
        <v>44399</v>
      </c>
      <c r="B7" s="160">
        <v>3</v>
      </c>
      <c r="C7" s="148" t="s">
        <v>1340</v>
      </c>
      <c r="D7" s="160" t="s">
        <v>1339</v>
      </c>
      <c r="E7" s="151">
        <v>44407</v>
      </c>
      <c r="F7" s="148" t="s">
        <v>1619</v>
      </c>
      <c r="G7" s="151">
        <v>44400</v>
      </c>
      <c r="H7" s="152"/>
    </row>
    <row r="8" spans="1:8" s="170" customFormat="1" hidden="1" x14ac:dyDescent="0.3">
      <c r="A8" s="151">
        <v>44400</v>
      </c>
      <c r="B8" s="160">
        <v>1</v>
      </c>
      <c r="C8" s="148" t="s">
        <v>1352</v>
      </c>
      <c r="D8" s="160" t="s">
        <v>1361</v>
      </c>
      <c r="E8" s="151">
        <v>44407</v>
      </c>
      <c r="F8" s="152" t="s">
        <v>1853</v>
      </c>
      <c r="G8" s="151">
        <v>44407</v>
      </c>
      <c r="H8" s="152"/>
    </row>
    <row r="9" spans="1:8" s="170" customFormat="1" x14ac:dyDescent="0.3">
      <c r="A9" s="151">
        <v>44403</v>
      </c>
      <c r="B9" s="160">
        <v>6</v>
      </c>
      <c r="C9" s="148" t="s">
        <v>1628</v>
      </c>
      <c r="D9" s="160" t="s">
        <v>1632</v>
      </c>
      <c r="E9" s="151">
        <v>44414</v>
      </c>
      <c r="F9" s="152"/>
      <c r="G9" s="151"/>
      <c r="H9" s="152" t="s">
        <v>1703</v>
      </c>
    </row>
    <row r="10" spans="1:8" s="170" customFormat="1" ht="34" hidden="1" x14ac:dyDescent="0.3">
      <c r="A10" s="151">
        <v>44398</v>
      </c>
      <c r="B10" s="160">
        <v>1</v>
      </c>
      <c r="C10" s="171" t="s">
        <v>1331</v>
      </c>
      <c r="D10" s="160" t="s">
        <v>634</v>
      </c>
      <c r="E10" s="151">
        <v>44414</v>
      </c>
      <c r="F10" s="148" t="s">
        <v>1701</v>
      </c>
      <c r="G10" s="151">
        <v>44413</v>
      </c>
      <c r="H10" s="152" t="s">
        <v>1703</v>
      </c>
    </row>
    <row r="11" spans="1:8" s="170" customFormat="1" ht="34" hidden="1" x14ac:dyDescent="0.3">
      <c r="A11" s="151">
        <v>44398</v>
      </c>
      <c r="B11" s="160">
        <v>2</v>
      </c>
      <c r="C11" s="171" t="s">
        <v>1332</v>
      </c>
      <c r="D11" s="160" t="s">
        <v>700</v>
      </c>
      <c r="E11" s="151">
        <v>44414</v>
      </c>
      <c r="F11" s="152" t="s">
        <v>1704</v>
      </c>
      <c r="G11" s="151">
        <v>44413</v>
      </c>
      <c r="H11" s="152"/>
    </row>
    <row r="12" spans="1:8" s="170" customFormat="1" x14ac:dyDescent="0.3">
      <c r="A12" s="151">
        <v>44403</v>
      </c>
      <c r="B12" s="160">
        <v>7</v>
      </c>
      <c r="C12" s="148" t="s">
        <v>1629</v>
      </c>
      <c r="D12" s="160" t="s">
        <v>1632</v>
      </c>
      <c r="E12" s="151">
        <v>44414</v>
      </c>
      <c r="F12" s="152"/>
      <c r="G12" s="151"/>
      <c r="H12" s="152"/>
    </row>
    <row r="13" spans="1:8" s="170" customFormat="1" ht="34" hidden="1" x14ac:dyDescent="0.3">
      <c r="A13" s="151">
        <v>44398</v>
      </c>
      <c r="B13" s="160">
        <v>5</v>
      </c>
      <c r="C13" s="171" t="s">
        <v>1335</v>
      </c>
      <c r="D13" s="160" t="s">
        <v>634</v>
      </c>
      <c r="E13" s="151">
        <v>44414</v>
      </c>
      <c r="F13" s="152" t="s">
        <v>1700</v>
      </c>
      <c r="G13" s="151">
        <v>44413</v>
      </c>
      <c r="H13" s="152"/>
    </row>
    <row r="14" spans="1:8" s="170" customFormat="1" ht="34" hidden="1" x14ac:dyDescent="0.3">
      <c r="A14" s="151">
        <v>44398</v>
      </c>
      <c r="B14" s="160">
        <v>6</v>
      </c>
      <c r="C14" s="171" t="s">
        <v>1336</v>
      </c>
      <c r="D14" s="160" t="s">
        <v>634</v>
      </c>
      <c r="E14" s="151">
        <v>44414</v>
      </c>
      <c r="F14" s="152" t="s">
        <v>1700</v>
      </c>
      <c r="G14" s="151">
        <v>44413</v>
      </c>
      <c r="H14" s="152"/>
    </row>
    <row r="15" spans="1:8" s="170" customFormat="1" ht="22" hidden="1" x14ac:dyDescent="0.3">
      <c r="A15" s="151">
        <v>44403</v>
      </c>
      <c r="B15" s="160">
        <v>1</v>
      </c>
      <c r="C15" s="148" t="s">
        <v>1625</v>
      </c>
      <c r="D15" s="160" t="s">
        <v>950</v>
      </c>
      <c r="E15" s="151">
        <v>44414</v>
      </c>
      <c r="F15" s="150" t="s">
        <v>1623</v>
      </c>
      <c r="G15" s="151">
        <v>44406</v>
      </c>
      <c r="H15" s="152"/>
    </row>
    <row r="16" spans="1:8" s="170" customFormat="1" ht="22" hidden="1" x14ac:dyDescent="0.3">
      <c r="A16" s="151">
        <v>44403</v>
      </c>
      <c r="B16" s="160">
        <v>2</v>
      </c>
      <c r="C16" s="148" t="s">
        <v>1624</v>
      </c>
      <c r="D16" s="160" t="s">
        <v>950</v>
      </c>
      <c r="E16" s="151">
        <v>44414</v>
      </c>
      <c r="F16" s="168" t="s">
        <v>1737</v>
      </c>
      <c r="G16" s="151">
        <v>44417</v>
      </c>
      <c r="H16" s="152"/>
    </row>
    <row r="17" spans="1:8" s="170" customFormat="1" hidden="1" x14ac:dyDescent="0.3">
      <c r="A17" s="151">
        <v>44403</v>
      </c>
      <c r="B17" s="160">
        <v>3</v>
      </c>
      <c r="C17" s="148" t="s">
        <v>1752</v>
      </c>
      <c r="D17" s="160" t="s">
        <v>950</v>
      </c>
      <c r="E17" s="151">
        <v>44414</v>
      </c>
      <c r="F17" s="169" t="s">
        <v>1753</v>
      </c>
      <c r="G17" s="151">
        <v>44404</v>
      </c>
      <c r="H17" s="152"/>
    </row>
    <row r="18" spans="1:8" hidden="1" x14ac:dyDescent="0.3">
      <c r="A18" s="151">
        <v>44403</v>
      </c>
      <c r="B18" s="160">
        <v>5</v>
      </c>
      <c r="C18" s="148" t="s">
        <v>1627</v>
      </c>
      <c r="D18" s="160" t="s">
        <v>948</v>
      </c>
      <c r="E18" s="151">
        <v>44414</v>
      </c>
      <c r="F18" s="152" t="s">
        <v>1727</v>
      </c>
      <c r="G18" s="151">
        <v>44412</v>
      </c>
    </row>
    <row r="19" spans="1:8" x14ac:dyDescent="0.3">
      <c r="A19" s="151">
        <v>44405</v>
      </c>
      <c r="B19" s="160">
        <v>3</v>
      </c>
      <c r="C19" s="148" t="s">
        <v>1638</v>
      </c>
      <c r="D19" s="160" t="s">
        <v>1632</v>
      </c>
      <c r="E19" s="151">
        <v>44419</v>
      </c>
    </row>
    <row r="20" spans="1:8" s="170" customFormat="1" ht="34" x14ac:dyDescent="0.3">
      <c r="A20" s="151">
        <v>44405</v>
      </c>
      <c r="B20" s="160">
        <v>4</v>
      </c>
      <c r="C20" s="148" t="s">
        <v>1639</v>
      </c>
      <c r="D20" s="160" t="s">
        <v>1632</v>
      </c>
      <c r="E20" s="151">
        <v>44419</v>
      </c>
      <c r="F20" s="152"/>
      <c r="G20" s="151"/>
      <c r="H20" s="152"/>
    </row>
    <row r="21" spans="1:8" s="170" customFormat="1" ht="34" x14ac:dyDescent="0.3">
      <c r="A21" s="151">
        <v>44405</v>
      </c>
      <c r="B21" s="160">
        <v>5</v>
      </c>
      <c r="C21" s="148" t="s">
        <v>1640</v>
      </c>
      <c r="D21" s="160" t="s">
        <v>1632</v>
      </c>
      <c r="E21" s="151">
        <v>44419</v>
      </c>
      <c r="F21" s="152"/>
      <c r="G21" s="151"/>
      <c r="H21" s="152"/>
    </row>
    <row r="22" spans="1:8" hidden="1" x14ac:dyDescent="0.3">
      <c r="A22" s="151">
        <v>44405</v>
      </c>
      <c r="B22" s="160">
        <v>1</v>
      </c>
      <c r="C22" s="148" t="s">
        <v>1553</v>
      </c>
      <c r="D22" s="160" t="s">
        <v>1361</v>
      </c>
      <c r="E22" s="151">
        <v>44419</v>
      </c>
      <c r="F22" s="152" t="s">
        <v>1636</v>
      </c>
      <c r="G22" s="151">
        <v>44405</v>
      </c>
    </row>
    <row r="23" spans="1:8" ht="66" hidden="1" x14ac:dyDescent="0.3">
      <c r="A23" s="151">
        <v>44405</v>
      </c>
      <c r="B23" s="160">
        <v>2</v>
      </c>
      <c r="C23" s="148" t="s">
        <v>1637</v>
      </c>
      <c r="D23" s="160" t="s">
        <v>1488</v>
      </c>
      <c r="E23" s="151">
        <v>44419</v>
      </c>
      <c r="F23" s="168" t="s">
        <v>1751</v>
      </c>
      <c r="G23" s="151">
        <v>44419</v>
      </c>
    </row>
    <row r="24" spans="1:8" s="170" customFormat="1" ht="34" hidden="1" x14ac:dyDescent="0.3">
      <c r="A24" s="151">
        <v>44405</v>
      </c>
      <c r="B24" s="160">
        <v>6</v>
      </c>
      <c r="C24" s="148" t="s">
        <v>1855</v>
      </c>
      <c r="D24" s="160" t="s">
        <v>1621</v>
      </c>
      <c r="E24" s="151">
        <v>44419</v>
      </c>
      <c r="F24" s="148" t="s">
        <v>1854</v>
      </c>
      <c r="G24" s="151">
        <v>44407</v>
      </c>
      <c r="H24" s="152"/>
    </row>
    <row r="25" spans="1:8" s="170" customFormat="1" ht="33" hidden="1" x14ac:dyDescent="0.3">
      <c r="A25" s="151">
        <v>44399</v>
      </c>
      <c r="B25" s="160">
        <v>4</v>
      </c>
      <c r="C25" s="148" t="s">
        <v>1341</v>
      </c>
      <c r="D25" s="160" t="s">
        <v>1361</v>
      </c>
      <c r="E25" s="149">
        <v>44421</v>
      </c>
      <c r="F25" s="168" t="s">
        <v>1828</v>
      </c>
      <c r="G25" s="149">
        <v>44420</v>
      </c>
      <c r="H25" s="152" t="s">
        <v>1829</v>
      </c>
    </row>
    <row r="26" spans="1:8" s="170" customFormat="1" hidden="1" x14ac:dyDescent="0.3">
      <c r="A26" s="151">
        <v>44404</v>
      </c>
      <c r="B26" s="160">
        <v>3</v>
      </c>
      <c r="C26" s="148" t="s">
        <v>1738</v>
      </c>
      <c r="D26" s="160" t="s">
        <v>950</v>
      </c>
      <c r="E26" s="151">
        <v>44421</v>
      </c>
      <c r="F26" s="169" t="s">
        <v>1635</v>
      </c>
      <c r="G26" s="151">
        <v>44406</v>
      </c>
      <c r="H26" s="152"/>
    </row>
    <row r="27" spans="1:8" s="170" customFormat="1" ht="187" hidden="1" x14ac:dyDescent="0.3">
      <c r="A27" s="149">
        <v>44404</v>
      </c>
      <c r="B27" s="172">
        <v>4</v>
      </c>
      <c r="C27" s="173" t="s">
        <v>1511</v>
      </c>
      <c r="D27" s="172" t="s">
        <v>1729</v>
      </c>
      <c r="E27" s="149">
        <v>44421</v>
      </c>
      <c r="F27" s="168" t="s">
        <v>1750</v>
      </c>
      <c r="G27" s="149">
        <v>44419</v>
      </c>
      <c r="H27" s="152"/>
    </row>
    <row r="28" spans="1:8" s="170" customFormat="1" hidden="1" x14ac:dyDescent="0.3">
      <c r="A28" s="151">
        <v>44400</v>
      </c>
      <c r="B28" s="160">
        <v>2</v>
      </c>
      <c r="C28" s="148" t="s">
        <v>1353</v>
      </c>
      <c r="D28" s="160" t="s">
        <v>634</v>
      </c>
      <c r="E28" s="151">
        <v>44428</v>
      </c>
      <c r="F28" s="152"/>
      <c r="G28" s="151">
        <v>44456</v>
      </c>
      <c r="H28" s="152"/>
    </row>
    <row r="29" spans="1:8" s="175" customFormat="1" ht="22" hidden="1" x14ac:dyDescent="0.3">
      <c r="A29" s="151">
        <v>44403</v>
      </c>
      <c r="B29" s="160">
        <v>9</v>
      </c>
      <c r="C29" s="148" t="s">
        <v>1630</v>
      </c>
      <c r="D29" s="160" t="s">
        <v>1631</v>
      </c>
      <c r="E29" s="149">
        <v>44428</v>
      </c>
      <c r="F29" s="168" t="s">
        <v>2003</v>
      </c>
      <c r="G29" s="151">
        <v>44432</v>
      </c>
      <c r="H29" s="174" t="s">
        <v>2004</v>
      </c>
    </row>
    <row r="30" spans="1:8" s="170" customFormat="1" x14ac:dyDescent="0.3">
      <c r="A30" s="151">
        <v>44396</v>
      </c>
      <c r="B30" s="160">
        <v>1</v>
      </c>
      <c r="C30" s="148" t="s">
        <v>1327</v>
      </c>
      <c r="D30" s="160" t="s">
        <v>634</v>
      </c>
      <c r="E30" s="151">
        <v>44438</v>
      </c>
      <c r="F30" s="152"/>
      <c r="G30" s="151"/>
      <c r="H30" s="152"/>
    </row>
    <row r="31" spans="1:8" s="170" customFormat="1" ht="34" x14ac:dyDescent="0.3">
      <c r="A31" s="151">
        <v>44398</v>
      </c>
      <c r="B31" s="160">
        <v>4</v>
      </c>
      <c r="C31" s="171" t="s">
        <v>1334</v>
      </c>
      <c r="D31" s="160" t="s">
        <v>1329</v>
      </c>
      <c r="E31" s="151">
        <v>44439</v>
      </c>
      <c r="F31" s="152"/>
      <c r="G31" s="151"/>
      <c r="H31" s="152"/>
    </row>
    <row r="32" spans="1:8" s="170" customFormat="1" x14ac:dyDescent="0.3">
      <c r="A32" s="151">
        <v>44403</v>
      </c>
      <c r="B32" s="160">
        <v>4</v>
      </c>
      <c r="C32" s="148" t="s">
        <v>1626</v>
      </c>
      <c r="D32" s="160" t="s">
        <v>1631</v>
      </c>
      <c r="E32" s="151">
        <v>44439</v>
      </c>
      <c r="F32" s="152"/>
      <c r="G32" s="151"/>
      <c r="H32" s="152"/>
    </row>
    <row r="33" spans="1:8" s="170" customFormat="1" ht="34" x14ac:dyDescent="0.3">
      <c r="A33" s="151">
        <v>44403</v>
      </c>
      <c r="B33" s="160">
        <v>8</v>
      </c>
      <c r="C33" s="148" t="s">
        <v>2328</v>
      </c>
      <c r="D33" s="160" t="s">
        <v>950</v>
      </c>
      <c r="E33" s="151">
        <v>44439</v>
      </c>
      <c r="F33" s="168" t="s">
        <v>1736</v>
      </c>
      <c r="G33" s="151"/>
      <c r="H33" s="152"/>
    </row>
    <row r="34" spans="1:8" s="170" customFormat="1" ht="34" x14ac:dyDescent="0.3">
      <c r="A34" s="151">
        <v>44404</v>
      </c>
      <c r="B34" s="160">
        <v>2</v>
      </c>
      <c r="C34" s="148" t="s">
        <v>1634</v>
      </c>
      <c r="D34" s="160" t="s">
        <v>1631</v>
      </c>
      <c r="E34" s="151">
        <v>44439</v>
      </c>
      <c r="F34" s="152"/>
      <c r="G34" s="151"/>
      <c r="H34" s="152"/>
    </row>
    <row r="35" spans="1:8" s="170" customFormat="1" ht="34" x14ac:dyDescent="0.3">
      <c r="A35" s="151">
        <v>44404</v>
      </c>
      <c r="B35" s="160">
        <v>1</v>
      </c>
      <c r="C35" s="148" t="s">
        <v>1633</v>
      </c>
      <c r="D35" s="160" t="s">
        <v>1632</v>
      </c>
      <c r="E35" s="151" t="s">
        <v>1571</v>
      </c>
      <c r="F35" s="152"/>
      <c r="G35" s="151"/>
      <c r="H35" s="152"/>
    </row>
    <row r="36" spans="1:8" x14ac:dyDescent="0.3">
      <c r="A36" s="151">
        <v>44431</v>
      </c>
      <c r="B36" s="138">
        <v>1</v>
      </c>
      <c r="C36" s="148" t="s">
        <v>1846</v>
      </c>
      <c r="D36" s="160" t="s">
        <v>1632</v>
      </c>
      <c r="E36" s="141">
        <v>44454</v>
      </c>
    </row>
    <row r="37" spans="1:8" x14ac:dyDescent="0.4">
      <c r="A37" s="151">
        <v>44431</v>
      </c>
      <c r="B37" s="138">
        <v>2</v>
      </c>
      <c r="C37" s="137" t="s">
        <v>1847</v>
      </c>
      <c r="D37" s="160" t="s">
        <v>1632</v>
      </c>
      <c r="E37" s="141">
        <v>44454</v>
      </c>
    </row>
    <row r="38" spans="1:8" ht="33" hidden="1" x14ac:dyDescent="0.3">
      <c r="A38" s="141">
        <v>44432</v>
      </c>
      <c r="B38" s="138">
        <v>1</v>
      </c>
      <c r="C38" s="148" t="s">
        <v>1859</v>
      </c>
      <c r="D38" s="138" t="s">
        <v>1361</v>
      </c>
      <c r="E38" s="141">
        <v>44442</v>
      </c>
      <c r="F38" s="150" t="s">
        <v>2329</v>
      </c>
      <c r="G38" s="151">
        <v>44433</v>
      </c>
    </row>
    <row r="39" spans="1:8" ht="34" x14ac:dyDescent="0.3">
      <c r="A39" s="141">
        <v>44432</v>
      </c>
      <c r="B39" s="138">
        <v>2</v>
      </c>
      <c r="C39" s="148" t="s">
        <v>1860</v>
      </c>
      <c r="D39" s="138" t="s">
        <v>944</v>
      </c>
      <c r="E39" s="141">
        <v>44454</v>
      </c>
    </row>
    <row r="40" spans="1:8" x14ac:dyDescent="0.3">
      <c r="A40" s="141">
        <v>44432</v>
      </c>
      <c r="B40" s="138">
        <v>3</v>
      </c>
      <c r="C40" s="148" t="s">
        <v>1861</v>
      </c>
      <c r="D40" s="138" t="s">
        <v>1632</v>
      </c>
      <c r="E40" s="141">
        <v>44439</v>
      </c>
    </row>
    <row r="41" spans="1:8" x14ac:dyDescent="0.3">
      <c r="A41" s="141">
        <v>44432</v>
      </c>
      <c r="B41" s="138">
        <v>4</v>
      </c>
      <c r="C41" s="148" t="s">
        <v>1862</v>
      </c>
      <c r="D41" s="138" t="s">
        <v>1632</v>
      </c>
      <c r="E41" s="141">
        <v>44435</v>
      </c>
    </row>
    <row r="42" spans="1:8" ht="34" hidden="1" x14ac:dyDescent="0.3">
      <c r="A42" s="141">
        <v>44432</v>
      </c>
      <c r="B42" s="138">
        <v>5</v>
      </c>
      <c r="C42" s="148" t="s">
        <v>1863</v>
      </c>
      <c r="D42" s="138" t="s">
        <v>1632</v>
      </c>
      <c r="E42" s="141">
        <v>44435</v>
      </c>
      <c r="G42" s="151">
        <v>44456</v>
      </c>
    </row>
    <row r="43" spans="1:8" x14ac:dyDescent="0.3">
      <c r="A43" s="141">
        <v>44432</v>
      </c>
      <c r="B43" s="138">
        <v>6</v>
      </c>
      <c r="C43" s="148" t="s">
        <v>1864</v>
      </c>
      <c r="D43" s="138" t="s">
        <v>1632</v>
      </c>
      <c r="E43" s="141">
        <v>44435</v>
      </c>
    </row>
    <row r="44" spans="1:8" ht="34" x14ac:dyDescent="0.3">
      <c r="A44" s="141">
        <v>44433</v>
      </c>
      <c r="B44" s="138">
        <v>1</v>
      </c>
      <c r="C44" s="148" t="s">
        <v>1897</v>
      </c>
      <c r="D44" s="138" t="s">
        <v>1632</v>
      </c>
      <c r="E44" s="141">
        <v>44449</v>
      </c>
    </row>
    <row r="45" spans="1:8" x14ac:dyDescent="0.3">
      <c r="A45" s="141">
        <v>44433</v>
      </c>
      <c r="B45" s="138">
        <v>2</v>
      </c>
      <c r="C45" s="148" t="s">
        <v>1898</v>
      </c>
      <c r="D45" s="138" t="s">
        <v>1632</v>
      </c>
      <c r="E45" s="141">
        <v>44469</v>
      </c>
    </row>
    <row r="46" spans="1:8" ht="34" hidden="1" x14ac:dyDescent="0.3">
      <c r="A46" s="141">
        <v>44438</v>
      </c>
      <c r="B46" s="138">
        <v>1</v>
      </c>
      <c r="C46" s="144" t="s">
        <v>1970</v>
      </c>
      <c r="D46" s="226" t="s">
        <v>1974</v>
      </c>
      <c r="E46" s="141">
        <v>44449</v>
      </c>
      <c r="F46" s="150" t="s">
        <v>2330</v>
      </c>
      <c r="G46" s="151">
        <v>44462</v>
      </c>
    </row>
    <row r="47" spans="1:8" ht="36.65" hidden="1" customHeight="1" x14ac:dyDescent="0.3">
      <c r="A47" s="141">
        <v>44438</v>
      </c>
      <c r="B47" s="138">
        <v>2</v>
      </c>
      <c r="C47" s="144" t="s">
        <v>1971</v>
      </c>
      <c r="D47" s="226" t="s">
        <v>1974</v>
      </c>
      <c r="E47" s="141">
        <v>44449</v>
      </c>
      <c r="F47" s="150" t="s">
        <v>2331</v>
      </c>
      <c r="G47" s="151">
        <v>44449</v>
      </c>
    </row>
    <row r="48" spans="1:8" ht="34" x14ac:dyDescent="0.3">
      <c r="A48" s="141">
        <v>44438</v>
      </c>
      <c r="B48" s="138">
        <v>3</v>
      </c>
      <c r="C48" s="148" t="s">
        <v>1972</v>
      </c>
      <c r="D48" s="138" t="s">
        <v>1329</v>
      </c>
      <c r="E48" s="141">
        <v>44469</v>
      </c>
      <c r="F48" s="150"/>
    </row>
    <row r="49" spans="1:7" x14ac:dyDescent="0.3">
      <c r="A49" s="141">
        <v>44438</v>
      </c>
      <c r="B49" s="138">
        <v>4</v>
      </c>
      <c r="C49" s="144" t="s">
        <v>1973</v>
      </c>
      <c r="D49" s="138" t="s">
        <v>1361</v>
      </c>
      <c r="E49" s="141">
        <v>44449</v>
      </c>
      <c r="F49" s="150" t="s">
        <v>2332</v>
      </c>
    </row>
    <row r="50" spans="1:7" x14ac:dyDescent="0.3">
      <c r="A50" s="141">
        <v>44439</v>
      </c>
      <c r="B50" s="138">
        <v>1</v>
      </c>
      <c r="C50" s="148" t="s">
        <v>2023</v>
      </c>
      <c r="D50" s="160" t="s">
        <v>1631</v>
      </c>
      <c r="E50" s="141">
        <v>44469</v>
      </c>
    </row>
    <row r="51" spans="1:7" ht="51" hidden="1" x14ac:dyDescent="0.3">
      <c r="A51" s="141">
        <v>44439</v>
      </c>
      <c r="B51" s="138">
        <v>2</v>
      </c>
      <c r="C51" s="224" t="s">
        <v>2024</v>
      </c>
      <c r="D51" s="226" t="s">
        <v>2025</v>
      </c>
      <c r="E51" s="141">
        <v>44449</v>
      </c>
      <c r="F51" s="150" t="s">
        <v>2333</v>
      </c>
      <c r="G51" s="151">
        <v>44435</v>
      </c>
    </row>
    <row r="52" spans="1:7" ht="34" x14ac:dyDescent="0.3">
      <c r="A52" s="151">
        <v>44452</v>
      </c>
      <c r="B52" s="160">
        <v>1</v>
      </c>
      <c r="C52" s="148" t="s">
        <v>2305</v>
      </c>
      <c r="D52" s="160" t="s">
        <v>944</v>
      </c>
      <c r="E52" s="141">
        <v>44469</v>
      </c>
    </row>
    <row r="53" spans="1:7" ht="51" x14ac:dyDescent="0.3">
      <c r="A53" s="151">
        <v>44452</v>
      </c>
      <c r="B53" s="160">
        <v>2</v>
      </c>
      <c r="C53" s="148" t="s">
        <v>2306</v>
      </c>
      <c r="D53" s="160" t="s">
        <v>944</v>
      </c>
      <c r="E53" s="141">
        <v>44469</v>
      </c>
    </row>
    <row r="54" spans="1:7" ht="34" x14ac:dyDescent="0.3">
      <c r="A54" s="151">
        <v>44455</v>
      </c>
      <c r="B54" s="160">
        <v>1</v>
      </c>
      <c r="C54" s="148" t="s">
        <v>2410</v>
      </c>
      <c r="D54" s="302" t="s">
        <v>2411</v>
      </c>
      <c r="E54" s="141">
        <v>44466</v>
      </c>
    </row>
    <row r="55" spans="1:7" ht="34" hidden="1" x14ac:dyDescent="0.3">
      <c r="A55" s="151">
        <v>44455</v>
      </c>
      <c r="B55" s="160">
        <v>2</v>
      </c>
      <c r="C55" s="148" t="s">
        <v>2412</v>
      </c>
      <c r="D55" s="160" t="s">
        <v>989</v>
      </c>
      <c r="E55" s="141">
        <v>44466</v>
      </c>
      <c r="F55" s="148" t="s">
        <v>2414</v>
      </c>
      <c r="G55" s="151">
        <v>44463</v>
      </c>
    </row>
    <row r="56" spans="1:7" hidden="1" x14ac:dyDescent="0.3">
      <c r="A56" s="151">
        <v>44455</v>
      </c>
      <c r="B56" s="160">
        <v>3</v>
      </c>
      <c r="C56" s="148" t="s">
        <v>2413</v>
      </c>
      <c r="D56" s="138" t="s">
        <v>948</v>
      </c>
      <c r="E56" s="141">
        <v>44466</v>
      </c>
      <c r="F56" s="152" t="s">
        <v>2469</v>
      </c>
      <c r="G56" s="151">
        <v>44468</v>
      </c>
    </row>
    <row r="57" spans="1:7" x14ac:dyDescent="0.3">
      <c r="A57" s="151">
        <v>44455</v>
      </c>
      <c r="B57" s="160">
        <v>4</v>
      </c>
      <c r="C57" s="148" t="s">
        <v>2468</v>
      </c>
      <c r="D57" s="138" t="s">
        <v>989</v>
      </c>
      <c r="E57" s="141">
        <v>44474</v>
      </c>
    </row>
    <row r="58" spans="1:7" ht="34" x14ac:dyDescent="0.3">
      <c r="A58" s="151">
        <v>44462</v>
      </c>
      <c r="B58" s="160">
        <v>1</v>
      </c>
      <c r="C58" s="148" t="s">
        <v>2383</v>
      </c>
      <c r="D58" s="160" t="s">
        <v>2325</v>
      </c>
      <c r="E58" s="151">
        <v>44467</v>
      </c>
      <c r="F58" s="152" t="s">
        <v>2384</v>
      </c>
    </row>
    <row r="59" spans="1:7" x14ac:dyDescent="0.3">
      <c r="A59" s="151">
        <v>44463</v>
      </c>
      <c r="B59" s="160">
        <v>1</v>
      </c>
      <c r="C59" s="148" t="s">
        <v>2391</v>
      </c>
      <c r="D59" s="160" t="s">
        <v>2325</v>
      </c>
      <c r="E59" s="151">
        <v>44469</v>
      </c>
    </row>
    <row r="60" spans="1:7" x14ac:dyDescent="0.3">
      <c r="A60" s="151">
        <v>44463</v>
      </c>
      <c r="B60" s="160">
        <v>2</v>
      </c>
      <c r="C60" s="148" t="s">
        <v>2392</v>
      </c>
      <c r="D60" s="160" t="s">
        <v>1839</v>
      </c>
      <c r="E60" s="151">
        <v>44469</v>
      </c>
    </row>
    <row r="61" spans="1:7" ht="32.4" customHeight="1" x14ac:dyDescent="0.3">
      <c r="A61" s="141">
        <v>44467</v>
      </c>
      <c r="B61" s="138">
        <v>1</v>
      </c>
      <c r="C61" s="148" t="s">
        <v>2480</v>
      </c>
      <c r="D61" s="138" t="s">
        <v>995</v>
      </c>
      <c r="E61" s="141">
        <v>44477</v>
      </c>
    </row>
  </sheetData>
  <autoFilter ref="A1:H61" xr:uid="{00000000-0009-0000-0000-000005000000}">
    <filterColumn colId="6">
      <filters blank="1"/>
    </filterColumn>
  </autoFilter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9CD6-E2BC-4451-8BD9-F42671084032}">
  <dimension ref="A1:F2"/>
  <sheetViews>
    <sheetView workbookViewId="0">
      <selection activeCell="E9" sqref="E9"/>
    </sheetView>
  </sheetViews>
  <sheetFormatPr defaultColWidth="9" defaultRowHeight="14.5" x14ac:dyDescent="0.3"/>
  <cols>
    <col min="1" max="1" width="12.5" style="316" bestFit="1" customWidth="1"/>
    <col min="2" max="2" width="12.5" style="316" customWidth="1"/>
    <col min="3" max="3" width="15.69921875" style="316" bestFit="1" customWidth="1"/>
    <col min="4" max="4" width="3.69921875" style="316" bestFit="1" customWidth="1"/>
    <col min="5" max="5" width="30.5" style="316" bestFit="1" customWidth="1"/>
    <col min="6" max="6" width="9.59765625" style="316" bestFit="1" customWidth="1"/>
    <col min="7" max="16384" width="9" style="316"/>
  </cols>
  <sheetData>
    <row r="1" spans="1:6" s="222" customFormat="1" ht="17" x14ac:dyDescent="0.3">
      <c r="A1" s="219" t="s">
        <v>1080</v>
      </c>
      <c r="B1" s="219" t="s">
        <v>1071</v>
      </c>
      <c r="C1" s="219" t="s">
        <v>1074</v>
      </c>
      <c r="D1" s="220" t="s">
        <v>2485</v>
      </c>
      <c r="E1" s="219" t="s">
        <v>1323</v>
      </c>
      <c r="F1" s="219" t="s">
        <v>1324</v>
      </c>
    </row>
    <row r="2" spans="1:6" x14ac:dyDescent="0.3">
      <c r="A2" s="314">
        <v>44467</v>
      </c>
      <c r="B2" s="317" t="s">
        <v>855</v>
      </c>
      <c r="C2" s="314" t="str">
        <f>VLOOKUP(B2,URS確認!$E:$G,3,FALSE)</f>
        <v>行庫資料維護</v>
      </c>
      <c r="D2" s="315">
        <v>1</v>
      </c>
      <c r="E2" s="316" t="s">
        <v>2484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0"/>
    <col min="2" max="2" width="26.5" style="39" customWidth="1"/>
    <col min="3" max="3" width="106.19921875" style="39" customWidth="1"/>
    <col min="4" max="16384" width="9" style="39"/>
  </cols>
  <sheetData>
    <row r="1" spans="1:3" s="40" customFormat="1" x14ac:dyDescent="0.35">
      <c r="A1" s="76" t="s">
        <v>1296</v>
      </c>
      <c r="B1" s="76" t="s">
        <v>1297</v>
      </c>
      <c r="C1" s="76" t="s">
        <v>1298</v>
      </c>
    </row>
    <row r="2" spans="1:3" ht="124" x14ac:dyDescent="0.35">
      <c r="A2" s="42">
        <v>1</v>
      </c>
      <c r="B2" s="41" t="s">
        <v>1299</v>
      </c>
      <c r="C2" s="75" t="s">
        <v>1686</v>
      </c>
    </row>
    <row r="3" spans="1:3" x14ac:dyDescent="0.35">
      <c r="A3" s="40">
        <v>2</v>
      </c>
      <c r="B3" s="39" t="s">
        <v>1300</v>
      </c>
      <c r="C3" s="39" t="s">
        <v>1301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會議回覆追蹤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2021-10-04T08:02:27Z</dcterms:modified>
</cp:coreProperties>
</file>