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00105EBD-7B56-4F7A-8408-D3C975333CCB}" xr6:coauthVersionLast="47" xr6:coauthVersionMax="47" xr10:uidLastSave="{00000000-0000-0000-0000-000000000000}"/>
  <bookViews>
    <workbookView xWindow="-110" yWindow="-110" windowWidth="19420" windowHeight="10560" tabRatio="665" activeTab="3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61" r:id="rId33"/>
    <pivotCache cacheId="65" r:id="rId34"/>
    <pivotCache cacheId="69" r:id="rId35"/>
    <pivotCache cacheId="89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6" i="43" l="1"/>
  <c r="AB36" i="43"/>
  <c r="AA36" i="43"/>
  <c r="Z36" i="43"/>
  <c r="Y36" i="43"/>
  <c r="X36" i="43"/>
  <c r="W36" i="43"/>
  <c r="V36" i="43"/>
  <c r="AF36" i="43"/>
  <c r="AF35" i="43"/>
  <c r="AF34" i="43"/>
  <c r="AF33" i="43"/>
  <c r="AF32" i="43"/>
  <c r="AF31" i="43"/>
  <c r="AF30" i="43"/>
  <c r="AF29" i="43"/>
  <c r="AF28" i="43"/>
  <c r="AF27" i="43"/>
  <c r="AF26" i="43"/>
  <c r="AE36" i="43"/>
  <c r="AD36" i="43"/>
  <c r="V6" i="43"/>
  <c r="W6" i="43"/>
  <c r="X6" i="43"/>
  <c r="Y6" i="43"/>
  <c r="Z6" i="43"/>
  <c r="AA6" i="43"/>
  <c r="AB6" i="43"/>
  <c r="AC6" i="43"/>
  <c r="AD6" i="43"/>
  <c r="AE6" i="43"/>
  <c r="AF6" i="43" s="1"/>
  <c r="V7" i="43"/>
  <c r="W7" i="43"/>
  <c r="X7" i="43"/>
  <c r="Y7" i="43"/>
  <c r="Z7" i="43"/>
  <c r="AA7" i="43"/>
  <c r="AB7" i="43"/>
  <c r="AC7" i="43"/>
  <c r="AD7" i="43"/>
  <c r="AF7" i="43" s="1"/>
  <c r="AE7" i="43"/>
  <c r="V8" i="43"/>
  <c r="W8" i="43"/>
  <c r="X8" i="43"/>
  <c r="Y8" i="43"/>
  <c r="Z8" i="43"/>
  <c r="AA8" i="43"/>
  <c r="AB8" i="43"/>
  <c r="AC8" i="43"/>
  <c r="AD8" i="43"/>
  <c r="AE8" i="43"/>
  <c r="V9" i="43"/>
  <c r="W9" i="43"/>
  <c r="X9" i="43"/>
  <c r="Y9" i="43"/>
  <c r="Z9" i="43"/>
  <c r="AA9" i="43"/>
  <c r="AB9" i="43"/>
  <c r="AC9" i="43"/>
  <c r="AD9" i="43"/>
  <c r="AE9" i="43"/>
  <c r="V10" i="43"/>
  <c r="W10" i="43"/>
  <c r="X10" i="43"/>
  <c r="Y10" i="43"/>
  <c r="Z10" i="43"/>
  <c r="AA10" i="43"/>
  <c r="AB10" i="43"/>
  <c r="AC10" i="43"/>
  <c r="AD10" i="43"/>
  <c r="AE10" i="43"/>
  <c r="V11" i="43"/>
  <c r="W11" i="43"/>
  <c r="X11" i="43"/>
  <c r="Y11" i="43"/>
  <c r="Z11" i="43"/>
  <c r="AA11" i="43"/>
  <c r="AB11" i="43"/>
  <c r="AC11" i="43"/>
  <c r="AD11" i="43"/>
  <c r="AF11" i="43" s="1"/>
  <c r="AE11" i="43"/>
  <c r="V12" i="43"/>
  <c r="W12" i="43"/>
  <c r="X12" i="43"/>
  <c r="Y12" i="43"/>
  <c r="Z12" i="43"/>
  <c r="AA12" i="43"/>
  <c r="AB12" i="43"/>
  <c r="AC12" i="43"/>
  <c r="AD12" i="43"/>
  <c r="AE12" i="43"/>
  <c r="AF12" i="43" s="1"/>
  <c r="V13" i="43"/>
  <c r="W13" i="43"/>
  <c r="X13" i="43"/>
  <c r="Y13" i="43"/>
  <c r="Z13" i="43"/>
  <c r="AA13" i="43"/>
  <c r="AB13" i="43"/>
  <c r="AC13" i="43"/>
  <c r="AD13" i="43"/>
  <c r="AE13" i="43"/>
  <c r="AF13" i="43" s="1"/>
  <c r="V14" i="43"/>
  <c r="W14" i="43"/>
  <c r="X14" i="43"/>
  <c r="Y14" i="43"/>
  <c r="Z14" i="43"/>
  <c r="AA14" i="43"/>
  <c r="AB14" i="43"/>
  <c r="AC14" i="43"/>
  <c r="AD14" i="43"/>
  <c r="AE14" i="43"/>
  <c r="AF14" i="43" s="1"/>
  <c r="V15" i="43"/>
  <c r="W15" i="43"/>
  <c r="X15" i="43"/>
  <c r="Y15" i="43"/>
  <c r="Z15" i="43"/>
  <c r="AA15" i="43"/>
  <c r="AB15" i="43"/>
  <c r="AC15" i="43"/>
  <c r="AD15" i="43"/>
  <c r="AF15" i="43" s="1"/>
  <c r="AE15" i="43"/>
  <c r="V16" i="43"/>
  <c r="W16" i="43"/>
  <c r="X16" i="43"/>
  <c r="Y16" i="43"/>
  <c r="Z16" i="43"/>
  <c r="AA16" i="43"/>
  <c r="AB16" i="43"/>
  <c r="AC16" i="43"/>
  <c r="AD16" i="43"/>
  <c r="AE16" i="43"/>
  <c r="AF8" i="43"/>
  <c r="AF9" i="43"/>
  <c r="AF10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 s="1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 s="1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 s="1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 s="1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 s="1"/>
  <c r="B16" i="43"/>
  <c r="C16" i="43"/>
  <c r="D16" i="43"/>
  <c r="E16" i="43"/>
  <c r="F16" i="43"/>
  <c r="G16" i="43"/>
  <c r="H16" i="43"/>
  <c r="I16" i="43"/>
  <c r="J16" i="43"/>
  <c r="K16" i="43"/>
  <c r="L16" i="43"/>
  <c r="M16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B37" i="43" l="1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V4" i="33"/>
  <c r="V5" i="33"/>
  <c r="B12" i="33"/>
  <c r="B11" i="33"/>
  <c r="B9" i="33"/>
  <c r="B10" i="33"/>
  <c r="B8" i="33"/>
  <c r="B7" i="33"/>
  <c r="B6" i="33"/>
  <c r="B5" i="33"/>
  <c r="B4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F16" i="43"/>
  <c r="B16" i="3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<sst xmlns="http://schemas.openxmlformats.org/spreadsheetml/2006/main" count="13855" uniqueCount="3233">
  <si>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</si>
  <si>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</si>
  <si>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</si>
  <si>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</si>
  <si>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</si>
  <si>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</si>
  <si>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</si>
  <si>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</si>
  <si>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</si>
  <si>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</si>
  <si>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</si>
  <si>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</si>
  <si>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</si>
  <si>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</si>
  <si>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</si>
  <si>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</si>
  <si>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</si>
  <si>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</si>
  <si>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</si>
  <si>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</si>
  <si>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</si>
  <si>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</si>
  <si>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</si>
  <si>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</si>
  <si>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</si>
  <si>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</si>
  <si>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</si>
  <si>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</si>
  <si>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</si>
  <si>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</si>
  <si>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</si>
  <si>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</si>
  <si>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</si>
  <si>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</si>
  <si>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</si>
  <si>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</si>
  <si>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</si>
  <si>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</si>
  <si>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</si>
  <si>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</si>
  <si>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</si>
  <si>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</si>
  <si>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</si>
  <si>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</si>
  <si>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</si>
  <si>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</si>
  <si>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</si>
  <si>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</si>
  <si>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</si>
  <si>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</si>
  <si>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</si>
  <si>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</si>
  <si>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</si>
  <si>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</si>
  <si>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</si>
  <si>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</si>
  <si>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</si>
  <si>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</si>
  <si>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</si>
  <si>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</si>
  <si>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</si>
  <si>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</si>
  <si>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</si>
  <si>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</si>
  <si>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</si>
  <si>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</si>
  <si>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</si>
  <si>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</si>
  <si>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</si>
  <si>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</si>
  <si>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</si>
  <si>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</si>
  <si>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</si>
  <si>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</si>
  <si>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</si>
  <si>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</si>
  <si>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</si>
  <si>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</si>
  <si>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</si>
  <si>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</si>
  <si>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</si>
  <si>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</si>
  <si>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</si>
  <si>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</si>
  <si>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</si>
  <si>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</si>
  <si>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</si>
  <si>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</si>
  <si>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</si>
  <si>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</si>
  <si>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</si>
  <si>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</si>
  <si>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</si>
  <si>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</si>
  <si>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</si>
  <si>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</si>
  <si>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</si>
  <si>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</si>
  <si>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</si>
  <si>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</si>
  <si>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</si>
  <si>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</si>
  <si>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</si>
  <si>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</si>
  <si>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</si>
  <si>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</si>
  <si>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</si>
  <si>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</si>
  <si>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</si>
  <si>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</si>
  <si>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</si>
  <si>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</si>
  <si>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</si>
  <si>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</si>
  <si>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</si>
  <si>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</si>
  <si>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</si>
  <si>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</si>
  <si>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</si>
  <si>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</si>
  <si>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</si>
  <si>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</si>
  <si>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</si>
  <si>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</si>
  <si>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</si>
  <si>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</si>
  <si>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</si>
  <si>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</si>
  <si>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</si>
  <si>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</si>
  <si>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</si>
  <si>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</si>
  <si>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</si>
  <si>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</si>
  <si>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</si>
  <si>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</si>
  <si>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</si>
  <si>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</si>
  <si>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</si>
  <si>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</si>
  <si>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</si>
  <si>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</si>
  <si>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</si>
  <si>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</si>
  <si>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</si>
  <si>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</si>
  <si>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</si>
  <si>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</si>
  <si>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</si>
  <si>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</si>
  <si>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</si>
  <si>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</si>
  <si>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</si>
  <si>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</si>
  <si>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</si>
  <si>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</si>
  <si>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</si>
  <si>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</si>
  <si>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</si>
  <si>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</si>
  <si>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</si>
  <si>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</si>
  <si>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</si>
  <si>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</si>
  <si>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</si>
  <si>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</si>
  <si>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</si>
  <si>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</si>
  <si>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</si>
  <si>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</si>
  <si>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</si>
  <si>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</si>
  <si>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</si>
  <si>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</si>
  <si>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</si>
  <si>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</si>
  <si>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</si>
  <si>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</si>
  <si>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</si>
  <si>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</si>
  <si>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</si>
  <si>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</si>
  <si>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</si>
  <si>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</si>
  <si>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</si>
  <si>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</si>
  <si>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</si>
  <si>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</si>
  <si>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</si>
  <si>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</si>
  <si>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</si>
  <si>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</si>
  <si>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</si>
  <si>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</si>
  <si>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</si>
  <si>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</si>
  <si>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</si>
  <si>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</si>
  <si>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</si>
  <si>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</si>
  <si>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</si>
  <si>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</si>
  <si>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</si>
  <si>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</si>
  <si>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</si>
  <si>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</si>
  <si>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</si>
  <si>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</si>
  <si>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</si>
  <si>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</si>
  <si>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</si>
  <si>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</si>
  <si>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</si>
  <si>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</si>
  <si>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</si>
  <si>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</si>
  <si>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</si>
  <si>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</si>
  <si>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</si>
  <si>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</si>
  <si>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</si>
  <si>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</si>
  <si>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</si>
  <si>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</si>
  <si>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</si>
  <si>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</si>
  <si>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</si>
  <si>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</si>
  <si>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</si>
  <si>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</si>
  <si>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</si>
  <si>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</si>
  <si>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</si>
  <si>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</si>
  <si>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</si>
  <si>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</si>
  <si>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</si>
  <si>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</si>
  <si>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</si>
  <si>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</si>
  <si>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</si>
  <si>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</si>
  <si>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</si>
  <si>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</si>
  <si>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</si>
  <si>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</si>
  <si>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</si>
  <si>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</si>
  <si>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</si>
  <si>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</si>
  <si>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</si>
  <si>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</si>
  <si>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</si>
  <si>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</si>
  <si>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</si>
  <si>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</si>
  <si>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</si>
  <si>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</si>
  <si>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</si>
  <si>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</si>
  <si>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</si>
  <si>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</si>
  <si>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</si>
  <si>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</si>
  <si>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</si>
  <si>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</si>
  <si>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</si>
  <si>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</si>
  <si>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</si>
  <si>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</si>
  <si>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</si>
  <si>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</si>
  <si>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</si>
  <si>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</si>
  <si>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</si>
  <si>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</si>
  <si>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</si>
  <si>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</si>
  <si>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</si>
  <si>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</si>
  <si>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</si>
  <si>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</si>
  <si>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</si>
  <si>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</si>
  <si>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</si>
  <si>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</si>
  <si>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</si>
  <si>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</si>
  <si>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</si>
  <si>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</si>
  <si>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</si>
  <si>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</si>
  <si>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</si>
  <si>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</si>
  <si>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</si>
  <si>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</si>
  <si>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</si>
  <si>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</si>
  <si>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</si>
  <si>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</si>
  <si>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</si>
  <si>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</si>
  <si>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</si>
  <si>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</si>
  <si>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</si>
  <si>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</si>
  <si>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</si>
  <si>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</si>
  <si>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</si>
  <si>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</si>
  <si>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</si>
  <si>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</si>
  <si>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</si>
  <si>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</si>
  <si>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</si>
  <si>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</si>
  <si>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</si>
  <si>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</si>
  <si>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</si>
  <si>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</si>
  <si>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</si>
  <si>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</si>
  <si>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</si>
  <si>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</si>
  <si>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</si>
  <si>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</si>
  <si>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</si>
  <si>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</si>
  <si>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</si>
  <si>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</si>
  <si>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</si>
  <si>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</si>
  <si>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</si>
  <si>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</si>
  <si>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</si>
  <si>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</si>
  <si>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</si>
  <si>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</si>
  <si>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</si>
  <si>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</si>
  <si>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</si>
  <si>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</si>
  <si>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</si>
  <si>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</si>
  <si>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</si>
  <si>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</si>
  <si>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</si>
  <si>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</si>
  <si>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</si>
  <si>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</si>
  <si>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</si>
  <si>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</si>
  <si>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</si>
  <si>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</si>
  <si>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</si>
  <si>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</si>
  <si>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</si>
  <si>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</si>
  <si>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</si>
  <si>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</si>
  <si>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</si>
  <si>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</si>
  <si>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</si>
  <si>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</si>
  <si>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</si>
  <si>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</si>
  <si>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</si>
  <si>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</si>
  <si>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</si>
  <si>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</si>
  <si>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</si>
  <si>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</si>
  <si>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</si>
  <si>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</si>
  <si>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</si>
  <si>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</si>
  <si>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</si>
  <si>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</si>
  <si>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</si>
  <si>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</si>
  <si>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</si>
  <si>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</si>
  <si>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</si>
  <si>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</si>
  <si>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</si>
  <si>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</si>
  <si>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</si>
  <si>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</si>
  <si>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</si>
  <si>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</si>
  <si>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</si>
  <si>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</si>
  <si>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</si>
  <si>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</si>
  <si>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</si>
  <si>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</si>
  <si>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</si>
  <si>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</si>
  <si>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</si>
  <si>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</si>
  <si>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</si>
  <si>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</si>
  <si>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</si>
  <si>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</si>
  <si>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</si>
  <si>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</si>
  <si>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</si>
  <si>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</si>
  <si>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</si>
  <si>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</si>
  <si>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</si>
  <si>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</si>
  <si>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</si>
  <si>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</si>
  <si>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</si>
  <si>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</si>
  <si>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</si>
  <si>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</si>
  <si>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</si>
  <si>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</si>
  <si>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</si>
  <si>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</si>
  <si>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</si>
  <si>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</si>
  <si>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</si>
  <si>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</si>
  <si>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</si>
  <si>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</si>
  <si>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</si>
  <si>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</si>
  <si>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</si>
  <si>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</si>
  <si>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</si>
  <si>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</si>
  <si>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</si>
  <si>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</si>
  <si>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</si>
  <si>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</si>
  <si>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</si>
  <si>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</si>
  <si>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</si>
  <si>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</si>
  <si>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</si>
  <si>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</si>
  <si>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</si>
  <si>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</si>
  <si>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</si>
  <si>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</si>
  <si>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</si>
  <si>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</si>
  <si>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</si>
  <si>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</si>
  <si>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</si>
  <si>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</si>
  <si>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</si>
  <si>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</si>
  <si>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</si>
  <si>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</si>
  <si>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</si>
  <si>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</si>
  <si>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</si>
  <si>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</si>
  <si>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</si>
  <si>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</si>
  <si>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</si>
  <si>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</si>
  <si>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</si>
  <si>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</si>
  <si>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</si>
  <si>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</si>
  <si>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</si>
  <si>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</si>
  <si>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</si>
  <si>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</si>
  <si>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</si>
  <si>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</si>
  <si>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</si>
  <si>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</si>
  <si>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</si>
  <si>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</si>
  <si>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</si>
  <si>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</si>
  <si>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</si>
  <si>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</si>
  <si>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</si>
  <si>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</si>
  <si>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</si>
  <si>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</si>
  <si>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</si>
  <si>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</si>
  <si>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</si>
  <si>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</si>
  <si>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</si>
  <si>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</si>
  <si>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</si>
  <si>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</si>
  <si>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</si>
  <si>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</si>
  <si>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</si>
  <si>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</si>
  <si>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</si>
  <si>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</si>
  <si>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</si>
  <si>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</si>
  <si>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</si>
  <si>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</si>
  <si>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</si>
  <si>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</si>
  <si>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</si>
  <si>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</si>
  <si>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</si>
  <si>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</si>
  <si>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</si>
  <si>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</si>
  <si>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</si>
  <si>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</si>
  <si>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</si>
  <si>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</si>
  <si>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</si>
  <si>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</si>
  <si>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</si>
  <si>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</si>
  <si>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</si>
  <si>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</si>
  <si>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</si>
  <si>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</si>
  <si>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</si>
  <si>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</si>
  <si>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</si>
  <si>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</si>
  <si>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</si>
  <si>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</si>
  <si>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</si>
  <si>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</si>
  <si>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</si>
  <si>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</si>
  <si>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</si>
  <si>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</si>
  <si>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</si>
  <si>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</si>
  <si>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</si>
  <si>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</si>
  <si>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</si>
  <si>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</si>
  <si>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</si>
  <si>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</si>
  <si>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</si>
  <si>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</si>
  <si>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</si>
  <si>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</si>
  <si>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</si>
  <si>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</si>
  <si>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</si>
  <si>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</si>
  <si>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</si>
  <si>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</si>
  <si>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</si>
  <si>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</si>
  <si>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</si>
  <si>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</si>
  <si>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</si>
  <si>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</si>
  <si>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</si>
  <si>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</si>
  <si>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</si>
  <si>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</si>
  <si>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</si>
  <si>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</si>
  <si>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</si>
  <si>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</si>
  <si>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</si>
  <si>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</si>
  <si>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</si>
  <si>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</si>
  <si>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</si>
  <si>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</si>
  <si>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</si>
  <si>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</si>
  <si>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</si>
  <si>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</si>
  <si>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</si>
  <si>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</si>
  <si>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</si>
  <si>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</si>
  <si>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</si>
  <si>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</si>
  <si>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</si>
  <si>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</si>
  <si>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</si>
  <si>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</si>
  <si>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</si>
  <si>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</si>
  <si>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</si>
  <si>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</si>
  <si>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</si>
  <si>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</si>
  <si>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</si>
  <si>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</si>
  <si>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</si>
  <si>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</si>
  <si>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</si>
  <si>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</si>
  <si>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</si>
  <si>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</si>
  <si>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</si>
  <si>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</si>
  <si>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</si>
  <si>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</si>
  <si>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</si>
  <si>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</si>
  <si>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</si>
  <si>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</si>
  <si>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</si>
  <si>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</si>
  <si>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</si>
  <si>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</si>
  <si>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</si>
  <si>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</si>
  <si>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</si>
  <si>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</si>
  <si>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</si>
  <si>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</si>
  <si>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</si>
  <si>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</si>
  <si>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</si>
  <si>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</si>
  <si>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</si>
  <si>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</si>
  <si>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</si>
  <si>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</si>
  <si>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</si>
  <si>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</si>
  <si>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</si>
  <si>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</si>
  <si>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</si>
  <si>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</si>
  <si>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</si>
  <si>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</si>
  <si>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</si>
  <si>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</si>
  <si>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</si>
  <si>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</si>
  <si>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</si>
  <si>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</si>
  <si>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</si>
  <si>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</si>
  <si>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</si>
  <si>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</si>
  <si>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</si>
  <si>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</si>
  <si>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</si>
  <si>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</si>
  <si>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</si>
  <si>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</si>
  <si>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</si>
  <si>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</si>
  <si>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</si>
  <si>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</si>
  <si>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</si>
  <si>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</si>
  <si>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</si>
  <si>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</si>
  <si>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</si>
  <si>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</si>
  <si>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</si>
  <si>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</si>
  <si>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</si>
  <si>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</si>
  <si>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</si>
  <si>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</si>
  <si>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</si>
  <si>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</si>
  <si>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</si>
  <si>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</si>
  <si>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</si>
  <si>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</si>
  <si>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</si>
  <si>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</si>
  <si>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</si>
  <si>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</si>
  <si>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</si>
  <si>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</si>
  <si>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</si>
  <si>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</si>
  <si>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</si>
  <si>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</si>
  <si>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</si>
  <si>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</si>
  <si>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</si>
  <si>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</si>
  <si>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</si>
  <si>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</si>
  <si>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</si>
  <si>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</si>
  <si>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</si>
  <si>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</si>
  <si>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</si>
  <si>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</si>
  <si>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</si>
  <si>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</si>
  <si>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</si>
  <si>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</si>
  <si>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</si>
  <si>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</si>
  <si>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</si>
  <si>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</si>
  <si>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</si>
  <si>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</si>
  <si>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</si>
  <si>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</si>
  <si>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</si>
  <si>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</si>
  <si>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</si>
  <si>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</si>
  <si>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</si>
  <si>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</si>
  <si>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</si>
  <si>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</si>
  <si>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</si>
  <si>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</si>
  <si>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</si>
  <si>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</si>
  <si>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</si>
  <si>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</si>
  <si>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</si>
  <si>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</si>
  <si>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</si>
  <si>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</si>
  <si>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</si>
  <si>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</si>
  <si>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</si>
  <si>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</si>
  <si>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</si>
  <si>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</si>
  <si>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</si>
  <si>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</si>
  <si>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</si>
  <si>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</si>
  <si>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</si>
  <si>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</si>
  <si>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</si>
  <si>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</si>
  <si>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</si>
  <si>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</si>
  <si>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</si>
  <si>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</si>
  <si>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</si>
  <si>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</si>
  <si>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</si>
  <si>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</si>
  <si>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</si>
  <si>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</si>
  <si>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</si>
  <si>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</si>
  <si>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</si>
  <si>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</si>
  <si>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</si>
  <si>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</si>
  <si>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</si>
  <si>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</si>
  <si>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</si>
  <si>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</si>
  <si>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</si>
  <si>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</si>
  <si>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</si>
  <si>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</si>
  <si>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</si>
  <si>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</si>
  <si>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</si>
  <si>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</si>
  <si>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</si>
  <si>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</si>
  <si>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</si>
  <si>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</si>
  <si>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</si>
  <si>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</si>
  <si>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</si>
  <si>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</si>
  <si>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</si>
  <si>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</si>
  <si>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</si>
  <si>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</si>
  <si>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</si>
  <si>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</si>
  <si>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</si>
  <si>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</si>
  <si>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</si>
  <si>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</si>
  <si>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</si>
  <si>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</si>
  <si>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</si>
  <si>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</si>
  <si>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</si>
  <si>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</si>
  <si>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</si>
  <si>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</si>
  <si>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</si>
  <si>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</si>
  <si>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</si>
  <si>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</si>
  <si>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</si>
  <si>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</si>
  <si>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</si>
  <si>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</si>
  <si>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</si>
  <si>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</si>
  <si>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</si>
  <si>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</si>
  <si>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</si>
  <si>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</si>
  <si>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</si>
  <si>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</si>
  <si>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</si>
  <si>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</si>
  <si>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</si>
  <si>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</si>
  <si>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</si>
  <si>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</si>
  <si>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</si>
  <si>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</si>
  <si>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</si>
  <si>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</si>
  <si>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</si>
  <si>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</si>
  <si>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</si>
  <si>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</si>
  <si>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</si>
  <si>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</si>
  <si>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</si>
  <si>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</si>
  <si>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</si>
  <si>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</si>
  <si>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</si>
  <si>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</si>
  <si>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</si>
  <si>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</si>
  <si>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</si>
  <si>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</si>
  <si>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</si>
  <si>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</si>
  <si>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</si>
  <si>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</si>
  <si>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</si>
  <si>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</si>
  <si>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</si>
  <si>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</si>
  <si>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</si>
  <si>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</si>
  <si>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</si>
  <si>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</si>
  <si>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</si>
  <si>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</si>
  <si>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</si>
  <si>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</si>
  <si>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</si>
  <si>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</si>
  <si>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</si>
  <si>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</si>
  <si>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</si>
  <si>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</si>
  <si>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</si>
  <si>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</si>
  <si>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</si>
  <si>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</si>
  <si>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</si>
  <si>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</si>
  <si>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</si>
  <si>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</si>
  <si>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</si>
  <si>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</si>
  <si>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</si>
  <si>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</si>
  <si>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</si>
  <si>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</si>
  <si>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</si>
  <si>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</si>
  <si>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</si>
  <si>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</si>
  <si>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</si>
  <si>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</si>
  <si>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</si>
  <si>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</si>
  <si>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</si>
  <si>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</si>
  <si>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</si>
  <si>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</si>
  <si>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</si>
  <si>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</si>
  <si>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</si>
  <si>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</si>
  <si>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</si>
  <si>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</si>
  <si>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</si>
  <si>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</si>
  <si>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</si>
  <si>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</si>
  <si>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</si>
  <si>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</si>
  <si>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</si>
  <si>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</si>
  <si>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</si>
  <si>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</si>
  <si>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</si>
  <si>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</si>
  <si>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</si>
  <si>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</si>
  <si>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</si>
  <si>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</si>
  <si>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</si>
  <si>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</si>
  <si>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</si>
  <si>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</si>
  <si>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</si>
  <si>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</si>
  <si>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</si>
  <si>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</si>
  <si>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</si>
  <si>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</si>
  <si>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</si>
  <si>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</si>
  <si>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</si>
  <si>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</si>
  <si>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</si>
  <si>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</si>
  <si>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</si>
  <si>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</si>
  <si>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</si>
  <si>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</si>
  <si>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</si>
  <si>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</si>
  <si>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</si>
  <si>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</si>
  <si>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</si>
  <si>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</si>
  <si>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</si>
  <si>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</si>
  <si>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</si>
  <si>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</si>
  <si>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</si>
  <si>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</si>
  <si>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</si>
  <si>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</si>
  <si>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</si>
  <si>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</si>
  <si>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</si>
  <si>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</si>
  <si>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</si>
  <si>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</si>
  <si>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</si>
  <si>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</si>
  <si>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</si>
  <si>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</si>
  <si>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</si>
  <si>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</si>
  <si>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</si>
  <si>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</si>
  <si>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</si>
  <si>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</si>
  <si>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</si>
  <si>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</si>
  <si>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</si>
  <si>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</si>
  <si>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</si>
  <si>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</si>
  <si>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</si>
  <si>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</si>
  <si>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</si>
  <si>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</si>
  <si>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</si>
  <si>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</si>
  <si>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</si>
  <si>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</si>
  <si>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</si>
  <si>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</si>
  <si>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</si>
  <si>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</si>
  <si>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</si>
  <si>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</si>
  <si>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</si>
  <si>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</si>
  <si>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</si>
  <si>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</si>
  <si>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</si>
  <si>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</si>
  <si>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</si>
  <si>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</si>
  <si>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</si>
  <si>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</si>
  <si>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</si>
  <si>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</si>
  <si>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</si>
  <si>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</si>
  <si>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</si>
  <si>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</si>
  <si>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</si>
  <si>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</si>
  <si>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</si>
  <si>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</si>
  <si>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</si>
  <si>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</si>
  <si>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</si>
  <si>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</si>
  <si>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</si>
  <si>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</si>
  <si>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</si>
  <si>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</si>
  <si>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</si>
  <si>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</si>
  <si>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</si>
  <si>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</si>
  <si>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</si>
  <si>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</si>
  <si>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</si>
  <si>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</si>
  <si>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</si>
  <si>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</si>
  <si>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</si>
  <si>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</si>
  <si>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</si>
  <si>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</si>
  <si>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</si>
  <si>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</si>
  <si>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</si>
  <si>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</si>
  <si>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</si>
  <si>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</si>
  <si>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</si>
  <si>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</si>
  <si>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</si>
  <si>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</si>
  <si>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</si>
  <si>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</si>
  <si>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</si>
  <si>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</si>
  <si>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</si>
  <si>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</si>
  <si>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</si>
  <si>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</si>
  <si>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</si>
  <si>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</si>
  <si>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</si>
  <si>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</si>
  <si>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</si>
  <si>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</si>
  <si>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</si>
  <si>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</si>
  <si>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</si>
  <si>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</si>
  <si>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</si>
  <si>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</si>
  <si>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</si>
  <si>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</si>
  <si>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</si>
  <si>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</si>
  <si>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</si>
  <si>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</si>
  <si>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</si>
  <si>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</si>
  <si>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</si>
  <si>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</si>
  <si>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</si>
  <si>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</si>
  <si>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</si>
  <si>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</si>
  <si>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</si>
  <si>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</si>
  <si>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</si>
  <si>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</si>
  <si>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</si>
  <si>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</si>
  <si>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</si>
  <si>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</si>
  <si>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</si>
  <si>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</si>
  <si>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</si>
  <si>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</si>
  <si>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</si>
  <si>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</si>
  <si>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</si>
  <si>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</si>
  <si>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</si>
  <si>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</si>
  <si>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</si>
  <si>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</si>
  <si>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</si>
  <si>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</si>
  <si>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</si>
  <si>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</si>
  <si>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</si>
  <si>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</si>
  <si>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</si>
  <si>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</si>
  <si>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</si>
  <si>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</si>
  <si>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</si>
  <si>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</si>
  <si>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</si>
  <si>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</si>
  <si>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</si>
  <si>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</si>
  <si>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</si>
  <si>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</si>
  <si>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</si>
  <si>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</si>
  <si>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</si>
  <si>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</si>
  <si>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</si>
  <si>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</si>
  <si>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</si>
  <si>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</si>
  <si>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</si>
  <si>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</si>
  <si>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</si>
  <si>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</si>
  <si>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</si>
  <si>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</si>
  <si>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</si>
  <si>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</si>
  <si>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</si>
  <si>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</si>
  <si>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</si>
  <si>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</si>
  <si>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</si>
  <si>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</si>
  <si>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</si>
  <si>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</si>
  <si>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</si>
  <si>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</si>
  <si>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</si>
  <si>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</si>
  <si>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</si>
  <si>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</si>
  <si>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</si>
  <si>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</si>
  <si>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</si>
  <si>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</si>
  <si>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</si>
  <si>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</si>
  <si>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</si>
  <si>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</si>
  <si>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</si>
  <si>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</si>
  <si>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</si>
  <si>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</si>
  <si>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</si>
  <si>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</si>
  <si>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</si>
  <si>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</si>
  <si>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</si>
  <si>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</si>
  <si>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</si>
  <si>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</si>
  <si>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</si>
  <si>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</si>
  <si>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</si>
  <si>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</si>
  <si>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</si>
  <si>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</si>
  <si>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</si>
  <si>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</si>
  <si>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</si>
  <si>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</si>
  <si>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</si>
  <si>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</si>
  <si>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</si>
  <si>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</si>
  <si>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</si>
  <si>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</si>
  <si>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</si>
  <si>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</si>
  <si>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</si>
  <si>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</si>
  <si>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</si>
  <si>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</si>
  <si>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</si>
  <si>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</si>
  <si>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</si>
  <si>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</si>
  <si>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</si>
  <si>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</si>
  <si>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</si>
  <si>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</si>
  <si>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</si>
  <si>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</si>
  <si>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</si>
  <si>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</si>
  <si>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</si>
  <si>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</si>
  <si>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</si>
  <si>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</si>
  <si>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</si>
  <si>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</si>
  <si>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</si>
  <si>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</si>
  <si>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</si>
  <si>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</si>
  <si>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</si>
  <si>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</si>
  <si>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</si>
  <si>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</si>
  <si>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</si>
  <si>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</si>
  <si>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</si>
  <si>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</si>
  <si>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</si>
  <si>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</si>
  <si>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</si>
  <si>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</si>
  <si>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</si>
  <si>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</si>
  <si>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</si>
  <si>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</si>
  <si>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</si>
  <si>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</si>
  <si>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</si>
  <si>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</si>
  <si>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</si>
  <si>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</si>
  <si>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</si>
  <si>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</si>
  <si>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</si>
  <si>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</si>
  <si>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</si>
  <si>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</si>
  <si>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</si>
  <si>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</si>
  <si>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</si>
  <si>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</si>
  <si>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</si>
  <si>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</si>
  <si>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</si>
  <si>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</si>
  <si>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</si>
  <si>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</si>
  <si>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</si>
  <si>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</si>
  <si>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</si>
  <si>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</si>
  <si>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</si>
  <si>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</si>
  <si>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</si>
  <si>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</si>
  <si>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</si>
  <si>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</si>
  <si>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</si>
  <si>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</si>
  <si>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</si>
  <si>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</si>
  <si>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</si>
  <si>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</si>
  <si>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</si>
  <si>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</si>
  <si>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</si>
  <si>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</si>
  <si>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</si>
  <si>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</si>
  <si>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</si>
  <si>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</si>
  <si>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</si>
  <si>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</si>
  <si>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</si>
  <si>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</si>
  <si>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</si>
  <si>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</si>
  <si>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</si>
  <si>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</si>
  <si>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</si>
  <si>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</si>
  <si>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</si>
  <si>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</si>
  <si>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</si>
  <si>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</si>
  <si>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</si>
  <si>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</si>
  <si>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</si>
  <si>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</si>
  <si>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</si>
  <si>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</si>
  <si>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</si>
  <si>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</si>
  <si>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</si>
  <si>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</si>
  <si>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</si>
  <si>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</si>
  <si>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</si>
  <si>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</si>
  <si>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</si>
  <si>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</si>
  <si>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</si>
  <si>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</si>
  <si>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</si>
  <si>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</si>
  <si>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</si>
  <si>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</si>
  <si>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</si>
  <si>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</si>
  <si>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</si>
  <si>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</si>
  <si>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</si>
  <si>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</si>
  <si>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</si>
  <si>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</si>
  <si>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</si>
  <si>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</si>
  <si>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</si>
  <si>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</si>
  <si>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</si>
  <si>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</si>
  <si>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</si>
  <si>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</si>
  <si>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</si>
  <si>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</si>
  <si>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</si>
  <si>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</si>
  <si>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</si>
  <si>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</si>
  <si>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</si>
  <si>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</si>
  <si>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</si>
  <si>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</si>
  <si>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</si>
  <si>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</si>
  <si>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</si>
  <si>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</si>
  <si>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</si>
  <si>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</si>
  <si>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</si>
  <si>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</si>
  <si>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</si>
  <si>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</si>
  <si>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</si>
  <si>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</si>
  <si>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</si>
  <si>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</si>
  <si>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</si>
  <si>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</si>
  <si>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</si>
  <si>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</si>
  <si>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</si>
  <si>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</si>
  <si>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</si>
  <si>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</si>
  <si>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</si>
  <si>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</si>
  <si>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</si>
  <si>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</si>
  <si>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</si>
  <si>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</si>
  <si>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</si>
  <si>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</si>
  <si>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</si>
  <si>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</si>
  <si>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</si>
  <si>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</si>
  <si>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</si>
  <si>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</si>
  <si>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</si>
  <si>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</si>
  <si>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</si>
  <si>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</si>
  <si>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</si>
  <si>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</si>
  <si>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</si>
  <si>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</si>
  <si>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</si>
  <si>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</si>
  <si>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</si>
  <si>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</si>
  <si>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</si>
  <si>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</si>
  <si>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</si>
  <si>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</si>
  <si>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</si>
  <si>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</si>
  <si>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</si>
  <si>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</si>
  <si>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</si>
  <si>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</si>
  <si>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</si>
  <si>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</si>
  <si>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</si>
  <si>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</si>
  <si>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</si>
  <si>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</si>
  <si>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</si>
  <si>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</si>
  <si>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</si>
  <si>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</si>
  <si>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</si>
  <si>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</si>
  <si>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</si>
  <si>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</si>
  <si>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</si>
  <si>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</si>
  <si>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</si>
  <si>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</si>
  <si>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</si>
  <si>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</si>
  <si>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</si>
  <si>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</si>
  <si>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</si>
  <si>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</si>
  <si>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</si>
  <si>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</si>
  <si>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</si>
  <si>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</si>
  <si>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</si>
  <si>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</si>
  <si>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</si>
  <si>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</si>
  <si>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</si>
  <si>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</si>
  <si>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</si>
  <si>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</si>
  <si>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</si>
  <si>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</si>
  <si>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</si>
  <si>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</si>
  <si>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</si>
  <si>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</si>
  <si>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</si>
  <si>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</si>
  <si>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</si>
  <si>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</si>
  <si>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</si>
  <si>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</si>
  <si>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</si>
  <si>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</si>
  <si>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</si>
  <si>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</si>
  <si>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</si>
  <si>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</si>
  <si>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</si>
  <si>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</si>
  <si>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</si>
  <si>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</si>
  <si>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</si>
  <si>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</si>
  <si>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</si>
  <si>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</si>
  <si>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</si>
  <si>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</si>
  <si>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</si>
  <si>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</si>
  <si>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</si>
  <si>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</si>
  <si>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</si>
  <si>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</si>
  <si>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</si>
  <si>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</si>
  <si>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</si>
  <si>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</si>
  <si>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</si>
  <si>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</si>
  <si>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</si>
  <si>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</si>
  <si>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</si>
  <si>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</si>
  <si>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</si>
  <si>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</si>
  <si>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</si>
  <si>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</si>
  <si>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</si>
  <si>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</si>
  <si>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</si>
  <si>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</si>
  <si>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</si>
  <si>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</si>
  <si>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</si>
  <si>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</si>
  <si>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</si>
  <si>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</si>
  <si>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</si>
  <si>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</si>
  <si>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</si>
  <si>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</si>
  <si>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</si>
  <si>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</si>
  <si>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</si>
  <si>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</si>
  <si>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</si>
  <si>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</si>
  <si>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</si>
  <si>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</si>
  <si>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</si>
  <si>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</si>
  <si>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</si>
  <si>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</si>
  <si>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</si>
  <si>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</si>
  <si>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</si>
  <si>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</si>
  <si>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</si>
  <si>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</si>
  <si>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</si>
  <si>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</si>
  <si>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</si>
  <si>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</si>
  <si>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</si>
  <si>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</si>
  <si>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</si>
  <si>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</si>
  <si>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</si>
  <si>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</si>
  <si>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</si>
  <si>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</si>
  <si>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</si>
  <si>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</si>
  <si>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</si>
  <si>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</si>
  <si>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</si>
  <si>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</si>
  <si>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</si>
  <si>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</si>
  <si>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</si>
  <si>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</si>
  <si>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</si>
  <si>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</si>
  <si>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</si>
  <si>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</si>
  <si>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</si>
  <si>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</si>
  <si>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</si>
  <si>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</si>
  <si>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</si>
  <si>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</si>
  <si>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</si>
  <si>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</si>
  <si>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</si>
  <si>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</si>
  <si>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</si>
  <si>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</si>
  <si>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</si>
  <si>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</si>
  <si>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</si>
  <si>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</si>
  <si>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</si>
  <si>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</si>
  <si>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</si>
  <si>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</si>
  <si>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</si>
  <si>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</si>
  <si>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</si>
  <si>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</si>
  <si>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</si>
  <si>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</si>
  <si>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</si>
  <si>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</si>
  <si>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</si>
  <si>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</si>
  <si>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</si>
  <si>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</si>
  <si>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</si>
  <si>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</si>
  <si>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</si>
  <si>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</si>
  <si>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</si>
  <si>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</si>
  <si>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</si>
  <si>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</si>
  <si>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</si>
  <si>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</si>
  <si>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</si>
  <si>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</si>
  <si>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</si>
  <si>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</si>
  <si>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</si>
  <si>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</si>
  <si>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</si>
  <si>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</si>
  <si>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</si>
  <si>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</si>
  <si>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</si>
  <si>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</si>
  <si>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</si>
  <si>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</si>
  <si>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</si>
  <si>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</si>
  <si>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</si>
  <si>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</si>
  <si>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</si>
  <si>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</si>
  <si>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</si>
  <si>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</si>
  <si>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</si>
  <si>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</si>
  <si>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</si>
  <si>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</si>
  <si>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</si>
  <si>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</si>
  <si>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</si>
  <si>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</si>
  <si>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</si>
  <si>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</si>
  <si>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</si>
  <si>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</si>
  <si>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</si>
  <si>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</si>
  <si>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</si>
  <si>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</si>
  <si>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</si>
  <si>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</si>
  <si>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</si>
  <si>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</si>
  <si>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</si>
  <si>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</si>
  <si>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</si>
  <si>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</si>
  <si>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</si>
  <si>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</si>
  <si>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</si>
  <si>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</si>
  <si>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</si>
  <si>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</si>
  <si>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</si>
  <si>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</si>
  <si>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</si>
  <si>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</si>
  <si>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</si>
  <si>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</si>
  <si>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</si>
  <si>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</si>
  <si>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</si>
  <si>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</si>
  <si>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</si>
  <si>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</si>
  <si>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</si>
  <si>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</si>
  <si>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</si>
  <si>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</si>
  <si>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</si>
  <si>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</si>
  <si>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</si>
  <si>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</si>
  <si>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</si>
  <si>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</si>
  <si>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</si>
  <si>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</si>
  <si>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</si>
  <si>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</si>
  <si>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</si>
  <si>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</si>
  <si>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</si>
  <si>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</si>
  <si>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</si>
  <si>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</si>
  <si>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</si>
  <si>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</si>
  <si>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</si>
  <si>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</si>
  <si>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</si>
  <si>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</si>
  <si>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</si>
  <si>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</si>
  <si>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</si>
  <si>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</si>
  <si>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</si>
  <si>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</si>
  <si>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</si>
  <si>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</si>
  <si>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</si>
  <si>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</si>
  <si>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</si>
  <si>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</si>
  <si>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</si>
  <si>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</si>
  <si>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</si>
  <si>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</si>
  <si>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</si>
  <si>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</si>
  <si>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</si>
  <si>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</si>
  <si>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</si>
  <si>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</si>
  <si>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</si>
  <si>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</si>
  <si>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</si>
  <si>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</si>
  <si>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</si>
  <si>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</si>
  <si>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</si>
  <si>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</si>
  <si>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</si>
  <si>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</si>
  <si>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</si>
  <si>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</si>
  <si>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</si>
  <si>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</si>
  <si>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</si>
  <si>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</si>
  <si>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</si>
  <si>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</si>
  <si>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</si>
  <si>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</si>
  <si>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</si>
  <si>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</si>
  <si>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</si>
  <si>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</si>
  <si>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</si>
  <si>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</si>
  <si>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</si>
  <si>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</si>
  <si>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</si>
  <si>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</si>
  <si>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</si>
  <si>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</si>
  <si>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</si>
  <si>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</si>
  <si>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</si>
  <si>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</si>
  <si>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</si>
  <si>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</si>
  <si>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</si>
  <si>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</si>
  <si>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</si>
  <si>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</si>
  <si>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</si>
  <si>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</si>
  <si>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</si>
  <si>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</si>
  <si>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</si>
  <si>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</si>
  <si>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</si>
  <si>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</si>
  <si>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</si>
  <si>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</si>
  <si>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</si>
  <si>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</si>
  <si>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</si>
  <si>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</si>
  <si>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</si>
  <si>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</si>
  <si>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</si>
  <si>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</si>
  <si>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</si>
  <si>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</si>
  <si>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</si>
  <si>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</si>
  <si>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</si>
  <si>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</si>
  <si>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</si>
  <si>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</si>
  <si>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</si>
  <si>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</si>
  <si>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</si>
  <si>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</si>
  <si>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</si>
  <si>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</si>
  <si>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</si>
  <si>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</si>
  <si>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</si>
  <si>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</si>
  <si>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</si>
  <si>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</si>
  <si>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</si>
  <si>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</si>
  <si>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</si>
  <si>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</si>
  <si>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</si>
  <si>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</si>
  <si>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</si>
  <si>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</si>
  <si>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</si>
  <si>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</si>
  <si>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</si>
  <si>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</si>
  <si>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</si>
  <si>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</si>
  <si>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</si>
  <si>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</si>
  <si>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</si>
  <si>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</si>
  <si>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</si>
  <si>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</si>
  <si>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</si>
  <si>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</si>
  <si>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</si>
  <si>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</si>
  <si>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</si>
  <si>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</si>
  <si>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</si>
  <si>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</si>
  <si>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</si>
  <si>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</si>
  <si>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</si>
  <si>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</si>
  <si>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</si>
  <si>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</si>
  <si>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</si>
  <si>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</si>
  <si>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</si>
  <si>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</si>
  <si>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</si>
  <si>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</si>
  <si>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</si>
  <si>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</si>
  <si>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</si>
  <si>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</si>
  <si>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</si>
  <si>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</si>
  <si>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</si>
  <si>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</si>
  <si>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</si>
  <si>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</si>
  <si>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</si>
  <si>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</si>
  <si>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</si>
  <si>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</si>
  <si>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</si>
  <si>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</si>
  <si>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</si>
  <si>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</si>
  <si>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</si>
  <si>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</si>
  <si>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</si>
  <si>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</si>
  <si>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</si>
  <si>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</si>
  <si>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</si>
  <si>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</si>
  <si>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</si>
  <si>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</si>
  <si>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</si>
  <si>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</si>
  <si>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</si>
  <si>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</si>
  <si>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</si>
  <si>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</si>
  <si>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</si>
  <si>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</si>
  <si>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</si>
  <si>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</si>
  <si>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</si>
  <si>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</si>
  <si>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</si>
  <si>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</si>
  <si>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</si>
  <si>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</si>
  <si>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</si>
  <si>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</si>
  <si>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</si>
  <si>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</si>
  <si>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</si>
  <si>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</si>
  <si>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</si>
  <si>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</si>
  <si>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</si>
  <si>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</si>
  <si>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</si>
  <si>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</si>
  <si>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</si>
  <si>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</si>
  <si>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</si>
  <si>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</si>
  <si>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</si>
  <si>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</si>
  <si>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</si>
  <si>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</si>
  <si>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</si>
  <si>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</si>
  <si>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</si>
  <si>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</si>
  <si>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</si>
  <si>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</si>
  <si>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</si>
  <si>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</si>
  <si>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</si>
  <si>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</si>
  <si>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</si>
  <si>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</si>
  <si>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</si>
  <si>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</si>
  <si>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</si>
  <si>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</si>
  <si>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</si>
  <si>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</si>
  <si>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</si>
  <si>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</si>
  <si>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</si>
  <si>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</si>
  <si>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</si>
  <si>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</si>
  <si>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</si>
  <si>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</si>
  <si>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</si>
  <si>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</si>
  <si>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</si>
  <si>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</si>
  <si>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</si>
  <si>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</si>
  <si>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</si>
  <si>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</si>
  <si>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</si>
  <si>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</si>
  <si>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</si>
  <si>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</si>
  <si>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</si>
  <si>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</si>
  <si>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</si>
  <si>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</si>
  <si>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</si>
  <si>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</si>
  <si>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</si>
  <si>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</si>
  <si>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</si>
  <si>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</si>
  <si>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</si>
  <si>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</si>
  <si>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</si>
  <si>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</si>
  <si>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</si>
  <si>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</si>
  <si>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</si>
  <si>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</si>
  <si>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</si>
  <si>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</si>
  <si>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</si>
  <si>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</si>
  <si>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</si>
  <si>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</si>
  <si>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</si>
  <si>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</si>
  <si>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</si>
  <si>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</si>
  <si>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</si>
  <si>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</si>
  <si>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</si>
  <si>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</si>
  <si>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</si>
  <si>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</si>
  <si>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</si>
  <si>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</si>
  <si>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</si>
  <si>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</si>
  <si>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</si>
  <si>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</si>
  <si>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</si>
  <si>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</si>
  <si>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</si>
  <si>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</si>
  <si>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</si>
  <si>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</si>
  <si>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</si>
  <si>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</si>
  <si>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</si>
  <si>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</si>
  <si>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</si>
  <si>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</si>
  <si>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</si>
  <si>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</si>
  <si>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</si>
  <si>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</si>
  <si>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</si>
  <si>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</si>
  <si>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</si>
  <si>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</si>
  <si>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</si>
  <si>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</si>
  <si>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</si>
  <si>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</si>
  <si>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</si>
  <si>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</si>
  <si>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</si>
  <si>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</si>
  <si>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</si>
  <si>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</si>
  <si>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</si>
  <si>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</si>
  <si>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</si>
  <si>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</si>
  <si>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</si>
  <si>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</si>
  <si>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</si>
  <si>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</si>
  <si>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</si>
  <si>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</si>
  <si>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</si>
  <si>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</si>
  <si>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</si>
  <si>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</si>
  <si>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</si>
  <si>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</si>
  <si>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</si>
  <si>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</si>
  <si>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</si>
  <si>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</si>
  <si>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</si>
  <si>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</si>
  <si>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</si>
  <si>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</si>
  <si>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</si>
  <si>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</si>
  <si>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</si>
  <si>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</si>
  <si>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</si>
  <si>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</si>
  <si>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</si>
  <si>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</si>
  <si>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</si>
  <si>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</si>
  <si>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</si>
  <si>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</si>
  <si>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</si>
  <si>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</si>
  <si>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</si>
  <si>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</si>
  <si>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</si>
  <si>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</si>
  <si>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</si>
  <si>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</si>
  <si>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</si>
  <si>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</si>
  <si>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</si>
  <si>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</si>
  <si>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</si>
  <si>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</si>
  <si>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</si>
  <si>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</si>
  <si>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</si>
  <si>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</si>
  <si>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</si>
  <si>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</si>
  <si>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</si>
  <si>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</si>
  <si>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</si>
  <si>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</si>
  <si>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</si>
  <si>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</si>
  <si>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</si>
  <si>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</si>
  <si>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</si>
  <si>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</si>
  <si>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</si>
  <si>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</si>
  <si>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</si>
  <si>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</si>
  <si>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</si>
  <si>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</si>
  <si>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</si>
  <si>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</si>
  <si>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</si>
  <si>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</si>
  <si>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</si>
  <si>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</si>
  <si>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</si>
  <si>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</si>
  <si>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</si>
  <si>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</si>
  <si>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</si>
  <si>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</si>
  <si>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</si>
  <si>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</si>
  <si>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</si>
  <si>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</si>
  <si>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</si>
  <si>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</si>
  <si>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</si>
  <si>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</si>
  <si>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</si>
  <si>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</si>
  <si>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</si>
  <si>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</si>
  <si>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</si>
  <si>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</si>
  <si>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</si>
  <si>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</si>
  <si>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</si>
  <si>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</si>
  <si>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</si>
  <si>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</si>
  <si>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</si>
  <si>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</si>
  <si>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</si>
  <si>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</si>
  <si>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</si>
  <si>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</si>
  <si>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</si>
  <si>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</si>
  <si>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</si>
  <si>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</si>
  <si>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</si>
  <si>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</si>
  <si>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</si>
  <si>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</si>
  <si>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</si>
  <si>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</si>
  <si>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</si>
  <si>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</si>
  <si>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</si>
  <si>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</si>
  <si>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</si>
  <si>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</si>
  <si>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</si>
  <si>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</si>
  <si>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</si>
  <si>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</si>
  <si>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</si>
  <si>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</si>
  <si>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</si>
  <si>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</si>
  <si>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</si>
  <si>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</si>
  <si>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</si>
  <si>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</si>
  <si>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</si>
  <si>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</si>
  <si>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</si>
  <si>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</si>
  <si>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</si>
  <si>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</si>
  <si>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</si>
  <si>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</si>
  <si>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</si>
  <si>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</si>
  <si>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</si>
  <si>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</si>
  <si>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</si>
  <si>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</si>
  <si>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</si>
  <si>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</si>
  <si>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</si>
  <si>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</si>
  <si>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</si>
  <si>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</si>
  <si>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</si>
  <si>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</si>
  <si>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</si>
  <si>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</si>
  <si>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</si>
  <si>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</si>
  <si>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</si>
  <si>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</si>
  <si>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</si>
  <si>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</si>
  <si>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</si>
  <si>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</si>
  <si>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</si>
  <si>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</si>
  <si>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</si>
  <si>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</si>
  <si>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</si>
  <si>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</si>
  <si>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</si>
  <si>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</si>
  <si>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</si>
  <si>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</si>
  <si>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</si>
  <si>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</si>
  <si>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</si>
  <si>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</si>
  <si>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</si>
  <si>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</si>
  <si>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</si>
  <si>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</si>
  <si>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</si>
  <si>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</si>
  <si>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</si>
  <si>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</si>
  <si>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</si>
  <si>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</si>
  <si>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</si>
  <si>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</si>
  <si>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</si>
  <si>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</si>
  <si>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</si>
  <si>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</si>
  <si>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</si>
  <si>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</si>
  <si>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</si>
  <si>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</si>
  <si>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</si>
  <si>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</si>
  <si>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</si>
  <si>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</si>
  <si>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</si>
  <si>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</si>
  <si>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</si>
  <si>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</si>
  <si>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</si>
  <si>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</si>
  <si>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</si>
  <si>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</si>
  <si>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</si>
  <si>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</si>
  <si>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</si>
  <si>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</si>
  <si>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</si>
  <si>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</si>
  <si>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</si>
  <si>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</si>
  <si>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</si>
  <si>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</si>
  <si>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</si>
  <si>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</si>
  <si>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</si>
  <si>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</si>
  <si>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</si>
  <si>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</si>
  <si>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</si>
  <si>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</si>
  <si>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</si>
  <si>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</si>
  <si>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</si>
  <si>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</si>
  <si>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</si>
  <si>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</si>
  <si>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</si>
  <si>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</si>
  <si>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</si>
  <si>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</si>
  <si>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</si>
  <si>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</si>
  <si>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</si>
  <si>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</si>
  <si>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</si>
  <si>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</si>
  <si>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</si>
  <si>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</si>
  <si>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</si>
  <si>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</si>
  <si>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</si>
  <si>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</si>
  <si>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</si>
  <si>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</si>
  <si>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</si>
  <si>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</si>
  <si>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</si>
  <si>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</si>
  <si>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</si>
  <si>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</si>
  <si>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</si>
  <si>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</si>
  <si>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</si>
  <si>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</si>
  <si>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</si>
  <si>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</si>
  <si>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</si>
  <si>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</si>
  <si>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</si>
  <si>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</si>
  <si>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</si>
  <si>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</si>
  <si>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</si>
  <si>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</si>
  <si>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</si>
  <si>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</si>
  <si>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</si>
  <si>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</si>
  <si>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</si>
  <si>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</si>
  <si>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</si>
  <si>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</si>
  <si>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</si>
  <si>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</si>
  <si>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</si>
  <si>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</si>
  <si>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</si>
  <si>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</si>
  <si>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</si>
  <si>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</si>
  <si>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</si>
  <si>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</si>
  <si>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</si>
  <si>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</si>
  <si>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</si>
  <si>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</si>
  <si>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</si>
  <si>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</si>
  <si>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</si>
  <si>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</si>
  <si>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</si>
  <si>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</si>
  <si>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</si>
  <si>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</si>
  <si>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</si>
  <si>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</si>
  <si>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</si>
  <si>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</si>
  <si>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</si>
  <si>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</si>
  <si>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</si>
  <si>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</si>
  <si>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</si>
  <si>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</si>
  <si>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</si>
  <si>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</si>
  <si>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</si>
  <si>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</si>
  <si>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</si>
  <si>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</si>
  <si>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</si>
  <si>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</si>
  <si>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</si>
  <si>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</si>
  <si>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</si>
  <si>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</si>
  <si>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</si>
  <si>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</si>
  <si>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</si>
  <si>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</si>
  <si>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</si>
  <si>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</si>
  <si>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</si>
  <si>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</si>
  <si>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</si>
  <si>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</si>
  <si>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</si>
  <si>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</si>
  <si>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</si>
  <si>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</si>
  <si>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</si>
  <si>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</si>
  <si>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</si>
  <si>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</si>
  <si>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</si>
  <si>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</si>
  <si>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</si>
  <si>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</si>
  <si>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</si>
  <si>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</si>
  <si>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</si>
  <si>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</si>
  <si>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</si>
  <si>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</si>
  <si>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</si>
  <si>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</si>
  <si>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</si>
  <si>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</si>
  <si>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</si>
  <si>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</si>
  <si>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</si>
  <si>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</si>
  <si>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</si>
  <si>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</si>
  <si>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</si>
  <si>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</si>
  <si>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</si>
  <si>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</si>
  <si>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</si>
  <si>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</si>
  <si>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</si>
  <si>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</si>
  <si>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</si>
  <si>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</si>
  <si>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</si>
  <si>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</si>
  <si>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</si>
  <si>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</si>
  <si>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</si>
  <si>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</si>
  <si>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</si>
  <si>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</si>
  <si>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</si>
  <si>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</si>
  <si>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</si>
  <si>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</si>
  <si>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</si>
  <si>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</si>
  <si>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</si>
  <si>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</si>
  <si>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</si>
  <si>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</si>
  <si>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</si>
  <si>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</si>
  <si>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</si>
  <si>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</si>
  <si>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</si>
  <si>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</si>
  <si>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</si>
  <si>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</si>
  <si>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</si>
  <si>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</si>
  <si>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</si>
  <si>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</si>
  <si>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</si>
  <si>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</si>
  <si>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</si>
  <si>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</si>
  <si>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</si>
  <si>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</si>
  <si>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</si>
  <si>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</si>
  <si>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</si>
  <si>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</si>
  <si>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</si>
  <si>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</si>
  <si>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</si>
  <si>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</si>
  <si>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</si>
  <si>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</si>
  <si>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</si>
  <si>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</si>
  <si>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</si>
  <si>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</si>
  <si>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</si>
  <si>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</si>
  <si>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</si>
  <si>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</si>
  <si>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</si>
  <si>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</si>
  <si>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</si>
  <si>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</si>
  <si>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</si>
  <si>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</si>
  <si>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</si>
  <si>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</si>
  <si>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</si>
  <si>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</si>
  <si>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</si>
  <si>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</si>
  <si>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</si>
  <si>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</si>
  <si>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</si>
  <si>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</si>
  <si>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</si>
  <si>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</si>
  <si>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</si>
  <si>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</si>
  <si>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</si>
  <si>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</si>
  <si>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</si>
  <si>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</si>
  <si>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</si>
  <si>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</si>
  <si>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</si>
  <si>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</si>
  <si>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</si>
  <si>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</si>
  <si>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</si>
  <si>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</si>
  <si>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</si>
  <si>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</si>
  <si>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</si>
  <si>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</si>
  <si>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</si>
  <si>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</si>
  <si>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</si>
  <si>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</si>
  <si>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</si>
  <si>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</si>
  <si>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</si>
  <si>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</si>
  <si>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</si>
  <si>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</si>
  <si>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</si>
  <si>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</si>
  <si>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</si>
  <si>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</si>
  <si>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</si>
  <si>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</si>
  <si>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</si>
  <si>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</si>
  <si>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</si>
  <si>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</si>
  <si>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</si>
  <si>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</si>
  <si>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</si>
  <si>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</si>
  <si>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</si>
  <si>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</si>
  <si>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</si>
  <si>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</si>
  <si>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</si>
  <si>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</si>
  <si>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</si>
  <si>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</si>
  <si>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</si>
  <si>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</si>
  <si>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</si>
  <si>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</si>
  <si>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</si>
  <si>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</si>
  <si>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</si>
  <si>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</si>
  <si>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</si>
  <si>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</si>
  <si>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</si>
  <si>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</si>
  <si>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</si>
  <si>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</si>
  <si>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</si>
  <si>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</si>
  <si>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</si>
  <si>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</si>
  <si>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</si>
  <si>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</si>
  <si>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</si>
  <si>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</si>
  <si>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</si>
  <si>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</si>
  <si>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</si>
  <si>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</si>
  <si>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</si>
  <si>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</si>
  <si>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</si>
  <si>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</si>
  <si>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</si>
  <si>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</si>
  <si>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</si>
  <si>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</si>
  <si>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</si>
  <si>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</si>
  <si>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</si>
  <si>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</si>
  <si>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</si>
  <si>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</si>
  <si>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</si>
  <si>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</si>
  <si>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</si>
  <si>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</si>
  <si>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</si>
  <si>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</si>
  <si>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</si>
  <si>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</si>
  <si>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</si>
  <si>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</si>
  <si>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</si>
  <si>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</si>
  <si>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</si>
  <si>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</si>
  <si>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</si>
  <si>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</si>
  <si>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</si>
  <si>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</si>
  <si>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</si>
  <si>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</si>
  <si>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</si>
  <si>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</si>
  <si>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</si>
  <si>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</si>
  <si>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</si>
  <si>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</si>
  <si>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</si>
  <si>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</si>
  <si>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</si>
  <si>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</si>
  <si>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</si>
  <si>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</si>
  <si>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</si>
  <si>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</si>
  <si>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</si>
  <si>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</si>
  <si>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</si>
  <si>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</si>
  <si>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</si>
  <si>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</si>
  <si>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</si>
  <si>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</si>
  <si>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</si>
  <si>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</si>
  <si>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</si>
  <si>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</si>
  <si>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</si>
  <si>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</si>
  <si>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</si>
  <si>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</si>
  <si>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</si>
  <si>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</si>
  <si>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</si>
  <si>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</si>
  <si>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</si>
  <si>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</si>
  <si>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</si>
  <si>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</si>
  <si>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</si>
  <si>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</si>
  <si>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</si>
  <si>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</si>
  <si>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</si>
  <si>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</si>
  <si>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</si>
  <si>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</si>
  <si>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</si>
  <si>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</si>
  <si>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</si>
  <si>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</si>
  <si>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</si>
  <si>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</si>
  <si>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</si>
  <si>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</si>
  <si>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</si>
  <si>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</si>
  <si>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</si>
  <si>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</si>
  <si>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</si>
  <si>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</si>
  <si>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</si>
  <si>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</si>
  <si>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</si>
  <si>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</si>
  <si>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</si>
  <si>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</si>
  <si>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</si>
  <si>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</si>
  <si>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</si>
  <si>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</si>
  <si>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</si>
  <si>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</si>
  <si>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</si>
  <si>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</si>
  <si>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</si>
  <si>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</si>
  <si>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</si>
  <si>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</si>
  <si>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</si>
  <si>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</si>
  <si>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</si>
  <si>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</si>
  <si>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</si>
  <si>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</si>
  <si>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</si>
  <si>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</si>
  <si>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</si>
  <si>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</si>
  <si>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</si>
  <si>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</si>
  <si>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</si>
  <si>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</si>
  <si>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</si>
  <si>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</si>
  <si>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</si>
  <si>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</si>
  <si>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</si>
  <si>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</si>
  <si>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</si>
  <si>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</si>
  <si>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</si>
  <si>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</si>
  <si>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</si>
  <si>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</si>
  <si>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</si>
  <si>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</si>
  <si>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</si>
  <si>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</si>
  <si>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</si>
  <si>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</si>
  <si>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</si>
  <si>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</si>
  <si>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</si>
  <si>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</si>
  <si>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</si>
  <si>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</si>
  <si>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</si>
  <si>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</si>
  <si>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</si>
  <si>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</si>
  <si>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</si>
  <si>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</si>
  <si>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</si>
  <si>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</si>
  <si>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</si>
  <si>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</si>
  <si>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</si>
  <si>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</si>
  <si>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</si>
  <si>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</si>
  <si>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</si>
  <si>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</si>
  <si>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</si>
  <si>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</si>
  <si>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</si>
  <si>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</si>
  <si>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</si>
  <si>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</si>
  <si>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</si>
  <si>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</si>
  <si>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</si>
  <si>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</si>
  <si>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</si>
  <si>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</si>
  <si>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</si>
  <si>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</si>
  <si>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</si>
  <si>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</si>
  <si>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</si>
  <si>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</si>
  <si>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</si>
  <si>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</si>
  <si>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</si>
  <si>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</si>
  <si>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</si>
  <si>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</si>
  <si>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</si>
  <si>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</si>
  <si>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</si>
  <si>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</si>
  <si>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</si>
  <si>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</si>
  <si>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</si>
  <si>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</si>
  <si>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</si>
  <si>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</si>
  <si>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</si>
  <si>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</si>
  <si>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</si>
  <si>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</si>
  <si>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</si>
  <si>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</si>
  <si>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</si>
  <si>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</si>
  <si>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</si>
  <si>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</si>
  <si>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</si>
  <si>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</si>
  <si>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</si>
  <si>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</si>
  <si>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</si>
  <si>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</si>
  <si>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</si>
  <si>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</si>
  <si>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</si>
  <si>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</si>
  <si>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</si>
  <si>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</si>
  <si>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</si>
  <si>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</si>
  <si>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</si>
  <si>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</si>
  <si>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</si>
  <si>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</si>
  <si>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</si>
  <si>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</si>
  <si>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</si>
  <si>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</si>
  <si>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</si>
  <si>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</si>
  <si>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</si>
  <si>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</si>
  <si>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</si>
  <si>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</si>
  <si>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</si>
  <si>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</si>
  <si>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</si>
  <si>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</si>
  <si>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</si>
  <si>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</si>
  <si>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</si>
  <si>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</si>
  <si>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</si>
  <si>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</si>
  <si>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</si>
  <si>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</si>
  <si>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</si>
  <si>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</si>
  <si>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</si>
  <si>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</si>
  <si>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</si>
  <si>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</si>
  <si>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</si>
  <si>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</si>
  <si>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</si>
  <si>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</si>
  <si>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</si>
  <si>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</si>
  <si>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</si>
  <si>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</si>
  <si>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</si>
  <si>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</si>
  <si>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</si>
  <si>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</si>
  <si>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</si>
  <si>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</si>
  <si>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</si>
  <si>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</si>
  <si>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</si>
  <si>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</si>
  <si>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</si>
  <si>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</si>
  <si>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</si>
  <si>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</si>
  <si>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</si>
  <si>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</si>
  <si>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</si>
  <si>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</si>
  <si>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</si>
  <si>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</si>
  <si>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</si>
  <si>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</si>
  <si>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</si>
  <si>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</si>
  <si>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</si>
  <si>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</si>
  <si>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</si>
  <si>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</si>
  <si>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</si>
  <si>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</si>
  <si>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</si>
  <si>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</si>
  <si>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</si>
  <si>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</si>
  <si>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</si>
  <si>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</si>
  <si>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</si>
  <si>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</si>
  <si>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</si>
  <si>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</si>
  <si>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</si>
  <si>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</si>
  <si>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</si>
  <si>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</si>
  <si>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</si>
  <si>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</si>
  <si>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</si>
  <si>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</si>
  <si>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</si>
  <si>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</si>
  <si>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</si>
  <si>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</si>
  <si>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</si>
  <si>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</si>
  <si>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</si>
  <si>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</si>
  <si>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</si>
  <si>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</si>
  <si>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</si>
  <si>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</si>
  <si>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</si>
  <si>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</si>
  <si>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</si>
  <si>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</si>
  <si>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</si>
  <si>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</si>
  <si>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</si>
  <si>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</si>
  <si>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</si>
  <si>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</si>
  <si>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</si>
  <si>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</si>
  <si>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</si>
  <si>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</si>
  <si>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</si>
  <si>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</si>
  <si>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</si>
  <si>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</si>
  <si>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</si>
  <si>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</si>
  <si>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</si>
  <si>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</si>
  <si>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</si>
  <si>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</si>
  <si>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</si>
  <si>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</si>
  <si>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</si>
  <si>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</si>
  <si>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</si>
  <si>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</si>
  <si>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</si>
  <si>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</si>
  <si>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</si>
  <si>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</si>
  <si>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</si>
  <si>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</si>
  <si>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</si>
  <si>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</si>
  <si>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</si>
  <si>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</si>
  <si>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</si>
  <si>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</si>
  <si>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</si>
  <si>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</si>
  <si>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</si>
  <si>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</si>
  <si>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</si>
  <si>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</si>
  <si>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</si>
  <si>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</si>
  <si>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</si>
  <si>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</si>
  <si>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</si>
  <si>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</si>
  <si>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</si>
  <si>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</si>
  <si>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</si>
  <si>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</si>
  <si>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</si>
  <si>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</si>
  <si>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</si>
  <si>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</si>
  <si>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</si>
  <si>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</si>
  <si>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</si>
  <si>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</si>
  <si>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</si>
  <si>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</si>
  <si>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</si>
  <si>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</si>
  <si>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</si>
  <si>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</si>
  <si>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</si>
  <si>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</si>
  <si>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</si>
  <si>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</si>
  <si>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</si>
  <si>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</si>
  <si>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</si>
  <si>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</si>
  <si>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</si>
  <si>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</si>
  <si>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</si>
  <si>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</si>
  <si>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</si>
  <si>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</si>
  <si>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</si>
  <si>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</si>
  <si>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</si>
  <si>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</si>
  <si>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</si>
  <si>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</si>
  <si>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</si>
  <si>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</si>
  <si>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</si>
  <si>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</si>
  <si>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</si>
  <si>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</si>
  <si>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</si>
  <si>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</si>
  <si>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</si>
  <si>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</si>
  <si>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</si>
  <si>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</si>
  <si>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</si>
  <si>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</si>
  <si>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</si>
  <si>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</si>
  <si>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</si>
  <si>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</si>
  <si>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</si>
  <si>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</si>
  <si>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</si>
  <si>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</si>
  <si>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</si>
  <si>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</si>
  <si>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</si>
  <si>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</si>
  <si>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</si>
  <si>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</si>
  <si>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</si>
  <si>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</si>
  <si>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</si>
  <si>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</si>
  <si>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</si>
  <si>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</si>
  <si>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</si>
  <si>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</si>
  <si>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</si>
  <si>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</si>
  <si>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</si>
  <si>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</si>
  <si>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</si>
  <si>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</si>
  <si>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</si>
  <si>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</si>
  <si>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</si>
  <si>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</si>
  <si>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</si>
  <si>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</si>
  <si>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</si>
  <si>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</si>
  <si>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</si>
  <si>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</si>
  <si>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</si>
  <si>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</si>
  <si>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</si>
  <si>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</si>
  <si>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</si>
  <si>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</si>
  <si>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</si>
  <si>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</si>
  <si>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</si>
  <si>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</si>
  <si>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</si>
  <si>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</si>
  <si>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</si>
  <si>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</si>
  <si>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</si>
  <si>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</si>
  <si>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</si>
  <si>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</si>
  <si>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</si>
  <si>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</si>
  <si>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</si>
  <si>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</si>
  <si>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</si>
  <si>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</si>
  <si>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</si>
  <si>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</si>
  <si>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</si>
  <si>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</si>
  <si>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</si>
  <si>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</si>
  <si>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</si>
  <si>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</si>
  <si>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</si>
  <si>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</si>
  <si>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</si>
  <si>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</si>
  <si>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</si>
  <si>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</si>
  <si>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</si>
  <si>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</si>
  <si>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</si>
  <si>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</si>
  <si>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</si>
  <si>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</si>
  <si>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</si>
  <si>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</si>
  <si>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</si>
  <si>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</si>
  <si>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</si>
  <si>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</si>
  <si>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</si>
  <si>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</si>
  <si>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</si>
  <si>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</si>
  <si>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</si>
  <si>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</si>
  <si>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</si>
  <si>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</si>
  <si>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</si>
  <si>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</si>
  <si>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</si>
  <si>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</si>
  <si>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</si>
  <si>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</si>
  <si>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</si>
  <si>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</si>
  <si>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</si>
  <si>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</si>
  <si>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</si>
  <si>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</si>
  <si>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</si>
  <si>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</si>
  <si>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</si>
  <si>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</si>
  <si>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</si>
  <si>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</si>
  <si>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</si>
  <si>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</si>
  <si>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</si>
  <si>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</si>
  <si>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</si>
  <si>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</si>
  <si>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</si>
  <si>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</si>
  <si>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</si>
  <si>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</si>
  <si>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</si>
  <si>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</si>
  <si>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</si>
  <si>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</si>
  <si>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</si>
  <si>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</si>
  <si>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</si>
  <si>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</si>
  <si>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</si>
  <si>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</si>
  <si>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</si>
  <si>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</si>
  <si>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</si>
  <si>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</si>
  <si>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</si>
  <si>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</si>
  <si>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</si>
  <si>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</si>
  <si>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</si>
  <si>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</si>
  <si>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</si>
  <si>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</si>
  <si>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</si>
  <si>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</si>
  <si>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</si>
  <si>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</si>
  <si>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</si>
  <si>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</si>
  <si>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</si>
  <si>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</si>
  <si>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</si>
  <si>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</si>
  <si>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</si>
  <si>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</si>
  <si>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</si>
  <si>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</si>
  <si>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</si>
  <si>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</si>
  <si>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</si>
  <si>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</si>
  <si>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</si>
  <si>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</si>
  <si>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</si>
  <si>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</si>
  <si>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</si>
  <si>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</si>
  <si>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</si>
  <si>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</si>
  <si>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</si>
  <si>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</si>
  <si>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</si>
  <si>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</si>
  <si>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</si>
  <si>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</si>
  <si>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</si>
  <si>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</si>
  <si>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</si>
  <si>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</si>
  <si>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</si>
  <si>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</si>
  <si>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</si>
  <si>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</si>
  <si>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</si>
  <si>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</si>
  <si>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</si>
  <si>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</si>
  <si>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</si>
  <si>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</si>
  <si>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</si>
  <si>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</si>
  <si>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</si>
  <si>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</si>
  <si>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</si>
  <si>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</si>
  <si>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</si>
  <si>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</si>
  <si>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</si>
  <si>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</si>
  <si>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</si>
  <si>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</si>
  <si>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</si>
  <si>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</si>
  <si>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</si>
  <si>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</si>
  <si>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</si>
  <si>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</si>
  <si>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</si>
  <si>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</si>
  <si>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</si>
  <si>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</si>
  <si>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</si>
  <si>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</si>
  <si>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</si>
  <si>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</si>
  <si>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</si>
  <si>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</si>
  <si>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</si>
  <si>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</si>
  <si>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</si>
  <si>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</si>
  <si>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</si>
  <si>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</si>
  <si>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</si>
  <si>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</si>
  <si>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</si>
  <si>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</si>
  <si>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</si>
  <si>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</si>
  <si>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</si>
  <si>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</si>
  <si>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</si>
  <si>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Eloan.01</t>
    <phoneticPr fontId="3" type="noConversion"/>
  </si>
  <si>
    <t>Eloan.02</t>
    <phoneticPr fontId="3" type="noConversion"/>
  </si>
  <si>
    <t>Eloan.03</t>
    <phoneticPr fontId="3" type="noConversion"/>
  </si>
  <si>
    <t>Eloan.04</t>
    <phoneticPr fontId="3" type="noConversion"/>
  </si>
  <si>
    <t>Eloan.05</t>
    <phoneticPr fontId="3" type="noConversion"/>
  </si>
  <si>
    <t>Eloan.06</t>
    <phoneticPr fontId="3" type="noConversion"/>
  </si>
  <si>
    <t>Eloan.07</t>
    <phoneticPr fontId="3" type="noConversion"/>
  </si>
  <si>
    <t>Eloan.08</t>
    <phoneticPr fontId="3" type="noConversion"/>
  </si>
  <si>
    <t>Eloan.09</t>
    <phoneticPr fontId="3" type="noConversion"/>
  </si>
  <si>
    <t>Eloan.不動產1</t>
    <phoneticPr fontId="3" type="noConversion"/>
  </si>
  <si>
    <t>Eloan.不動產2</t>
    <phoneticPr fontId="3" type="noConversion"/>
  </si>
  <si>
    <t>Eloan.不動產3</t>
    <phoneticPr fontId="3" type="noConversion"/>
  </si>
  <si>
    <t>Eloan.不動產4</t>
    <phoneticPr fontId="3" type="noConversion"/>
  </si>
  <si>
    <t>Eloan.動產1</t>
    <phoneticPr fontId="3" type="noConversion"/>
  </si>
  <si>
    <t>Eloan.股票1</t>
    <phoneticPr fontId="3" type="noConversion"/>
  </si>
  <si>
    <t>Eloan.不動產5,動產2,股票2,其他2</t>
    <phoneticPr fontId="3" type="noConversion"/>
  </si>
  <si>
    <t>Eloan.其他1</t>
    <phoneticPr fontId="3" type="noConversion"/>
  </si>
  <si>
    <t>Eloan.帳務1</t>
    <phoneticPr fontId="3" type="noConversion"/>
  </si>
  <si>
    <t>Eloan.帳務2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</si>
  <si>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</si>
  <si>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</si>
  <si>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</si>
  <si>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</si>
  <si>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</si>
  <si>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</si>
  <si>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</si>
  <si>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</si>
  <si>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</si>
  <si>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</si>
  <si>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</si>
  <si>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</si>
  <si>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</si>
  <si>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</si>
  <si>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</si>
  <si>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</si>
  <si>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</si>
  <si>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</si>
  <si>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</si>
  <si>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</si>
  <si>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</si>
  <si>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</si>
  <si>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</si>
  <si>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</si>
  <si>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</si>
  <si>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</si>
  <si>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</si>
  <si>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</si>
  <si>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</si>
  <si>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</si>
  <si>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</si>
  <si>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</si>
  <si>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</si>
  <si>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</si>
  <si>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</si>
  <si>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</si>
  <si>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</si>
  <si>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2021/12/14, 2022/1/20(1.91L7), 2022/1/17(eloan-L7),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</si>
  <si>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</si>
  <si>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</si>
  <si>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</si>
  <si>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</si>
  <si>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</si>
  <si>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</si>
  <si>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</si>
  <si>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</si>
  <si>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</si>
  <si>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</si>
  <si>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</si>
  <si>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</si>
  <si>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列標籤</t>
  </si>
  <si>
    <t>FT</t>
  </si>
  <si>
    <t>計數 - SIT預計</t>
  </si>
  <si>
    <t>計數 - SIT預計 的加總</t>
  </si>
  <si>
    <t>計數 - SIT完成時間(ST1) 的加總</t>
  </si>
  <si>
    <t>計數 - SIT完成時間(ST1)</t>
  </si>
  <si>
    <t>非使用者交易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</si>
</sst>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8" formatCode="m/d;@"/>
  </numFmts>
  <fonts count="92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68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0" fontId="67" fillId="20" borderId="0" xfId="0" applyFont="1" applyFill="1" applyAlignment="1">
      <alignment horizontal="center" vertical="top" wrapText="1"/>
    </xf>
    <xf numFmtId="0" fontId="71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8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341"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664851851849" createdVersion="7" refreshedVersion="7" minRefreshableVersion="3" recordCount="571" xr:uid="{00000000-000A-0000-FFFF-FFFF06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0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664852083333" createdVersion="7" refreshedVersion="7" minRefreshableVersion="3" recordCount="628" xr:uid="{00000000-000A-0000-FFFF-FFFF05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664852199072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669906828705" createdVersion="7" refreshedVersion="7" minRefreshableVersion="3" recordCount="571" xr:uid="{ACAC3E9B-5310-4569-BA35-733FDF834636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0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12T00:00:00" count="33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1-21T00:00:00"/>
        <d v="2021-12-16T00:00:00"/>
        <d v="2021-12-10T00:00:00"/>
        <d v="2022-01-26T00:00:00"/>
        <d v="2022-01-27T00:00:00"/>
        <d v="2022-01-28T00:00:00"/>
        <d v="2021-12-28T00:00:00"/>
        <d v="2021-12-21T00:00:00"/>
        <d v="2022-01-22T00:00:00"/>
        <d v="2022-02-11T00:00:00"/>
        <d v="2021-11-15T00:00:00"/>
        <d v="2022-01-24T00:00:00"/>
        <d v="2022-01-25T00:00:00"/>
        <d v="1899-12-30T00:00:00"/>
        <m/>
      </sharedItems>
      <fieldGroup base="50">
        <rangePr autoStart="0" groupBy="days" startDate="2022-01-02T00:00:00" endDate="2022-02-12T00:00:00" groupInterval="7"/>
        <groupItems count="8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&gt;2022/2/12"/>
        </groupItems>
      </fieldGroup>
    </cacheField>
    <cacheField name="SIT完成時間(ST1)" numFmtId="0">
      <sharedItems containsNonDate="0" containsDate="1" containsString="0" containsBlank="1" minDate="1899-12-30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類型" numFmtId="0">
      <sharedItems containsBlank="1"/>
    </cacheField>
    <cacheField name="已SIT已FT" numFmtId="0">
      <sharedItems containsBlank="1" containsMixedTypes="1" containsNumber="1" minValue="0.51060070671378088" maxValue="289"/>
    </cacheField>
    <cacheField name="已SIT待FT" numFmtId="0">
      <sharedItems containsBlank="1" containsMixedTypes="1" containsNumber="1" minValue="5.8303886925795051E-2" maxValue="33"/>
    </cacheField>
    <cacheField name="待SIT已FT" numFmtId="0">
      <sharedItems containsBlank="1" containsMixedTypes="1" containsNumber="1" minValue="0.28975265017667845" maxValue="164"/>
    </cacheField>
    <cacheField name="待SIT待FT" numFmtId="0">
      <sharedItems containsBlank="1" containsMixedTypes="1" containsNumber="1" minValue="0.13957597173144876" maxValue="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s v="無畫面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無畫面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無畫面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無畫面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無畫面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無畫面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x v="0"/>
    <d v="2021-11-16T00:00:00"/>
    <s v="鮑培平"/>
    <s v="2-01-客戶基本資料維護作業"/>
    <s v="Eloan.01"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x v="0"/>
    <d v="2021-11-16T00:00:00"/>
    <s v="鮑培平"/>
    <s v="2-01-客戶基本資料維護作業"/>
    <s v="Eloan.05"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x v="0"/>
    <d v="2021-11-16T00:00:00"/>
    <s v="鮑培平"/>
    <s v="2-01-客戶基本資料維護作業"/>
    <s v="Eloan.08"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x v="2"/>
    <d v="2021-11-17T00:00:00"/>
    <s v="鮑培平"/>
    <s v="2-06-案件申請建檔作業"/>
    <s v="Eloan.02"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2022/1/17(eloan-L7), 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x v="3"/>
    <d v="2021-11-19T00:00:00"/>
    <s v="鮑培平"/>
    <s v="2-07-案件申請准駁作業"/>
    <s v="Eloan.03"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x v="6"/>
    <d v="2021-12-24T00:00:00"/>
    <s v="鮑培平"/>
    <s v="2-09-共同借款人"/>
    <s v="Eloan.04"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x v="8"/>
    <d v="2021-12-17T00:00:00"/>
    <s v="鮑培平"/>
    <s v="3-07-撥款流程"/>
    <s v="Eloan"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x v="8"/>
    <d v="2021-12-17T00:00:00"/>
    <s v="鮑培平"/>
    <s v="3-07-撥款流程"/>
    <s v="Eloan.09"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x v="10"/>
    <d v="2021-11-29T00:00:00"/>
    <s v="鮑培平"/>
    <s v="2-17-關係人建檔"/>
    <s v="Eloan.06"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x v="5"/>
    <d v="2021-11-24T00:00:00"/>
    <s v="鮑培平"/>
    <s v="2-13-擔保品建檔"/>
    <s v="Eloan.不動產1"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m/>
    <s v="2-4"/>
    <s v=""/>
    <s v=""/>
    <s v=""/>
    <s v=""/>
    <s v=""/>
    <s v="L2415"/>
    <x v="5"/>
    <d v="2021-11-24T00:00:00"/>
    <s v="鮑培平"/>
    <s v="2-13-擔保品建檔"/>
    <s v="Eloan.不動產3"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x v="5"/>
    <d v="2021-11-24T00:00:00"/>
    <s v="鮑培平"/>
    <s v="2-13-擔保品建檔"/>
    <s v="Eloan.不動產2"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x v="5"/>
    <d v="2021-11-24T00:00:00"/>
    <s v="鮑培平"/>
    <s v="2-13-擔保品建檔"/>
    <s v="Eloan"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x v="6"/>
    <d v="2021-12-24T00:00:00"/>
    <s v="鮑培平"/>
    <s v="2-09-共同借款人"/>
    <s v="Eloan.不動產5,動產2,股票2,其他2"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x v="5"/>
    <d v="2021-11-24T00:00:00"/>
    <s v="鮑培平"/>
    <s v="2-13-擔保品建檔"/>
    <s v="Eloan.動產1"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x v="5"/>
    <d v="2021-11-24T00:00:00"/>
    <s v="鮑培平"/>
    <s v="2-13-擔保品建檔"/>
    <s v="Eloan.股票1"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x v="5"/>
    <d v="2021-11-24T00:00:00"/>
    <s v="鮑培平"/>
    <s v="2-13-擔保品建檔"/>
    <s v="Eloan.其他1"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x v="9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x v="3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x v="3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x v="9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x v="3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x v="12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x v="13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x v="9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x v="16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x v="16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x v="16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x v="12"/>
    <d v="2021-12-06T00:00:00"/>
    <s v="陳玫玲"/>
    <s v="B-01-火險—加退保作業"/>
    <s v="Eloan.不動產4"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x v="15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x v="15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x v="12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x v="23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x v="15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x v="15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x v="15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x v="11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x v="24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x v="23"/>
    <m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x v="15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x v="23"/>
    <m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x v="23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x v="23"/>
    <m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x v="23"/>
    <m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x v="25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x v="25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26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x v="26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x v="9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x v="26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x v="25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x v="10"/>
    <d v="2021-11-29T00:00:00"/>
    <s v="鮑培平"/>
    <s v="2-17-關係人建檔"/>
    <s v="Eloan.07"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x v="27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x v="28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x v="23"/>
    <m/>
    <s v=""/>
    <s v=""/>
    <m/>
    <s v=""/>
    <s v=""/>
    <s v=""/>
    <s v="6-9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</r>
  <r>
    <m/>
    <m/>
    <x v="2"/>
    <s v="6-9系統作業"/>
    <s v="L6871"/>
    <s v="月底日日終維護"/>
    <s v="原LC701，補列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</r>
  <r>
    <m/>
    <m/>
    <x v="2"/>
    <s v="6-9系統作業"/>
    <s v="L6872"/>
    <s v="年底日日終維護"/>
    <s v="原LC702，補列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x v="29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x v="29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x v="29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x v="29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x v="30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x v="18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x v="27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x v="27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x v="27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x v="27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x v="27"/>
    <m/>
    <s v=""/>
    <s v=""/>
    <m/>
    <s v=""/>
    <s v=""/>
    <s v=""/>
    <s v="7-2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x v="27"/>
    <m/>
    <s v=""/>
    <s v=""/>
    <m/>
    <s v=""/>
    <s v=""/>
    <s v=""/>
    <s v="7-2"/>
  </r>
  <r>
    <s v="無畫面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m/>
    <s v="7-1"/>
    <s v=""/>
    <s v=""/>
    <s v=""/>
    <s v=""/>
    <s v=""/>
    <s v=""/>
    <x v="31"/>
    <d v="1899-12-30T00:00:00"/>
    <s v=""/>
    <s v=""/>
    <s v="Eloan"/>
    <s v=""/>
    <s v=""/>
    <s v="7-1"/>
    <s v=""/>
  </r>
  <r>
    <s v="無畫面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m/>
    <s v="7-1"/>
    <s v=""/>
    <s v=""/>
    <s v=""/>
    <s v=""/>
    <s v=""/>
    <s v=""/>
    <x v="31"/>
    <d v="1899-12-30T00:00:00"/>
    <s v=""/>
    <s v=""/>
    <s v="Eloan.帳務1"/>
    <s v=""/>
    <s v=""/>
    <s v="7-1"/>
    <s v=""/>
  </r>
  <r>
    <s v="無畫面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m/>
    <s v="7-1"/>
    <s v=""/>
    <s v=""/>
    <s v=""/>
    <s v=""/>
    <s v=""/>
    <s v=""/>
    <x v="31"/>
    <d v="1899-12-30T00:00:00"/>
    <s v=""/>
    <s v=""/>
    <s v="Eloan.帳務2"/>
    <s v=""/>
    <s v=""/>
    <s v="7-1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x v="31"/>
    <d v="1899-12-30T00:00:00"/>
    <s v=""/>
    <s v=""/>
    <s v="Eloan"/>
    <s v=""/>
    <s v=""/>
    <s v="7-1"/>
    <s v=""/>
  </r>
  <r>
    <s v="無畫面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m/>
    <s v="7-3"/>
    <s v=""/>
    <s v=""/>
    <s v=""/>
    <s v="7-3"/>
    <s v=""/>
    <s v=""/>
    <x v="31"/>
    <d v="1899-12-30T00:00:00"/>
    <m/>
    <m/>
    <s v="介面"/>
    <s v=""/>
    <s v=""/>
    <s v="7-3"/>
    <s v=""/>
  </r>
  <r>
    <s v="無畫面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m/>
    <s v="7-3"/>
    <s v=""/>
    <s v=""/>
    <s v=""/>
    <s v="7-3"/>
    <s v=""/>
    <s v=""/>
    <x v="31"/>
    <d v="1899-12-30T00:00:00"/>
    <m/>
    <m/>
    <s v="介面"/>
    <s v=""/>
    <s v=""/>
    <s v="7-3"/>
    <s v=""/>
  </r>
  <r>
    <s v="無畫面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m/>
    <m/>
    <m/>
    <m/>
    <m/>
    <m/>
    <m/>
    <m/>
    <x v="31"/>
    <d v="1899-12-30T00:00:00"/>
    <m/>
    <m/>
    <s v="介面"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1"/>
    <n v="0"/>
    <n v="0"/>
    <n v="0"/>
    <n v="10"/>
    <n v="1"/>
    <m/>
    <x v="32"/>
    <m/>
    <m/>
    <m/>
    <m/>
    <n v="289"/>
    <n v="33"/>
    <n v="164"/>
    <n v="79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  <m/>
    <m/>
    <s v="／總交易"/>
    <m/>
    <n v="0.51060070671378088"/>
    <n v="5.8303886925795051E-2"/>
    <n v="0.28975265017667845"/>
    <n v="0.13957597173144876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  <m/>
    <m/>
    <s v="／已SIT"/>
    <m/>
    <n v="0.89751552795031053"/>
    <n v="0.10248447204968944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35FD5-4ECC-4542-86BD-0EADB8753902}" name="樞紐分析表2" cacheId="8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27:K40" firstHeaderRow="1" firstDataRow="3" firstDataCol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0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計數 - SIT預計" fld="50" subtotal="count" baseField="0" baseItem="0"/>
    <dataField name="計數 - SIT完成時間(ST1)" fld="5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53EFA-4BD9-4A3F-BDE5-5A529FB25B12}" name="樞紐分析表1" cacheId="8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">
  <location ref="A4:M17" firstHeaderRow="1" firstDataRow="3" firstDataCol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預計" fld="11" subtotal="count" baseField="2" baseItem="0"/>
    <dataField name="實際" fld="12" subtotal="count" baseField="2" baseItem="0"/>
  </dataFields>
  <formats count="17"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1" type="button" dataOnly="0" labelOnly="1" outline="0" axis="axisCol" fieldPosition="0"/>
    </format>
    <format dxfId="65">
      <pivotArea field="-2" type="button" dataOnly="0" labelOnly="1" outline="0" axis="axisCol" fieldPosition="1"/>
    </format>
    <format dxfId="64">
      <pivotArea type="topRight" dataOnly="0" labelOnly="1" outline="0" fieldPosition="0"/>
    </format>
    <format dxfId="63">
      <pivotArea field="2" type="button" dataOnly="0" labelOnly="1" outline="0" axis="axisRow" fieldPosition="0"/>
    </format>
    <format dxfId="62">
      <pivotArea dataOnly="0" labelOnly="1" fieldPosition="0">
        <references count="1">
          <reference field="2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59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7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5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5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5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5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6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290">
      <pivotArea type="all" dataOnly="0" outline="0" fieldPosition="0"/>
    </format>
    <format dxfId="289">
      <pivotArea outline="0" collapsedLevelsAreSubtotals="1" fieldPosition="0"/>
    </format>
    <format dxfId="288">
      <pivotArea type="origin" dataOnly="0" labelOnly="1" outline="0" fieldPosition="0"/>
    </format>
    <format dxfId="287">
      <pivotArea field="13" type="button" dataOnly="0" labelOnly="1" outline="0" axis="axisCol" fieldPosition="0"/>
    </format>
    <format dxfId="286">
      <pivotArea field="-2" type="button" dataOnly="0" labelOnly="1" outline="0" axis="axisCol" fieldPosition="1"/>
    </format>
    <format dxfId="285">
      <pivotArea type="topRight" dataOnly="0" labelOnly="1" outline="0" fieldPosition="0"/>
    </format>
    <format dxfId="284">
      <pivotArea field="2" type="button" dataOnly="0" labelOnly="1" outline="0" axis="axisRow" fieldPosition="0"/>
    </format>
    <format dxfId="283">
      <pivotArea dataOnly="0" labelOnly="1" fieldPosition="0">
        <references count="1">
          <reference field="2" count="1">
            <x v="7"/>
          </reference>
        </references>
      </pivotArea>
    </format>
    <format dxfId="282">
      <pivotArea dataOnly="0" labelOnly="1" grandRow="1" outline="0" fieldPosition="0"/>
    </format>
    <format dxfId="281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80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79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6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78">
      <pivotArea type="all" dataOnly="0" outline="0" fieldPosition="0"/>
    </format>
    <format dxfId="277">
      <pivotArea outline="0" collapsedLevelsAreSubtotals="1" fieldPosition="0"/>
    </format>
    <format dxfId="276">
      <pivotArea field="4" type="button" dataOnly="0" labelOnly="1" outline="0" axis="axisCol" fieldPosition="0"/>
    </format>
    <format dxfId="275">
      <pivotArea dataOnly="0" labelOnly="1" fieldPosition="0">
        <references count="1">
          <reference field="4" count="0"/>
        </references>
      </pivotArea>
    </format>
    <format dxfId="274">
      <pivotArea dataOnly="0" labelOnly="1" grandRow="1" outline="0" fieldPosition="0"/>
    </format>
    <format dxfId="27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7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7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7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6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6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6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6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266">
      <pivotArea field="6" type="button" dataOnly="0" labelOnly="1" outline="0" axis="axisCol" fieldPosition="0"/>
    </format>
    <format dxfId="265">
      <pivotArea type="all" dataOnly="0" outline="0" fieldPosition="0"/>
    </format>
    <format dxfId="264">
      <pivotArea type="origin" dataOnly="0" labelOnly="1" outline="0" fieldPosition="0"/>
    </format>
    <format dxfId="263">
      <pivotArea field="6" type="button" dataOnly="0" labelOnly="1" outline="0" axis="axisCol" fieldPosition="0"/>
    </format>
    <format dxfId="262">
      <pivotArea field="0" type="button" dataOnly="0" labelOnly="1" outline="0" axis="axisRow" fieldPosition="0"/>
    </format>
    <format dxfId="261">
      <pivotArea dataOnly="0" labelOnly="1" grandRow="1" outline="0" fieldPosition="0"/>
    </format>
    <format dxfId="260">
      <pivotArea field="6" type="button" dataOnly="0" labelOnly="1" outline="0" axis="axisCol" fieldPosition="0"/>
    </format>
    <format dxfId="259">
      <pivotArea type="origin" dataOnly="0" labelOnly="1" outline="0" fieldPosition="0"/>
    </format>
    <format dxfId="258">
      <pivotArea field="0" type="button" dataOnly="0" labelOnly="1" outline="0" axis="axisRow" fieldPosition="0"/>
    </format>
    <format dxfId="257">
      <pivotArea dataOnly="0" labelOnly="1" grandRow="1" outline="0" fieldPosition="0"/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type="origin" dataOnly="0" labelOnly="1" outline="0" fieldPosition="0"/>
    </format>
    <format dxfId="253">
      <pivotArea field="6" type="button" dataOnly="0" labelOnly="1" outline="0" axis="axisCol" fieldPosition="0"/>
    </format>
    <format dxfId="252">
      <pivotArea field="-2" type="button" dataOnly="0" labelOnly="1" outline="0" axis="axisCol" fieldPosition="1"/>
    </format>
    <format dxfId="251">
      <pivotArea type="topRight" dataOnly="0" labelOnly="1" outline="0" fieldPosition="0"/>
    </format>
    <format dxfId="250">
      <pivotArea field="0" type="button" dataOnly="0" labelOnly="1" outline="0" axis="axisRow" fieldPosition="0"/>
    </format>
    <format dxfId="24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340" dataDxfId="339" dataCellStyle="百分比">
  <autoFilter ref="A2:K74" xr:uid="{00000000-0009-0000-0100-000001000000}"/>
  <tableColumns count="11">
    <tableColumn id="1" xr3:uid="{00000000-0010-0000-0000-000001000000}" name="日期" dataDxfId="338"/>
    <tableColumn id="2" xr3:uid="{00000000-0010-0000-0000-000002000000}" name="週" dataDxfId="337">
      <calculatedColumnFormula>表格1[[#This Row],[日期]]</calculatedColumnFormula>
    </tableColumn>
    <tableColumn id="3" xr3:uid="{00000000-0010-0000-0000-000003000000}" name="合計數" dataDxfId="336">
      <calculatedColumnFormula>COUNTA(URS確認!E:E)-1</calculatedColumnFormula>
    </tableColumn>
    <tableColumn id="4" xr3:uid="{00000000-0010-0000-0000-000004000000}" name="累計預估" dataDxfId="335">
      <calculatedColumnFormula>COUNTIF(URS確認!N:N,"&lt;"&amp;A3+1)</calculatedColumnFormula>
    </tableColumn>
    <tableColumn id="5" xr3:uid="{00000000-0010-0000-0000-000005000000}" name="累計完成" dataDxfId="334">
      <calculatedColumnFormula>D7-D2</calculatedColumnFormula>
    </tableColumn>
    <tableColumn id="12" xr3:uid="{00000000-0010-0000-0000-00000C000000}" name="本周預計" dataDxfId="333">
      <calculatedColumnFormula>D7-D2</calculatedColumnFormula>
    </tableColumn>
    <tableColumn id="13" xr3:uid="{00000000-0010-0000-0000-00000D000000}" name="本周完成" dataDxfId="332">
      <calculatedColumnFormula>E7-E2</calculatedColumnFormula>
    </tableColumn>
    <tableColumn id="14" xr3:uid="{00000000-0010-0000-0000-00000E000000}" name="進度" dataDxfId="33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33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329" dataCellStyle="百分比">
      <calculatedColumnFormula>表格1[[#This Row],[累計完成]]/表格1[[#This Row],[合計數]]</calculatedColumnFormula>
    </tableColumn>
    <tableColumn id="10" xr3:uid="{00000000-0010-0000-0000-00000A000000}" name="欄1" dataDxfId="32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248" dataDxfId="247">
  <autoFilter ref="A1:BH567" xr:uid="{00000000-0009-0000-0100-000002000000}"/>
  <tableColumns count="60">
    <tableColumn id="2" xr3:uid="{00000000-0010-0000-0100-000002000000}" name="URS程式預計完成時間" dataDxfId="246"/>
    <tableColumn id="1" xr3:uid="{00000000-0010-0000-0100-000001000000}" name="狀態" dataDxfId="245"/>
    <tableColumn id="22" xr3:uid="{00000000-0010-0000-0100-000016000000}" name="業務大類" dataDxfId="244"/>
    <tableColumn id="26" xr3:uid="{00000000-0010-0000-0100-00001A000000}" name="流程" dataDxfId="243"/>
    <tableColumn id="5" xr3:uid="{00000000-0010-0000-0100-000005000000}" name="功能代號" dataDxfId="242"/>
    <tableColumn id="9" xr3:uid="{00000000-0010-0000-0100-000009000000}" name="功能名稱/說明" dataDxfId="241"/>
    <tableColumn id="38" xr3:uid="{00000000-0010-0000-0100-000026000000}" name="刪除整併說明" dataDxfId="240"/>
    <tableColumn id="4" xr3:uid="{00000000-0010-0000-0100-000004000000}" name="SA" dataDxfId="239"/>
    <tableColumn id="11" xr3:uid="{00000000-0010-0000-0100-00000B000000}" name="展示協助" dataDxfId="238"/>
    <tableColumn id="37" xr3:uid="{00000000-0010-0000-0100-000025000000}" name="URS版本" dataDxfId="237"/>
    <tableColumn id="40" xr3:uid="{00000000-0010-0000-0100-000028000000}" name="換版原因" dataDxfId="236"/>
    <tableColumn id="51" xr3:uid="{00000000-0010-0000-0100-000033000000}" name="FT預計完成" dataDxfId="235"/>
    <tableColumn id="52" xr3:uid="{00000000-0010-0000-0100-000034000000}" name="FT實際完成" dataDxfId="234"/>
    <tableColumn id="3" xr3:uid="{00000000-0010-0000-0100-000003000000}" name="預計展示" dataDxfId="233"/>
    <tableColumn id="18" xr3:uid="{00000000-0010-0000-0100-000012000000}" name="實際展示" dataDxfId="232"/>
    <tableColumn id="24" xr3:uid="{00000000-0010-0000-0100-000018000000}" name="URS完成" dataDxfId="231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30"/>
    <tableColumn id="21" xr3:uid="{00000000-0010-0000-0100-000015000000}" name="User" dataDxfId="229"/>
    <tableColumn id="7" xr3:uid="{00000000-0010-0000-0100-000007000000}" name="User2" dataDxfId="228"/>
    <tableColumn id="8" xr3:uid="{00000000-0010-0000-0100-000008000000}" name="段式" dataDxfId="227"/>
    <tableColumn id="10" xr3:uid="{00000000-0010-0000-0100-00000A000000}" name="經辦等級" dataDxfId="226"/>
    <tableColumn id="12" xr3:uid="{00000000-0010-0000-0100-00000C000000}" name="授權" dataDxfId="225"/>
    <tableColumn id="13" xr3:uid="{00000000-0010-0000-0100-00000D000000}" name="訂正" dataDxfId="224"/>
    <tableColumn id="14" xr3:uid="{00000000-0010-0000-0100-00000E000000}" name="修正" dataDxfId="223"/>
    <tableColumn id="16" xr3:uid="{00000000-0010-0000-0100-000010000000}" name="帳務" dataDxfId="222"/>
    <tableColumn id="17" xr3:uid="{00000000-0010-0000-0100-000011000000}" name="額度" dataDxfId="221"/>
    <tableColumn id="15" xr3:uid="{00000000-0010-0000-0100-00000F000000}" name="執行單位" dataDxfId="220">
      <calculatedColumnFormula>VLOOKUP(功能_33[[#This Row],[User]],SKL放款!A:G,7,FALSE)</calculatedColumnFormula>
    </tableColumn>
    <tableColumn id="32" xr3:uid="{00000000-0010-0000-0100-000020000000}" name="程式完成" dataDxfId="219"/>
    <tableColumn id="34" xr3:uid="{00000000-0010-0000-0100-000022000000}" name="URS交二審" dataDxfId="218"/>
    <tableColumn id="31" xr3:uid="{00000000-0010-0000-0100-00001F000000}" name="二審預排" dataDxfId="217"/>
    <tableColumn id="36" xr3:uid="{00000000-0010-0000-0100-000024000000}" name="二審實際" dataDxfId="216"/>
    <tableColumn id="27" xr3:uid="{00000000-0010-0000-0100-00001B000000}" name="正式_x000a_交付審查" dataDxfId="215"/>
    <tableColumn id="29" xr3:uid="{00000000-0010-0000-0100-00001D000000}" name="IT審核人" dataDxfId="214"/>
    <tableColumn id="6" xr3:uid="{00000000-0010-0000-0100-000006000000}" name="收到IT_x000a_審查意見" dataDxfId="213"/>
    <tableColumn id="35" xr3:uid="{00000000-0010-0000-0100-000023000000}" name="回覆IT_x000a_審查意見" dataDxfId="212"/>
    <tableColumn id="33" xr3:uid="{00000000-0010-0000-0100-000021000000}" name="User審閱人" dataDxfId="211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210"/>
    <tableColumn id="39" xr3:uid="{00000000-0010-0000-0100-000027000000}" name="回覆User審查意見" dataDxfId="209"/>
    <tableColumn id="25" xr3:uid="{00000000-0010-0000-0100-000019000000}" name="送出簽核檢核日" dataDxfId="208"/>
    <tableColumn id="19" xr3:uid="{00000000-0010-0000-0100-000013000000}" name="覆測日" dataDxfId="207"/>
    <tableColumn id="23" xr3:uid="{00000000-0010-0000-0100-000017000000}" name="AS400入口" dataDxfId="206">
      <calculatedColumnFormula>VLOOKUP(功能_33[[#This Row],[功能代號]],'[3]20211001'!$A:$J,8,FALSE)</calculatedColumnFormula>
    </tableColumn>
    <tableColumn id="41" xr3:uid="{00000000-0010-0000-0100-000029000000}" name="AS400名稱" dataDxfId="205">
      <calculatedColumnFormula>VLOOKUP(功能_33[[#This Row],[功能代號]],'[3]20211001'!$A:$J,9,FALSE)</calculatedColumnFormula>
    </tableColumn>
    <tableColumn id="49" xr3:uid="{00000000-0010-0000-0100-000031000000}" name="欄1" dataDxfId="204"/>
    <tableColumn id="28" xr3:uid="{00000000-0010-0000-0100-00001C000000}" name="己交付" dataDxfId="203">
      <calculatedColumnFormula>IF(COUNTA(AF2)=1,LEFT(D2,3),"")</calculatedColumnFormula>
    </tableColumn>
    <tableColumn id="43" xr3:uid="{00000000-0010-0000-0100-00002B000000}" name="己完成" dataDxfId="202">
      <calculatedColumnFormula>IF(AND(COUNTA(O2)=1,COUNTA(P2)=1,COUNTA(AB2)=1,COUNTA(AE2)=1,COUNTA(AF2)=0),LEFT(D2,3),"")</calculatedColumnFormula>
    </tableColumn>
    <tableColumn id="47" xr3:uid="{00000000-0010-0000-0100-00002F000000}" name="待二審" dataDxfId="201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200">
      <calculatedColumnFormula>IF(AND(COUNTA(P2)=0,COUNTA(AB2)=1),LEFT(D2,3),"")</calculatedColumnFormula>
    </tableColumn>
    <tableColumn id="45" xr3:uid="{00000000-0010-0000-0100-00002D000000}" name="程式_x000a_未完成" dataDxfId="199">
      <calculatedColumnFormula>IF(AND(COUNTA(P2)=1,COUNTA(AB2)=0),LEFT(D2,3),"")</calculatedColumnFormula>
    </tableColumn>
    <tableColumn id="46" xr3:uid="{00000000-0010-0000-0100-00002E000000}" name="均_x000a_未完成" dataDxfId="198">
      <calculatedColumnFormula>IF(AND(COUNTA(P2)=0,COUNTA(AB2)=0),LEFT(D2,3),"")</calculatedColumnFormula>
    </tableColumn>
    <tableColumn id="50" xr3:uid="{00000000-0010-0000-0100-000032000000}" name="SIT進度2021" dataDxfId="197">
      <calculatedColumnFormula>IFERROR(VLOOKUP(功能_33[[#This Row],[功能代號]],SIT_FT_2021tmp!D:D,1,FALSE),"")</calculatedColumnFormula>
    </tableColumn>
    <tableColumn id="60" xr3:uid="{00000000-0010-0000-0100-00003C000000}" name="SIT預計" dataDxfId="196"/>
    <tableColumn id="42" xr3:uid="{00000000-0010-0000-0100-00002A000000}" name="SIT完成時間(ST1)" dataDxfId="195"/>
    <tableColumn id="48" xr3:uid="{00000000-0010-0000-0100-000030000000}" name="SIT測試人員" dataDxfId="194"/>
    <tableColumn id="54" xr3:uid="{00000000-0010-0000-0100-000036000000}" name="QC對應測試案例即測試報告" dataDxfId="193"/>
    <tableColumn id="55" xr3:uid="{00000000-0010-0000-0100-000037000000}" name="類型" dataDxfId="192"/>
    <tableColumn id="56" xr3:uid="{00000000-0010-0000-0100-000038000000}" name="已SIT已FT" dataDxfId="191">
      <calculatedColumnFormula>IF(AND(COUNTIF(AX2,"&gt;&lt;0")=1,COUNTA(M2)=1),LEFT(D2,3),"")</calculatedColumnFormula>
    </tableColumn>
    <tableColumn id="57" xr3:uid="{00000000-0010-0000-0100-000039000000}" name="已SIT待FT" dataDxfId="190">
      <calculatedColumnFormula>IF(AND(COUNTIF(AX2,"&gt;&lt;")=1,COUNTA(M2)=0),LEFT(D2,3),"")</calculatedColumnFormula>
    </tableColumn>
    <tableColumn id="58" xr3:uid="{00000000-0010-0000-0100-00003A000000}" name="待SIT已FT" dataDxfId="189">
      <calculatedColumnFormula>IF(AND(COUNTIF(AX2,"&gt;&lt;0")=0,COUNTA(M2)=1),LEFT(D2,3),"")</calculatedColumnFormula>
    </tableColumn>
    <tableColumn id="59" xr3:uid="{00000000-0010-0000-0100-00003B000000}" name="待SIT待FT" dataDxfId="188">
      <calculatedColumnFormula>IF(AND(COUNTIF(AX2,"&gt;&lt;0")=0,COUNTA(M2)=0),LEFT(D2,3),"")</calculatedColumnFormula>
    </tableColumn>
    <tableColumn id="53" xr3:uid="{00000000-0010-0000-0100-000035000000}" name="欄3" dataDxfId="18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314" dataDxfId="313">
  <autoFilter ref="A2:V27" xr:uid="{00000000-0009-0000-0100-000003000000}"/>
  <tableColumns count="22">
    <tableColumn id="1" xr3:uid="{00000000-0010-0000-0200-000001000000}" name="統計日期" dataDxfId="312"/>
    <tableColumn id="2" xr3:uid="{00000000-0010-0000-0200-000002000000}" name="總計" dataDxfId="311">
      <calculatedColumnFormula>SUM(E3,G3,H3,I3,K3,M3,O3,Q3,U3)</calculatedColumnFormula>
    </tableColumn>
    <tableColumn id="3" xr3:uid="{00000000-0010-0000-0200-000003000000}" name="已完成" dataDxfId="310">
      <calculatedColumnFormula>SUM(F3,H3,J3,L3,N3,P3,R3,V3)</calculatedColumnFormula>
    </tableColumn>
    <tableColumn id="4" xr3:uid="{00000000-0010-0000-0200-000004000000}" name="完成比" dataDxfId="309" dataCellStyle="百分比">
      <calculatedColumnFormula>C3/B3</calculatedColumnFormula>
    </tableColumn>
    <tableColumn id="5" xr3:uid="{00000000-0010-0000-0200-000005000000}" name="累計" dataDxfId="308"/>
    <tableColumn id="6" xr3:uid="{00000000-0010-0000-0200-000006000000}" name="完成" dataDxfId="307"/>
    <tableColumn id="8" xr3:uid="{00000000-0010-0000-0200-000008000000}" name="累計2" dataDxfId="306"/>
    <tableColumn id="9" xr3:uid="{00000000-0010-0000-0200-000009000000}" name="完成2" dataDxfId="305"/>
    <tableColumn id="11" xr3:uid="{00000000-0010-0000-0200-00000B000000}" name="累計3" dataDxfId="304"/>
    <tableColumn id="12" xr3:uid="{00000000-0010-0000-0200-00000C000000}" name="完成3" dataDxfId="303"/>
    <tableColumn id="14" xr3:uid="{00000000-0010-0000-0200-00000E000000}" name="高累計" dataDxfId="302"/>
    <tableColumn id="15" xr3:uid="{00000000-0010-0000-0200-00000F000000}" name="完成7" dataDxfId="301"/>
    <tableColumn id="17" xr3:uid="{00000000-0010-0000-0200-000011000000}" name="中累計" dataDxfId="300"/>
    <tableColumn id="18" xr3:uid="{00000000-0010-0000-0200-000012000000}" name="完成8" dataDxfId="299"/>
    <tableColumn id="20" xr3:uid="{00000000-0010-0000-0200-000014000000}" name="低累計" dataDxfId="298"/>
    <tableColumn id="21" xr3:uid="{00000000-0010-0000-0200-000015000000}" name="完成9" dataDxfId="297"/>
    <tableColumn id="23" xr3:uid="{00000000-0010-0000-0200-000017000000}" name="累計4" dataDxfId="296"/>
    <tableColumn id="24" xr3:uid="{00000000-0010-0000-0200-000018000000}" name="完成4" dataDxfId="295"/>
    <tableColumn id="13" xr3:uid="{00000000-0010-0000-0200-00000D000000}" name="累計5" dataDxfId="294"/>
    <tableColumn id="16" xr3:uid="{00000000-0010-0000-0200-000010000000}" name="完成5" dataDxfId="293"/>
    <tableColumn id="26" xr3:uid="{00000000-0010-0000-0200-00001A000000}" name="累計6" dataDxfId="292"/>
    <tableColumn id="27" xr3:uid="{00000000-0010-0000-0200-00001B000000}" name="完成6" dataDxfId="29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E19" sqref="E19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" style="268"/>
    <col min="4" max="5" width="9.69921875" style="268" bestFit="1" customWidth="1"/>
    <col min="6" max="6" width="13.69921875" style="268" customWidth="1"/>
    <col min="7" max="7" width="11.09765625" style="268" bestFit="1" customWidth="1"/>
    <col min="8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2871</v>
      </c>
      <c r="D2" s="236" t="s">
        <v>3177</v>
      </c>
      <c r="E2" s="236" t="s">
        <v>30</v>
      </c>
      <c r="F2" s="236" t="s">
        <v>3149</v>
      </c>
      <c r="G2" s="236" t="s">
        <v>3140</v>
      </c>
      <c r="H2" s="236" t="s">
        <v>3141</v>
      </c>
      <c r="N2" s="294" t="s">
        <v>21</v>
      </c>
      <c r="O2" s="294" t="s">
        <v>2451</v>
      </c>
      <c r="P2" s="294" t="s">
        <v>2871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25" t="s">
        <v>3147</v>
      </c>
      <c r="E3" s="222">
        <v>44565</v>
      </c>
      <c r="F3" s="627" t="s">
        <v>3150</v>
      </c>
      <c r="G3" s="627" t="s">
        <v>3148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f>COUNTIF(URS確認!E:E,"L2*")</f>
        <v>79</v>
      </c>
      <c r="C4" s="542" t="s">
        <v>2926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f>COUNTIF(URS確認!E:E,"L3*")</f>
        <v>38</v>
      </c>
      <c r="C5" s="542" t="s">
        <v>2870</v>
      </c>
      <c r="D5" s="626" t="s">
        <v>3143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f>COUNTIF(URS確認!E:E,"L4*")</f>
        <v>76</v>
      </c>
      <c r="C6" s="541" t="s">
        <v>2999</v>
      </c>
      <c r="D6" s="222" t="s">
        <v>3144</v>
      </c>
      <c r="E6" s="222"/>
      <c r="F6" s="222"/>
      <c r="G6" s="222"/>
      <c r="H6" s="222"/>
      <c r="N6" s="222" t="s">
        <v>37</v>
      </c>
      <c r="O6" s="296">
        <v>79</v>
      </c>
      <c r="P6" s="542" t="s">
        <v>2926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f>COUNTIF(URS確認!E:E,"L5*")</f>
        <v>87</v>
      </c>
      <c r="C7" s="542" t="s">
        <v>2868</v>
      </c>
      <c r="D7" s="222" t="s">
        <v>3145</v>
      </c>
      <c r="E7" s="222"/>
      <c r="F7" s="222"/>
      <c r="G7" s="222"/>
      <c r="H7" s="222"/>
      <c r="N7" s="222" t="s">
        <v>38</v>
      </c>
      <c r="O7" s="296">
        <v>38</v>
      </c>
      <c r="P7" s="542" t="s">
        <v>2870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f>COUNTIF(URS確認!E:E,"L6*")</f>
        <v>105</v>
      </c>
      <c r="C8" s="541" t="s">
        <v>2869</v>
      </c>
      <c r="D8" s="222" t="s">
        <v>3146</v>
      </c>
      <c r="E8" s="222"/>
      <c r="F8" s="222"/>
      <c r="G8" s="222"/>
      <c r="H8" s="222"/>
      <c r="N8" s="222" t="s">
        <v>39</v>
      </c>
      <c r="O8" s="296">
        <v>76</v>
      </c>
      <c r="P8" s="541" t="s">
        <v>2999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f>COUNTIF(URS確認!E:E,"L7*")</f>
        <v>14</v>
      </c>
      <c r="C9" s="222">
        <v>44544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2868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f>COUNTIF(URS確認!E:E,"L8*")</f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2869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f>COUNTIF(URS確認!E:E,"L9*")</f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f>COUNTIF(URS確認!E:E,"LC*")</f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22" t="s">
        <v>3138</v>
      </c>
      <c r="B13" s="296"/>
      <c r="C13" s="222"/>
      <c r="D13" s="222" t="s">
        <v>3144</v>
      </c>
      <c r="E13" s="222"/>
      <c r="F13" s="222"/>
      <c r="G13" s="222"/>
      <c r="H13" s="222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3142</v>
      </c>
      <c r="B14" s="296"/>
      <c r="C14" s="222"/>
      <c r="D14" s="222"/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3139</v>
      </c>
      <c r="B15" s="296"/>
      <c r="C15" s="222"/>
      <c r="D15" s="222">
        <v>44574</v>
      </c>
      <c r="E15" s="222">
        <v>44578</v>
      </c>
      <c r="F15" s="222"/>
      <c r="G15" s="222"/>
      <c r="H15" s="222"/>
      <c r="N15" s="222" t="s">
        <v>3138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34" t="s">
        <v>45</v>
      </c>
      <c r="B16" s="298">
        <f>SUM(B3,B4:B12)</f>
        <v>563</v>
      </c>
      <c r="C16" s="298"/>
      <c r="D16" s="298"/>
      <c r="E16" s="235"/>
      <c r="F16" s="235"/>
      <c r="G16" s="235"/>
      <c r="H16" s="235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5">
      <c r="A17" s="268"/>
      <c r="B17" s="268"/>
      <c r="C17" s="268"/>
      <c r="D17" s="268"/>
      <c r="E17" s="268"/>
      <c r="F17" s="268"/>
      <c r="G17" s="268"/>
      <c r="H17" s="268"/>
      <c r="N17" s="222" t="s">
        <v>3139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23" spans="1:28" x14ac:dyDescent="0.35">
      <c r="N23" s="521"/>
      <c r="O23" s="522"/>
      <c r="P23" s="523" t="s">
        <v>2705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2704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2703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2702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2701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2700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2699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I44"/>
  <sheetViews>
    <sheetView topLeftCell="A25" zoomScale="90" zoomScaleNormal="90" workbookViewId="0">
      <selection activeCell="B30" sqref="B30:K40"/>
    </sheetView>
  </sheetViews>
  <sheetFormatPr defaultColWidth="8.69921875" defaultRowHeight="14.5" x14ac:dyDescent="0.3"/>
  <cols>
    <col min="1" max="1" width="17.09765625" style="153" bestFit="1" customWidth="1"/>
    <col min="2" max="2" width="21.796875" style="153" bestFit="1" customWidth="1"/>
    <col min="3" max="3" width="27.796875" style="153" bestFit="1" customWidth="1"/>
    <col min="4" max="4" width="23" style="402" bestFit="1" customWidth="1"/>
    <col min="5" max="5" width="27.796875" style="402" bestFit="1" customWidth="1"/>
    <col min="6" max="6" width="23" style="402" bestFit="1" customWidth="1"/>
    <col min="7" max="7" width="27.796875" style="402" bestFit="1" customWidth="1"/>
    <col min="8" max="8" width="21.796875" style="402" bestFit="1" customWidth="1"/>
    <col min="9" max="9" width="27.796875" style="153" bestFit="1" customWidth="1"/>
    <col min="10" max="10" width="25.296875" style="153" bestFit="1" customWidth="1"/>
    <col min="11" max="11" width="36.19921875" style="153" bestFit="1" customWidth="1"/>
    <col min="12" max="13" width="14.8984375" style="153" bestFit="1" customWidth="1"/>
    <col min="14" max="14" width="14.19921875" style="153" bestFit="1" customWidth="1"/>
    <col min="15" max="15" width="14" style="153" bestFit="1" customWidth="1"/>
    <col min="16" max="16" width="6.19921875" style="153" bestFit="1" customWidth="1"/>
    <col min="17" max="25" width="11.8984375" style="153" bestFit="1" customWidth="1"/>
    <col min="26" max="33" width="10.69921875" style="153" bestFit="1" customWidth="1"/>
    <col min="34" max="34" width="7.796875" style="153" bestFit="1" customWidth="1"/>
    <col min="35" max="35" width="6.19921875" style="153" bestFit="1" customWidth="1"/>
    <col min="36" max="36" width="12.796875" style="153" bestFit="1" customWidth="1"/>
    <col min="37" max="37" width="8.69921875" style="153" bestFit="1" customWidth="1"/>
    <col min="38" max="38" width="12.796875" style="153" bestFit="1" customWidth="1"/>
    <col min="39" max="39" width="8.69921875" style="153" bestFit="1" customWidth="1"/>
    <col min="40" max="40" width="12.796875" style="153" bestFit="1" customWidth="1"/>
    <col min="41" max="41" width="8.69921875" style="153" bestFit="1" customWidth="1"/>
    <col min="42" max="42" width="12.796875" style="153" bestFit="1" customWidth="1"/>
    <col min="43" max="45" width="8.69921875" style="153" bestFit="1" customWidth="1"/>
    <col min="46" max="46" width="15.3984375" style="153" bestFit="1" customWidth="1"/>
    <col min="47" max="47" width="8.69921875" style="153" bestFit="1" customWidth="1"/>
    <col min="48" max="49" width="17.5" style="153" bestFit="1" customWidth="1"/>
    <col min="50" max="50" width="14.09765625" style="153" bestFit="1" customWidth="1"/>
    <col min="51" max="51" width="6.19921875" style="153" bestFit="1" customWidth="1"/>
    <col min="52" max="52" width="14.09765625" style="153" bestFit="1" customWidth="1"/>
    <col min="53" max="53" width="6.19921875" style="153" bestFit="1" customWidth="1"/>
    <col min="54" max="54" width="12.796875" style="153" bestFit="1" customWidth="1"/>
    <col min="55" max="55" width="6.19921875" style="153" bestFit="1" customWidth="1"/>
    <col min="56" max="56" width="12.796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796875" style="153" bestFit="1" customWidth="1"/>
    <col min="61" max="61" width="6.19921875" style="153" bestFit="1" customWidth="1"/>
    <col min="62" max="62" width="12.796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4" spans="1:13" x14ac:dyDescent="0.3">
      <c r="B4" s="608" t="s">
        <v>64</v>
      </c>
      <c r="D4" s="153"/>
      <c r="E4" s="153"/>
      <c r="F4" s="153"/>
      <c r="G4" s="153"/>
      <c r="H4" s="153"/>
    </row>
    <row r="5" spans="1:13" x14ac:dyDescent="0.3">
      <c r="B5" s="153" t="s">
        <v>3119</v>
      </c>
      <c r="D5" s="153" t="s">
        <v>3120</v>
      </c>
      <c r="E5" s="153"/>
      <c r="F5" s="153" t="s">
        <v>3121</v>
      </c>
      <c r="G5" s="153"/>
      <c r="H5" s="153" t="s">
        <v>3122</v>
      </c>
      <c r="J5" s="153" t="s">
        <v>3123</v>
      </c>
      <c r="L5" s="153" t="s">
        <v>2171</v>
      </c>
      <c r="M5" s="153" t="s">
        <v>2172</v>
      </c>
    </row>
    <row r="6" spans="1:13" x14ac:dyDescent="0.3">
      <c r="A6" s="608" t="s">
        <v>3227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 x14ac:dyDescent="0.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12</v>
      </c>
      <c r="J7" s="382"/>
      <c r="K7" s="382"/>
      <c r="L7" s="382">
        <v>15</v>
      </c>
      <c r="M7" s="382">
        <v>12</v>
      </c>
    </row>
    <row r="8" spans="1:13" x14ac:dyDescent="0.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 x14ac:dyDescent="0.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/>
      <c r="J9" s="382"/>
      <c r="K9" s="382"/>
      <c r="L9" s="382">
        <v>38</v>
      </c>
      <c r="M9" s="382">
        <v>14</v>
      </c>
    </row>
    <row r="10" spans="1:13" x14ac:dyDescent="0.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45</v>
      </c>
      <c r="J10" s="382">
        <v>10</v>
      </c>
      <c r="K10" s="382">
        <v>10</v>
      </c>
      <c r="L10" s="382">
        <v>76</v>
      </c>
      <c r="M10" s="382">
        <v>75</v>
      </c>
    </row>
    <row r="11" spans="1:13" x14ac:dyDescent="0.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 x14ac:dyDescent="0.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6</v>
      </c>
      <c r="J12" s="382"/>
      <c r="K12" s="382"/>
      <c r="L12" s="382">
        <v>105</v>
      </c>
      <c r="M12" s="382">
        <v>95</v>
      </c>
    </row>
    <row r="13" spans="1:13" x14ac:dyDescent="0.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8</v>
      </c>
      <c r="L13" s="382">
        <v>17</v>
      </c>
      <c r="M13" s="382">
        <v>15</v>
      </c>
    </row>
    <row r="14" spans="1:13" x14ac:dyDescent="0.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12</v>
      </c>
      <c r="J14" s="382">
        <v>40</v>
      </c>
      <c r="K14" s="382">
        <v>2</v>
      </c>
      <c r="L14" s="382">
        <v>136</v>
      </c>
      <c r="M14" s="382">
        <v>91</v>
      </c>
    </row>
    <row r="15" spans="1:13" x14ac:dyDescent="0.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 x14ac:dyDescent="0.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/>
      <c r="J16" s="382"/>
      <c r="K16" s="382"/>
      <c r="L16" s="382">
        <v>12</v>
      </c>
      <c r="M16" s="382"/>
    </row>
    <row r="17" spans="1:35" x14ac:dyDescent="0.3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95</v>
      </c>
      <c r="J17" s="382">
        <v>75</v>
      </c>
      <c r="K17" s="382">
        <v>20</v>
      </c>
      <c r="L17" s="382">
        <v>566</v>
      </c>
      <c r="M17" s="382">
        <v>454</v>
      </c>
    </row>
    <row r="18" spans="1:35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35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35" x14ac:dyDescent="0.3">
      <c r="A20"/>
      <c r="B20"/>
      <c r="C20"/>
      <c r="D20"/>
      <c r="E20"/>
      <c r="F20"/>
      <c r="G20"/>
      <c r="H20"/>
      <c r="I20"/>
      <c r="J20"/>
      <c r="K20"/>
    </row>
    <row r="21" spans="1:35" x14ac:dyDescent="0.3">
      <c r="A21"/>
      <c r="B21"/>
      <c r="C21"/>
    </row>
    <row r="27" spans="1:35" x14ac:dyDescent="0.3">
      <c r="A27"/>
      <c r="B27" s="649" t="s">
        <v>64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x14ac:dyDescent="0.3">
      <c r="A28"/>
      <c r="B28" s="267" t="s">
        <v>3119</v>
      </c>
      <c r="C28"/>
      <c r="D28" s="267" t="s">
        <v>3122</v>
      </c>
      <c r="E28"/>
      <c r="F28" s="267" t="s">
        <v>3123</v>
      </c>
      <c r="G28"/>
      <c r="H28" s="267" t="s">
        <v>3131</v>
      </c>
      <c r="I28"/>
      <c r="J28" s="267" t="s">
        <v>3229</v>
      </c>
      <c r="K28" s="267" t="s">
        <v>3230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x14ac:dyDescent="0.3">
      <c r="A29" s="649" t="s">
        <v>3226</v>
      </c>
      <c r="B29" s="267" t="s">
        <v>3228</v>
      </c>
      <c r="C29" s="267" t="s">
        <v>3231</v>
      </c>
      <c r="D29" s="267" t="s">
        <v>3228</v>
      </c>
      <c r="E29" s="267" t="s">
        <v>3231</v>
      </c>
      <c r="F29" s="267" t="s">
        <v>3228</v>
      </c>
      <c r="G29" s="267" t="s">
        <v>3231</v>
      </c>
      <c r="H29" s="267" t="s">
        <v>3228</v>
      </c>
      <c r="I29" s="267" t="s">
        <v>3231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x14ac:dyDescent="0.3">
      <c r="A30" s="650" t="s">
        <v>65</v>
      </c>
      <c r="B30" s="651">
        <v>15</v>
      </c>
      <c r="C30" s="651">
        <v>15</v>
      </c>
      <c r="D30" s="651"/>
      <c r="E30" s="651"/>
      <c r="F30" s="651"/>
      <c r="G30" s="651"/>
      <c r="H30" s="651"/>
      <c r="I30" s="651"/>
      <c r="J30" s="651">
        <v>15</v>
      </c>
      <c r="K30" s="651">
        <v>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x14ac:dyDescent="0.3">
      <c r="A31" s="650" t="s">
        <v>66</v>
      </c>
      <c r="B31" s="651">
        <v>72</v>
      </c>
      <c r="C31" s="651">
        <v>72</v>
      </c>
      <c r="D31" s="651">
        <v>7</v>
      </c>
      <c r="E31" s="651"/>
      <c r="F31" s="651"/>
      <c r="G31" s="651"/>
      <c r="H31" s="651"/>
      <c r="I31" s="651"/>
      <c r="J31" s="651">
        <v>79</v>
      </c>
      <c r="K31" s="651">
        <v>72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x14ac:dyDescent="0.3">
      <c r="A32" s="650" t="s">
        <v>67</v>
      </c>
      <c r="B32" s="651">
        <v>33</v>
      </c>
      <c r="C32" s="651">
        <v>33</v>
      </c>
      <c r="D32" s="651"/>
      <c r="E32" s="651"/>
      <c r="F32" s="651">
        <v>5</v>
      </c>
      <c r="G32" s="651"/>
      <c r="H32" s="651"/>
      <c r="I32" s="651"/>
      <c r="J32" s="651">
        <v>38</v>
      </c>
      <c r="K32" s="651">
        <v>33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x14ac:dyDescent="0.3">
      <c r="A33" s="650" t="s">
        <v>68</v>
      </c>
      <c r="B33" s="651">
        <v>75</v>
      </c>
      <c r="C33" s="651">
        <v>75</v>
      </c>
      <c r="D33" s="651">
        <v>1</v>
      </c>
      <c r="E33" s="651"/>
      <c r="F33" s="651"/>
      <c r="G33" s="651"/>
      <c r="H33" s="651"/>
      <c r="I33" s="651"/>
      <c r="J33" s="651">
        <v>76</v>
      </c>
      <c r="K33" s="651">
        <v>75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x14ac:dyDescent="0.3">
      <c r="A34" s="650" t="s">
        <v>69</v>
      </c>
      <c r="B34" s="651">
        <v>20</v>
      </c>
      <c r="C34" s="651">
        <v>20</v>
      </c>
      <c r="D34" s="651"/>
      <c r="E34" s="651"/>
      <c r="F34" s="651">
        <v>48</v>
      </c>
      <c r="G34" s="651"/>
      <c r="H34" s="651">
        <v>19</v>
      </c>
      <c r="I34" s="651"/>
      <c r="J34" s="651">
        <v>87</v>
      </c>
      <c r="K34" s="651">
        <v>20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3">
      <c r="A35" s="650" t="s">
        <v>70</v>
      </c>
      <c r="B35" s="651">
        <v>94</v>
      </c>
      <c r="C35" s="651">
        <v>94</v>
      </c>
      <c r="D35" s="651">
        <v>4</v>
      </c>
      <c r="E35" s="651">
        <v>4</v>
      </c>
      <c r="F35" s="651">
        <v>7</v>
      </c>
      <c r="G35" s="651"/>
      <c r="H35" s="651"/>
      <c r="I35" s="651"/>
      <c r="J35" s="651">
        <v>105</v>
      </c>
      <c r="K35" s="651">
        <v>98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x14ac:dyDescent="0.3">
      <c r="A36" s="650" t="s">
        <v>71</v>
      </c>
      <c r="B36" s="651">
        <v>7</v>
      </c>
      <c r="C36" s="651">
        <v>7</v>
      </c>
      <c r="D36" s="651"/>
      <c r="E36" s="651"/>
      <c r="F36" s="651"/>
      <c r="G36" s="651"/>
      <c r="H36" s="651">
        <v>10</v>
      </c>
      <c r="I36" s="651"/>
      <c r="J36" s="651">
        <v>17</v>
      </c>
      <c r="K36" s="651">
        <v>7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x14ac:dyDescent="0.3">
      <c r="A37" s="650" t="s">
        <v>72</v>
      </c>
      <c r="B37" s="651">
        <v>6</v>
      </c>
      <c r="C37" s="651">
        <v>6</v>
      </c>
      <c r="D37" s="651">
        <v>78</v>
      </c>
      <c r="E37" s="651"/>
      <c r="F37" s="651">
        <v>13</v>
      </c>
      <c r="G37" s="651"/>
      <c r="H37" s="651">
        <v>39</v>
      </c>
      <c r="I37" s="651"/>
      <c r="J37" s="651">
        <v>136</v>
      </c>
      <c r="K37" s="651">
        <v>6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3">
      <c r="A38" s="650" t="s">
        <v>73</v>
      </c>
      <c r="B38" s="651">
        <v>1</v>
      </c>
      <c r="C38" s="651">
        <v>1</v>
      </c>
      <c r="D38" s="651"/>
      <c r="E38" s="651"/>
      <c r="F38" s="651"/>
      <c r="G38" s="651"/>
      <c r="H38" s="651"/>
      <c r="I38" s="651"/>
      <c r="J38" s="651">
        <v>1</v>
      </c>
      <c r="K38" s="651">
        <v>1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x14ac:dyDescent="0.3">
      <c r="A39" s="650" t="s">
        <v>2524</v>
      </c>
      <c r="B39" s="651">
        <v>6</v>
      </c>
      <c r="C39" s="651">
        <v>6</v>
      </c>
      <c r="D39" s="651"/>
      <c r="E39" s="651"/>
      <c r="F39" s="651">
        <v>6</v>
      </c>
      <c r="G39" s="651"/>
      <c r="H39" s="651"/>
      <c r="I39" s="651"/>
      <c r="J39" s="651">
        <v>12</v>
      </c>
      <c r="K39" s="651">
        <v>6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3">
      <c r="A40" s="650" t="s">
        <v>45</v>
      </c>
      <c r="B40" s="651">
        <v>329</v>
      </c>
      <c r="C40" s="651">
        <v>329</v>
      </c>
      <c r="D40" s="651">
        <v>90</v>
      </c>
      <c r="E40" s="651">
        <v>4</v>
      </c>
      <c r="F40" s="651">
        <v>79</v>
      </c>
      <c r="G40" s="651"/>
      <c r="H40" s="651">
        <v>68</v>
      </c>
      <c r="I40" s="651"/>
      <c r="J40" s="651">
        <v>566</v>
      </c>
      <c r="K40" s="651">
        <v>333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3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35" x14ac:dyDescent="0.3">
      <c r="A43"/>
      <c r="B43"/>
      <c r="C43"/>
      <c r="D43"/>
      <c r="E43"/>
      <c r="F43"/>
      <c r="G43"/>
      <c r="H43"/>
      <c r="I43"/>
      <c r="J43"/>
      <c r="K43"/>
    </row>
    <row r="44" spans="1:35" x14ac:dyDescent="0.3">
      <c r="A44"/>
      <c r="B44"/>
      <c r="C44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H37"/>
  <sheetViews>
    <sheetView tabSelected="1" topLeftCell="H22" zoomScaleNormal="100" zoomScaleSheetLayoutView="100" workbookViewId="0">
      <selection activeCell="T35" sqref="T35"/>
    </sheetView>
  </sheetViews>
  <sheetFormatPr defaultRowHeight="14.5" x14ac:dyDescent="0.3"/>
  <cols>
    <col min="1" max="1" width="18.3984375" customWidth="1"/>
    <col min="2" max="11" width="5.69921875" customWidth="1"/>
    <col min="12" max="13" width="5.69921875" style="267" customWidth="1"/>
    <col min="14" max="15" width="5.69921875" customWidth="1"/>
    <col min="16" max="16" width="5.69921875" style="597" customWidth="1"/>
    <col min="21" max="21" width="17.3984375" bestFit="1" customWidth="1"/>
    <col min="23" max="23" width="12.59765625" style="153" customWidth="1"/>
    <col min="24" max="33" width="5.69921875" style="153" customWidth="1"/>
    <col min="34" max="34" width="5.69921875" customWidth="1"/>
  </cols>
  <sheetData>
    <row r="3" spans="1:33" x14ac:dyDescent="0.3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3" x14ac:dyDescent="0.3">
      <c r="A4" s="612"/>
      <c r="B4" s="612">
        <v>2021</v>
      </c>
      <c r="C4" s="612">
        <v>2022</v>
      </c>
      <c r="D4" s="665">
        <v>44569</v>
      </c>
      <c r="E4" s="613"/>
      <c r="F4" s="665">
        <v>44576</v>
      </c>
      <c r="G4" s="613"/>
      <c r="H4" s="665">
        <v>44583</v>
      </c>
      <c r="I4" s="613"/>
      <c r="J4" s="665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7" t="s">
        <v>3133</v>
      </c>
      <c r="AE4" s="617"/>
      <c r="AF4" s="618"/>
      <c r="AG4"/>
    </row>
    <row r="5" spans="1:33" x14ac:dyDescent="0.3">
      <c r="A5" s="612" t="s">
        <v>3227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3126</v>
      </c>
      <c r="M5" s="614" t="s">
        <v>3127</v>
      </c>
      <c r="N5" s="615" t="s">
        <v>3125</v>
      </c>
      <c r="P5"/>
      <c r="U5" s="365" t="s">
        <v>3134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619" t="s">
        <v>2173</v>
      </c>
      <c r="AE5" s="619" t="s">
        <v>2174</v>
      </c>
      <c r="AF5" s="619" t="s">
        <v>3125</v>
      </c>
      <c r="AG5"/>
    </row>
    <row r="6" spans="1:33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12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12</v>
      </c>
      <c r="N6" s="610">
        <f>M6/L6</f>
        <v>0.8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609">
        <f>統計tmp!J30</f>
        <v>15</v>
      </c>
      <c r="AE6" s="609">
        <f>統計tmp!K30</f>
        <v>15</v>
      </c>
      <c r="AF6" s="610">
        <f>AE6/AD6</f>
        <v>1</v>
      </c>
      <c r="AG6"/>
    </row>
    <row r="7" spans="1:33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7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609">
        <f>統計tmp!J31</f>
        <v>79</v>
      </c>
      <c r="AE7" s="609">
        <f>統計tmp!K31</f>
        <v>72</v>
      </c>
      <c r="AF7" s="610">
        <f t="shared" ref="AF7:AF16" si="1">AE7/AD7</f>
        <v>0.91139240506329111</v>
      </c>
      <c r="AG7"/>
    </row>
    <row r="8" spans="1:33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0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14</v>
      </c>
      <c r="N8" s="610">
        <f t="shared" si="0"/>
        <v>0.36842105263157893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5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609">
        <f>統計tmp!J32</f>
        <v>38</v>
      </c>
      <c r="AE8" s="609">
        <f>統計tmp!K32</f>
        <v>33</v>
      </c>
      <c r="AF8" s="610">
        <f t="shared" si="1"/>
        <v>0.86842105263157898</v>
      </c>
      <c r="AG8"/>
    </row>
    <row r="9" spans="1:33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45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75</v>
      </c>
      <c r="N9" s="610">
        <f t="shared" si="0"/>
        <v>0.98684210526315785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1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609">
        <f>統計tmp!J33</f>
        <v>76</v>
      </c>
      <c r="AE9" s="609">
        <f>統計tmp!K33</f>
        <v>75</v>
      </c>
      <c r="AF9" s="610">
        <f t="shared" si="1"/>
        <v>0.98684210526315785</v>
      </c>
      <c r="AG9"/>
    </row>
    <row r="10" spans="1:33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0</v>
      </c>
      <c r="AB10" s="153">
        <f>統計tmp!H34</f>
        <v>19</v>
      </c>
      <c r="AC10" s="153">
        <f>統計tmp!I34</f>
        <v>0</v>
      </c>
      <c r="AD10" s="609">
        <f>統計tmp!J34</f>
        <v>87</v>
      </c>
      <c r="AE10" s="609">
        <f>統計tmp!K34</f>
        <v>20</v>
      </c>
      <c r="AF10" s="610">
        <f t="shared" si="1"/>
        <v>0.22988505747126436</v>
      </c>
      <c r="AG10"/>
    </row>
    <row r="11" spans="1:33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6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95</v>
      </c>
      <c r="N11" s="610">
        <f t="shared" si="0"/>
        <v>0.90476190476190477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7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609">
        <f>統計tmp!J35</f>
        <v>105</v>
      </c>
      <c r="AE11" s="609">
        <f>統計tmp!K35</f>
        <v>98</v>
      </c>
      <c r="AF11" s="610">
        <f t="shared" si="1"/>
        <v>0.93333333333333335</v>
      </c>
      <c r="AG11"/>
    </row>
    <row r="12" spans="1:33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8</v>
      </c>
      <c r="L12" s="609">
        <f>統計tmp!L13</f>
        <v>17</v>
      </c>
      <c r="M12" s="609">
        <f>統計tmp!M13</f>
        <v>15</v>
      </c>
      <c r="N12" s="610">
        <f t="shared" si="0"/>
        <v>0.88235294117647056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609">
        <f>統計tmp!J36</f>
        <v>17</v>
      </c>
      <c r="AE12" s="609">
        <f>統計tmp!K36</f>
        <v>7</v>
      </c>
      <c r="AF12" s="610">
        <f t="shared" si="1"/>
        <v>0.41176470588235292</v>
      </c>
      <c r="AG12"/>
    </row>
    <row r="13" spans="1:33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12</v>
      </c>
      <c r="J13" s="153">
        <f>統計tmp!J14</f>
        <v>40</v>
      </c>
      <c r="K13" s="153">
        <f>統計tmp!K14</f>
        <v>2</v>
      </c>
      <c r="L13" s="609">
        <f>統計tmp!L14</f>
        <v>136</v>
      </c>
      <c r="M13" s="609">
        <f>統計tmp!M14</f>
        <v>91</v>
      </c>
      <c r="N13" s="610">
        <f t="shared" si="0"/>
        <v>0.66911764705882348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78</v>
      </c>
      <c r="Y13" s="153">
        <f>統計tmp!E37</f>
        <v>0</v>
      </c>
      <c r="Z13" s="153">
        <f>統計tmp!F37</f>
        <v>13</v>
      </c>
      <c r="AA13" s="153">
        <f>統計tmp!G37</f>
        <v>0</v>
      </c>
      <c r="AB13" s="153">
        <f>統計tmp!H37</f>
        <v>39</v>
      </c>
      <c r="AC13" s="153">
        <f>統計tmp!I37</f>
        <v>0</v>
      </c>
      <c r="AD13" s="609">
        <f>統計tmp!J37</f>
        <v>136</v>
      </c>
      <c r="AE13" s="609">
        <f>統計tmp!K37</f>
        <v>6</v>
      </c>
      <c r="AF13" s="610">
        <f t="shared" si="1"/>
        <v>4.4117647058823532E-2</v>
      </c>
      <c r="AG13"/>
    </row>
    <row r="14" spans="1:33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609">
        <f>統計tmp!J38</f>
        <v>1</v>
      </c>
      <c r="AE14" s="609">
        <f>統計tmp!K38</f>
        <v>1</v>
      </c>
      <c r="AF14" s="610">
        <f t="shared" si="1"/>
        <v>1</v>
      </c>
      <c r="AG14"/>
    </row>
    <row r="15" spans="1:33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0</v>
      </c>
      <c r="N15" s="610">
        <f t="shared" si="0"/>
        <v>0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609">
        <f>統計tmp!J39</f>
        <v>12</v>
      </c>
      <c r="AE15" s="609">
        <f>統計tmp!K39</f>
        <v>6</v>
      </c>
      <c r="AF15" s="610">
        <f t="shared" si="1"/>
        <v>0.5</v>
      </c>
      <c r="AG15"/>
    </row>
    <row r="16" spans="1:33" x14ac:dyDescent="0.3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95</v>
      </c>
      <c r="J16" s="612">
        <f>統計tmp!J17</f>
        <v>75</v>
      </c>
      <c r="K16" s="612">
        <f>統計tmp!K17</f>
        <v>20</v>
      </c>
      <c r="L16" s="614">
        <f>統計tmp!L17</f>
        <v>566</v>
      </c>
      <c r="M16" s="614">
        <f>統計tmp!M17</f>
        <v>454</v>
      </c>
      <c r="N16" s="610">
        <f t="shared" si="0"/>
        <v>0.80212014134275622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90</v>
      </c>
      <c r="Y16" s="365">
        <f>統計tmp!E40</f>
        <v>4</v>
      </c>
      <c r="Z16" s="365">
        <f>統計tmp!F40</f>
        <v>79</v>
      </c>
      <c r="AA16" s="365">
        <f>統計tmp!G40</f>
        <v>0</v>
      </c>
      <c r="AB16" s="365">
        <f>統計tmp!H40</f>
        <v>68</v>
      </c>
      <c r="AC16" s="365">
        <f>統計tmp!I40</f>
        <v>0</v>
      </c>
      <c r="AD16" s="609">
        <f>統計tmp!J40</f>
        <v>566</v>
      </c>
      <c r="AE16" s="609">
        <f>統計tmp!K40</f>
        <v>333</v>
      </c>
      <c r="AF16" s="610">
        <f t="shared" si="1"/>
        <v>0.58833922261484095</v>
      </c>
      <c r="AG16"/>
    </row>
    <row r="17" spans="1:34" x14ac:dyDescent="0.3">
      <c r="AH17" s="267"/>
    </row>
    <row r="18" spans="1:34" s="267" customFormat="1" x14ac:dyDescent="0.3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</row>
    <row r="19" spans="1:34" s="267" customFormat="1" x14ac:dyDescent="0.3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</row>
    <row r="20" spans="1:34" s="267" customFormat="1" x14ac:dyDescent="0.3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</row>
    <row r="21" spans="1:34" s="267" customFormat="1" x14ac:dyDescent="0.3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/>
    </row>
    <row r="23" spans="1:34" x14ac:dyDescent="0.3">
      <c r="A23" s="97" t="s">
        <v>3130</v>
      </c>
      <c r="W23" s="97" t="s">
        <v>3130</v>
      </c>
    </row>
    <row r="24" spans="1:34" x14ac:dyDescent="0.3">
      <c r="A24" s="612" t="s">
        <v>3124</v>
      </c>
      <c r="B24" s="612">
        <v>2021</v>
      </c>
      <c r="C24" s="614">
        <v>2022</v>
      </c>
      <c r="D24" s="621" t="s">
        <v>3120</v>
      </c>
      <c r="E24" s="621" t="s">
        <v>2453</v>
      </c>
      <c r="F24" s="621" t="s">
        <v>3121</v>
      </c>
      <c r="G24" s="621" t="s">
        <v>2453</v>
      </c>
      <c r="H24" s="621" t="s">
        <v>3122</v>
      </c>
      <c r="I24" s="621" t="s">
        <v>2453</v>
      </c>
      <c r="J24" s="621" t="s">
        <v>3123</v>
      </c>
      <c r="K24" s="621" t="s">
        <v>2453</v>
      </c>
      <c r="L24" s="614" t="s">
        <v>2309</v>
      </c>
      <c r="M24" s="614"/>
      <c r="N24" s="614"/>
      <c r="P24"/>
      <c r="U24" s="612" t="s">
        <v>3132</v>
      </c>
      <c r="V24" s="612">
        <v>2021</v>
      </c>
      <c r="W24" s="621">
        <v>2022</v>
      </c>
      <c r="X24" s="666" t="s">
        <v>3135</v>
      </c>
      <c r="Y24" s="621"/>
      <c r="Z24" s="667" t="s">
        <v>3136</v>
      </c>
      <c r="AA24" s="621"/>
      <c r="AB24" s="667" t="s">
        <v>3137</v>
      </c>
      <c r="AC24" s="621"/>
      <c r="AD24" s="621" t="s">
        <v>2309</v>
      </c>
      <c r="AE24" s="621"/>
      <c r="AF24" s="622"/>
      <c r="AG24"/>
    </row>
    <row r="25" spans="1:34" x14ac:dyDescent="0.3">
      <c r="A25" s="612" t="s">
        <v>21</v>
      </c>
      <c r="B25" s="612" t="s">
        <v>3128</v>
      </c>
      <c r="C25" s="612" t="s">
        <v>3129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3126</v>
      </c>
      <c r="M25" s="614" t="s">
        <v>3127</v>
      </c>
      <c r="N25" s="615" t="s">
        <v>3125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4" t="s">
        <v>2173</v>
      </c>
      <c r="AE25" s="624" t="s">
        <v>2174</v>
      </c>
      <c r="AF25" s="624" t="s">
        <v>2325</v>
      </c>
      <c r="AG25"/>
    </row>
    <row r="26" spans="1:34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09">
        <v>15</v>
      </c>
      <c r="M26" s="609">
        <v>12</v>
      </c>
      <c r="N26" s="610">
        <f>M26/L26</f>
        <v>0.8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609">
        <v>15</v>
      </c>
      <c r="AE26" s="609">
        <v>15</v>
      </c>
      <c r="AF26" s="610">
        <f>AE26/AD26</f>
        <v>1</v>
      </c>
      <c r="AG26"/>
    </row>
    <row r="27" spans="1:34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7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609">
        <v>79</v>
      </c>
      <c r="AE27" s="609">
        <v>72</v>
      </c>
      <c r="AF27" s="610">
        <f t="shared" ref="AF27:AF36" si="3">AE27/AD27</f>
        <v>0.91139240506329111</v>
      </c>
      <c r="AG27"/>
    </row>
    <row r="28" spans="1:34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0</v>
      </c>
      <c r="J28" s="153">
        <v>0</v>
      </c>
      <c r="K28" s="153">
        <v>0</v>
      </c>
      <c r="L28" s="609">
        <v>38</v>
      </c>
      <c r="M28" s="609">
        <v>14</v>
      </c>
      <c r="N28" s="610">
        <f t="shared" si="2"/>
        <v>0.36842105263157893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5</v>
      </c>
      <c r="AA28" s="153">
        <v>0</v>
      </c>
      <c r="AB28" s="153">
        <v>0</v>
      </c>
      <c r="AC28" s="153">
        <v>0</v>
      </c>
      <c r="AD28" s="609">
        <v>38</v>
      </c>
      <c r="AE28" s="609">
        <v>33</v>
      </c>
      <c r="AF28" s="610">
        <f t="shared" si="3"/>
        <v>0.86842105263157898</v>
      </c>
      <c r="AG28"/>
    </row>
    <row r="29" spans="1:34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09">
        <v>76</v>
      </c>
      <c r="M29" s="609">
        <v>75</v>
      </c>
      <c r="N29" s="610">
        <f t="shared" si="2"/>
        <v>0.98684210526315785</v>
      </c>
      <c r="P29"/>
      <c r="U29" s="153" t="s">
        <v>68</v>
      </c>
      <c r="V29" s="153">
        <v>75</v>
      </c>
      <c r="W29" s="153">
        <v>75</v>
      </c>
      <c r="X29" s="153">
        <v>1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609">
        <v>76</v>
      </c>
      <c r="AE29" s="609">
        <v>75</v>
      </c>
      <c r="AF29" s="610">
        <f t="shared" si="3"/>
        <v>0.98684210526315785</v>
      </c>
      <c r="AG29"/>
    </row>
    <row r="30" spans="1:34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609">
        <v>87</v>
      </c>
      <c r="AE30" s="609">
        <v>20</v>
      </c>
      <c r="AF30" s="610">
        <f t="shared" si="3"/>
        <v>0.22988505747126436</v>
      </c>
      <c r="AG30"/>
    </row>
    <row r="31" spans="1:34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6</v>
      </c>
      <c r="J31" s="153">
        <v>0</v>
      </c>
      <c r="K31" s="153">
        <v>0</v>
      </c>
      <c r="L31" s="609">
        <v>105</v>
      </c>
      <c r="M31" s="609">
        <v>95</v>
      </c>
      <c r="N31" s="610">
        <f t="shared" si="2"/>
        <v>0.90476190476190477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7</v>
      </c>
      <c r="AA31" s="153">
        <v>0</v>
      </c>
      <c r="AB31" s="153">
        <v>0</v>
      </c>
      <c r="AC31" s="153">
        <v>0</v>
      </c>
      <c r="AD31" s="609">
        <v>105</v>
      </c>
      <c r="AE31" s="609">
        <v>98</v>
      </c>
      <c r="AF31" s="610">
        <f t="shared" si="3"/>
        <v>0.93333333333333335</v>
      </c>
      <c r="AG31"/>
    </row>
    <row r="32" spans="1:34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8</v>
      </c>
      <c r="L32" s="609">
        <v>17</v>
      </c>
      <c r="M32" s="609">
        <v>15</v>
      </c>
      <c r="N32" s="610">
        <f t="shared" si="2"/>
        <v>0.88235294117647056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609">
        <v>17</v>
      </c>
      <c r="AE32" s="609">
        <v>7</v>
      </c>
      <c r="AF32" s="610">
        <f t="shared" si="3"/>
        <v>0.41176470588235292</v>
      </c>
      <c r="AG32"/>
    </row>
    <row r="33" spans="1:33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12</v>
      </c>
      <c r="J33" s="153">
        <v>40</v>
      </c>
      <c r="K33" s="153">
        <v>2</v>
      </c>
      <c r="L33" s="609">
        <v>136</v>
      </c>
      <c r="M33" s="609">
        <v>91</v>
      </c>
      <c r="N33" s="610">
        <f t="shared" si="2"/>
        <v>0.66911764705882348</v>
      </c>
      <c r="P33"/>
      <c r="U33" s="153" t="s">
        <v>72</v>
      </c>
      <c r="V33" s="153">
        <v>6</v>
      </c>
      <c r="W33" s="153">
        <v>6</v>
      </c>
      <c r="X33" s="153">
        <v>78</v>
      </c>
      <c r="Y33" s="153">
        <v>0</v>
      </c>
      <c r="Z33" s="153">
        <v>13</v>
      </c>
      <c r="AA33" s="153">
        <v>0</v>
      </c>
      <c r="AB33" s="153">
        <v>39</v>
      </c>
      <c r="AC33" s="153">
        <v>0</v>
      </c>
      <c r="AD33" s="609">
        <v>136</v>
      </c>
      <c r="AE33" s="609">
        <v>6</v>
      </c>
      <c r="AF33" s="610">
        <f t="shared" si="3"/>
        <v>4.4117647058823532E-2</v>
      </c>
      <c r="AG33"/>
    </row>
    <row r="34" spans="1:33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609">
        <v>1</v>
      </c>
      <c r="AE34" s="609">
        <v>1</v>
      </c>
      <c r="AF34" s="610">
        <f t="shared" si="3"/>
        <v>1</v>
      </c>
      <c r="AG34"/>
    </row>
    <row r="35" spans="1:33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09">
        <v>12</v>
      </c>
      <c r="M35" s="609">
        <v>0</v>
      </c>
      <c r="N35" s="610">
        <f t="shared" si="2"/>
        <v>0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609">
        <v>12</v>
      </c>
      <c r="AE35" s="609">
        <v>6</v>
      </c>
      <c r="AF35" s="610">
        <f t="shared" si="3"/>
        <v>0.5</v>
      </c>
      <c r="AG35"/>
    </row>
    <row r="36" spans="1:33" x14ac:dyDescent="0.3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95</v>
      </c>
      <c r="J36" s="612">
        <v>75</v>
      </c>
      <c r="K36" s="612">
        <v>20</v>
      </c>
      <c r="L36" s="614">
        <v>566</v>
      </c>
      <c r="M36" s="614">
        <v>454</v>
      </c>
      <c r="N36" s="615">
        <f t="shared" si="2"/>
        <v>0.80212014134275622</v>
      </c>
      <c r="P36"/>
      <c r="U36" s="612" t="s">
        <v>45</v>
      </c>
      <c r="V36" s="612">
        <f>SUM(V26:V35)</f>
        <v>329</v>
      </c>
      <c r="W36" s="612">
        <f t="shared" ref="W36:AC36" si="4">SUM(W26:W35)</f>
        <v>329</v>
      </c>
      <c r="X36" s="612">
        <f t="shared" si="4"/>
        <v>90</v>
      </c>
      <c r="Y36" s="612">
        <f t="shared" si="4"/>
        <v>4</v>
      </c>
      <c r="Z36" s="612">
        <f t="shared" si="4"/>
        <v>79</v>
      </c>
      <c r="AA36" s="612">
        <f t="shared" si="4"/>
        <v>0</v>
      </c>
      <c r="AB36" s="612">
        <f t="shared" si="4"/>
        <v>68</v>
      </c>
      <c r="AC36" s="612">
        <f t="shared" si="4"/>
        <v>0</v>
      </c>
      <c r="AD36" s="614">
        <f>SUM(AD26:AD35)</f>
        <v>566</v>
      </c>
      <c r="AE36" s="614">
        <f>SUM(AE26:AE35)</f>
        <v>333</v>
      </c>
      <c r="AF36" s="615">
        <f t="shared" si="3"/>
        <v>0.58833922261484095</v>
      </c>
      <c r="AG36"/>
    </row>
    <row r="37" spans="1:33" x14ac:dyDescent="0.3">
      <c r="A37" s="612" t="s">
        <v>3178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0.7667844522968198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3178</v>
      </c>
      <c r="V37" s="612"/>
      <c r="W37" s="612"/>
      <c r="X37" s="629">
        <f>(V36+X36)/$AD$36</f>
        <v>0.74028268551236753</v>
      </c>
      <c r="Y37" s="629">
        <f>(W36+Y36)/$AD$36</f>
        <v>0.58833922261484095</v>
      </c>
      <c r="Z37" s="629">
        <f>(V36+X36+Z36)/$AD$36</f>
        <v>0.87985865724381629</v>
      </c>
      <c r="AA37" s="629">
        <f>(W36+Y36+AA36)/$AD$36</f>
        <v>0.58833922261484095</v>
      </c>
      <c r="AB37" s="629">
        <f>(V36+X36+Z36+AB36)/$AD$36</f>
        <v>1</v>
      </c>
      <c r="AC37" s="612"/>
      <c r="AD37" s="612"/>
      <c r="AE37" s="612"/>
      <c r="AF37" s="612"/>
      <c r="AG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30" t="s">
        <v>2549</v>
      </c>
      <c r="K1" s="630"/>
      <c r="L1" s="630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71"/>
  <sheetViews>
    <sheetView zoomScaleNormal="100" workbookViewId="0">
      <pane xSplit="6" ySplit="1" topLeftCell="AO2" activePane="bottomRight" state="frozen"/>
      <selection pane="topRight" activeCell="H1" sqref="H1"/>
      <selection pane="bottomLeft" activeCell="A2" sqref="A2"/>
      <selection pane="bottomRight" activeCell="E12" sqref="E12"/>
    </sheetView>
  </sheetViews>
  <sheetFormatPr defaultColWidth="8.69921875" defaultRowHeight="14.5" x14ac:dyDescent="0.3"/>
  <cols>
    <col min="1" max="1" width="6.296875" style="513" customWidth="1"/>
    <col min="2" max="2" width="2.3984375" style="266" hidden="1" customWidth="1"/>
    <col min="3" max="3" width="10.19921875" style="265" customWidth="1"/>
    <col min="4" max="4" width="13.796875" style="208" customWidth="1"/>
    <col min="5" max="5" width="9.19921875" style="266" customWidth="1"/>
    <col min="6" max="6" width="22.296875" style="279" customWidth="1"/>
    <col min="7" max="7" width="14.6992187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39.796875" style="266" hidden="1" customWidth="1"/>
    <col min="31" max="31" width="14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14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4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8.69921875" style="408"/>
    <col min="51" max="51" width="11.5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33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2983</v>
      </c>
      <c r="L1" s="580" t="s">
        <v>3151</v>
      </c>
      <c r="M1" s="580" t="s">
        <v>2932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2851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413" t="s">
        <v>2575</v>
      </c>
      <c r="AR1" s="484" t="s">
        <v>2565</v>
      </c>
      <c r="AS1" s="485" t="s">
        <v>2578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2939</v>
      </c>
      <c r="AY1" s="408" t="s">
        <v>3104</v>
      </c>
      <c r="AZ1" s="588" t="s">
        <v>3000</v>
      </c>
      <c r="BA1" s="587" t="s">
        <v>3001</v>
      </c>
      <c r="BB1" s="587" t="s">
        <v>3084</v>
      </c>
      <c r="BC1" s="594" t="s">
        <v>3156</v>
      </c>
      <c r="BD1" s="598" t="s">
        <v>3085</v>
      </c>
      <c r="BE1" s="598" t="s">
        <v>3087</v>
      </c>
      <c r="BF1" s="598" t="s">
        <v>3088</v>
      </c>
      <c r="BG1" s="598" t="s">
        <v>3089</v>
      </c>
      <c r="BH1" s="593" t="s">
        <v>3086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3195</v>
      </c>
      <c r="K2" s="212" t="s">
        <v>3140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3196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3077</v>
      </c>
      <c r="BB2" s="515" t="s">
        <v>3005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3217</v>
      </c>
      <c r="K3" s="212" t="s">
        <v>3218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3210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3077</v>
      </c>
      <c r="BB3" s="266" t="s">
        <v>3005</v>
      </c>
      <c r="BC3" s="596" t="s">
        <v>3157</v>
      </c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3195</v>
      </c>
      <c r="K4" s="212" t="s">
        <v>3140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3197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3077</v>
      </c>
      <c r="BB4" s="266" t="s">
        <v>3005</v>
      </c>
      <c r="BC4" s="596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2943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2945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3077</v>
      </c>
      <c r="BB5" s="266" t="s">
        <v>3005</v>
      </c>
      <c r="BC5" s="596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2923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2944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3077</v>
      </c>
      <c r="BB6" s="266" t="s">
        <v>3005</v>
      </c>
      <c r="BC6" s="596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3077</v>
      </c>
      <c r="BB7" s="266" t="s">
        <v>3005</v>
      </c>
      <c r="BC7" s="596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2980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3077</v>
      </c>
      <c r="BB8" s="266" t="s">
        <v>3005</v>
      </c>
      <c r="BC8" s="596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3195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3198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3077</v>
      </c>
      <c r="BB9" s="266" t="s">
        <v>3005</v>
      </c>
      <c r="BC9" s="596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3217</v>
      </c>
      <c r="K10" s="212" t="s">
        <v>3218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3211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3077</v>
      </c>
      <c r="BB10" s="266" t="s">
        <v>3005</v>
      </c>
      <c r="BC10" s="595" t="s">
        <v>3161</v>
      </c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2980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3077</v>
      </c>
      <c r="BB11" s="266" t="s">
        <v>3005</v>
      </c>
      <c r="BC11" s="596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2980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3077</v>
      </c>
      <c r="BB12" s="266" t="s">
        <v>3005</v>
      </c>
      <c r="BC12" s="596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3077</v>
      </c>
      <c r="BB13" s="266" t="s">
        <v>3005</v>
      </c>
      <c r="BC13" s="595" t="s">
        <v>3164</v>
      </c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3077</v>
      </c>
      <c r="BB14" s="266" t="s">
        <v>3005</v>
      </c>
      <c r="BC14" s="596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2980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3077</v>
      </c>
      <c r="BB15" s="266" t="s">
        <v>3005</v>
      </c>
      <c r="BC15" s="596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3077</v>
      </c>
      <c r="BB16" s="266" t="s">
        <v>3005</v>
      </c>
      <c r="BC16" s="596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2952</v>
      </c>
      <c r="K17" s="212" t="s">
        <v>2994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2967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3077</v>
      </c>
      <c r="BB17" s="266" t="s">
        <v>3006</v>
      </c>
      <c r="BC17" s="596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2584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3077</v>
      </c>
      <c r="BB18" s="266" t="s">
        <v>3006</v>
      </c>
      <c r="BC18" s="596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2755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3077</v>
      </c>
      <c r="BB19" s="266" t="s">
        <v>3007</v>
      </c>
      <c r="BC19" s="596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3216</v>
      </c>
      <c r="K20" s="212" t="s">
        <v>3111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3212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3077</v>
      </c>
      <c r="BB20" s="266" t="s">
        <v>3007</v>
      </c>
      <c r="BC20" s="595" t="s">
        <v>3158</v>
      </c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3216</v>
      </c>
      <c r="K21" s="212" t="s">
        <v>3111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3213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3077</v>
      </c>
      <c r="BB21" s="266" t="s">
        <v>3008</v>
      </c>
      <c r="BC21" s="595" t="s">
        <v>3159</v>
      </c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2755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3077</v>
      </c>
      <c r="BB22" s="266" t="s">
        <v>3007</v>
      </c>
      <c r="BC22" s="596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2755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3077</v>
      </c>
      <c r="BB23" s="266" t="s">
        <v>3007</v>
      </c>
      <c r="BC23" s="596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2755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3077</v>
      </c>
      <c r="BB24" s="266" t="s">
        <v>3009</v>
      </c>
      <c r="BC24" s="596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2755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3077</v>
      </c>
      <c r="BB25" s="266" t="s">
        <v>3009</v>
      </c>
      <c r="BC25" s="596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2755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3077</v>
      </c>
      <c r="BB26" s="266" t="s">
        <v>3010</v>
      </c>
      <c r="BC26" s="596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2584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3077</v>
      </c>
      <c r="BB27" s="266" t="s">
        <v>3011</v>
      </c>
      <c r="BC27" s="596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2584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3077</v>
      </c>
      <c r="BB28" s="266" t="s">
        <v>3011</v>
      </c>
      <c r="BC28" s="595" t="s">
        <v>3160</v>
      </c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2584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3077</v>
      </c>
      <c r="BB29" s="266" t="s">
        <v>3012</v>
      </c>
      <c r="BC29" s="596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2855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3077</v>
      </c>
      <c r="BB30" s="266" t="s">
        <v>3013</v>
      </c>
      <c r="BC30" s="596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2855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3077</v>
      </c>
      <c r="BB31" s="266" t="s">
        <v>3013</v>
      </c>
      <c r="BC31" s="595" t="s">
        <v>3139</v>
      </c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2755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3077</v>
      </c>
      <c r="BB32" s="266" t="s">
        <v>3013</v>
      </c>
      <c r="BC32" s="596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3112</v>
      </c>
      <c r="K33" s="212" t="s">
        <v>3111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3110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3077</v>
      </c>
      <c r="BB33" s="266" t="s">
        <v>3013</v>
      </c>
      <c r="BC33" s="595" t="s">
        <v>3165</v>
      </c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2755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3077</v>
      </c>
      <c r="BB34" s="266" t="s">
        <v>3011</v>
      </c>
      <c r="BC34" s="596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2952</v>
      </c>
      <c r="K35" s="212" t="s">
        <v>2993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2968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3077</v>
      </c>
      <c r="BB35" s="266" t="s">
        <v>3011</v>
      </c>
      <c r="BC35" s="596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2755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3077</v>
      </c>
      <c r="BB36" s="266" t="s">
        <v>3011</v>
      </c>
      <c r="BC36" s="596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2755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3077</v>
      </c>
      <c r="BB37" s="266" t="s">
        <v>3014</v>
      </c>
      <c r="BC37" s="596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2755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3077</v>
      </c>
      <c r="BB38" s="266" t="s">
        <v>3014</v>
      </c>
      <c r="BC38" s="596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2755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3077</v>
      </c>
      <c r="BB39" s="266" t="s">
        <v>3014</v>
      </c>
      <c r="BC39" s="596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2584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3077</v>
      </c>
      <c r="BB40" s="266" t="s">
        <v>3015</v>
      </c>
      <c r="BC40" s="596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2584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3077</v>
      </c>
      <c r="BB41" s="266" t="s">
        <v>3015</v>
      </c>
      <c r="BC41" s="595" t="s">
        <v>3162</v>
      </c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2755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3077</v>
      </c>
      <c r="BB42" s="266" t="s">
        <v>3010</v>
      </c>
      <c r="BC42" s="596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3216</v>
      </c>
      <c r="K43" s="212" t="s">
        <v>3111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3212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3077</v>
      </c>
      <c r="BB43" s="266" t="s">
        <v>3010</v>
      </c>
      <c r="BC43" s="595" t="s">
        <v>3166</v>
      </c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2755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3077</v>
      </c>
      <c r="BB44" s="266" t="s">
        <v>3010</v>
      </c>
      <c r="BC44" s="596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3216</v>
      </c>
      <c r="K45" s="212" t="s">
        <v>3111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3212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3077</v>
      </c>
      <c r="BB45" s="266" t="s">
        <v>3010</v>
      </c>
      <c r="BC45" s="595" t="s">
        <v>3168</v>
      </c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3216</v>
      </c>
      <c r="K46" s="212" t="s">
        <v>3111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3212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3077</v>
      </c>
      <c r="BB46" s="266" t="s">
        <v>3010</v>
      </c>
      <c r="BC46" s="595" t="s">
        <v>3167</v>
      </c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2755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3077</v>
      </c>
      <c r="BB47" s="266" t="s">
        <v>3010</v>
      </c>
      <c r="BC47" s="596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2755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3077</v>
      </c>
      <c r="BB48" s="266" t="s">
        <v>3010</v>
      </c>
      <c r="BC48" s="596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2755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3077</v>
      </c>
      <c r="BB49" s="266" t="s">
        <v>3010</v>
      </c>
      <c r="BC49" s="596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3216</v>
      </c>
      <c r="K50" s="212" t="s">
        <v>3111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3212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3077</v>
      </c>
      <c r="BB50" s="266" t="s">
        <v>3010</v>
      </c>
      <c r="BC50" s="595" t="s">
        <v>3139</v>
      </c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2686</v>
      </c>
      <c r="F51" s="266" t="s">
        <v>2689</v>
      </c>
      <c r="G51" s="266" t="s">
        <v>2690</v>
      </c>
      <c r="H51" s="265" t="s">
        <v>166</v>
      </c>
      <c r="I51" s="265" t="s">
        <v>167</v>
      </c>
      <c r="J51" s="212" t="s">
        <v>2855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3004</v>
      </c>
      <c r="BB51" s="266" t="s">
        <v>3016</v>
      </c>
      <c r="BC51" s="596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2687</v>
      </c>
      <c r="F52" s="266" t="s">
        <v>2688</v>
      </c>
      <c r="G52" s="266" t="s">
        <v>2690</v>
      </c>
      <c r="H52" s="265" t="s">
        <v>166</v>
      </c>
      <c r="I52" s="265" t="s">
        <v>167</v>
      </c>
      <c r="J52" s="212" t="s">
        <v>2855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3004</v>
      </c>
      <c r="BB52" s="266" t="s">
        <v>3016</v>
      </c>
      <c r="BC52" s="596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2755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3077</v>
      </c>
      <c r="BB53" s="266" t="s">
        <v>3011</v>
      </c>
      <c r="BC53" s="596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2755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3077</v>
      </c>
      <c r="BB54" s="266" t="s">
        <v>3011</v>
      </c>
      <c r="BC54" s="595" t="s">
        <v>3172</v>
      </c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2755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3077</v>
      </c>
      <c r="BB55" s="266" t="s">
        <v>3010</v>
      </c>
      <c r="BC55" s="595" t="s">
        <v>3170</v>
      </c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2755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3077</v>
      </c>
      <c r="BB56" s="266" t="s">
        <v>3010</v>
      </c>
      <c r="BC56" s="596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2755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3077</v>
      </c>
      <c r="BB57" s="266" t="s">
        <v>3010</v>
      </c>
      <c r="BC57" s="595" t="s">
        <v>3171</v>
      </c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2755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3077</v>
      </c>
      <c r="BB58" s="266" t="s">
        <v>3010</v>
      </c>
      <c r="BC58" s="596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2755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3077</v>
      </c>
      <c r="BB59" s="266" t="s">
        <v>3010</v>
      </c>
      <c r="BC59" s="595" t="s">
        <v>3173</v>
      </c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2755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3077</v>
      </c>
      <c r="BB60" s="266" t="s">
        <v>3010</v>
      </c>
      <c r="BC60" s="596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2844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3077</v>
      </c>
      <c r="BB61" s="266" t="s">
        <v>3017</v>
      </c>
      <c r="BC61" s="596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2844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3077</v>
      </c>
      <c r="BB62" s="266" t="s">
        <v>3017</v>
      </c>
      <c r="BC62" s="596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2976</v>
      </c>
      <c r="K63" s="252" t="s">
        <v>2992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2977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3077</v>
      </c>
      <c r="BB63" s="266" t="s">
        <v>3013</v>
      </c>
      <c r="BC63" s="596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2754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3077</v>
      </c>
      <c r="BB64" s="266" t="s">
        <v>3018</v>
      </c>
      <c r="BC64" s="596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2976</v>
      </c>
      <c r="K65" s="252" t="s">
        <v>2992</v>
      </c>
      <c r="L65" s="273">
        <v>44581</v>
      </c>
      <c r="M65" s="265"/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2977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3077</v>
      </c>
      <c r="BB65" s="266" t="s">
        <v>3014</v>
      </c>
      <c r="BC65" s="596"/>
      <c r="BD65" s="265" t="str">
        <f t="shared" si="5"/>
        <v/>
      </c>
      <c r="BE65" s="265" t="str">
        <f t="shared" si="6"/>
        <v>3-2</v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2976</v>
      </c>
      <c r="K66" s="252" t="s">
        <v>2992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2977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3077</v>
      </c>
      <c r="BB66" s="266" t="s">
        <v>3014</v>
      </c>
      <c r="BC66" s="596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2981</v>
      </c>
      <c r="G67" s="266" t="s">
        <v>2982</v>
      </c>
      <c r="H67" s="265" t="s">
        <v>166</v>
      </c>
      <c r="I67" s="265" t="s">
        <v>167</v>
      </c>
      <c r="J67" s="212" t="s">
        <v>2976</v>
      </c>
      <c r="K67" s="252" t="s">
        <v>2992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2977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3077</v>
      </c>
      <c r="BB67" s="266" t="s">
        <v>3019</v>
      </c>
      <c r="BC67" s="596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2855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3077</v>
      </c>
      <c r="BB68" s="266" t="s">
        <v>3014</v>
      </c>
      <c r="BC68" s="596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2976</v>
      </c>
      <c r="K69" s="252" t="s">
        <v>2992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2977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3077</v>
      </c>
      <c r="BB69" s="266" t="s">
        <v>3014</v>
      </c>
      <c r="BC69" s="596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2976</v>
      </c>
      <c r="K70" s="252" t="s">
        <v>2992</v>
      </c>
      <c r="L70" s="273">
        <v>44581</v>
      </c>
      <c r="M70" s="265"/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2977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3077</v>
      </c>
      <c r="BB70" s="266" t="s">
        <v>3019</v>
      </c>
      <c r="BC70" s="596"/>
      <c r="BD70" s="265" t="str">
        <f t="shared" si="16"/>
        <v/>
      </c>
      <c r="BE70" s="265" t="str">
        <f t="shared" si="17"/>
        <v>3-2</v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2976</v>
      </c>
      <c r="K71" s="252" t="s">
        <v>2992</v>
      </c>
      <c r="L71" s="273">
        <v>44581</v>
      </c>
      <c r="M71" s="265"/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2977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3077</v>
      </c>
      <c r="BB71" s="266" t="s">
        <v>3019</v>
      </c>
      <c r="BC71" s="596"/>
      <c r="BD71" s="265" t="str">
        <f t="shared" si="16"/>
        <v/>
      </c>
      <c r="BE71" s="265" t="str">
        <f t="shared" si="17"/>
        <v>3-2</v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2976</v>
      </c>
      <c r="K72" s="252" t="s">
        <v>2992</v>
      </c>
      <c r="L72" s="273">
        <v>44581</v>
      </c>
      <c r="M72" s="265"/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2977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3077</v>
      </c>
      <c r="BB72" s="266" t="s">
        <v>3014</v>
      </c>
      <c r="BC72" s="596"/>
      <c r="BD72" s="265" t="str">
        <f t="shared" si="16"/>
        <v/>
      </c>
      <c r="BE72" s="265" t="str">
        <f t="shared" si="17"/>
        <v>3-2</v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2844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3077</v>
      </c>
      <c r="BB73" s="266" t="s">
        <v>3007</v>
      </c>
      <c r="BC73" s="596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2844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3077</v>
      </c>
      <c r="BB74" s="266" t="s">
        <v>3007</v>
      </c>
      <c r="BC74" s="596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2863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3077</v>
      </c>
      <c r="BB75" s="266" t="s">
        <v>3020</v>
      </c>
      <c r="BC75" s="596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2863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3077</v>
      </c>
      <c r="BB76" s="266" t="s">
        <v>3020</v>
      </c>
      <c r="BC76" s="596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2855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3077</v>
      </c>
      <c r="BB77" s="266" t="s">
        <v>3021</v>
      </c>
      <c r="BC77" s="596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2855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3077</v>
      </c>
      <c r="BB78" s="266" t="s">
        <v>3021</v>
      </c>
      <c r="BC78" s="596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2976</v>
      </c>
      <c r="K79" s="252" t="s">
        <v>2992</v>
      </c>
      <c r="L79" s="273">
        <v>44581</v>
      </c>
      <c r="M79" s="265"/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2977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3077</v>
      </c>
      <c r="BB79" s="266" t="s">
        <v>3022</v>
      </c>
      <c r="BC79" s="596"/>
      <c r="BD79" s="265" t="str">
        <f t="shared" si="16"/>
        <v/>
      </c>
      <c r="BE79" s="265" t="str">
        <f t="shared" si="17"/>
        <v>3-2</v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65"/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3004</v>
      </c>
      <c r="BB80" s="266" t="s">
        <v>3023</v>
      </c>
      <c r="BC80" s="596"/>
      <c r="BD80" s="265" t="str">
        <f t="shared" si="16"/>
        <v/>
      </c>
      <c r="BE80" s="265" t="str">
        <f t="shared" si="17"/>
        <v>3-2</v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65"/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3004</v>
      </c>
      <c r="BB81" s="266" t="s">
        <v>3024</v>
      </c>
      <c r="BC81" s="596"/>
      <c r="BD81" s="265" t="str">
        <f t="shared" si="16"/>
        <v/>
      </c>
      <c r="BE81" s="265" t="str">
        <f t="shared" si="17"/>
        <v>3-5</v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3004</v>
      </c>
      <c r="BB82" s="266" t="s">
        <v>3025</v>
      </c>
      <c r="BC82" s="596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2976</v>
      </c>
      <c r="K83" s="252" t="s">
        <v>2992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2977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3077</v>
      </c>
      <c r="BB83" s="266" t="s">
        <v>3026</v>
      </c>
      <c r="BC83" s="596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3176</v>
      </c>
      <c r="J84" s="212" t="s">
        <v>2587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2660</v>
      </c>
      <c r="AP84" s="206" t="s">
        <v>2661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3077</v>
      </c>
      <c r="BB84" s="266" t="s">
        <v>3022</v>
      </c>
      <c r="BC84" s="596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2587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2662</v>
      </c>
      <c r="AP85" s="214" t="s">
        <v>2662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3077</v>
      </c>
      <c r="BB85" s="266" t="s">
        <v>3022</v>
      </c>
      <c r="BC85" s="596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2587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2662</v>
      </c>
      <c r="AP86" s="214" t="s">
        <v>2662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3077</v>
      </c>
      <c r="BB86" s="266" t="s">
        <v>3022</v>
      </c>
      <c r="BC86" s="596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2855</v>
      </c>
      <c r="K87" s="212"/>
      <c r="L87" s="273">
        <v>44581</v>
      </c>
      <c r="M87" s="265"/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3077</v>
      </c>
      <c r="BB87" s="266" t="s">
        <v>3014</v>
      </c>
      <c r="BC87" s="596"/>
      <c r="BD87" s="265" t="str">
        <f t="shared" si="16"/>
        <v/>
      </c>
      <c r="BE87" s="265" t="str">
        <f t="shared" si="17"/>
        <v>6-8</v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2587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2628</v>
      </c>
      <c r="AP88" s="214" t="s">
        <v>2628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3004</v>
      </c>
      <c r="BB88" s="266" t="s">
        <v>3027</v>
      </c>
      <c r="BC88" s="596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2587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2663</v>
      </c>
      <c r="AP89" s="206" t="s">
        <v>2664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3004</v>
      </c>
      <c r="BB89" s="266" t="s">
        <v>3027</v>
      </c>
      <c r="BC89" s="596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2587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2666</v>
      </c>
      <c r="AP90" s="206" t="s">
        <v>2665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3004</v>
      </c>
      <c r="BB90" s="266" t="s">
        <v>3027</v>
      </c>
      <c r="BC90" s="596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2587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2672</v>
      </c>
      <c r="AP91" s="206" t="s">
        <v>2671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3004</v>
      </c>
      <c r="BB91" s="266" t="s">
        <v>3028</v>
      </c>
      <c r="BC91" s="596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2587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2628</v>
      </c>
      <c r="AP92" s="214" t="s">
        <v>2628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3004</v>
      </c>
      <c r="BB92" s="266" t="s">
        <v>3027</v>
      </c>
      <c r="BC92" s="596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2587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2628</v>
      </c>
      <c r="AP93" s="214" t="s">
        <v>2628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3004</v>
      </c>
      <c r="BB93" s="266" t="s">
        <v>3027</v>
      </c>
      <c r="BC93" s="596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2587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2628</v>
      </c>
      <c r="AP94" s="214" t="s">
        <v>2628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3004</v>
      </c>
      <c r="BB94" s="266" t="s">
        <v>3029</v>
      </c>
      <c r="BC94" s="596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2587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2667</v>
      </c>
      <c r="AP95" s="206" t="s">
        <v>2668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3004</v>
      </c>
      <c r="BB95" s="266" t="s">
        <v>3029</v>
      </c>
      <c r="BC95" s="596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2587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2670</v>
      </c>
      <c r="AP96" s="206" t="s">
        <v>2669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3004</v>
      </c>
      <c r="BB96" s="266" t="s">
        <v>3029</v>
      </c>
      <c r="BC96" s="596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2587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2628</v>
      </c>
      <c r="AP97" s="214" t="s">
        <v>2628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3004</v>
      </c>
      <c r="BB97" s="266" t="s">
        <v>3029</v>
      </c>
      <c r="BC97" s="596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2976</v>
      </c>
      <c r="K98" s="252" t="s">
        <v>2992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2977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3004</v>
      </c>
      <c r="BB98" s="266" t="s">
        <v>3030</v>
      </c>
      <c r="BC98" s="596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2976</v>
      </c>
      <c r="K99" s="252" t="s">
        <v>2992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2978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3004</v>
      </c>
      <c r="BB99" s="266" t="s">
        <v>3031</v>
      </c>
      <c r="BC99" s="596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2587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2662</v>
      </c>
      <c r="AP100" s="214" t="s">
        <v>2662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3077</v>
      </c>
      <c r="BB100" s="266" t="s">
        <v>3022</v>
      </c>
      <c r="BC100" s="596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2587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2662</v>
      </c>
      <c r="AP101" s="214" t="s">
        <v>2662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3004</v>
      </c>
      <c r="BB101" s="266" t="s">
        <v>3031</v>
      </c>
      <c r="BC101" s="596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2970</v>
      </c>
      <c r="F102" s="266" t="s">
        <v>2971</v>
      </c>
      <c r="G102" s="266" t="s">
        <v>2972</v>
      </c>
      <c r="H102" s="265" t="s">
        <v>166</v>
      </c>
      <c r="I102" s="265" t="s">
        <v>167</v>
      </c>
      <c r="J102" s="212" t="s">
        <v>2973</v>
      </c>
      <c r="K102" s="212" t="s">
        <v>2998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2604</v>
      </c>
      <c r="AP102" s="214" t="s">
        <v>2604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44582</v>
      </c>
      <c r="BA102" s="515" t="s">
        <v>2453</v>
      </c>
      <c r="BB102" s="266" t="s">
        <v>2453</v>
      </c>
      <c r="BC102" s="596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2587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2604</v>
      </c>
      <c r="AP103" s="265" t="s">
        <v>2604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3004</v>
      </c>
      <c r="BB103" s="266" t="s">
        <v>3032</v>
      </c>
      <c r="BC103" s="596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2587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2604</v>
      </c>
      <c r="AP104" s="265" t="s">
        <v>2604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3004</v>
      </c>
      <c r="BB104" s="266" t="s">
        <v>3032</v>
      </c>
      <c r="BC104" s="596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2754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3077</v>
      </c>
      <c r="BB105" s="266" t="s">
        <v>3018</v>
      </c>
      <c r="BC105" s="596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2587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2629</v>
      </c>
      <c r="AP106" s="206" t="s">
        <v>2630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3004</v>
      </c>
      <c r="BB106" s="266" t="s">
        <v>3030</v>
      </c>
      <c r="BC106" s="596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2976</v>
      </c>
      <c r="K107" s="252" t="s">
        <v>2992</v>
      </c>
      <c r="L107" s="273">
        <v>44581</v>
      </c>
      <c r="M107" s="265"/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2977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3004</v>
      </c>
      <c r="BB107" s="266" t="s">
        <v>3030</v>
      </c>
      <c r="BC107" s="596"/>
      <c r="BD107" s="265" t="str">
        <f t="shared" si="16"/>
        <v/>
      </c>
      <c r="BE107" s="265" t="str">
        <f t="shared" si="17"/>
        <v>3-3</v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65"/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2673</v>
      </c>
      <c r="AP108" s="206" t="s">
        <v>2674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3004</v>
      </c>
      <c r="BB108" s="266" t="s">
        <v>3030</v>
      </c>
      <c r="BC108" s="596"/>
      <c r="BD108" s="265" t="str">
        <f t="shared" si="16"/>
        <v/>
      </c>
      <c r="BE108" s="265" t="str">
        <f t="shared" si="17"/>
        <v>3-3</v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2976</v>
      </c>
      <c r="K109" s="252" t="s">
        <v>2992</v>
      </c>
      <c r="L109" s="273">
        <v>44580</v>
      </c>
      <c r="M109" s="265"/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2977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3004</v>
      </c>
      <c r="BB109" s="266" t="s">
        <v>3030</v>
      </c>
      <c r="BC109" s="596"/>
      <c r="BD109" s="265" t="str">
        <f t="shared" si="16"/>
        <v/>
      </c>
      <c r="BE109" s="265" t="str">
        <f t="shared" si="17"/>
        <v>3-3</v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2844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3077</v>
      </c>
      <c r="BB110" s="266" t="s">
        <v>3026</v>
      </c>
      <c r="BC110" s="596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2844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3077</v>
      </c>
      <c r="BB111" s="266" t="s">
        <v>3026</v>
      </c>
      <c r="BC111" s="596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2844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3077</v>
      </c>
      <c r="BB112" s="266" t="s">
        <v>3026</v>
      </c>
      <c r="BC112" s="596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2587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2604</v>
      </c>
      <c r="AP113" s="265" t="s">
        <v>2604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3077</v>
      </c>
      <c r="BB113" s="266" t="s">
        <v>3010</v>
      </c>
      <c r="BC113" s="596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3215</v>
      </c>
      <c r="K114" s="212" t="s">
        <v>3111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3214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2590</v>
      </c>
      <c r="AP114" s="266" t="s">
        <v>2588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3004</v>
      </c>
      <c r="BB114" s="266" t="s">
        <v>3033</v>
      </c>
      <c r="BC114" s="595" t="s">
        <v>3169</v>
      </c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2587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2592</v>
      </c>
      <c r="AP115" s="266" t="s">
        <v>2591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3004</v>
      </c>
      <c r="BB115" s="266" t="s">
        <v>3033</v>
      </c>
      <c r="BC115" s="596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2587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2594</v>
      </c>
      <c r="AP116" s="206" t="s">
        <v>2593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3004</v>
      </c>
      <c r="BB116" s="266" t="s">
        <v>3034</v>
      </c>
      <c r="BC116" s="596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2587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2589</v>
      </c>
      <c r="AP117" s="266" t="s">
        <v>2588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3004</v>
      </c>
      <c r="BB117" s="266" t="s">
        <v>3033</v>
      </c>
      <c r="BC117" s="596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2587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2596</v>
      </c>
      <c r="AP118" s="266" t="s">
        <v>2595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3004</v>
      </c>
      <c r="BB118" s="266" t="s">
        <v>3034</v>
      </c>
      <c r="BC118" s="596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2966</v>
      </c>
      <c r="K119" s="586" t="s">
        <v>2997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2969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2598</v>
      </c>
      <c r="AP119" s="266" t="s">
        <v>2597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3004</v>
      </c>
      <c r="BB119" s="266" t="s">
        <v>3034</v>
      </c>
      <c r="BC119" s="596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2587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2600</v>
      </c>
      <c r="AP120" s="206" t="s">
        <v>2599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3004</v>
      </c>
      <c r="BB120" s="266" t="s">
        <v>3034</v>
      </c>
      <c r="BC120" s="596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2587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2604</v>
      </c>
      <c r="AP121" s="265" t="s">
        <v>2604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3004</v>
      </c>
      <c r="BB121" s="266" t="s">
        <v>3035</v>
      </c>
      <c r="BC121" s="596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2587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2604</v>
      </c>
      <c r="AP122" s="265" t="s">
        <v>2604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3004</v>
      </c>
      <c r="BB122" s="266" t="s">
        <v>3035</v>
      </c>
      <c r="BC122" s="596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2587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2648</v>
      </c>
      <c r="AP123" s="266" t="s">
        <v>2601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3004</v>
      </c>
      <c r="BB123" s="266" t="s">
        <v>3033</v>
      </c>
      <c r="BC123" s="596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2587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2649</v>
      </c>
      <c r="AP124" s="266" t="s">
        <v>2647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3077</v>
      </c>
      <c r="BB124" s="266" t="s">
        <v>3010</v>
      </c>
      <c r="BC124" s="596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2587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2605</v>
      </c>
      <c r="AP125" s="206" t="s">
        <v>2608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3004</v>
      </c>
      <c r="BB125" s="266" t="s">
        <v>3036</v>
      </c>
      <c r="BC125" s="596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2587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2613</v>
      </c>
      <c r="AP126" s="206" t="s">
        <v>2614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3004</v>
      </c>
      <c r="BB126" s="266" t="s">
        <v>3036</v>
      </c>
      <c r="BC126" s="596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2587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2606</v>
      </c>
      <c r="AP127" s="206" t="s">
        <v>2607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3004</v>
      </c>
      <c r="BB127" s="266" t="s">
        <v>3036</v>
      </c>
      <c r="BC127" s="596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2587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2609</v>
      </c>
      <c r="AP128" s="206" t="s">
        <v>2610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3004</v>
      </c>
      <c r="BB128" s="266" t="s">
        <v>3036</v>
      </c>
      <c r="BC128" s="596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2587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2611</v>
      </c>
      <c r="AP129" s="206" t="s">
        <v>2612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3004</v>
      </c>
      <c r="BB129" s="266" t="s">
        <v>3036</v>
      </c>
      <c r="BC129" s="596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2681</v>
      </c>
      <c r="AP130" s="266" t="s">
        <v>2683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6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2681</v>
      </c>
      <c r="AP131" s="266" t="s">
        <v>2683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6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2680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2681</v>
      </c>
      <c r="AP132" s="266" t="s">
        <v>2683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6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2681</v>
      </c>
      <c r="AP133" s="266" t="s">
        <v>2683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6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2681</v>
      </c>
      <c r="AP134" s="266" t="s">
        <v>2683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6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2681</v>
      </c>
      <c r="AP135" s="266" t="s">
        <v>2683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6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2681</v>
      </c>
      <c r="AP136" s="266" t="s">
        <v>2683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6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2681</v>
      </c>
      <c r="AP137" s="266" t="s">
        <v>2683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6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2681</v>
      </c>
      <c r="AP138" s="266" t="s">
        <v>2683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6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2681</v>
      </c>
      <c r="AP139" s="266" t="s">
        <v>2683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6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2681</v>
      </c>
      <c r="AP140" s="266" t="s">
        <v>2683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6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2681</v>
      </c>
      <c r="AP141" s="266" t="s">
        <v>2683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6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2681</v>
      </c>
      <c r="AP142" s="266" t="s">
        <v>2683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6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2681</v>
      </c>
      <c r="AP143" s="266" t="s">
        <v>2683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6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2681</v>
      </c>
      <c r="AP144" s="266" t="s">
        <v>2683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6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2681</v>
      </c>
      <c r="AP145" s="266" t="s">
        <v>2683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6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2681</v>
      </c>
      <c r="AP146" s="266" t="s">
        <v>2683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6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2681</v>
      </c>
      <c r="AP147" s="266" t="s">
        <v>2683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6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2681</v>
      </c>
      <c r="AP148" s="266" t="s">
        <v>2683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6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2681</v>
      </c>
      <c r="AP149" s="266" t="s">
        <v>2683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6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2681</v>
      </c>
      <c r="AP150" s="266" t="s">
        <v>2683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6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2681</v>
      </c>
      <c r="AP151" s="266" t="s">
        <v>2683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6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2681</v>
      </c>
      <c r="AP152" s="266" t="s">
        <v>2683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6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2681</v>
      </c>
      <c r="AP153" s="266" t="s">
        <v>2683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6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2681</v>
      </c>
      <c r="AP154" s="266" t="s">
        <v>2683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6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2681</v>
      </c>
      <c r="AP155" s="266" t="s">
        <v>2683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6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2754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6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3091</v>
      </c>
      <c r="K157" s="606" t="s">
        <v>3096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3105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6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2754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6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2754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2678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6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3091</v>
      </c>
      <c r="K160" s="209" t="s">
        <v>3097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2698</v>
      </c>
      <c r="AE160" s="273">
        <v>44544</v>
      </c>
      <c r="AF160" s="209" t="s">
        <v>3105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6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2754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2678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6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2754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2678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6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2855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2604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3004</v>
      </c>
      <c r="BB163" s="266" t="s">
        <v>3030</v>
      </c>
      <c r="BC163" s="596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2855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6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2855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3077</v>
      </c>
      <c r="BB165" s="266" t="s">
        <v>3037</v>
      </c>
      <c r="BC165" s="596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2855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3077</v>
      </c>
      <c r="BB166" s="266" t="s">
        <v>3037</v>
      </c>
      <c r="BC166" s="596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3004</v>
      </c>
      <c r="BB167" s="266" t="s">
        <v>3032</v>
      </c>
      <c r="BC167" s="596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3077</v>
      </c>
      <c r="BB168" s="266" t="s">
        <v>3038</v>
      </c>
      <c r="BC168" s="596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3077</v>
      </c>
      <c r="BB169" s="266" t="s">
        <v>3038</v>
      </c>
      <c r="BC169" s="596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3077</v>
      </c>
      <c r="BB170" s="266" t="s">
        <v>3038</v>
      </c>
      <c r="BC170" s="596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2675</v>
      </c>
      <c r="AP171" s="206" t="s">
        <v>2676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3077</v>
      </c>
      <c r="BB171" s="266" t="s">
        <v>3039</v>
      </c>
      <c r="BC171" s="596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2586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3077</v>
      </c>
      <c r="BB172" s="266" t="s">
        <v>3039</v>
      </c>
      <c r="BC172" s="596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3077</v>
      </c>
      <c r="BB173" s="266" t="s">
        <v>3038</v>
      </c>
      <c r="BC173" s="596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3077</v>
      </c>
      <c r="BB174" s="266" t="s">
        <v>3038</v>
      </c>
      <c r="BC174" s="596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2586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3077</v>
      </c>
      <c r="BB175" s="266" t="s">
        <v>3038</v>
      </c>
      <c r="BC175" s="596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2677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3004</v>
      </c>
      <c r="BB176" s="266" t="s">
        <v>3040</v>
      </c>
      <c r="BC176" s="596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2677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3004</v>
      </c>
      <c r="BB177" s="266" t="s">
        <v>3040</v>
      </c>
      <c r="BC177" s="596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2586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3004</v>
      </c>
      <c r="BB178" s="266" t="s">
        <v>3041</v>
      </c>
      <c r="BC178" s="596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2586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3004</v>
      </c>
      <c r="BB179" s="266" t="s">
        <v>3041</v>
      </c>
      <c r="BC179" s="596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2586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3004</v>
      </c>
      <c r="BB180" s="266" t="s">
        <v>3041</v>
      </c>
      <c r="BC180" s="596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2586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3004</v>
      </c>
      <c r="BB181" s="266" t="s">
        <v>3041</v>
      </c>
      <c r="BC181" s="596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2948</v>
      </c>
      <c r="K182" s="252" t="s">
        <v>2988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2586</v>
      </c>
      <c r="AE182" s="273">
        <v>44544</v>
      </c>
      <c r="AF182" s="209" t="s">
        <v>2968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3077</v>
      </c>
      <c r="BB182" s="266" t="s">
        <v>3042</v>
      </c>
      <c r="BC182" s="596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2948</v>
      </c>
      <c r="K183" s="252" t="s">
        <v>2990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2586</v>
      </c>
      <c r="AE183" s="273">
        <v>44544</v>
      </c>
      <c r="AF183" s="209" t="s">
        <v>2968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3077</v>
      </c>
      <c r="BB183" s="266" t="s">
        <v>3042</v>
      </c>
      <c r="BC183" s="596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2948</v>
      </c>
      <c r="K184" s="252" t="s">
        <v>2988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2586</v>
      </c>
      <c r="AE184" s="273">
        <v>44544</v>
      </c>
      <c r="AF184" s="209" t="s">
        <v>2968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3077</v>
      </c>
      <c r="BB184" s="266" t="s">
        <v>3043</v>
      </c>
      <c r="BC184" s="596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2859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2586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3077</v>
      </c>
      <c r="BB185" s="266" t="s">
        <v>3043</v>
      </c>
      <c r="BC185" s="596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2948</v>
      </c>
      <c r="K186" s="252" t="s">
        <v>2988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2586</v>
      </c>
      <c r="AE186" s="273">
        <v>44544</v>
      </c>
      <c r="AF186" s="209" t="s">
        <v>2968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3077</v>
      </c>
      <c r="BB186" s="266" t="s">
        <v>3037</v>
      </c>
      <c r="BC186" s="596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2948</v>
      </c>
      <c r="K187" s="252" t="s">
        <v>2989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2586</v>
      </c>
      <c r="AE187" s="273">
        <v>44544</v>
      </c>
      <c r="AF187" s="209" t="s">
        <v>2975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3077</v>
      </c>
      <c r="BB187" s="266" t="s">
        <v>3037</v>
      </c>
      <c r="BC187" s="596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2852</v>
      </c>
      <c r="F188" s="266" t="s">
        <v>2853</v>
      </c>
      <c r="G188" s="258" t="s">
        <v>2854</v>
      </c>
      <c r="H188" s="265" t="s">
        <v>110</v>
      </c>
      <c r="I188" s="265" t="s">
        <v>287</v>
      </c>
      <c r="J188" s="212" t="s">
        <v>2855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2586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3077</v>
      </c>
      <c r="BB188" s="266" t="s">
        <v>3043</v>
      </c>
      <c r="BC188" s="596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2948</v>
      </c>
      <c r="K189" s="252" t="s">
        <v>2987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2586</v>
      </c>
      <c r="AE189" s="273">
        <v>44544</v>
      </c>
      <c r="AF189" s="209" t="s">
        <v>2975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3077</v>
      </c>
      <c r="BB189" s="266" t="s">
        <v>3037</v>
      </c>
      <c r="BC189" s="596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2586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3004</v>
      </c>
      <c r="BB190" s="266" t="s">
        <v>3044</v>
      </c>
      <c r="BC190" s="596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2856</v>
      </c>
      <c r="F191" s="258" t="s">
        <v>140</v>
      </c>
      <c r="G191" s="258" t="s">
        <v>2860</v>
      </c>
      <c r="H191" s="265" t="s">
        <v>110</v>
      </c>
      <c r="I191" s="265" t="s">
        <v>111</v>
      </c>
      <c r="J191" s="212" t="s">
        <v>2855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3004</v>
      </c>
      <c r="BB191" s="266" t="s">
        <v>3040</v>
      </c>
      <c r="BC191" s="596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2587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2628</v>
      </c>
      <c r="AP192" s="265" t="s">
        <v>2604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3004</v>
      </c>
      <c r="BB192" s="266" t="s">
        <v>3045</v>
      </c>
      <c r="BC192" s="596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2587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2616</v>
      </c>
      <c r="AP193" s="266" t="s">
        <v>2617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3004</v>
      </c>
      <c r="BB193" s="266" t="s">
        <v>3045</v>
      </c>
      <c r="BC193" s="596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2587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2618</v>
      </c>
      <c r="AP194" s="206" t="s">
        <v>2619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3004</v>
      </c>
      <c r="BB194" s="266" t="s">
        <v>3045</v>
      </c>
      <c r="BC194" s="596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2587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2620</v>
      </c>
      <c r="AP195" s="266" t="s">
        <v>2621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3004</v>
      </c>
      <c r="BB195" s="266" t="s">
        <v>3045</v>
      </c>
      <c r="BC195" s="596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2587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2622</v>
      </c>
      <c r="AP196" s="266" t="s">
        <v>2623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3004</v>
      </c>
      <c r="BB196" s="266" t="s">
        <v>3045</v>
      </c>
      <c r="BC196" s="596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2587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2624</v>
      </c>
      <c r="AP197" s="206" t="s">
        <v>2625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3004</v>
      </c>
      <c r="BB197" s="266" t="s">
        <v>3045</v>
      </c>
      <c r="BC197" s="596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2587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2639</v>
      </c>
      <c r="AP198" s="206" t="s">
        <v>2640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3004</v>
      </c>
      <c r="BB198" s="266" t="s">
        <v>3045</v>
      </c>
      <c r="BC198" s="596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2966</v>
      </c>
      <c r="K199" s="586" t="s">
        <v>2997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2969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2626</v>
      </c>
      <c r="AP199" s="266" t="s">
        <v>2627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3004</v>
      </c>
      <c r="BB199" s="266" t="s">
        <v>3045</v>
      </c>
      <c r="BC199" s="596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2587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2604</v>
      </c>
      <c r="AP200" s="265" t="s">
        <v>2604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3004</v>
      </c>
      <c r="BB200" s="266" t="s">
        <v>3045</v>
      </c>
      <c r="BC200" s="596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2587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2604</v>
      </c>
      <c r="AP201" s="265" t="s">
        <v>2604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3004</v>
      </c>
      <c r="BB201" s="266" t="s">
        <v>3031</v>
      </c>
      <c r="BC201" s="596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2587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2641</v>
      </c>
      <c r="AP202" s="206" t="s">
        <v>2642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3004</v>
      </c>
      <c r="BB202" s="266" t="s">
        <v>3036</v>
      </c>
      <c r="BC202" s="596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2587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2604</v>
      </c>
      <c r="AP203" s="265" t="s">
        <v>2604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3004</v>
      </c>
      <c r="BB203" s="266" t="s">
        <v>3036</v>
      </c>
      <c r="BC203" s="596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2587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2604</v>
      </c>
      <c r="AP204" s="265" t="s">
        <v>2604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3004</v>
      </c>
      <c r="BB204" s="266" t="s">
        <v>3036</v>
      </c>
      <c r="BC204" s="596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2587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2637</v>
      </c>
      <c r="AP205" s="206" t="s">
        <v>2638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3004</v>
      </c>
      <c r="BB205" s="266" t="s">
        <v>3036</v>
      </c>
      <c r="BC205" s="596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2587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2604</v>
      </c>
      <c r="AP206" s="265" t="s">
        <v>2604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3004</v>
      </c>
      <c r="BB206" s="266" t="s">
        <v>3032</v>
      </c>
      <c r="BC206" s="596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2587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2604</v>
      </c>
      <c r="AP207" s="265" t="s">
        <v>2604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3004</v>
      </c>
      <c r="BB207" s="266" t="s">
        <v>3023</v>
      </c>
      <c r="BC207" s="596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2587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2604</v>
      </c>
      <c r="AP208" s="265" t="s">
        <v>2604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3004</v>
      </c>
      <c r="BB208" s="266" t="s">
        <v>3032</v>
      </c>
      <c r="BC208" s="596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2587</v>
      </c>
      <c r="K209" s="212"/>
      <c r="L209" s="273">
        <v>44582</v>
      </c>
      <c r="M209" s="265"/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2604</v>
      </c>
      <c r="AP209" s="265" t="s">
        <v>2604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3004</v>
      </c>
      <c r="BB209" s="266" t="s">
        <v>3032</v>
      </c>
      <c r="BC209" s="596"/>
      <c r="BD209" s="265" t="str">
        <f t="shared" si="42"/>
        <v/>
      </c>
      <c r="BE209" s="265" t="str">
        <f t="shared" si="43"/>
        <v>4-2</v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2966</v>
      </c>
      <c r="K210" s="586" t="s">
        <v>2997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2969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2643</v>
      </c>
      <c r="AP210" s="206" t="s">
        <v>2644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3004</v>
      </c>
      <c r="BB210" s="266" t="s">
        <v>3032</v>
      </c>
      <c r="BC210" s="596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2587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2615</v>
      </c>
      <c r="AP211" s="265" t="s">
        <v>2604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3004</v>
      </c>
      <c r="BB211" s="266" t="s">
        <v>3032</v>
      </c>
      <c r="BC211" s="596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2976</v>
      </c>
      <c r="K212" s="252" t="s">
        <v>2992</v>
      </c>
      <c r="L212" s="273">
        <v>44580</v>
      </c>
      <c r="M212" s="265"/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2978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3077</v>
      </c>
      <c r="BB212" s="266" t="s">
        <v>3046</v>
      </c>
      <c r="BC212" s="596"/>
      <c r="BD212" s="265" t="str">
        <f t="shared" si="42"/>
        <v/>
      </c>
      <c r="BE212" s="265" t="str">
        <f t="shared" si="43"/>
        <v>3-3</v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2976</v>
      </c>
      <c r="K213" s="252" t="s">
        <v>2992</v>
      </c>
      <c r="L213" s="273">
        <v>44580</v>
      </c>
      <c r="M213" s="265"/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2979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3077</v>
      </c>
      <c r="BB213" s="266" t="s">
        <v>3046</v>
      </c>
      <c r="BC213" s="596"/>
      <c r="BD213" s="265" t="str">
        <f t="shared" si="42"/>
        <v/>
      </c>
      <c r="BE213" s="265" t="str">
        <f t="shared" si="43"/>
        <v>3-3</v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2976</v>
      </c>
      <c r="K214" s="252" t="s">
        <v>2992</v>
      </c>
      <c r="L214" s="273">
        <v>44580</v>
      </c>
      <c r="M214" s="265"/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2977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3004</v>
      </c>
      <c r="BB214" s="266" t="s">
        <v>3023</v>
      </c>
      <c r="BC214" s="596"/>
      <c r="BD214" s="265" t="str">
        <f t="shared" si="42"/>
        <v/>
      </c>
      <c r="BE214" s="265" t="str">
        <f t="shared" si="43"/>
        <v>3-3</v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2587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2631</v>
      </c>
      <c r="AP215" s="266" t="s">
        <v>2632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3004</v>
      </c>
      <c r="BB215" s="266" t="s">
        <v>3023</v>
      </c>
      <c r="BC215" s="596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2587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2604</v>
      </c>
      <c r="AP216" s="265" t="s">
        <v>2604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3004</v>
      </c>
      <c r="BB216" s="266" t="s">
        <v>3023</v>
      </c>
      <c r="BC216" s="596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2587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2633</v>
      </c>
      <c r="AP217" s="206" t="s">
        <v>2634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3004</v>
      </c>
      <c r="BB217" s="266" t="s">
        <v>3032</v>
      </c>
      <c r="BC217" s="596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2966</v>
      </c>
      <c r="K218" s="586" t="s">
        <v>2997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2969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2659</v>
      </c>
      <c r="AP218" s="206" t="s">
        <v>2658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3004</v>
      </c>
      <c r="BB218" s="266" t="s">
        <v>3032</v>
      </c>
      <c r="BC218" s="596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2587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2604</v>
      </c>
      <c r="AP219" s="265" t="s">
        <v>2604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3077</v>
      </c>
      <c r="BB219" s="266" t="s">
        <v>3020</v>
      </c>
      <c r="BC219" s="596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2966</v>
      </c>
      <c r="K220" s="586" t="s">
        <v>2997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2969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2635</v>
      </c>
      <c r="AP220" s="266" t="s">
        <v>2636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3004</v>
      </c>
      <c r="BB220" s="266" t="s">
        <v>3032</v>
      </c>
      <c r="BC220" s="596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2587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2635</v>
      </c>
      <c r="AP221" s="266" t="s">
        <v>2636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3004</v>
      </c>
      <c r="BB221" s="266" t="s">
        <v>3032</v>
      </c>
      <c r="BC221" s="596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2976</v>
      </c>
      <c r="K222" s="252" t="s">
        <v>2992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2978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3004</v>
      </c>
      <c r="BB222" s="266" t="s">
        <v>3032</v>
      </c>
      <c r="BC222" s="596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3077</v>
      </c>
      <c r="BB223" s="266" t="s">
        <v>3047</v>
      </c>
      <c r="BC223" s="596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2976</v>
      </c>
      <c r="K224" s="252" t="s">
        <v>2992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2977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44589</v>
      </c>
      <c r="BA224" s="515" t="s">
        <v>2453</v>
      </c>
      <c r="BB224" s="266" t="s">
        <v>2453</v>
      </c>
      <c r="BC224" s="596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3077</v>
      </c>
      <c r="BB225" s="266" t="s">
        <v>3048</v>
      </c>
      <c r="BC225" s="596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2976</v>
      </c>
      <c r="K226" s="252" t="s">
        <v>2992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2977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3077</v>
      </c>
      <c r="BB226" s="266" t="s">
        <v>3046</v>
      </c>
      <c r="BC226" s="596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2976</v>
      </c>
      <c r="K227" s="252" t="s">
        <v>2992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2977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3077</v>
      </c>
      <c r="BB227" s="266" t="s">
        <v>3046</v>
      </c>
      <c r="BC227" s="596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2976</v>
      </c>
      <c r="K228" s="252" t="s">
        <v>2992</v>
      </c>
      <c r="L228" s="273">
        <v>44580</v>
      </c>
      <c r="M228" s="265"/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2977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3077</v>
      </c>
      <c r="BB228" s="266" t="s">
        <v>3046</v>
      </c>
      <c r="BC228" s="596"/>
      <c r="BD228" s="265" t="str">
        <f t="shared" si="42"/>
        <v/>
      </c>
      <c r="BE228" s="265" t="str">
        <f t="shared" si="43"/>
        <v>3-3</v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65"/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3077</v>
      </c>
      <c r="BB229" s="266" t="s">
        <v>3046</v>
      </c>
      <c r="BC229" s="596"/>
      <c r="BD229" s="265" t="str">
        <f t="shared" si="42"/>
        <v/>
      </c>
      <c r="BE229" s="265" t="str">
        <f t="shared" si="43"/>
        <v>3-3</v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2976</v>
      </c>
      <c r="K230" s="252" t="s">
        <v>2992</v>
      </c>
      <c r="L230" s="273">
        <v>44578</v>
      </c>
      <c r="M230" s="265"/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2977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3077</v>
      </c>
      <c r="BB230" s="266" t="s">
        <v>3046</v>
      </c>
      <c r="BC230" s="596"/>
      <c r="BD230" s="265" t="str">
        <f t="shared" si="42"/>
        <v/>
      </c>
      <c r="BE230" s="265" t="str">
        <f t="shared" si="43"/>
        <v>3-3</v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2976</v>
      </c>
      <c r="K231" s="252" t="s">
        <v>2992</v>
      </c>
      <c r="L231" s="273">
        <v>44578</v>
      </c>
      <c r="M231" s="265"/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2977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3077</v>
      </c>
      <c r="BB231" s="266" t="s">
        <v>3020</v>
      </c>
      <c r="BC231" s="596"/>
      <c r="BD231" s="265" t="str">
        <f t="shared" si="42"/>
        <v/>
      </c>
      <c r="BE231" s="265" t="str">
        <f t="shared" si="43"/>
        <v>3-3</v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2685</v>
      </c>
      <c r="K232" s="212"/>
      <c r="L232" s="273">
        <v>44578</v>
      </c>
      <c r="M232" s="265"/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3004</v>
      </c>
      <c r="BB232" s="266" t="s">
        <v>3049</v>
      </c>
      <c r="BC232" s="596"/>
      <c r="BD232" s="265" t="str">
        <f t="shared" si="42"/>
        <v/>
      </c>
      <c r="BE232" s="265" t="str">
        <f t="shared" si="43"/>
        <v>3-3</v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65"/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44589</v>
      </c>
      <c r="BA233" s="515" t="s">
        <v>2453</v>
      </c>
      <c r="BB233" s="266" t="s">
        <v>2453</v>
      </c>
      <c r="BC233" s="596"/>
      <c r="BD233" s="266" t="str">
        <f t="shared" si="42"/>
        <v/>
      </c>
      <c r="BE233" s="266" t="str">
        <f t="shared" si="43"/>
        <v/>
      </c>
      <c r="BF233" s="266" t="str">
        <f t="shared" si="44"/>
        <v/>
      </c>
      <c r="BG233" s="266" t="str">
        <f t="shared" si="45"/>
        <v>3-4</v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65"/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3077</v>
      </c>
      <c r="BB234" s="266" t="s">
        <v>3047</v>
      </c>
      <c r="BC234" s="596"/>
      <c r="BD234" s="265" t="str">
        <f t="shared" si="42"/>
        <v/>
      </c>
      <c r="BE234" s="265" t="str">
        <f t="shared" si="43"/>
        <v>3-4</v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2976</v>
      </c>
      <c r="K235" s="252" t="s">
        <v>2992</v>
      </c>
      <c r="L235" s="273">
        <v>44579</v>
      </c>
      <c r="M235" s="265"/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2977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44589</v>
      </c>
      <c r="BA235" s="515" t="s">
        <v>2453</v>
      </c>
      <c r="BB235" s="266" t="s">
        <v>2453</v>
      </c>
      <c r="BC235" s="596"/>
      <c r="BD235" s="266" t="str">
        <f t="shared" si="42"/>
        <v/>
      </c>
      <c r="BE235" s="266" t="str">
        <f t="shared" si="43"/>
        <v/>
      </c>
      <c r="BF235" s="266" t="str">
        <f t="shared" si="44"/>
        <v/>
      </c>
      <c r="BG235" s="266" t="str">
        <f t="shared" si="45"/>
        <v>3-3</v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2857</v>
      </c>
      <c r="F236" s="258" t="s">
        <v>2858</v>
      </c>
      <c r="G236" s="266" t="s">
        <v>2854</v>
      </c>
      <c r="H236" s="265" t="s">
        <v>166</v>
      </c>
      <c r="I236" s="265" t="s">
        <v>167</v>
      </c>
      <c r="J236" s="212" t="s">
        <v>2859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2604</v>
      </c>
      <c r="AP236" s="361"/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44589</v>
      </c>
      <c r="BA236" s="515" t="s">
        <v>2453</v>
      </c>
      <c r="BB236" s="266" t="s">
        <v>2453</v>
      </c>
      <c r="BC236" s="596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2976</v>
      </c>
      <c r="K237" s="252" t="s">
        <v>2992</v>
      </c>
      <c r="L237" s="273">
        <v>44579</v>
      </c>
      <c r="M237" s="265"/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2977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44589</v>
      </c>
      <c r="BA237" s="515" t="s">
        <v>2453</v>
      </c>
      <c r="BB237" s="266" t="s">
        <v>2453</v>
      </c>
      <c r="BC237" s="596"/>
      <c r="BD237" s="266" t="str">
        <f t="shared" si="42"/>
        <v/>
      </c>
      <c r="BE237" s="266" t="str">
        <f t="shared" si="43"/>
        <v/>
      </c>
      <c r="BF237" s="266" t="str">
        <f t="shared" si="44"/>
        <v/>
      </c>
      <c r="BG237" s="266" t="str">
        <f t="shared" si="45"/>
        <v>3-3</v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2976</v>
      </c>
      <c r="K238" s="252" t="s">
        <v>2992</v>
      </c>
      <c r="L238" s="273">
        <v>44579</v>
      </c>
      <c r="M238" s="265"/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2977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44589</v>
      </c>
      <c r="BA238" s="515" t="s">
        <v>2453</v>
      </c>
      <c r="BB238" s="266" t="s">
        <v>2453</v>
      </c>
      <c r="BC238" s="596"/>
      <c r="BD238" s="266" t="str">
        <f t="shared" si="42"/>
        <v/>
      </c>
      <c r="BE238" s="266" t="str">
        <f t="shared" si="43"/>
        <v/>
      </c>
      <c r="BF238" s="266" t="str">
        <f t="shared" si="44"/>
        <v/>
      </c>
      <c r="BG238" s="266" t="str">
        <f t="shared" si="45"/>
        <v>3-3</v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2584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3077</v>
      </c>
      <c r="BB239" s="266" t="s">
        <v>3050</v>
      </c>
      <c r="BC239" s="596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2584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3077</v>
      </c>
      <c r="BB240" s="266" t="s">
        <v>3047</v>
      </c>
      <c r="BC240" s="596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2584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3077</v>
      </c>
      <c r="BB241" s="266" t="s">
        <v>3050</v>
      </c>
      <c r="BC241" s="596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2584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3077</v>
      </c>
      <c r="BB242" s="266" t="s">
        <v>3050</v>
      </c>
      <c r="BC242" s="596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2584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3077</v>
      </c>
      <c r="BB243" s="266" t="s">
        <v>3050</v>
      </c>
      <c r="BC243" s="596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2584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3077</v>
      </c>
      <c r="BB244" s="266" t="s">
        <v>3050</v>
      </c>
      <c r="BC244" s="596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2584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3077</v>
      </c>
      <c r="BB245" s="266" t="s">
        <v>3050</v>
      </c>
      <c r="BC245" s="596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2584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3077</v>
      </c>
      <c r="BB246" s="266" t="s">
        <v>3047</v>
      </c>
      <c r="BC246" s="596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2584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3077</v>
      </c>
      <c r="BB247" s="266" t="s">
        <v>3047</v>
      </c>
      <c r="BC247" s="596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2587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2604</v>
      </c>
      <c r="AP248" s="265" t="s">
        <v>2604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3004</v>
      </c>
      <c r="BB248" s="266" t="s">
        <v>3035</v>
      </c>
      <c r="BC248" s="596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2587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2603</v>
      </c>
      <c r="AP249" s="266" t="s">
        <v>2602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3004</v>
      </c>
      <c r="BB249" s="266" t="s">
        <v>3035</v>
      </c>
      <c r="BC249" s="596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2587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2645</v>
      </c>
      <c r="AP250" s="206" t="s">
        <v>2646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3004</v>
      </c>
      <c r="BB250" s="266" t="s">
        <v>3051</v>
      </c>
      <c r="BC250" s="596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2587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2604</v>
      </c>
      <c r="AP251" s="265" t="s">
        <v>2604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3004</v>
      </c>
      <c r="BB251" s="266" t="s">
        <v>3034</v>
      </c>
      <c r="BC251" s="596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2587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2604</v>
      </c>
      <c r="AP252" s="265" t="s">
        <v>2604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3004</v>
      </c>
      <c r="BB252" s="266" t="s">
        <v>3051</v>
      </c>
      <c r="BC252" s="596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2855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3077</v>
      </c>
      <c r="BB253" s="266" t="s">
        <v>3047</v>
      </c>
      <c r="BC253" s="596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2855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3077</v>
      </c>
      <c r="BB254" s="266" t="s">
        <v>3047</v>
      </c>
      <c r="BC254" s="596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2936</v>
      </c>
      <c r="F255" s="258" t="s">
        <v>3078</v>
      </c>
      <c r="G255" s="258" t="s">
        <v>3180</v>
      </c>
      <c r="H255" s="265" t="s">
        <v>166</v>
      </c>
      <c r="I255" s="265" t="s">
        <v>167</v>
      </c>
      <c r="J255" s="212" t="s">
        <v>3114</v>
      </c>
      <c r="K255" s="272" t="s">
        <v>2836</v>
      </c>
      <c r="L255" s="273">
        <v>44578</v>
      </c>
      <c r="M255" s="265"/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2604</v>
      </c>
      <c r="AP255" s="266" t="s">
        <v>163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3077</v>
      </c>
      <c r="BB255" s="361" t="s">
        <v>3082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/>
      </c>
      <c r="BG255" s="361" t="str">
        <f t="shared" si="45"/>
        <v>6-8</v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2937</v>
      </c>
      <c r="F256" s="258" t="s">
        <v>3079</v>
      </c>
      <c r="G256" s="258" t="s">
        <v>3180</v>
      </c>
      <c r="H256" s="265" t="s">
        <v>166</v>
      </c>
      <c r="I256" s="265" t="s">
        <v>167</v>
      </c>
      <c r="J256" s="212" t="s">
        <v>3113</v>
      </c>
      <c r="K256" s="272" t="s">
        <v>2836</v>
      </c>
      <c r="L256" s="273">
        <v>44578</v>
      </c>
      <c r="M256" s="265"/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2604</v>
      </c>
      <c r="AP256" s="266" t="s">
        <v>163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3077</v>
      </c>
      <c r="BB256" s="361" t="s">
        <v>3081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/>
      </c>
      <c r="BG256" s="361" t="str">
        <f>IF(AND(COUNTIF(AX256,"&gt;&lt;0")=0,COUNTA(M256)=0),LEFT(D256,3),"")</f>
        <v>6-8</v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3115</v>
      </c>
      <c r="F257" s="258" t="s">
        <v>3116</v>
      </c>
      <c r="G257" s="258" t="s">
        <v>3180</v>
      </c>
      <c r="H257" s="265" t="s">
        <v>166</v>
      </c>
      <c r="I257" s="265" t="s">
        <v>167</v>
      </c>
      <c r="J257" s="212" t="s">
        <v>3113</v>
      </c>
      <c r="K257" s="272" t="s">
        <v>2836</v>
      </c>
      <c r="L257" s="273">
        <v>44578</v>
      </c>
      <c r="M257" s="265"/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2604</v>
      </c>
      <c r="AP257" s="266" t="s">
        <v>163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3077</v>
      </c>
      <c r="BB257" s="361" t="s">
        <v>3081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/>
      </c>
      <c r="BG257" s="361" t="str">
        <f>IF(AND(COUNTIF(AX257,"&gt;&lt;0")=0,COUNTA(M257)=0),LEFT(D257,3),"")</f>
        <v>6-8</v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3080</v>
      </c>
      <c r="G258" s="258" t="s">
        <v>3180</v>
      </c>
      <c r="H258" s="265" t="s">
        <v>166</v>
      </c>
      <c r="I258" s="265" t="s">
        <v>167</v>
      </c>
      <c r="J258" s="212" t="s">
        <v>3113</v>
      </c>
      <c r="K258" s="272" t="s">
        <v>2836</v>
      </c>
      <c r="L258" s="273">
        <v>44578</v>
      </c>
      <c r="M258" s="265"/>
      <c r="Q258" s="265" t="s">
        <v>1</v>
      </c>
      <c r="R258" s="265" t="s">
        <v>15</v>
      </c>
      <c r="AF258" s="585">
        <v>44578</v>
      </c>
      <c r="AO258" s="557" t="s">
        <v>2604</v>
      </c>
      <c r="AP258" s="266" t="s">
        <v>163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3004</v>
      </c>
      <c r="BB258" s="266" t="s">
        <v>3083</v>
      </c>
      <c r="BC258" s="596"/>
      <c r="BD258" s="266" t="str">
        <f t="shared" si="42"/>
        <v/>
      </c>
      <c r="BE258" s="266" t="str">
        <f t="shared" si="43"/>
        <v/>
      </c>
      <c r="BF258" s="266" t="str">
        <f t="shared" si="44"/>
        <v/>
      </c>
      <c r="BG258" s="266" t="str">
        <f t="shared" si="45"/>
        <v>6-8</v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65"/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3077</v>
      </c>
      <c r="BB259" s="266" t="s">
        <v>3048</v>
      </c>
      <c r="BC259" s="596"/>
      <c r="BD259" s="265" t="str">
        <f t="shared" ref="BD259:BD322" si="46">IF(AND(COUNTIF(AX259,"&gt;&lt;0")=1,COUNTA(M259)=1),LEFT(D259,3),"")</f>
        <v/>
      </c>
      <c r="BE259" s="265" t="str">
        <f t="shared" ref="BE259:BE322" si="47">IF(AND(COUNTIF(AX259,"&gt;&lt;")=1,COUNTA(M259)=0),LEFT(D259,3),"")</f>
        <v>3-4</v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2952</v>
      </c>
      <c r="K260" s="212" t="s">
        <v>2993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2968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6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2855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3004</v>
      </c>
      <c r="BB261" s="266" t="s">
        <v>3052</v>
      </c>
      <c r="BC261" s="596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2805</v>
      </c>
      <c r="F262" s="266" t="s">
        <v>2807</v>
      </c>
      <c r="G262" s="266" t="s">
        <v>2809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2586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2586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3004</v>
      </c>
      <c r="BB262" s="266" t="s">
        <v>3044</v>
      </c>
      <c r="BC262" s="596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2806</v>
      </c>
      <c r="F263" s="266" t="s">
        <v>2808</v>
      </c>
      <c r="G263" s="266" t="s">
        <v>2809</v>
      </c>
      <c r="H263" s="265" t="s">
        <v>166</v>
      </c>
      <c r="I263" s="265" t="s">
        <v>287</v>
      </c>
      <c r="J263" s="212" t="s">
        <v>2859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2586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2586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3004</v>
      </c>
      <c r="BB263" s="266" t="s">
        <v>3044</v>
      </c>
      <c r="BC263" s="596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3004</v>
      </c>
      <c r="BB264" s="266" t="s">
        <v>3053</v>
      </c>
      <c r="BC264" s="596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3004</v>
      </c>
      <c r="BB265" s="266" t="s">
        <v>3053</v>
      </c>
      <c r="BC265" s="596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3004</v>
      </c>
      <c r="BB266" s="266" t="s">
        <v>3053</v>
      </c>
      <c r="BC266" s="596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2855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3077</v>
      </c>
      <c r="BB267" s="266" t="s">
        <v>3038</v>
      </c>
      <c r="BC267" s="596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2855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3004</v>
      </c>
      <c r="BB268" s="266" t="s">
        <v>3054</v>
      </c>
      <c r="BC268" s="596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2855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3004</v>
      </c>
      <c r="BB269" s="266" t="s">
        <v>3055</v>
      </c>
      <c r="BC269" s="596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2855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3004</v>
      </c>
      <c r="BB270" s="266" t="s">
        <v>3056</v>
      </c>
      <c r="BC270" s="596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2964</v>
      </c>
      <c r="F271" s="266" t="s">
        <v>2965</v>
      </c>
      <c r="G271" s="266" t="s">
        <v>3181</v>
      </c>
      <c r="H271" s="265" t="s">
        <v>166</v>
      </c>
      <c r="I271" s="265" t="s">
        <v>287</v>
      </c>
      <c r="J271" s="212" t="s">
        <v>2948</v>
      </c>
      <c r="K271" s="252" t="s">
        <v>2991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2604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3004</v>
      </c>
      <c r="BB271" s="266" t="s">
        <v>3056</v>
      </c>
      <c r="BC271" s="596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2855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3004</v>
      </c>
      <c r="BB272" s="266" t="s">
        <v>3057</v>
      </c>
      <c r="BC272" s="596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2755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2679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44583</v>
      </c>
      <c r="BA273" s="515" t="s">
        <v>2453</v>
      </c>
      <c r="BB273" s="266" t="s">
        <v>2453</v>
      </c>
      <c r="BC273" s="596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2755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44583</v>
      </c>
      <c r="BA274" s="515" t="s">
        <v>2453</v>
      </c>
      <c r="BB274" s="266" t="s">
        <v>2453</v>
      </c>
      <c r="BC274" s="596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2755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44583</v>
      </c>
      <c r="BA275" s="515" t="s">
        <v>2453</v>
      </c>
      <c r="BB275" s="266" t="s">
        <v>2453</v>
      </c>
      <c r="BC275" s="596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2755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44583</v>
      </c>
      <c r="BA276" s="515" t="s">
        <v>2453</v>
      </c>
      <c r="BB276" s="266" t="s">
        <v>2453</v>
      </c>
      <c r="BC276" s="596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2755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44583</v>
      </c>
      <c r="BA277" s="515" t="s">
        <v>2453</v>
      </c>
      <c r="BB277" s="266" t="s">
        <v>2453</v>
      </c>
      <c r="BC277" s="596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2755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44583</v>
      </c>
      <c r="BA278" s="515" t="s">
        <v>2453</v>
      </c>
      <c r="BB278" s="266" t="s">
        <v>2453</v>
      </c>
      <c r="BC278" s="596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2587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2650</v>
      </c>
      <c r="AP279" s="266" t="s">
        <v>2651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3004</v>
      </c>
      <c r="BB279" s="266" t="s">
        <v>3024</v>
      </c>
      <c r="BC279" s="596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2587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2652</v>
      </c>
      <c r="AP280" s="206" t="s">
        <v>2653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3004</v>
      </c>
      <c r="BB280" s="266" t="s">
        <v>3024</v>
      </c>
      <c r="BC280" s="596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2587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2604</v>
      </c>
      <c r="AP281" s="265" t="s">
        <v>2604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3004</v>
      </c>
      <c r="BB281" s="266" t="s">
        <v>3024</v>
      </c>
      <c r="BC281" s="596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2587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2654</v>
      </c>
      <c r="AP282" s="206" t="s">
        <v>2655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3004</v>
      </c>
      <c r="BB282" s="266" t="s">
        <v>3024</v>
      </c>
      <c r="BC282" s="596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2587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2604</v>
      </c>
      <c r="AP283" s="265" t="s">
        <v>2604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3004</v>
      </c>
      <c r="BB283" s="266" t="s">
        <v>3058</v>
      </c>
      <c r="BC283" s="596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2587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2604</v>
      </c>
      <c r="AP284" s="265" t="s">
        <v>2604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3004</v>
      </c>
      <c r="BB284" s="266" t="s">
        <v>3024</v>
      </c>
      <c r="BC284" s="596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2587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2656</v>
      </c>
      <c r="AP285" s="266" t="s">
        <v>2657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3004</v>
      </c>
      <c r="BB285" s="266" t="s">
        <v>3024</v>
      </c>
      <c r="BC285" s="596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2862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2604</v>
      </c>
      <c r="AP286" s="265" t="s">
        <v>2604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3004</v>
      </c>
      <c r="BB286" s="266" t="s">
        <v>3025</v>
      </c>
      <c r="BC286" s="596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2855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3004</v>
      </c>
      <c r="BB287" s="266" t="s">
        <v>3059</v>
      </c>
      <c r="BC287" s="596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2855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3004</v>
      </c>
      <c r="BB288" s="266" t="s">
        <v>3060</v>
      </c>
      <c r="BC288" s="596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2855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3004</v>
      </c>
      <c r="BB289" s="266" t="s">
        <v>3053</v>
      </c>
      <c r="BC289" s="596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2855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3077</v>
      </c>
      <c r="BB290" s="266" t="s">
        <v>3018</v>
      </c>
      <c r="BC290" s="596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2584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3077</v>
      </c>
      <c r="BB291" s="266" t="s">
        <v>3015</v>
      </c>
      <c r="BC291" s="596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27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2584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3077</v>
      </c>
      <c r="BB292" s="266" t="s">
        <v>3015</v>
      </c>
      <c r="BC292" s="596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2584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3077</v>
      </c>
      <c r="BB293" s="266" t="s">
        <v>3015</v>
      </c>
      <c r="BC293" s="596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2584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3077</v>
      </c>
      <c r="BB294" s="266" t="s">
        <v>3015</v>
      </c>
      <c r="BC294" s="595" t="s">
        <v>3163</v>
      </c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2755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3077</v>
      </c>
      <c r="BB295" s="266" t="s">
        <v>3015</v>
      </c>
      <c r="BC295" s="596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2755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3077</v>
      </c>
      <c r="BB296" s="266" t="s">
        <v>3015</v>
      </c>
      <c r="BC296" s="596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2755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3077</v>
      </c>
      <c r="BB297" s="266" t="s">
        <v>3015</v>
      </c>
      <c r="BC297" s="596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2584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3077</v>
      </c>
      <c r="BB298" s="266" t="s">
        <v>3015</v>
      </c>
      <c r="BC298" s="596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2844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3004</v>
      </c>
      <c r="BB299" s="266" t="s">
        <v>3061</v>
      </c>
      <c r="BC299" s="596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2844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3077</v>
      </c>
      <c r="BB300" s="266" t="s">
        <v>3062</v>
      </c>
      <c r="BC300" s="596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2844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3077</v>
      </c>
      <c r="BB301" s="266" t="s">
        <v>3062</v>
      </c>
      <c r="BC301" s="596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2755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3077</v>
      </c>
      <c r="BB302" s="266" t="s">
        <v>3063</v>
      </c>
      <c r="BC302" s="596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2803</v>
      </c>
      <c r="F303" s="552" t="s">
        <v>2804</v>
      </c>
      <c r="G303" s="266"/>
      <c r="H303" s="265" t="s">
        <v>166</v>
      </c>
      <c r="I303" s="265" t="s">
        <v>176</v>
      </c>
      <c r="J303" s="212" t="s">
        <v>2844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3077</v>
      </c>
      <c r="BB303" s="266" t="s">
        <v>3010</v>
      </c>
      <c r="BC303" s="596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2755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3077</v>
      </c>
      <c r="BB304" s="266" t="s">
        <v>3063</v>
      </c>
      <c r="BC304" s="596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3103</v>
      </c>
      <c r="K305" s="212" t="s">
        <v>3092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2585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3106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2681</v>
      </c>
      <c r="AP305" s="266" t="s">
        <v>2682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6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2684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2585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2681</v>
      </c>
      <c r="AP306" s="266" t="s">
        <v>2682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6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2949</v>
      </c>
      <c r="K307" s="212" t="s">
        <v>2996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2585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2967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2681</v>
      </c>
      <c r="AP307" s="266" t="s">
        <v>2682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6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3091</v>
      </c>
      <c r="K308" s="212" t="s">
        <v>3092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2585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3106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2681</v>
      </c>
      <c r="AP308" s="266" t="s">
        <v>2682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6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2949</v>
      </c>
      <c r="K309" s="212" t="s">
        <v>2996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2585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2967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2681</v>
      </c>
      <c r="AP309" s="266" t="s">
        <v>2682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6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3091</v>
      </c>
      <c r="K310" s="212" t="s">
        <v>3092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2585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3106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2681</v>
      </c>
      <c r="AP310" s="266" t="s">
        <v>2682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6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2949</v>
      </c>
      <c r="K311" s="212" t="s">
        <v>2996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2585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2967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2681</v>
      </c>
      <c r="AP311" s="266" t="s">
        <v>2682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6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3091</v>
      </c>
      <c r="K312" s="212" t="s">
        <v>3092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2585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3107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2681</v>
      </c>
      <c r="AP312" s="266" t="s">
        <v>2682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6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2949</v>
      </c>
      <c r="K313" s="212" t="s">
        <v>2996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2585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2967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2681</v>
      </c>
      <c r="AP313" s="266" t="s">
        <v>2682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6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3091</v>
      </c>
      <c r="K314" s="212" t="s">
        <v>3092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2585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3107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2681</v>
      </c>
      <c r="AP314" s="266" t="s">
        <v>2682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6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2949</v>
      </c>
      <c r="K315" s="212" t="s">
        <v>2996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2585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2967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2681</v>
      </c>
      <c r="AP315" s="266" t="s">
        <v>2682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6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3091</v>
      </c>
      <c r="K316" s="212" t="s">
        <v>3092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2585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3106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2681</v>
      </c>
      <c r="AP316" s="266" t="s">
        <v>2682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6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2684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2585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2681</v>
      </c>
      <c r="AP317" s="266" t="s">
        <v>2682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6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2684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2585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2681</v>
      </c>
      <c r="AP318" s="266" t="s">
        <v>2682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6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2684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2585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2681</v>
      </c>
      <c r="AP319" s="266" t="s">
        <v>2682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6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2843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3004</v>
      </c>
      <c r="BB320" s="266" t="s">
        <v>3036</v>
      </c>
      <c r="BC320" s="596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2855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3004</v>
      </c>
      <c r="BB321" s="266" t="s">
        <v>3054</v>
      </c>
      <c r="BC321" s="596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2811</v>
      </c>
      <c r="G322" s="266"/>
      <c r="H322" s="265" t="s">
        <v>110</v>
      </c>
      <c r="I322" s="265" t="s">
        <v>110</v>
      </c>
      <c r="J322" s="212" t="s">
        <v>2843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6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5" x14ac:dyDescent="0.3">
      <c r="C323" s="266" t="s">
        <v>72</v>
      </c>
      <c r="D323" s="364" t="s">
        <v>2497</v>
      </c>
      <c r="E323" s="265" t="s">
        <v>2810</v>
      </c>
      <c r="F323" s="266" t="s">
        <v>2812</v>
      </c>
      <c r="G323" s="266" t="s">
        <v>898</v>
      </c>
      <c r="H323" s="265" t="s">
        <v>110</v>
      </c>
      <c r="I323" s="265" t="s">
        <v>110</v>
      </c>
      <c r="J323" s="212" t="s">
        <v>2843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6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2843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2813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6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5" x14ac:dyDescent="0.3">
      <c r="C325" s="266" t="s">
        <v>72</v>
      </c>
      <c r="D325" s="364" t="s">
        <v>2497</v>
      </c>
      <c r="E325" s="265" t="s">
        <v>2696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2843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6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2815</v>
      </c>
      <c r="F326" s="258" t="s">
        <v>2816</v>
      </c>
      <c r="G326" s="258"/>
      <c r="H326" s="265" t="s">
        <v>110</v>
      </c>
      <c r="I326" s="265" t="s">
        <v>110</v>
      </c>
      <c r="J326" s="212" t="s">
        <v>2843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6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2843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6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2855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3004</v>
      </c>
      <c r="BB328" s="266" t="s">
        <v>3055</v>
      </c>
      <c r="BC328" s="596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2855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3004</v>
      </c>
      <c r="BB329" s="266" t="s">
        <v>3056</v>
      </c>
      <c r="BC329" s="596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2855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3004</v>
      </c>
      <c r="BB330" s="266" t="s">
        <v>3057</v>
      </c>
      <c r="BC330" s="596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2855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3004</v>
      </c>
      <c r="BB331" s="266" t="s">
        <v>3059</v>
      </c>
      <c r="BC331" s="596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2855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3004</v>
      </c>
      <c r="BB332" s="266" t="s">
        <v>3060</v>
      </c>
      <c r="BC332" s="596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2948</v>
      </c>
      <c r="K333" s="252" t="s">
        <v>2986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2969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3004</v>
      </c>
      <c r="BB333" s="266" t="s">
        <v>3053</v>
      </c>
      <c r="BC333" s="596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2855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3004</v>
      </c>
      <c r="BB334" s="266" t="s">
        <v>3064</v>
      </c>
      <c r="BC334" s="596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2948</v>
      </c>
      <c r="K335" s="252" t="s">
        <v>2984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2969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3077</v>
      </c>
      <c r="BB335" s="266" t="s">
        <v>3065</v>
      </c>
      <c r="BC335" s="596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2855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3004</v>
      </c>
      <c r="BB336" s="266" t="s">
        <v>3066</v>
      </c>
      <c r="BC336" s="596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2855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3004</v>
      </c>
      <c r="BB337" s="266" t="s">
        <v>3067</v>
      </c>
      <c r="BC337" s="596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2855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3004</v>
      </c>
      <c r="BB338" s="266" t="s">
        <v>3067</v>
      </c>
      <c r="BC338" s="596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2754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2604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6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2855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3077</v>
      </c>
      <c r="BB340" s="266" t="s">
        <v>3018</v>
      </c>
      <c r="BC340" s="596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2855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3077</v>
      </c>
      <c r="BB341" s="266" t="s">
        <v>3018</v>
      </c>
      <c r="BC341" s="596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2855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3077</v>
      </c>
      <c r="BB342" s="266" t="s">
        <v>3039</v>
      </c>
      <c r="BC342" s="596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2855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2940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3004</v>
      </c>
      <c r="BB343" s="266" t="s">
        <v>3068</v>
      </c>
      <c r="BC343" s="596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2855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2790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3004</v>
      </c>
      <c r="BB344" s="266" t="s">
        <v>3069</v>
      </c>
      <c r="BC344" s="596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2855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2940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3004</v>
      </c>
      <c r="BB345" s="266" t="s">
        <v>3068</v>
      </c>
      <c r="BC345" s="596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2754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3004</v>
      </c>
      <c r="BB346" s="266" t="s">
        <v>3070</v>
      </c>
      <c r="BC346" s="596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2949</v>
      </c>
      <c r="K347" s="212" t="s">
        <v>2995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2968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3004</v>
      </c>
      <c r="BB347" s="266" t="s">
        <v>3070</v>
      </c>
      <c r="BC347" s="596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2855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3004</v>
      </c>
      <c r="BB348" s="266" t="s">
        <v>3040</v>
      </c>
      <c r="BC348" s="596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2855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3004</v>
      </c>
      <c r="BB349" s="266" t="s">
        <v>3040</v>
      </c>
      <c r="BC349" s="596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2855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3004</v>
      </c>
      <c r="BB350" s="266" t="s">
        <v>3064</v>
      </c>
      <c r="BC350" s="596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2760</v>
      </c>
      <c r="G351" s="266"/>
      <c r="H351" s="265" t="s">
        <v>166</v>
      </c>
      <c r="I351" s="265" t="s">
        <v>111</v>
      </c>
      <c r="J351" s="272" t="s">
        <v>2754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2767</v>
      </c>
      <c r="AP351" s="266" t="s">
        <v>2768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6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2754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2767</v>
      </c>
      <c r="AP352" s="266" t="s">
        <v>2768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6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2754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2767</v>
      </c>
      <c r="AP353" s="266" t="s">
        <v>2768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6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2754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2769</v>
      </c>
      <c r="AP354" s="266" t="s">
        <v>2770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3077</v>
      </c>
      <c r="BB354" s="266" t="s">
        <v>3071</v>
      </c>
      <c r="BC354" s="596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2754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2769</v>
      </c>
      <c r="AP355" s="266" t="s">
        <v>2770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3077</v>
      </c>
      <c r="BB355" s="266" t="s">
        <v>3071</v>
      </c>
      <c r="BC355" s="596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2754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2604</v>
      </c>
      <c r="AP356" s="265" t="s">
        <v>2604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6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2754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2604</v>
      </c>
      <c r="AP357" s="265" t="s">
        <v>2604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6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2948</v>
      </c>
      <c r="K358" s="252" t="s">
        <v>2985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2969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3077</v>
      </c>
      <c r="BB358" s="266" t="s">
        <v>3065</v>
      </c>
      <c r="BC358" s="596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2855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3004</v>
      </c>
      <c r="BB359" s="266" t="s">
        <v>3066</v>
      </c>
      <c r="BC359" s="596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3219</v>
      </c>
      <c r="K360" s="272" t="s">
        <v>3220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2790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2793</v>
      </c>
      <c r="AP360" s="543" t="s">
        <v>2794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3004</v>
      </c>
      <c r="BB360" s="266" t="s">
        <v>3072</v>
      </c>
      <c r="BC360" s="596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2861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2790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2793</v>
      </c>
      <c r="AP361" s="544" t="s">
        <v>2794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3004</v>
      </c>
      <c r="BB361" s="266" t="s">
        <v>3072</v>
      </c>
      <c r="BC361" s="596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2861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2790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2793</v>
      </c>
      <c r="AP362" s="545" t="s">
        <v>2794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3004</v>
      </c>
      <c r="BB362" s="266" t="s">
        <v>3072</v>
      </c>
      <c r="BC362" s="596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2861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2793</v>
      </c>
      <c r="AP363" s="546" t="s">
        <v>2794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3004</v>
      </c>
      <c r="BB363" s="266" t="s">
        <v>3073</v>
      </c>
      <c r="BC363" s="596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2942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2793</v>
      </c>
      <c r="AP364" s="547" t="s">
        <v>2794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3004</v>
      </c>
      <c r="BB364" s="266" t="s">
        <v>3073</v>
      </c>
      <c r="BC364" s="596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2861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2790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2793</v>
      </c>
      <c r="AP365" s="548" t="s">
        <v>2794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3004</v>
      </c>
      <c r="BB365" s="266" t="s">
        <v>3074</v>
      </c>
      <c r="BC365" s="596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2942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2790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2793</v>
      </c>
      <c r="AP366" s="549" t="s">
        <v>2794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3004</v>
      </c>
      <c r="BB366" s="266" t="s">
        <v>3074</v>
      </c>
      <c r="BC366" s="596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3102</v>
      </c>
      <c r="K367" s="272" t="s">
        <v>3092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2790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3108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2793</v>
      </c>
      <c r="AP367" s="551" t="s">
        <v>2794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3004</v>
      </c>
      <c r="BB367" s="266" t="s">
        <v>3044</v>
      </c>
      <c r="BC367" s="596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2861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2790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2604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3004</v>
      </c>
      <c r="BB368" s="266" t="s">
        <v>3075</v>
      </c>
      <c r="BC368" s="596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2861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2790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2793</v>
      </c>
      <c r="AP369" s="551" t="s">
        <v>2794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3004</v>
      </c>
      <c r="BB369" s="266" t="s">
        <v>3044</v>
      </c>
      <c r="BC369" s="596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2855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3004</v>
      </c>
      <c r="BB370" s="266" t="s">
        <v>3067</v>
      </c>
      <c r="BC370" s="596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2855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2790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2604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3004</v>
      </c>
      <c r="BB371" s="266" t="s">
        <v>3068</v>
      </c>
      <c r="BC371" s="596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2855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3004</v>
      </c>
      <c r="BB372" s="266" t="s">
        <v>3067</v>
      </c>
      <c r="BC372" s="596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2855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2790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2604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3004</v>
      </c>
      <c r="BB373" s="266" t="s">
        <v>3068</v>
      </c>
      <c r="BC373" s="596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2855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3077</v>
      </c>
      <c r="BB374" s="266" t="s">
        <v>3018</v>
      </c>
      <c r="BC374" s="596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2855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3077</v>
      </c>
      <c r="BB375" s="266" t="s">
        <v>3018</v>
      </c>
      <c r="BC375" s="596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2855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2790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2604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3004</v>
      </c>
      <c r="BB376" s="266" t="s">
        <v>3068</v>
      </c>
      <c r="BC376" s="596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2855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2790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2604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3004</v>
      </c>
      <c r="BB377" s="266" t="s">
        <v>3068</v>
      </c>
      <c r="BC377" s="596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2855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3077</v>
      </c>
      <c r="BB378" s="266" t="s">
        <v>3039</v>
      </c>
      <c r="BC378" s="596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2790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2604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3004</v>
      </c>
      <c r="BB379" s="266" t="s">
        <v>3068</v>
      </c>
      <c r="BC379" s="596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2790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2604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3004</v>
      </c>
      <c r="BB380" s="266" t="s">
        <v>3068</v>
      </c>
      <c r="BC380" s="596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2790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2604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3004</v>
      </c>
      <c r="BB381" s="266" t="s">
        <v>3068</v>
      </c>
      <c r="BC381" s="596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2790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2604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3004</v>
      </c>
      <c r="BB382" s="266" t="s">
        <v>3068</v>
      </c>
      <c r="BC382" s="596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2942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2604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6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2861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2800</v>
      </c>
      <c r="AP384" s="266" t="s">
        <v>2733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6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2861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2796</v>
      </c>
      <c r="AP385" s="266" t="s">
        <v>2797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6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2942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2604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3004</v>
      </c>
      <c r="BB386" s="266" t="s">
        <v>3044</v>
      </c>
      <c r="BC386" s="596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2861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2845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2798</v>
      </c>
      <c r="AP387" s="252" t="s">
        <v>1047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3004</v>
      </c>
      <c r="BB387" s="266" t="s">
        <v>3044</v>
      </c>
      <c r="BC387" s="596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2861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2604</v>
      </c>
      <c r="AP388" s="252"/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6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2861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2799</v>
      </c>
      <c r="AP389" s="252" t="s">
        <v>1051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6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2692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2861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2790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2604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6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2861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2790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2604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6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2795</v>
      </c>
      <c r="G392" s="266"/>
      <c r="H392" s="265" t="s">
        <v>110</v>
      </c>
      <c r="I392" s="265" t="s">
        <v>110</v>
      </c>
      <c r="J392" s="272" t="s">
        <v>2861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2604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6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2861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2604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6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2861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2604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6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2861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2790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2604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6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2861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2790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2604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6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2861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2790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2604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6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2861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2790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2793</v>
      </c>
      <c r="AP398" s="551" t="s">
        <v>2794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3004</v>
      </c>
      <c r="BB398" s="266" t="s">
        <v>3076</v>
      </c>
      <c r="BC398" s="596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2861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2790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2793</v>
      </c>
      <c r="AP399" s="550" t="s">
        <v>2794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3004</v>
      </c>
      <c r="BB399" s="266" t="s">
        <v>3076</v>
      </c>
      <c r="BC399" s="596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2855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2790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3004</v>
      </c>
      <c r="BB400" s="266" t="s">
        <v>3068</v>
      </c>
      <c r="BC400" s="596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2855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2790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3004</v>
      </c>
      <c r="BB401" s="266" t="s">
        <v>3069</v>
      </c>
      <c r="BC401" s="596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2855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3004</v>
      </c>
      <c r="BB402" s="266" t="s">
        <v>3068</v>
      </c>
      <c r="BC402" s="596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2855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3004</v>
      </c>
      <c r="BB403" s="266" t="s">
        <v>3040</v>
      </c>
      <c r="BC403" s="596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2953</v>
      </c>
      <c r="E404" s="265" t="s">
        <v>2954</v>
      </c>
      <c r="F404" s="266" t="s">
        <v>2963</v>
      </c>
      <c r="G404" s="266" t="s">
        <v>3182</v>
      </c>
      <c r="H404" s="265" t="s">
        <v>2872</v>
      </c>
      <c r="I404" s="265" t="s">
        <v>2872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2801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6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5" x14ac:dyDescent="0.3">
      <c r="A405" s="266"/>
      <c r="B405" s="361"/>
      <c r="C405" s="266" t="s">
        <v>70</v>
      </c>
      <c r="D405" s="266" t="s">
        <v>2953</v>
      </c>
      <c r="E405" s="265" t="s">
        <v>2955</v>
      </c>
      <c r="F405" s="266" t="s">
        <v>2959</v>
      </c>
      <c r="G405" s="266" t="s">
        <v>3183</v>
      </c>
      <c r="H405" s="265" t="s">
        <v>2872</v>
      </c>
      <c r="I405" s="265" t="s">
        <v>2872</v>
      </c>
      <c r="J405" s="212" t="s">
        <v>3113</v>
      </c>
      <c r="K405" s="272" t="s">
        <v>2836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2801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6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5" x14ac:dyDescent="0.3">
      <c r="A406" s="266"/>
      <c r="B406" s="361"/>
      <c r="C406" s="266" t="s">
        <v>70</v>
      </c>
      <c r="D406" s="266" t="s">
        <v>2953</v>
      </c>
      <c r="E406" s="265" t="s">
        <v>2956</v>
      </c>
      <c r="F406" s="266" t="s">
        <v>2960</v>
      </c>
      <c r="G406" s="266" t="s">
        <v>3184</v>
      </c>
      <c r="H406" s="265" t="s">
        <v>2872</v>
      </c>
      <c r="I406" s="265" t="s">
        <v>2872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2801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6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5" x14ac:dyDescent="0.3">
      <c r="A407" s="266"/>
      <c r="B407" s="361"/>
      <c r="C407" s="266" t="s">
        <v>70</v>
      </c>
      <c r="D407" s="266" t="s">
        <v>2953</v>
      </c>
      <c r="E407" s="265" t="s">
        <v>2957</v>
      </c>
      <c r="F407" s="266" t="s">
        <v>2961</v>
      </c>
      <c r="G407" s="266" t="s">
        <v>3185</v>
      </c>
      <c r="H407" s="265" t="s">
        <v>2872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2801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6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5" x14ac:dyDescent="0.3">
      <c r="A408" s="266"/>
      <c r="B408" s="361"/>
      <c r="C408" s="266" t="s">
        <v>70</v>
      </c>
      <c r="D408" s="266" t="s">
        <v>2953</v>
      </c>
      <c r="E408" s="265" t="s">
        <v>2958</v>
      </c>
      <c r="F408" s="266" t="s">
        <v>2962</v>
      </c>
      <c r="G408" s="266" t="s">
        <v>3186</v>
      </c>
      <c r="H408" s="265" t="s">
        <v>2872</v>
      </c>
      <c r="I408" s="265" t="s">
        <v>2872</v>
      </c>
      <c r="J408" s="212" t="s">
        <v>3113</v>
      </c>
      <c r="K408" s="272" t="s">
        <v>2836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2801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6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2843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3004</v>
      </c>
      <c r="BB409" s="266" t="s">
        <v>3036</v>
      </c>
      <c r="BC409" s="596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2778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2771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2697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6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2771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2677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6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3095</v>
      </c>
      <c r="K412" s="607" t="s">
        <v>3099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2677</v>
      </c>
      <c r="AE412" s="273">
        <v>44544</v>
      </c>
      <c r="AF412" s="209" t="s">
        <v>3105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3077</v>
      </c>
      <c r="BB412" s="266" t="s">
        <v>3046</v>
      </c>
      <c r="BC412" s="596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2757</v>
      </c>
      <c r="F413" s="266" t="s">
        <v>2758</v>
      </c>
      <c r="G413" s="266" t="s">
        <v>2759</v>
      </c>
      <c r="H413" s="265" t="s">
        <v>166</v>
      </c>
      <c r="I413" s="265" t="s">
        <v>287</v>
      </c>
      <c r="J413" s="272" t="s">
        <v>2771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3077</v>
      </c>
      <c r="BB413" s="266" t="s">
        <v>3046</v>
      </c>
      <c r="BC413" s="596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2771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2677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2762</v>
      </c>
      <c r="AP414" s="262" t="s">
        <v>919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6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2771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6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2771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2677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6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3095</v>
      </c>
      <c r="K417" s="272" t="s">
        <v>3098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2586</v>
      </c>
      <c r="AE417" s="273">
        <v>44544</v>
      </c>
      <c r="AF417" s="209" t="s">
        <v>3105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3077</v>
      </c>
      <c r="BB417" s="266" t="s">
        <v>3046</v>
      </c>
      <c r="BC417" s="596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2771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2586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3077</v>
      </c>
      <c r="BB418" s="266" t="s">
        <v>3046</v>
      </c>
      <c r="BC418" s="596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2771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2586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6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2777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2771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2761</v>
      </c>
      <c r="AP420" s="266" t="s">
        <v>907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6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2779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3077</v>
      </c>
      <c r="BB421" s="266" t="s">
        <v>3013</v>
      </c>
      <c r="BC421" s="596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13.5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2950</v>
      </c>
      <c r="K422" s="272" t="s">
        <v>2996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2974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2681</v>
      </c>
      <c r="AP422" s="266" t="s">
        <v>2791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:AY459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13.5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2950</v>
      </c>
      <c r="K423" s="272" t="s">
        <v>2996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2974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2604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f t="shared" si="99"/>
        <v>44582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13.5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2950</v>
      </c>
      <c r="K424" s="272" t="s">
        <v>2996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2974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2604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f t="shared" si="99"/>
        <v>44582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13.5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2950</v>
      </c>
      <c r="K425" s="272" t="s">
        <v>2996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2974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2604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f t="shared" si="99"/>
        <v>44582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13.5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2950</v>
      </c>
      <c r="K426" s="272" t="s">
        <v>2996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2974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2604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f t="shared" si="99"/>
        <v>44582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13.5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2950</v>
      </c>
      <c r="K427" s="272" t="s">
        <v>2996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2974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2604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f t="shared" si="99"/>
        <v>44582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13.5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2950</v>
      </c>
      <c r="K428" s="272" t="s">
        <v>2996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2974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2604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f t="shared" si="99"/>
        <v>44582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13.5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2950</v>
      </c>
      <c r="K429" s="272" t="s">
        <v>2996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2974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2604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f t="shared" si="99"/>
        <v>44582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13.5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2950</v>
      </c>
      <c r="K430" s="272" t="s">
        <v>2996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2974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2604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f t="shared" si="99"/>
        <v>44582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13.5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2950</v>
      </c>
      <c r="K431" s="272" t="s">
        <v>2996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2974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2604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f t="shared" si="99"/>
        <v>44582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13.5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2950</v>
      </c>
      <c r="K432" s="272" t="s">
        <v>2996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2974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2604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f t="shared" si="99"/>
        <v>44582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13.5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2950</v>
      </c>
      <c r="K433" s="272" t="s">
        <v>2996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2974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2604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f t="shared" si="99"/>
        <v>44582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13.5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2950</v>
      </c>
      <c r="K434" s="272" t="s">
        <v>2996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2974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2604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f t="shared" si="99"/>
        <v>44582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13.5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2950</v>
      </c>
      <c r="K435" s="272" t="s">
        <v>2996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2974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2604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f t="shared" si="99"/>
        <v>44582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13.5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2950</v>
      </c>
      <c r="K436" s="272" t="s">
        <v>2996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2974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2604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f t="shared" si="99"/>
        <v>44582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13.5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2950</v>
      </c>
      <c r="K437" s="272" t="s">
        <v>2996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2974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2604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f t="shared" si="99"/>
        <v>44582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13.5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2950</v>
      </c>
      <c r="K438" s="272" t="s">
        <v>2996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2974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2604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f t="shared" si="99"/>
        <v>44582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13.5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2950</v>
      </c>
      <c r="K439" s="272" t="s">
        <v>2996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2974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2604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f t="shared" si="99"/>
        <v>44582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13.5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2950</v>
      </c>
      <c r="K440" s="272" t="s">
        <v>2996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2974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2604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f t="shared" si="99"/>
        <v>44582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13.5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2950</v>
      </c>
      <c r="K441" s="272" t="s">
        <v>2996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2974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2604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f t="shared" si="99"/>
        <v>44582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13.5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2950</v>
      </c>
      <c r="K442" s="272" t="s">
        <v>2996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2974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2604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f t="shared" si="99"/>
        <v>44582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13.5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2950</v>
      </c>
      <c r="K443" s="272" t="s">
        <v>2996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2974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2604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f t="shared" si="99"/>
        <v>44582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13.5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2950</v>
      </c>
      <c r="K444" s="272" t="s">
        <v>2996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2974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2604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f t="shared" si="99"/>
        <v>44582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13.5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2950</v>
      </c>
      <c r="K445" s="272" t="s">
        <v>2996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2974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2604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f t="shared" si="99"/>
        <v>44582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13.5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2950</v>
      </c>
      <c r="K446" s="272" t="s">
        <v>2996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2974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2604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f t="shared" si="99"/>
        <v>44582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13.5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2950</v>
      </c>
      <c r="K447" s="272" t="s">
        <v>2996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2974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2604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f t="shared" si="99"/>
        <v>44582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13.5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2950</v>
      </c>
      <c r="K448" s="272" t="s">
        <v>2996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2974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2604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f t="shared" si="99"/>
        <v>44582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13.5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2950</v>
      </c>
      <c r="K449" s="272" t="s">
        <v>2996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2974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2604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f t="shared" si="99"/>
        <v>44582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13.5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2950</v>
      </c>
      <c r="K450" s="272" t="s">
        <v>2996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2974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2604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f t="shared" si="99"/>
        <v>44582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13.5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2950</v>
      </c>
      <c r="K451" s="272" t="s">
        <v>2996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2974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2604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f t="shared" si="99"/>
        <v>44582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13.5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2950</v>
      </c>
      <c r="K452" s="272" t="s">
        <v>2996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2974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2604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f t="shared" si="99"/>
        <v>44582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13.5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2950</v>
      </c>
      <c r="K453" s="272" t="s">
        <v>2996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2974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2604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f t="shared" si="99"/>
        <v>44582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13.5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2950</v>
      </c>
      <c r="K454" s="272" t="s">
        <v>2996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2974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2604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f t="shared" si="99"/>
        <v>44582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13.5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2950</v>
      </c>
      <c r="K455" s="272" t="s">
        <v>2996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2974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2604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f t="shared" si="99"/>
        <v>44582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13.5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2950</v>
      </c>
      <c r="K456" s="272" t="s">
        <v>2996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2974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2604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f t="shared" si="99"/>
        <v>44582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13.5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2950</v>
      </c>
      <c r="K457" s="272" t="s">
        <v>2996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2974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2604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f t="shared" si="99"/>
        <v>44582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13.5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2950</v>
      </c>
      <c r="K458" s="272" t="s">
        <v>2996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2974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2604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f t="shared" si="99"/>
        <v>44582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13.5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2950</v>
      </c>
      <c r="K459" s="272" t="s">
        <v>2996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2974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2604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f t="shared" si="99"/>
        <v>44582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13.5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2950</v>
      </c>
      <c r="K460" s="272" t="s">
        <v>2996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2974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2681</v>
      </c>
      <c r="AP460" s="266" t="s">
        <v>2791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13.5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2950</v>
      </c>
      <c r="K461" s="272" t="s">
        <v>2996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2974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2681</v>
      </c>
      <c r="AP461" s="266" t="s">
        <v>2791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13.5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2950</v>
      </c>
      <c r="K462" s="272" t="s">
        <v>2996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2974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2681</v>
      </c>
      <c r="AP462" s="266" t="s">
        <v>2791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13.5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2950</v>
      </c>
      <c r="K463" s="272" t="s">
        <v>2996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2974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2681</v>
      </c>
      <c r="AP463" s="266" t="s">
        <v>2791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13.5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2950</v>
      </c>
      <c r="K464" s="272" t="s">
        <v>2996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2974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2681</v>
      </c>
      <c r="AP464" s="266" t="s">
        <v>2791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13.5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2950</v>
      </c>
      <c r="K465" s="272" t="s">
        <v>2996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2974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2681</v>
      </c>
      <c r="AP465" s="266" t="s">
        <v>2791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13.5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2950</v>
      </c>
      <c r="K466" s="272" t="s">
        <v>2996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2974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2681</v>
      </c>
      <c r="AP466" s="266" t="s">
        <v>2791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13.5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2950</v>
      </c>
      <c r="K467" s="272" t="s">
        <v>2996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2974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2681</v>
      </c>
      <c r="AP467" s="266" t="s">
        <v>2791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13.5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2950</v>
      </c>
      <c r="K468" s="272" t="s">
        <v>2996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2974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2681</v>
      </c>
      <c r="AP468" s="266" t="s">
        <v>2791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13.5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2950</v>
      </c>
      <c r="K469" s="272" t="s">
        <v>2996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2974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2681</v>
      </c>
      <c r="AP469" s="266" t="s">
        <v>2791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13.5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2950</v>
      </c>
      <c r="K470" s="272" t="s">
        <v>2996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2974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2681</v>
      </c>
      <c r="AP470" s="266" t="s">
        <v>2791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13.5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2950</v>
      </c>
      <c r="K471" s="272" t="s">
        <v>2996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2974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2681</v>
      </c>
      <c r="AP471" s="266" t="s">
        <v>2791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13.5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2950</v>
      </c>
      <c r="K472" s="272" t="s">
        <v>2996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2974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2681</v>
      </c>
      <c r="AP472" s="266" t="s">
        <v>2791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13.5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2950</v>
      </c>
      <c r="K473" s="272" t="s">
        <v>2996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2974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2681</v>
      </c>
      <c r="AP473" s="266" t="s">
        <v>2791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13.5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2950</v>
      </c>
      <c r="K474" s="272" t="s">
        <v>2996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2974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2681</v>
      </c>
      <c r="AP474" s="266" t="s">
        <v>2791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13.5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2950</v>
      </c>
      <c r="K475" s="272" t="s">
        <v>2996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2974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2681</v>
      </c>
      <c r="AP475" s="266" t="s">
        <v>2791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13.5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2950</v>
      </c>
      <c r="K476" s="272" t="s">
        <v>2996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2974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2681</v>
      </c>
      <c r="AP476" s="266" t="s">
        <v>2791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13.5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2950</v>
      </c>
      <c r="K477" s="272" t="s">
        <v>2996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2974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2681</v>
      </c>
      <c r="AP477" s="266" t="s">
        <v>2791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13.5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2950</v>
      </c>
      <c r="K478" s="272" t="s">
        <v>2996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2974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2681</v>
      </c>
      <c r="AP478" s="266" t="s">
        <v>2791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13.5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2950</v>
      </c>
      <c r="K479" s="272" t="s">
        <v>2996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2974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2681</v>
      </c>
      <c r="AP479" s="266" t="s">
        <v>2791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13.5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2950</v>
      </c>
      <c r="K480" s="272" t="s">
        <v>2996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2974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2681</v>
      </c>
      <c r="AP480" s="266" t="s">
        <v>2791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13.5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2950</v>
      </c>
      <c r="K481" s="272" t="s">
        <v>2996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2974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2681</v>
      </c>
      <c r="AP481" s="266" t="s">
        <v>2791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13.5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2950</v>
      </c>
      <c r="K482" s="272" t="s">
        <v>2996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2974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2681</v>
      </c>
      <c r="AP482" s="266" t="s">
        <v>2791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13.5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2950</v>
      </c>
      <c r="K483" s="272" t="s">
        <v>2996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2974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2681</v>
      </c>
      <c r="AP483" s="266" t="s">
        <v>2791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13.5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2950</v>
      </c>
      <c r="K484" s="272" t="s">
        <v>2996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2974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2681</v>
      </c>
      <c r="AP484" s="266" t="s">
        <v>2791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13.5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2950</v>
      </c>
      <c r="K485" s="272" t="s">
        <v>2996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2974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2681</v>
      </c>
      <c r="AP485" s="266" t="s">
        <v>2791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13.5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2950</v>
      </c>
      <c r="K486" s="272" t="s">
        <v>2996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2974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2681</v>
      </c>
      <c r="AP486" s="266" t="s">
        <v>2791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13.5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2950</v>
      </c>
      <c r="K487" s="272" t="s">
        <v>2996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2974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2681</v>
      </c>
      <c r="AP487" s="266" t="s">
        <v>2791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13.5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2950</v>
      </c>
      <c r="K488" s="272" t="s">
        <v>2996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2974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2681</v>
      </c>
      <c r="AP488" s="266" t="s">
        <v>2791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13.5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2950</v>
      </c>
      <c r="K489" s="272" t="s">
        <v>2996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2974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2681</v>
      </c>
      <c r="AP489" s="266" t="s">
        <v>2791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13.5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2950</v>
      </c>
      <c r="K490" s="272" t="s">
        <v>2996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2974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2681</v>
      </c>
      <c r="AP490" s="266" t="s">
        <v>2791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13.5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2950</v>
      </c>
      <c r="K491" s="272" t="s">
        <v>2996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2974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2681</v>
      </c>
      <c r="AP491" s="266" t="s">
        <v>2791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13.5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2950</v>
      </c>
      <c r="K492" s="272" t="s">
        <v>2996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2974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2681</v>
      </c>
      <c r="AP492" s="266" t="s">
        <v>2791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13.5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2950</v>
      </c>
      <c r="K493" s="272" t="s">
        <v>2996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2974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2681</v>
      </c>
      <c r="AP493" s="266" t="s">
        <v>2791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13.5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2950</v>
      </c>
      <c r="K494" s="272" t="s">
        <v>2996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2974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2681</v>
      </c>
      <c r="AP494" s="266" t="s">
        <v>2791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13.5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2950</v>
      </c>
      <c r="K495" s="272" t="s">
        <v>2996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2974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2681</v>
      </c>
      <c r="AP495" s="266" t="s">
        <v>2791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13.5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2950</v>
      </c>
      <c r="K496" s="272" t="s">
        <v>2996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2974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2681</v>
      </c>
      <c r="AP496" s="266" t="s">
        <v>2791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13.5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2950</v>
      </c>
      <c r="K497" s="272" t="s">
        <v>2996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2974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2681</v>
      </c>
      <c r="AP497" s="266" t="s">
        <v>2792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f t="shared" ref="AY497:AY536" si="110">L497+7</f>
        <v>44582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13.5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2950</v>
      </c>
      <c r="K498" s="272" t="s">
        <v>2996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2974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2681</v>
      </c>
      <c r="AP498" s="266" t="s">
        <v>2792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f t="shared" si="110"/>
        <v>44582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13.5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2950</v>
      </c>
      <c r="K499" s="272" t="s">
        <v>2996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2974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2681</v>
      </c>
      <c r="AP499" s="266" t="s">
        <v>2792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f t="shared" si="110"/>
        <v>44582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13.5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2950</v>
      </c>
      <c r="K500" s="272" t="s">
        <v>2996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2974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2681</v>
      </c>
      <c r="AP500" s="266" t="s">
        <v>2792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f t="shared" si="110"/>
        <v>44582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13.5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2950</v>
      </c>
      <c r="K501" s="272" t="s">
        <v>2996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2974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2681</v>
      </c>
      <c r="AP501" s="266" t="s">
        <v>2792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f t="shared" si="110"/>
        <v>44582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13.5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2950</v>
      </c>
      <c r="K502" s="272" t="s">
        <v>2996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2974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2681</v>
      </c>
      <c r="AP502" s="266" t="s">
        <v>2792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f t="shared" si="110"/>
        <v>44582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13.5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2950</v>
      </c>
      <c r="K503" s="272" t="s">
        <v>2996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2974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2681</v>
      </c>
      <c r="AP503" s="266" t="s">
        <v>2792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f t="shared" si="110"/>
        <v>44582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13.5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2950</v>
      </c>
      <c r="K504" s="272" t="s">
        <v>2996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2974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2681</v>
      </c>
      <c r="AP504" s="266" t="s">
        <v>2792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f t="shared" si="110"/>
        <v>44582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13.5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2950</v>
      </c>
      <c r="K505" s="272" t="s">
        <v>2996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2974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2681</v>
      </c>
      <c r="AP505" s="266" t="s">
        <v>2792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f t="shared" si="110"/>
        <v>44582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13.5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2950</v>
      </c>
      <c r="K506" s="272" t="s">
        <v>2996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2974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2681</v>
      </c>
      <c r="AP506" s="266" t="s">
        <v>2792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f t="shared" si="110"/>
        <v>44582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13.5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2950</v>
      </c>
      <c r="K507" s="272" t="s">
        <v>2996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2974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2681</v>
      </c>
      <c r="AP507" s="266" t="s">
        <v>2792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f t="shared" si="110"/>
        <v>44582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13.5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2950</v>
      </c>
      <c r="K508" s="272" t="s">
        <v>2996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2974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2681</v>
      </c>
      <c r="AP508" s="266" t="s">
        <v>2792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f t="shared" si="110"/>
        <v>44582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13.5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2950</v>
      </c>
      <c r="K509" s="272" t="s">
        <v>2996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2974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2681</v>
      </c>
      <c r="AP509" s="266" t="s">
        <v>2792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f t="shared" si="110"/>
        <v>44582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13.5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2950</v>
      </c>
      <c r="K510" s="272" t="s">
        <v>2996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2974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2681</v>
      </c>
      <c r="AP510" s="266" t="s">
        <v>2792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f t="shared" si="110"/>
        <v>44582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13.5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2950</v>
      </c>
      <c r="K511" s="272" t="s">
        <v>2996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2974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2681</v>
      </c>
      <c r="AP511" s="266" t="s">
        <v>2792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f t="shared" si="110"/>
        <v>44582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13.5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2950</v>
      </c>
      <c r="K512" s="272" t="s">
        <v>2996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2974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2681</v>
      </c>
      <c r="AP512" s="266" t="s">
        <v>2792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f t="shared" si="110"/>
        <v>44582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13.5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2950</v>
      </c>
      <c r="K513" s="272" t="s">
        <v>2996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2974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2681</v>
      </c>
      <c r="AP513" s="266" t="s">
        <v>2792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f t="shared" si="110"/>
        <v>44582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13.5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2950</v>
      </c>
      <c r="K514" s="272" t="s">
        <v>2996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2974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2681</v>
      </c>
      <c r="AP514" s="266" t="s">
        <v>2792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f t="shared" si="110"/>
        <v>44582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13.5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2950</v>
      </c>
      <c r="K515" s="272" t="s">
        <v>2996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2974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2681</v>
      </c>
      <c r="AP515" s="266" t="s">
        <v>2792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f t="shared" si="110"/>
        <v>44582</v>
      </c>
      <c r="BA515" s="515" t="s">
        <v>2453</v>
      </c>
      <c r="BB515" s="266" t="s">
        <v>2453</v>
      </c>
      <c r="BC515" s="596"/>
      <c r="BD515" s="266" t="str">
        <f t="shared" ref="BD515:BD567" si="111">IF(AND(COUNTIF(AX515,"&gt;&lt;0")=1,COUNTA(M515)=1),LEFT(D515,3),"")</f>
        <v/>
      </c>
      <c r="BE515" s="266" t="str">
        <f t="shared" ref="BE515:BE567" si="112">IF(AND(COUNTIF(AX515,"&gt;&lt;")=1,COUNTA(M515)=0),LEFT(D515,3),"")</f>
        <v/>
      </c>
      <c r="BF515" s="266" t="str">
        <f t="shared" ref="BF515:BF567" si="113">IF(AND(COUNTIF(AX515,"&gt;&lt;0")=0,COUNTA(M515)=1),LEFT(D515,3),"")</f>
        <v>8-3</v>
      </c>
      <c r="BG515" s="266" t="str">
        <f t="shared" ref="BG515:BG567" si="114">IF(AND(COUNTIF(AX515,"&gt;&lt;0")=0,COUNTA(M515)=0),LEFT(D515,3),"")</f>
        <v/>
      </c>
    </row>
    <row r="516" spans="3:59" ht="13.5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2950</v>
      </c>
      <c r="K516" s="272" t="s">
        <v>2996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2974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2681</v>
      </c>
      <c r="AP516" s="266" t="s">
        <v>2792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f t="shared" si="110"/>
        <v>44582</v>
      </c>
      <c r="BA516" s="515" t="s">
        <v>2453</v>
      </c>
      <c r="BB516" s="266" t="s">
        <v>2453</v>
      </c>
      <c r="BC516" s="596"/>
      <c r="BD516" s="266" t="str">
        <f t="shared" si="111"/>
        <v/>
      </c>
      <c r="BE516" s="266" t="str">
        <f t="shared" si="112"/>
        <v/>
      </c>
      <c r="BF516" s="266" t="str">
        <f t="shared" si="113"/>
        <v>8-3</v>
      </c>
      <c r="BG516" s="266" t="str">
        <f t="shared" si="114"/>
        <v/>
      </c>
    </row>
    <row r="517" spans="3:59" ht="13.5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2950</v>
      </c>
      <c r="K517" s="272" t="s">
        <v>2996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2974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2681</v>
      </c>
      <c r="AP517" s="266" t="s">
        <v>2792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f t="shared" si="110"/>
        <v>44582</v>
      </c>
      <c r="BA517" s="515" t="s">
        <v>2453</v>
      </c>
      <c r="BB517" s="266" t="s">
        <v>2453</v>
      </c>
      <c r="BC517" s="596"/>
      <c r="BD517" s="266" t="str">
        <f t="shared" si="111"/>
        <v/>
      </c>
      <c r="BE517" s="266" t="str">
        <f t="shared" si="112"/>
        <v/>
      </c>
      <c r="BF517" s="266" t="str">
        <f t="shared" si="113"/>
        <v>8-3</v>
      </c>
      <c r="BG517" s="266" t="str">
        <f t="shared" si="114"/>
        <v/>
      </c>
    </row>
    <row r="518" spans="3:59" ht="13.5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2950</v>
      </c>
      <c r="K518" s="272" t="s">
        <v>2996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2974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2681</v>
      </c>
      <c r="AP518" s="266" t="s">
        <v>2792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f t="shared" si="110"/>
        <v>44582</v>
      </c>
      <c r="BA518" s="515" t="s">
        <v>2453</v>
      </c>
      <c r="BB518" s="266" t="s">
        <v>2453</v>
      </c>
      <c r="BC518" s="596"/>
      <c r="BD518" s="266" t="str">
        <f t="shared" si="111"/>
        <v/>
      </c>
      <c r="BE518" s="266" t="str">
        <f t="shared" si="112"/>
        <v/>
      </c>
      <c r="BF518" s="266" t="str">
        <f t="shared" si="113"/>
        <v>8-3</v>
      </c>
      <c r="BG518" s="266" t="str">
        <f t="shared" si="114"/>
        <v/>
      </c>
    </row>
    <row r="519" spans="3:59" ht="13.5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2950</v>
      </c>
      <c r="K519" s="272" t="s">
        <v>2996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2974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2681</v>
      </c>
      <c r="AP519" s="266" t="s">
        <v>2792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f t="shared" si="110"/>
        <v>44582</v>
      </c>
      <c r="BA519" s="515" t="s">
        <v>2453</v>
      </c>
      <c r="BB519" s="266" t="s">
        <v>2453</v>
      </c>
      <c r="BC519" s="596"/>
      <c r="BD519" s="266" t="str">
        <f t="shared" si="111"/>
        <v/>
      </c>
      <c r="BE519" s="266" t="str">
        <f t="shared" si="112"/>
        <v/>
      </c>
      <c r="BF519" s="266" t="str">
        <f t="shared" si="113"/>
        <v>8-3</v>
      </c>
      <c r="BG519" s="266" t="str">
        <f t="shared" si="114"/>
        <v/>
      </c>
    </row>
    <row r="520" spans="3:59" ht="13.5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2950</v>
      </c>
      <c r="K520" s="272" t="s">
        <v>2996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2974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2681</v>
      </c>
      <c r="AP520" s="266" t="s">
        <v>2792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f t="shared" si="110"/>
        <v>44582</v>
      </c>
      <c r="BA520" s="515" t="s">
        <v>2453</v>
      </c>
      <c r="BB520" s="266" t="s">
        <v>2453</v>
      </c>
      <c r="BC520" s="596"/>
      <c r="BD520" s="266" t="str">
        <f t="shared" si="111"/>
        <v/>
      </c>
      <c r="BE520" s="266" t="str">
        <f t="shared" si="112"/>
        <v/>
      </c>
      <c r="BF520" s="266" t="str">
        <f t="shared" si="113"/>
        <v>8-3</v>
      </c>
      <c r="BG520" s="266" t="str">
        <f t="shared" si="114"/>
        <v/>
      </c>
    </row>
    <row r="521" spans="3:59" ht="13.5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2950</v>
      </c>
      <c r="K521" s="272" t="s">
        <v>2996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2974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2681</v>
      </c>
      <c r="AP521" s="266" t="s">
        <v>2792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f t="shared" si="110"/>
        <v>44582</v>
      </c>
      <c r="BA521" s="515" t="s">
        <v>2453</v>
      </c>
      <c r="BB521" s="266" t="s">
        <v>2453</v>
      </c>
      <c r="BC521" s="596"/>
      <c r="BD521" s="266" t="str">
        <f t="shared" si="111"/>
        <v/>
      </c>
      <c r="BE521" s="266" t="str">
        <f t="shared" si="112"/>
        <v/>
      </c>
      <c r="BF521" s="266" t="str">
        <f t="shared" si="113"/>
        <v>8-3</v>
      </c>
      <c r="BG521" s="266" t="str">
        <f t="shared" si="114"/>
        <v/>
      </c>
    </row>
    <row r="522" spans="3:59" ht="13.5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2950</v>
      </c>
      <c r="K522" s="272" t="s">
        <v>2996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2974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2681</v>
      </c>
      <c r="AP522" s="266" t="s">
        <v>2792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f t="shared" si="110"/>
        <v>44582</v>
      </c>
      <c r="BA522" s="515" t="s">
        <v>2453</v>
      </c>
      <c r="BB522" s="266" t="s">
        <v>2453</v>
      </c>
      <c r="BC522" s="596"/>
      <c r="BD522" s="266" t="str">
        <f t="shared" si="111"/>
        <v/>
      </c>
      <c r="BE522" s="266" t="str">
        <f t="shared" si="112"/>
        <v/>
      </c>
      <c r="BF522" s="266" t="str">
        <f t="shared" si="113"/>
        <v>8-3</v>
      </c>
      <c r="BG522" s="266" t="str">
        <f t="shared" si="114"/>
        <v/>
      </c>
    </row>
    <row r="523" spans="3:59" ht="13.5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2950</v>
      </c>
      <c r="K523" s="272" t="s">
        <v>2996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2974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2681</v>
      </c>
      <c r="AP523" s="266" t="s">
        <v>2792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f t="shared" si="110"/>
        <v>44582</v>
      </c>
      <c r="BA523" s="515" t="s">
        <v>2453</v>
      </c>
      <c r="BB523" s="266" t="s">
        <v>2453</v>
      </c>
      <c r="BC523" s="596"/>
      <c r="BD523" s="266" t="str">
        <f t="shared" si="111"/>
        <v/>
      </c>
      <c r="BE523" s="266" t="str">
        <f t="shared" si="112"/>
        <v/>
      </c>
      <c r="BF523" s="266" t="str">
        <f t="shared" si="113"/>
        <v>8-3</v>
      </c>
      <c r="BG523" s="266" t="str">
        <f t="shared" si="114"/>
        <v/>
      </c>
    </row>
    <row r="524" spans="3:59" ht="13.5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2950</v>
      </c>
      <c r="K524" s="272" t="s">
        <v>2996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2974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2681</v>
      </c>
      <c r="AP524" s="266" t="s">
        <v>2792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f t="shared" si="110"/>
        <v>44582</v>
      </c>
      <c r="BA524" s="515" t="s">
        <v>2453</v>
      </c>
      <c r="BB524" s="266" t="s">
        <v>2453</v>
      </c>
      <c r="BC524" s="596"/>
      <c r="BD524" s="266" t="str">
        <f t="shared" si="111"/>
        <v/>
      </c>
      <c r="BE524" s="266" t="str">
        <f t="shared" si="112"/>
        <v/>
      </c>
      <c r="BF524" s="266" t="str">
        <f t="shared" si="113"/>
        <v>8-3</v>
      </c>
      <c r="BG524" s="266" t="str">
        <f t="shared" si="114"/>
        <v/>
      </c>
    </row>
    <row r="525" spans="3:59" ht="13.5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2950</v>
      </c>
      <c r="K525" s="272" t="s">
        <v>2996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2974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2681</v>
      </c>
      <c r="AP525" s="266" t="s">
        <v>2792</v>
      </c>
      <c r="AR525" s="484" t="str">
        <f t="shared" ref="AR525:AR567" si="115">IF(COUNTA(AF525)=1,LEFT(D525,3),"")</f>
        <v>8-3</v>
      </c>
      <c r="AS525" s="486" t="str">
        <f t="shared" ref="AS525:AS567" si="116">IF(AND(COUNTA(O525)=1,COUNTA(P525)=1,COUNTA(AB525)=1,COUNTA(AE525)=1,COUNTA(AF525)=0),LEFT(D525,3),"")</f>
        <v/>
      </c>
      <c r="AT525" s="488" t="str">
        <f t="shared" ref="AT525:AT567" si="117">IF(AND(COUNTA(O525)=1,COUNTA(P525)=1,COUNTA(AB525)=1,COUNTA(AE525)=0,COUNTA(AF525)=0),LEFT(D525,3),"")</f>
        <v/>
      </c>
      <c r="AU525" s="490" t="str">
        <f t="shared" ref="AU525:AU567" si="118">IF(AND(COUNTA(P525)=0,COUNTA(AB525)=1),LEFT(D525,3),"")</f>
        <v/>
      </c>
      <c r="AV525" s="492" t="str">
        <f t="shared" ref="AV525:AV567" si="119">IF(AND(COUNTA(P525)=1,COUNTA(AB525)=0),LEFT(D525,3),"")</f>
        <v/>
      </c>
      <c r="AW525" s="494" t="str">
        <f t="shared" ref="AW525:AW567" si="120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f t="shared" si="110"/>
        <v>44582</v>
      </c>
      <c r="BA525" s="515" t="s">
        <v>2453</v>
      </c>
      <c r="BB525" s="266" t="s">
        <v>2453</v>
      </c>
      <c r="BC525" s="596"/>
      <c r="BD525" s="266" t="str">
        <f t="shared" si="111"/>
        <v/>
      </c>
      <c r="BE525" s="266" t="str">
        <f t="shared" si="112"/>
        <v/>
      </c>
      <c r="BF525" s="266" t="str">
        <f t="shared" si="113"/>
        <v>8-3</v>
      </c>
      <c r="BG525" s="266" t="str">
        <f t="shared" si="114"/>
        <v/>
      </c>
    </row>
    <row r="526" spans="3:59" ht="13.5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2950</v>
      </c>
      <c r="K526" s="272" t="s">
        <v>2996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2974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2681</v>
      </c>
      <c r="AP526" s="266" t="s">
        <v>2792</v>
      </c>
      <c r="AR526" s="484" t="str">
        <f t="shared" si="115"/>
        <v>8-3</v>
      </c>
      <c r="AS526" s="486" t="str">
        <f t="shared" si="116"/>
        <v/>
      </c>
      <c r="AT526" s="488" t="str">
        <f t="shared" si="117"/>
        <v/>
      </c>
      <c r="AU526" s="490" t="str">
        <f t="shared" si="118"/>
        <v/>
      </c>
      <c r="AV526" s="492" t="str">
        <f t="shared" si="119"/>
        <v/>
      </c>
      <c r="AW526" s="494" t="str">
        <f t="shared" si="120"/>
        <v/>
      </c>
      <c r="AX526" s="515" t="str">
        <f>IFERROR(VLOOKUP(功能_33[[#This Row],[功能代號]],SIT_FT_2021tmp!D:D,1,FALSE),"")</f>
        <v/>
      </c>
      <c r="AY526" s="589">
        <f t="shared" si="110"/>
        <v>44582</v>
      </c>
      <c r="BA526" s="515" t="s">
        <v>2453</v>
      </c>
      <c r="BB526" s="266" t="s">
        <v>2453</v>
      </c>
      <c r="BC526" s="596"/>
      <c r="BD526" s="266" t="str">
        <f t="shared" si="111"/>
        <v/>
      </c>
      <c r="BE526" s="266" t="str">
        <f t="shared" si="112"/>
        <v/>
      </c>
      <c r="BF526" s="266" t="str">
        <f t="shared" si="113"/>
        <v>8-3</v>
      </c>
      <c r="BG526" s="266" t="str">
        <f t="shared" si="114"/>
        <v/>
      </c>
    </row>
    <row r="527" spans="3:59" ht="13.5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2950</v>
      </c>
      <c r="K527" s="272" t="s">
        <v>2996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2974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2681</v>
      </c>
      <c r="AP527" s="266" t="s">
        <v>2792</v>
      </c>
      <c r="AR527" s="484" t="str">
        <f t="shared" si="115"/>
        <v>8-3</v>
      </c>
      <c r="AS527" s="486" t="str">
        <f t="shared" si="116"/>
        <v/>
      </c>
      <c r="AT527" s="488" t="str">
        <f t="shared" si="117"/>
        <v/>
      </c>
      <c r="AU527" s="490" t="str">
        <f t="shared" si="118"/>
        <v/>
      </c>
      <c r="AV527" s="492" t="str">
        <f t="shared" si="119"/>
        <v/>
      </c>
      <c r="AW527" s="494" t="str">
        <f t="shared" si="120"/>
        <v/>
      </c>
      <c r="AX527" s="515" t="str">
        <f>IFERROR(VLOOKUP(功能_33[[#This Row],[功能代號]],SIT_FT_2021tmp!D:D,1,FALSE),"")</f>
        <v/>
      </c>
      <c r="AY527" s="589">
        <f t="shared" si="110"/>
        <v>44582</v>
      </c>
      <c r="BA527" s="515" t="s">
        <v>2453</v>
      </c>
      <c r="BB527" s="266" t="s">
        <v>2453</v>
      </c>
      <c r="BC527" s="596"/>
      <c r="BD527" s="266" t="str">
        <f t="shared" si="111"/>
        <v/>
      </c>
      <c r="BE527" s="266" t="str">
        <f t="shared" si="112"/>
        <v/>
      </c>
      <c r="BF527" s="266" t="str">
        <f t="shared" si="113"/>
        <v>8-3</v>
      </c>
      <c r="BG527" s="266" t="str">
        <f t="shared" si="114"/>
        <v/>
      </c>
    </row>
    <row r="528" spans="3:59" ht="13.5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2950</v>
      </c>
      <c r="K528" s="272" t="s">
        <v>2996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2974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2681</v>
      </c>
      <c r="AP528" s="266" t="s">
        <v>2792</v>
      </c>
      <c r="AR528" s="484" t="str">
        <f t="shared" si="115"/>
        <v>8-3</v>
      </c>
      <c r="AS528" s="486" t="str">
        <f t="shared" si="116"/>
        <v/>
      </c>
      <c r="AT528" s="488" t="str">
        <f t="shared" si="117"/>
        <v/>
      </c>
      <c r="AU528" s="490" t="str">
        <f t="shared" si="118"/>
        <v/>
      </c>
      <c r="AV528" s="492" t="str">
        <f t="shared" si="119"/>
        <v/>
      </c>
      <c r="AW528" s="494" t="str">
        <f t="shared" si="120"/>
        <v/>
      </c>
      <c r="AX528" s="515" t="str">
        <f>IFERROR(VLOOKUP(功能_33[[#This Row],[功能代號]],SIT_FT_2021tmp!D:D,1,FALSE),"")</f>
        <v/>
      </c>
      <c r="AY528" s="589">
        <f t="shared" si="110"/>
        <v>44582</v>
      </c>
      <c r="BA528" s="515" t="s">
        <v>2453</v>
      </c>
      <c r="BB528" s="266" t="s">
        <v>2453</v>
      </c>
      <c r="BC528" s="596"/>
      <c r="BD528" s="266" t="str">
        <f t="shared" si="111"/>
        <v/>
      </c>
      <c r="BE528" s="266" t="str">
        <f t="shared" si="112"/>
        <v/>
      </c>
      <c r="BF528" s="266" t="str">
        <f t="shared" si="113"/>
        <v>8-3</v>
      </c>
      <c r="BG528" s="266" t="str">
        <f t="shared" si="114"/>
        <v/>
      </c>
    </row>
    <row r="529" spans="3:59" ht="13.5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2950</v>
      </c>
      <c r="K529" s="272" t="s">
        <v>2996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2974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2681</v>
      </c>
      <c r="AP529" s="266" t="s">
        <v>2792</v>
      </c>
      <c r="AR529" s="484" t="str">
        <f t="shared" si="115"/>
        <v>8-3</v>
      </c>
      <c r="AS529" s="486" t="str">
        <f t="shared" si="116"/>
        <v/>
      </c>
      <c r="AT529" s="488" t="str">
        <f t="shared" si="117"/>
        <v/>
      </c>
      <c r="AU529" s="490" t="str">
        <f t="shared" si="118"/>
        <v/>
      </c>
      <c r="AV529" s="492" t="str">
        <f t="shared" si="119"/>
        <v/>
      </c>
      <c r="AW529" s="494" t="str">
        <f t="shared" si="120"/>
        <v/>
      </c>
      <c r="AX529" s="515" t="str">
        <f>IFERROR(VLOOKUP(功能_33[[#This Row],[功能代號]],SIT_FT_2021tmp!D:D,1,FALSE),"")</f>
        <v/>
      </c>
      <c r="AY529" s="589">
        <f t="shared" si="110"/>
        <v>44582</v>
      </c>
      <c r="BA529" s="515" t="s">
        <v>2453</v>
      </c>
      <c r="BB529" s="266" t="s">
        <v>2453</v>
      </c>
      <c r="BC529" s="596"/>
      <c r="BD529" s="266" t="str">
        <f t="shared" si="111"/>
        <v/>
      </c>
      <c r="BE529" s="266" t="str">
        <f t="shared" si="112"/>
        <v/>
      </c>
      <c r="BF529" s="266" t="str">
        <f t="shared" si="113"/>
        <v>8-3</v>
      </c>
      <c r="BG529" s="266" t="str">
        <f t="shared" si="114"/>
        <v/>
      </c>
    </row>
    <row r="530" spans="3:59" ht="13.5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2950</v>
      </c>
      <c r="K530" s="272" t="s">
        <v>2996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2974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2681</v>
      </c>
      <c r="AP530" s="266" t="s">
        <v>2792</v>
      </c>
      <c r="AR530" s="484" t="str">
        <f t="shared" si="115"/>
        <v>8-3</v>
      </c>
      <c r="AS530" s="486" t="str">
        <f t="shared" si="116"/>
        <v/>
      </c>
      <c r="AT530" s="488" t="str">
        <f t="shared" si="117"/>
        <v/>
      </c>
      <c r="AU530" s="490" t="str">
        <f t="shared" si="118"/>
        <v/>
      </c>
      <c r="AV530" s="492" t="str">
        <f t="shared" si="119"/>
        <v/>
      </c>
      <c r="AW530" s="494" t="str">
        <f t="shared" si="120"/>
        <v/>
      </c>
      <c r="AX530" s="515" t="str">
        <f>IFERROR(VLOOKUP(功能_33[[#This Row],[功能代號]],SIT_FT_2021tmp!D:D,1,FALSE),"")</f>
        <v/>
      </c>
      <c r="AY530" s="589">
        <f t="shared" si="110"/>
        <v>44582</v>
      </c>
      <c r="BA530" s="515" t="s">
        <v>2453</v>
      </c>
      <c r="BB530" s="266" t="s">
        <v>2453</v>
      </c>
      <c r="BC530" s="596"/>
      <c r="BD530" s="266" t="str">
        <f t="shared" si="111"/>
        <v/>
      </c>
      <c r="BE530" s="266" t="str">
        <f t="shared" si="112"/>
        <v/>
      </c>
      <c r="BF530" s="266" t="str">
        <f t="shared" si="113"/>
        <v>8-3</v>
      </c>
      <c r="BG530" s="266" t="str">
        <f t="shared" si="114"/>
        <v/>
      </c>
    </row>
    <row r="531" spans="3:59" ht="13.5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2950</v>
      </c>
      <c r="K531" s="272" t="s">
        <v>2996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2974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2681</v>
      </c>
      <c r="AP531" s="266" t="s">
        <v>2792</v>
      </c>
      <c r="AR531" s="484" t="str">
        <f t="shared" si="115"/>
        <v>8-3</v>
      </c>
      <c r="AS531" s="486" t="str">
        <f t="shared" si="116"/>
        <v/>
      </c>
      <c r="AT531" s="488" t="str">
        <f t="shared" si="117"/>
        <v/>
      </c>
      <c r="AU531" s="490" t="str">
        <f t="shared" si="118"/>
        <v/>
      </c>
      <c r="AV531" s="492" t="str">
        <f t="shared" si="119"/>
        <v/>
      </c>
      <c r="AW531" s="494" t="str">
        <f t="shared" si="120"/>
        <v/>
      </c>
      <c r="AX531" s="515" t="str">
        <f>IFERROR(VLOOKUP(功能_33[[#This Row],[功能代號]],SIT_FT_2021tmp!D:D,1,FALSE),"")</f>
        <v/>
      </c>
      <c r="AY531" s="589">
        <f t="shared" si="110"/>
        <v>44582</v>
      </c>
      <c r="BA531" s="515" t="s">
        <v>2453</v>
      </c>
      <c r="BB531" s="266" t="s">
        <v>2453</v>
      </c>
      <c r="BC531" s="596"/>
      <c r="BD531" s="266" t="str">
        <f t="shared" si="111"/>
        <v/>
      </c>
      <c r="BE531" s="266" t="str">
        <f t="shared" si="112"/>
        <v/>
      </c>
      <c r="BF531" s="266" t="str">
        <f t="shared" si="113"/>
        <v>8-3</v>
      </c>
      <c r="BG531" s="266" t="str">
        <f t="shared" si="114"/>
        <v/>
      </c>
    </row>
    <row r="532" spans="3:59" ht="13.5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2950</v>
      </c>
      <c r="K532" s="272" t="s">
        <v>2996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2974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2681</v>
      </c>
      <c r="AP532" s="266" t="s">
        <v>2792</v>
      </c>
      <c r="AR532" s="484" t="str">
        <f t="shared" si="115"/>
        <v>8-3</v>
      </c>
      <c r="AS532" s="486" t="str">
        <f t="shared" si="116"/>
        <v/>
      </c>
      <c r="AT532" s="488" t="str">
        <f t="shared" si="117"/>
        <v/>
      </c>
      <c r="AU532" s="490" t="str">
        <f t="shared" si="118"/>
        <v/>
      </c>
      <c r="AV532" s="492" t="str">
        <f t="shared" si="119"/>
        <v/>
      </c>
      <c r="AW532" s="494" t="str">
        <f t="shared" si="120"/>
        <v/>
      </c>
      <c r="AX532" s="515" t="str">
        <f>IFERROR(VLOOKUP(功能_33[[#This Row],[功能代號]],SIT_FT_2021tmp!D:D,1,FALSE),"")</f>
        <v/>
      </c>
      <c r="AY532" s="589">
        <f t="shared" si="110"/>
        <v>44582</v>
      </c>
      <c r="BA532" s="515" t="s">
        <v>2453</v>
      </c>
      <c r="BB532" s="266" t="s">
        <v>2453</v>
      </c>
      <c r="BC532" s="596"/>
      <c r="BD532" s="266" t="str">
        <f t="shared" si="111"/>
        <v/>
      </c>
      <c r="BE532" s="266" t="str">
        <f t="shared" si="112"/>
        <v/>
      </c>
      <c r="BF532" s="266" t="str">
        <f t="shared" si="113"/>
        <v>8-3</v>
      </c>
      <c r="BG532" s="266" t="str">
        <f t="shared" si="114"/>
        <v/>
      </c>
    </row>
    <row r="533" spans="3:59" ht="13.5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2950</v>
      </c>
      <c r="K533" s="272" t="s">
        <v>2996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2974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2681</v>
      </c>
      <c r="AP533" s="266" t="s">
        <v>2792</v>
      </c>
      <c r="AR533" s="484" t="str">
        <f t="shared" si="115"/>
        <v>8-3</v>
      </c>
      <c r="AS533" s="486" t="str">
        <f t="shared" si="116"/>
        <v/>
      </c>
      <c r="AT533" s="488" t="str">
        <f t="shared" si="117"/>
        <v/>
      </c>
      <c r="AU533" s="490" t="str">
        <f t="shared" si="118"/>
        <v/>
      </c>
      <c r="AV533" s="492" t="str">
        <f t="shared" si="119"/>
        <v/>
      </c>
      <c r="AW533" s="494" t="str">
        <f t="shared" si="120"/>
        <v/>
      </c>
      <c r="AX533" s="515" t="str">
        <f>IFERROR(VLOOKUP(功能_33[[#This Row],[功能代號]],SIT_FT_2021tmp!D:D,1,FALSE),"")</f>
        <v/>
      </c>
      <c r="AY533" s="589">
        <f t="shared" si="110"/>
        <v>44582</v>
      </c>
      <c r="BA533" s="515" t="s">
        <v>2453</v>
      </c>
      <c r="BB533" s="266" t="s">
        <v>2453</v>
      </c>
      <c r="BC533" s="596"/>
      <c r="BD533" s="266" t="str">
        <f t="shared" si="111"/>
        <v/>
      </c>
      <c r="BE533" s="266" t="str">
        <f t="shared" si="112"/>
        <v/>
      </c>
      <c r="BF533" s="266" t="str">
        <f t="shared" si="113"/>
        <v>8-3</v>
      </c>
      <c r="BG533" s="266" t="str">
        <f t="shared" si="114"/>
        <v/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2771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2681</v>
      </c>
      <c r="AP534" s="266" t="s">
        <v>2765</v>
      </c>
      <c r="AR534" s="484" t="str">
        <f t="shared" si="115"/>
        <v>8-5</v>
      </c>
      <c r="AS534" s="486" t="str">
        <f t="shared" si="116"/>
        <v/>
      </c>
      <c r="AT534" s="488" t="str">
        <f t="shared" si="117"/>
        <v/>
      </c>
      <c r="AU534" s="490" t="str">
        <f t="shared" si="118"/>
        <v/>
      </c>
      <c r="AV534" s="492" t="str">
        <f t="shared" si="119"/>
        <v/>
      </c>
      <c r="AW534" s="494" t="str">
        <f t="shared" si="120"/>
        <v/>
      </c>
      <c r="AX534" s="515" t="str">
        <f>IFERROR(VLOOKUP(功能_33[[#This Row],[功能代號]],SIT_FT_2021tmp!D:D,1,FALSE),"")</f>
        <v/>
      </c>
      <c r="AY534" s="589">
        <f t="shared" si="110"/>
        <v>44582</v>
      </c>
      <c r="BA534" s="515" t="s">
        <v>2453</v>
      </c>
      <c r="BB534" s="266" t="s">
        <v>2453</v>
      </c>
      <c r="BC534" s="596"/>
      <c r="BD534" s="266" t="str">
        <f t="shared" si="111"/>
        <v/>
      </c>
      <c r="BE534" s="266" t="str">
        <f t="shared" si="112"/>
        <v/>
      </c>
      <c r="BF534" s="266" t="str">
        <f t="shared" si="113"/>
        <v>8-5</v>
      </c>
      <c r="BG534" s="266" t="str">
        <f t="shared" si="114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2771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2681</v>
      </c>
      <c r="AP535" s="266" t="s">
        <v>2765</v>
      </c>
      <c r="AR535" s="484" t="str">
        <f t="shared" si="115"/>
        <v>8-5</v>
      </c>
      <c r="AS535" s="486" t="str">
        <f t="shared" si="116"/>
        <v/>
      </c>
      <c r="AT535" s="488" t="str">
        <f t="shared" si="117"/>
        <v/>
      </c>
      <c r="AU535" s="490" t="str">
        <f t="shared" si="118"/>
        <v/>
      </c>
      <c r="AV535" s="492" t="str">
        <f t="shared" si="119"/>
        <v/>
      </c>
      <c r="AW535" s="494" t="str">
        <f t="shared" si="120"/>
        <v/>
      </c>
      <c r="AX535" s="515" t="str">
        <f>IFERROR(VLOOKUP(功能_33[[#This Row],[功能代號]],SIT_FT_2021tmp!D:D,1,FALSE),"")</f>
        <v/>
      </c>
      <c r="AY535" s="589">
        <f t="shared" si="110"/>
        <v>44582</v>
      </c>
      <c r="BA535" s="515" t="s">
        <v>2453</v>
      </c>
      <c r="BB535" s="266" t="s">
        <v>2453</v>
      </c>
      <c r="BC535" s="596"/>
      <c r="BD535" s="266" t="str">
        <f t="shared" si="111"/>
        <v/>
      </c>
      <c r="BE535" s="266" t="str">
        <f t="shared" si="112"/>
        <v/>
      </c>
      <c r="BF535" s="266" t="str">
        <f t="shared" si="113"/>
        <v/>
      </c>
      <c r="BG535" s="266" t="str">
        <f t="shared" si="114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2951</v>
      </c>
      <c r="K536" s="272" t="s">
        <v>2996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2968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2681</v>
      </c>
      <c r="AP536" s="266" t="s">
        <v>2766</v>
      </c>
      <c r="AR536" s="484" t="str">
        <f t="shared" si="115"/>
        <v>8-5</v>
      </c>
      <c r="AS536" s="486" t="str">
        <f t="shared" si="116"/>
        <v/>
      </c>
      <c r="AT536" s="488" t="str">
        <f t="shared" si="117"/>
        <v/>
      </c>
      <c r="AU536" s="490" t="str">
        <f t="shared" si="118"/>
        <v/>
      </c>
      <c r="AV536" s="492" t="str">
        <f t="shared" si="119"/>
        <v/>
      </c>
      <c r="AW536" s="494" t="str">
        <f t="shared" si="120"/>
        <v/>
      </c>
      <c r="AX536" s="515" t="str">
        <f>IFERROR(VLOOKUP(功能_33[[#This Row],[功能代號]],SIT_FT_2021tmp!D:D,1,FALSE),"")</f>
        <v/>
      </c>
      <c r="AY536" s="589">
        <f t="shared" si="110"/>
        <v>44582</v>
      </c>
      <c r="BA536" s="515" t="s">
        <v>2453</v>
      </c>
      <c r="BB536" s="266" t="s">
        <v>2453</v>
      </c>
      <c r="BC536" s="596"/>
      <c r="BD536" s="266" t="str">
        <f t="shared" si="111"/>
        <v/>
      </c>
      <c r="BE536" s="266" t="str">
        <f t="shared" si="112"/>
        <v/>
      </c>
      <c r="BF536" s="266" t="str">
        <f t="shared" si="113"/>
        <v>8-5</v>
      </c>
      <c r="BG536" s="266" t="str">
        <f t="shared" si="114"/>
        <v/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3095</v>
      </c>
      <c r="K537" s="212" t="s">
        <v>3092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3105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2776</v>
      </c>
      <c r="AP537" s="535" t="s">
        <v>2772</v>
      </c>
      <c r="AR537" s="484" t="str">
        <f t="shared" si="115"/>
        <v>8-4</v>
      </c>
      <c r="AS537" s="486" t="str">
        <f t="shared" si="116"/>
        <v/>
      </c>
      <c r="AT537" s="488" t="str">
        <f t="shared" si="117"/>
        <v/>
      </c>
      <c r="AU537" s="490" t="str">
        <f t="shared" si="118"/>
        <v/>
      </c>
      <c r="AV537" s="492" t="str">
        <f t="shared" si="119"/>
        <v/>
      </c>
      <c r="AW537" s="494" t="str">
        <f t="shared" si="120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1"/>
        <v/>
      </c>
      <c r="BE537" s="266" t="str">
        <f t="shared" si="112"/>
        <v/>
      </c>
      <c r="BF537" s="266" t="str">
        <f t="shared" si="113"/>
        <v>8-4</v>
      </c>
      <c r="BG537" s="266" t="str">
        <f t="shared" si="114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3095</v>
      </c>
      <c r="K538" s="212" t="s">
        <v>3092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3105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2775</v>
      </c>
      <c r="AP538" s="535" t="s">
        <v>2773</v>
      </c>
      <c r="AR538" s="484" t="str">
        <f t="shared" si="115"/>
        <v>8-4</v>
      </c>
      <c r="AS538" s="486" t="str">
        <f t="shared" si="116"/>
        <v/>
      </c>
      <c r="AT538" s="488" t="str">
        <f t="shared" si="117"/>
        <v/>
      </c>
      <c r="AU538" s="490" t="str">
        <f t="shared" si="118"/>
        <v/>
      </c>
      <c r="AV538" s="492" t="str">
        <f t="shared" si="119"/>
        <v/>
      </c>
      <c r="AW538" s="494" t="str">
        <f t="shared" si="120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1"/>
        <v/>
      </c>
      <c r="BE538" s="266" t="str">
        <f t="shared" si="112"/>
        <v/>
      </c>
      <c r="BF538" s="266" t="str">
        <f t="shared" si="113"/>
        <v/>
      </c>
      <c r="BG538" s="266" t="str">
        <f t="shared" si="114"/>
        <v>8-4</v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3094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R539" s="484" t="str">
        <f t="shared" si="115"/>
        <v>7-2</v>
      </c>
      <c r="AS539" s="486" t="str">
        <f t="shared" si="116"/>
        <v/>
      </c>
      <c r="AT539" s="488" t="str">
        <f t="shared" si="117"/>
        <v/>
      </c>
      <c r="AU539" s="490" t="str">
        <f t="shared" si="118"/>
        <v/>
      </c>
      <c r="AV539" s="492" t="str">
        <f t="shared" si="119"/>
        <v/>
      </c>
      <c r="AW539" s="494" t="str">
        <f t="shared" si="120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1"/>
        <v/>
      </c>
      <c r="BE539" s="266" t="str">
        <f t="shared" si="112"/>
        <v/>
      </c>
      <c r="BF539" s="266" t="str">
        <f t="shared" si="113"/>
        <v>7-2</v>
      </c>
      <c r="BG539" s="266" t="str">
        <f t="shared" si="114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2842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R540" s="484" t="str">
        <f t="shared" si="115"/>
        <v>7-2</v>
      </c>
      <c r="AS540" s="486" t="str">
        <f t="shared" si="116"/>
        <v/>
      </c>
      <c r="AT540" s="488" t="str">
        <f t="shared" si="117"/>
        <v/>
      </c>
      <c r="AU540" s="490" t="str">
        <f t="shared" si="118"/>
        <v/>
      </c>
      <c r="AV540" s="492" t="str">
        <f t="shared" si="119"/>
        <v/>
      </c>
      <c r="AW540" s="494" t="str">
        <f t="shared" si="120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1"/>
        <v/>
      </c>
      <c r="BE540" s="266" t="str">
        <f t="shared" si="112"/>
        <v/>
      </c>
      <c r="BF540" s="266" t="str">
        <f t="shared" si="113"/>
        <v>7-2</v>
      </c>
      <c r="BG540" s="266" t="str">
        <f t="shared" si="114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2842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R541" s="484" t="str">
        <f t="shared" si="115"/>
        <v>7-2</v>
      </c>
      <c r="AS541" s="486" t="str">
        <f t="shared" si="116"/>
        <v/>
      </c>
      <c r="AT541" s="488" t="str">
        <f t="shared" si="117"/>
        <v/>
      </c>
      <c r="AU541" s="490" t="str">
        <f t="shared" si="118"/>
        <v/>
      </c>
      <c r="AV541" s="492" t="str">
        <f t="shared" si="119"/>
        <v/>
      </c>
      <c r="AW541" s="494" t="str">
        <f t="shared" si="120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1"/>
        <v/>
      </c>
      <c r="BE541" s="266" t="str">
        <f t="shared" si="112"/>
        <v/>
      </c>
      <c r="BF541" s="266" t="str">
        <f t="shared" si="113"/>
        <v>7-2</v>
      </c>
      <c r="BG541" s="266" t="str">
        <f t="shared" si="114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3093</v>
      </c>
      <c r="K542" s="272" t="s">
        <v>3092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3109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R542" s="484" t="str">
        <f t="shared" si="115"/>
        <v>7-2</v>
      </c>
      <c r="AS542" s="486" t="str">
        <f t="shared" si="116"/>
        <v/>
      </c>
      <c r="AT542" s="488" t="str">
        <f t="shared" si="117"/>
        <v/>
      </c>
      <c r="AU542" s="490" t="str">
        <f t="shared" si="118"/>
        <v/>
      </c>
      <c r="AV542" s="492" t="str">
        <f t="shared" si="119"/>
        <v/>
      </c>
      <c r="AW542" s="494" t="str">
        <f t="shared" si="120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1"/>
        <v/>
      </c>
      <c r="BE542" s="266" t="str">
        <f t="shared" si="112"/>
        <v/>
      </c>
      <c r="BF542" s="266" t="str">
        <f t="shared" si="113"/>
        <v>7-2</v>
      </c>
      <c r="BG542" s="266" t="str">
        <f t="shared" si="114"/>
        <v/>
      </c>
    </row>
    <row r="543" spans="3:59" ht="27" x14ac:dyDescent="0.3">
      <c r="C543" s="266" t="s">
        <v>71</v>
      </c>
      <c r="D543" s="257" t="s">
        <v>2763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3093</v>
      </c>
      <c r="K543" s="212" t="s">
        <v>2996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3109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R543" s="484" t="str">
        <f t="shared" si="115"/>
        <v>7-2</v>
      </c>
      <c r="AS543" s="486" t="str">
        <f t="shared" si="116"/>
        <v/>
      </c>
      <c r="AT543" s="488" t="str">
        <f t="shared" si="117"/>
        <v/>
      </c>
      <c r="AU543" s="490" t="str">
        <f t="shared" si="118"/>
        <v/>
      </c>
      <c r="AV543" s="492" t="str">
        <f t="shared" si="119"/>
        <v/>
      </c>
      <c r="AW543" s="494" t="str">
        <f t="shared" si="120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1"/>
        <v/>
      </c>
      <c r="BE543" s="266" t="str">
        <f t="shared" si="112"/>
        <v/>
      </c>
      <c r="BF543" s="266" t="str">
        <f t="shared" si="113"/>
        <v>7-2</v>
      </c>
      <c r="BG543" s="266" t="str">
        <f t="shared" si="114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3093</v>
      </c>
      <c r="K544" s="212" t="s">
        <v>2996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3109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R544" s="484" t="str">
        <f t="shared" si="115"/>
        <v>7-2</v>
      </c>
      <c r="AS544" s="486" t="str">
        <f t="shared" si="116"/>
        <v/>
      </c>
      <c r="AT544" s="488" t="str">
        <f t="shared" si="117"/>
        <v/>
      </c>
      <c r="AU544" s="490" t="str">
        <f t="shared" si="118"/>
        <v/>
      </c>
      <c r="AV544" s="492" t="str">
        <f t="shared" si="119"/>
        <v/>
      </c>
      <c r="AW544" s="494" t="str">
        <f t="shared" si="120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1"/>
        <v/>
      </c>
      <c r="BE544" s="266" t="str">
        <f t="shared" si="112"/>
        <v/>
      </c>
      <c r="BF544" s="266" t="str">
        <f t="shared" si="113"/>
        <v>7-2</v>
      </c>
      <c r="BG544" s="266" t="str">
        <f t="shared" si="114"/>
        <v/>
      </c>
    </row>
    <row r="545" spans="1:60" ht="27" x14ac:dyDescent="0.3">
      <c r="A545" s="536"/>
      <c r="B545" s="361"/>
      <c r="C545" s="266" t="s">
        <v>71</v>
      </c>
      <c r="D545" s="257" t="s">
        <v>2763</v>
      </c>
      <c r="E545" s="265" t="s">
        <v>3100</v>
      </c>
      <c r="F545" s="258" t="s">
        <v>3101</v>
      </c>
      <c r="G545" s="258" t="s">
        <v>3179</v>
      </c>
      <c r="H545" s="265" t="s">
        <v>2425</v>
      </c>
      <c r="I545" s="265" t="s">
        <v>452</v>
      </c>
      <c r="J545" s="272" t="s">
        <v>3093</v>
      </c>
      <c r="K545" s="272" t="s">
        <v>2836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3117</v>
      </c>
      <c r="AP545" s="266" t="s">
        <v>3118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3093</v>
      </c>
      <c r="K546" s="272" t="s">
        <v>3092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2679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3109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R546" s="484" t="str">
        <f t="shared" si="115"/>
        <v>7-2</v>
      </c>
      <c r="AS546" s="486" t="str">
        <f t="shared" si="116"/>
        <v/>
      </c>
      <c r="AT546" s="488" t="str">
        <f t="shared" si="117"/>
        <v/>
      </c>
      <c r="AU546" s="490" t="str">
        <f t="shared" si="118"/>
        <v/>
      </c>
      <c r="AV546" s="492" t="str">
        <f t="shared" si="119"/>
        <v/>
      </c>
      <c r="AW546" s="494" t="str">
        <f t="shared" si="120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1"/>
        <v/>
      </c>
      <c r="BE546" s="266" t="str">
        <f t="shared" si="112"/>
        <v/>
      </c>
      <c r="BF546" s="266" t="str">
        <f t="shared" si="113"/>
        <v>7-2</v>
      </c>
      <c r="BG546" s="266" t="str">
        <f t="shared" si="114"/>
        <v/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2842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2679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R547" s="484" t="str">
        <f t="shared" si="115"/>
        <v>7-2</v>
      </c>
      <c r="AS547" s="486" t="str">
        <f t="shared" si="116"/>
        <v/>
      </c>
      <c r="AT547" s="488" t="str">
        <f t="shared" si="117"/>
        <v/>
      </c>
      <c r="AU547" s="490" t="str">
        <f t="shared" si="118"/>
        <v/>
      </c>
      <c r="AV547" s="492" t="str">
        <f t="shared" si="119"/>
        <v/>
      </c>
      <c r="AW547" s="494" t="str">
        <f t="shared" si="120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1"/>
        <v/>
      </c>
      <c r="BE547" s="266" t="str">
        <f t="shared" si="112"/>
        <v/>
      </c>
      <c r="BF547" s="266" t="str">
        <f t="shared" si="113"/>
        <v/>
      </c>
      <c r="BG547" s="266" t="str">
        <f t="shared" si="114"/>
        <v>7-2</v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2842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2764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R548" s="484" t="str">
        <f t="shared" si="115"/>
        <v>7-2</v>
      </c>
      <c r="AS548" s="486" t="str">
        <f t="shared" si="116"/>
        <v/>
      </c>
      <c r="AT548" s="488" t="str">
        <f t="shared" si="117"/>
        <v/>
      </c>
      <c r="AU548" s="490" t="str">
        <f t="shared" si="118"/>
        <v/>
      </c>
      <c r="AV548" s="492" t="str">
        <f t="shared" si="119"/>
        <v/>
      </c>
      <c r="AW548" s="494" t="str">
        <f t="shared" si="120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1"/>
        <v/>
      </c>
      <c r="BE548" s="266" t="str">
        <f t="shared" si="112"/>
        <v/>
      </c>
      <c r="BF548" s="266" t="str">
        <f t="shared" si="113"/>
        <v/>
      </c>
      <c r="BG548" s="266" t="str">
        <f t="shared" si="114"/>
        <v>7-2</v>
      </c>
    </row>
    <row r="549" spans="1:60" ht="13.5" x14ac:dyDescent="0.3">
      <c r="A549" s="536" t="s">
        <v>3232</v>
      </c>
      <c r="B549" s="361"/>
      <c r="C549" s="266" t="s">
        <v>71</v>
      </c>
      <c r="D549" s="257" t="s">
        <v>2495</v>
      </c>
      <c r="E549" s="265" t="s">
        <v>3200</v>
      </c>
      <c r="F549" s="628" t="s">
        <v>3201</v>
      </c>
      <c r="G549" s="266" t="s">
        <v>3202</v>
      </c>
      <c r="H549" s="265" t="s">
        <v>110</v>
      </c>
      <c r="I549" s="265" t="s">
        <v>176</v>
      </c>
      <c r="J549" s="272" t="s">
        <v>3199</v>
      </c>
      <c r="K549" s="212" t="s">
        <v>3111</v>
      </c>
      <c r="L549" s="647">
        <v>0</v>
      </c>
      <c r="M549" s="647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R549" s="484" t="str">
        <f t="shared" si="115"/>
        <v>7-1</v>
      </c>
      <c r="AS549" s="486" t="str">
        <f t="shared" si="116"/>
        <v/>
      </c>
      <c r="AT549" s="488" t="str">
        <f t="shared" si="117"/>
        <v/>
      </c>
      <c r="AU549" s="490" t="str">
        <f t="shared" si="118"/>
        <v/>
      </c>
      <c r="AV549" s="492" t="str">
        <f t="shared" si="119"/>
        <v/>
      </c>
      <c r="AW549" s="494" t="str">
        <f t="shared" si="120"/>
        <v/>
      </c>
      <c r="AX549" s="515" t="str">
        <f>IFERROR(VLOOKUP(功能_33[[#This Row],[功能代號]],SIT_FT_2021tmp!D:D,1,FALSE),"")</f>
        <v/>
      </c>
      <c r="AY549" s="648">
        <v>0</v>
      </c>
      <c r="AZ549" s="648">
        <v>0</v>
      </c>
      <c r="BA549" s="515" t="s">
        <v>2453</v>
      </c>
      <c r="BB549" s="266" t="s">
        <v>2453</v>
      </c>
      <c r="BC549" s="595" t="s">
        <v>3139</v>
      </c>
      <c r="BD549" s="266" t="str">
        <f t="shared" si="111"/>
        <v/>
      </c>
      <c r="BE549" s="266" t="str">
        <f t="shared" si="112"/>
        <v/>
      </c>
      <c r="BF549" s="266" t="str">
        <f t="shared" si="113"/>
        <v>7-1</v>
      </c>
      <c r="BG549" s="266" t="str">
        <f t="shared" si="114"/>
        <v/>
      </c>
    </row>
    <row r="550" spans="1:60" ht="13.5" x14ac:dyDescent="0.3">
      <c r="A550" s="536" t="s">
        <v>3232</v>
      </c>
      <c r="B550" s="361"/>
      <c r="C550" s="266" t="s">
        <v>71</v>
      </c>
      <c r="D550" s="257" t="s">
        <v>2495</v>
      </c>
      <c r="E550" s="265" t="s">
        <v>3152</v>
      </c>
      <c r="F550" s="628" t="s">
        <v>3154</v>
      </c>
      <c r="G550" s="266" t="s">
        <v>3179</v>
      </c>
      <c r="H550" s="265" t="s">
        <v>110</v>
      </c>
      <c r="I550" s="265" t="s">
        <v>176</v>
      </c>
      <c r="J550" s="272" t="s">
        <v>3199</v>
      </c>
      <c r="K550" s="212" t="s">
        <v>3111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48">
        <v>0</v>
      </c>
      <c r="AZ550" s="648">
        <v>0</v>
      </c>
      <c r="BA550" s="515" t="s">
        <v>2453</v>
      </c>
      <c r="BB550" s="266" t="s">
        <v>2453</v>
      </c>
      <c r="BC550" s="595" t="s">
        <v>3174</v>
      </c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5" x14ac:dyDescent="0.3">
      <c r="A551" s="536" t="s">
        <v>3232</v>
      </c>
      <c r="B551" s="361"/>
      <c r="C551" s="266" t="s">
        <v>71</v>
      </c>
      <c r="D551" s="257" t="s">
        <v>2495</v>
      </c>
      <c r="E551" s="265" t="s">
        <v>3153</v>
      </c>
      <c r="F551" s="258" t="s">
        <v>3155</v>
      </c>
      <c r="G551" s="266" t="s">
        <v>3179</v>
      </c>
      <c r="H551" s="265" t="s">
        <v>110</v>
      </c>
      <c r="I551" s="265" t="s">
        <v>176</v>
      </c>
      <c r="J551" s="272" t="s">
        <v>3199</v>
      </c>
      <c r="K551" s="212" t="s">
        <v>3111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48">
        <v>0</v>
      </c>
      <c r="AZ551" s="648">
        <v>0</v>
      </c>
      <c r="BA551" s="515" t="s">
        <v>2453</v>
      </c>
      <c r="BB551" s="266" t="s">
        <v>2453</v>
      </c>
      <c r="BC551" s="595" t="s">
        <v>3175</v>
      </c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5" x14ac:dyDescent="0.3">
      <c r="A552" s="536" t="s">
        <v>3232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2756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R552" s="484" t="str">
        <f t="shared" si="115"/>
        <v>7-1</v>
      </c>
      <c r="AS552" s="486" t="str">
        <f t="shared" si="116"/>
        <v/>
      </c>
      <c r="AT552" s="488" t="str">
        <f t="shared" si="117"/>
        <v/>
      </c>
      <c r="AU552" s="490" t="str">
        <f t="shared" si="118"/>
        <v/>
      </c>
      <c r="AV552" s="492" t="str">
        <f t="shared" si="119"/>
        <v/>
      </c>
      <c r="AW552" s="494" t="str">
        <f t="shared" si="120"/>
        <v/>
      </c>
      <c r="AX552" s="515" t="str">
        <f>IFERROR(VLOOKUP(功能_33[[#This Row],[功能代號]],SIT_FT_2021tmp!D:D,1,FALSE),"")</f>
        <v/>
      </c>
      <c r="AY552" s="648">
        <v>0</v>
      </c>
      <c r="AZ552" s="648">
        <v>0</v>
      </c>
      <c r="BA552" s="515" t="s">
        <v>2453</v>
      </c>
      <c r="BB552" s="266" t="s">
        <v>2453</v>
      </c>
      <c r="BC552" s="595" t="s">
        <v>3139</v>
      </c>
      <c r="BD552" s="266" t="str">
        <f t="shared" si="111"/>
        <v/>
      </c>
      <c r="BE552" s="266" t="str">
        <f t="shared" si="112"/>
        <v/>
      </c>
      <c r="BF552" s="266" t="str">
        <f t="shared" si="113"/>
        <v>7-1</v>
      </c>
      <c r="BG552" s="266" t="str">
        <f t="shared" si="114"/>
        <v/>
      </c>
    </row>
    <row r="553" spans="1:60" ht="13.5" x14ac:dyDescent="0.3">
      <c r="A553" s="536" t="s">
        <v>3232</v>
      </c>
      <c r="B553" s="361"/>
      <c r="C553" s="266" t="s">
        <v>71</v>
      </c>
      <c r="D553" s="257" t="s">
        <v>3224</v>
      </c>
      <c r="E553" s="265" t="s">
        <v>3203</v>
      </c>
      <c r="F553" s="258" t="s">
        <v>3206</v>
      </c>
      <c r="G553" s="258" t="s">
        <v>3202</v>
      </c>
      <c r="H553" s="265" t="s">
        <v>3209</v>
      </c>
      <c r="I553" s="265" t="s">
        <v>3209</v>
      </c>
      <c r="J553" s="209" t="s">
        <v>3221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2801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48">
        <v>0</v>
      </c>
      <c r="AZ553" s="648">
        <v>0</v>
      </c>
      <c r="BA553" s="515"/>
      <c r="BB553" s="361"/>
      <c r="BC553" s="596" t="s">
        <v>3142</v>
      </c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5" x14ac:dyDescent="0.3">
      <c r="A554" s="536" t="s">
        <v>3232</v>
      </c>
      <c r="B554" s="361"/>
      <c r="C554" s="266" t="s">
        <v>71</v>
      </c>
      <c r="D554" s="257" t="s">
        <v>3224</v>
      </c>
      <c r="E554" s="265" t="s">
        <v>3204</v>
      </c>
      <c r="F554" s="258" t="s">
        <v>3207</v>
      </c>
      <c r="G554" s="258" t="s">
        <v>3202</v>
      </c>
      <c r="H554" s="265" t="s">
        <v>3209</v>
      </c>
      <c r="I554" s="265" t="s">
        <v>3209</v>
      </c>
      <c r="J554" s="209" t="s">
        <v>3222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2801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48">
        <v>0</v>
      </c>
      <c r="AZ554" s="648">
        <v>0</v>
      </c>
      <c r="BA554" s="515"/>
      <c r="BB554" s="361"/>
      <c r="BC554" s="596" t="s">
        <v>3142</v>
      </c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5" x14ac:dyDescent="0.3">
      <c r="A555" s="536" t="s">
        <v>3232</v>
      </c>
      <c r="B555" s="361"/>
      <c r="C555" s="266" t="s">
        <v>71</v>
      </c>
      <c r="D555" s="257" t="s">
        <v>3224</v>
      </c>
      <c r="E555" s="265" t="s">
        <v>3205</v>
      </c>
      <c r="F555" s="258" t="s">
        <v>3208</v>
      </c>
      <c r="G555" s="258" t="s">
        <v>3202</v>
      </c>
      <c r="H555" s="265" t="s">
        <v>3209</v>
      </c>
      <c r="I555" s="265" t="s">
        <v>3209</v>
      </c>
      <c r="J555" s="209" t="s">
        <v>3223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2764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413"/>
      <c r="AR555" s="537"/>
      <c r="AS555" s="486"/>
      <c r="AT555" s="488"/>
      <c r="AU555" s="490"/>
      <c r="AV555" s="492"/>
      <c r="AW555" s="494"/>
      <c r="AX555" s="515"/>
      <c r="AY555" s="648">
        <v>0</v>
      </c>
      <c r="AZ555" s="648">
        <v>0</v>
      </c>
      <c r="BA555" s="515"/>
      <c r="BB555" s="266"/>
      <c r="BC555" s="596" t="s">
        <v>3142</v>
      </c>
      <c r="BD555" s="266"/>
      <c r="BE555" s="266"/>
      <c r="BF555" s="266"/>
      <c r="BG555" s="266"/>
      <c r="BH555" s="266"/>
    </row>
    <row r="556" spans="1:60" ht="13.5" x14ac:dyDescent="0.3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2802</v>
      </c>
      <c r="K556" s="272"/>
      <c r="L556" s="273">
        <v>44582</v>
      </c>
      <c r="M556" s="265"/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2801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2604</v>
      </c>
      <c r="AR556" s="484" t="str">
        <f t="shared" si="115"/>
        <v>LC.</v>
      </c>
      <c r="AS556" s="486" t="str">
        <f t="shared" si="116"/>
        <v/>
      </c>
      <c r="AT556" s="488" t="str">
        <f t="shared" si="117"/>
        <v/>
      </c>
      <c r="AU556" s="490" t="str">
        <f t="shared" si="118"/>
        <v/>
      </c>
      <c r="AV556" s="492" t="str">
        <f t="shared" si="119"/>
        <v/>
      </c>
      <c r="AW556" s="494" t="str">
        <f t="shared" si="120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3077</v>
      </c>
      <c r="BB556" s="266" t="s">
        <v>3013</v>
      </c>
      <c r="BC556" s="596"/>
      <c r="BD556" s="265" t="str">
        <f t="shared" si="111"/>
        <v/>
      </c>
      <c r="BE556" s="265" t="str">
        <f t="shared" si="112"/>
        <v>LC.</v>
      </c>
      <c r="BF556" s="265" t="str">
        <f t="shared" si="113"/>
        <v/>
      </c>
      <c r="BG556" s="265" t="str">
        <f t="shared" si="114"/>
        <v/>
      </c>
    </row>
    <row r="557" spans="1:60" ht="13.5" x14ac:dyDescent="0.3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2802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2801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2604</v>
      </c>
      <c r="AR557" s="484" t="str">
        <f t="shared" si="115"/>
        <v>LC.</v>
      </c>
      <c r="AS557" s="486" t="str">
        <f t="shared" si="116"/>
        <v/>
      </c>
      <c r="AT557" s="488" t="str">
        <f t="shared" si="117"/>
        <v/>
      </c>
      <c r="AU557" s="490" t="str">
        <f t="shared" si="118"/>
        <v/>
      </c>
      <c r="AV557" s="492" t="str">
        <f t="shared" si="119"/>
        <v/>
      </c>
      <c r="AW557" s="494" t="str">
        <f t="shared" si="120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3077</v>
      </c>
      <c r="BB557" s="266" t="s">
        <v>3013</v>
      </c>
      <c r="BC557" s="596"/>
      <c r="BD557" s="265" t="str">
        <f t="shared" si="111"/>
        <v/>
      </c>
      <c r="BE557" s="265" t="str">
        <f t="shared" si="112"/>
        <v>LC.</v>
      </c>
      <c r="BF557" s="265" t="str">
        <f t="shared" si="113"/>
        <v/>
      </c>
      <c r="BG557" s="265" t="str">
        <f t="shared" si="114"/>
        <v/>
      </c>
    </row>
    <row r="558" spans="1:60" ht="13.5" x14ac:dyDescent="0.3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2802</v>
      </c>
      <c r="K558" s="272"/>
      <c r="L558" s="273">
        <v>44582</v>
      </c>
      <c r="M558" s="265"/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2801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2604</v>
      </c>
      <c r="AR558" s="484" t="str">
        <f t="shared" si="115"/>
        <v>LC.</v>
      </c>
      <c r="AS558" s="486" t="str">
        <f t="shared" si="116"/>
        <v/>
      </c>
      <c r="AT558" s="488" t="str">
        <f t="shared" si="117"/>
        <v/>
      </c>
      <c r="AU558" s="490" t="str">
        <f t="shared" si="118"/>
        <v/>
      </c>
      <c r="AV558" s="492" t="str">
        <f t="shared" si="119"/>
        <v/>
      </c>
      <c r="AW558" s="494" t="str">
        <f t="shared" si="120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3077</v>
      </c>
      <c r="BB558" s="266" t="s">
        <v>3014</v>
      </c>
      <c r="BC558" s="596"/>
      <c r="BD558" s="265" t="str">
        <f t="shared" si="111"/>
        <v/>
      </c>
      <c r="BE558" s="265" t="str">
        <f t="shared" si="112"/>
        <v>LC.</v>
      </c>
      <c r="BF558" s="265" t="str">
        <f t="shared" si="113"/>
        <v/>
      </c>
      <c r="BG558" s="265" t="str">
        <f t="shared" si="114"/>
        <v/>
      </c>
    </row>
    <row r="559" spans="1:60" ht="13.5" x14ac:dyDescent="0.3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2802</v>
      </c>
      <c r="K559" s="272"/>
      <c r="L559" s="273">
        <v>44582</v>
      </c>
      <c r="M559" s="265"/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2801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2604</v>
      </c>
      <c r="AR559" s="484" t="str">
        <f t="shared" si="115"/>
        <v>LC.</v>
      </c>
      <c r="AS559" s="486" t="str">
        <f t="shared" si="116"/>
        <v/>
      </c>
      <c r="AT559" s="488" t="str">
        <f t="shared" si="117"/>
        <v/>
      </c>
      <c r="AU559" s="490" t="str">
        <f t="shared" si="118"/>
        <v/>
      </c>
      <c r="AV559" s="492" t="str">
        <f t="shared" si="119"/>
        <v/>
      </c>
      <c r="AW559" s="494" t="str">
        <f t="shared" si="120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6"/>
      <c r="BD559" s="266" t="str">
        <f t="shared" si="111"/>
        <v/>
      </c>
      <c r="BE559" s="266" t="str">
        <f t="shared" si="112"/>
        <v/>
      </c>
      <c r="BF559" s="266" t="str">
        <f t="shared" si="113"/>
        <v/>
      </c>
      <c r="BG559" s="266" t="str">
        <f t="shared" si="114"/>
        <v>LC.</v>
      </c>
    </row>
    <row r="560" spans="1:60" ht="13.5" x14ac:dyDescent="0.3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2802</v>
      </c>
      <c r="K560" s="272"/>
      <c r="L560" s="273">
        <v>44582</v>
      </c>
      <c r="M560" s="265"/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2801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2604</v>
      </c>
      <c r="AR560" s="484" t="str">
        <f t="shared" si="115"/>
        <v>LC.</v>
      </c>
      <c r="AS560" s="486" t="str">
        <f t="shared" si="116"/>
        <v/>
      </c>
      <c r="AT560" s="488" t="str">
        <f t="shared" si="117"/>
        <v/>
      </c>
      <c r="AU560" s="490" t="str">
        <f t="shared" si="118"/>
        <v/>
      </c>
      <c r="AV560" s="492" t="str">
        <f t="shared" si="119"/>
        <v/>
      </c>
      <c r="AW560" s="494" t="str">
        <f t="shared" si="120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3077</v>
      </c>
      <c r="BB560" s="266" t="s">
        <v>3013</v>
      </c>
      <c r="BC560" s="596"/>
      <c r="BD560" s="265" t="str">
        <f t="shared" si="111"/>
        <v/>
      </c>
      <c r="BE560" s="265" t="str">
        <f t="shared" si="112"/>
        <v>LC.</v>
      </c>
      <c r="BF560" s="265" t="str">
        <f t="shared" si="113"/>
        <v/>
      </c>
      <c r="BG560" s="265" t="str">
        <f t="shared" si="114"/>
        <v/>
      </c>
    </row>
    <row r="561" spans="1:60" ht="13.5" x14ac:dyDescent="0.3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2802</v>
      </c>
      <c r="K561" s="272"/>
      <c r="L561" s="273">
        <v>44582</v>
      </c>
      <c r="M561" s="265"/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2801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2604</v>
      </c>
      <c r="AR561" s="484" t="str">
        <f t="shared" si="115"/>
        <v>LC.</v>
      </c>
      <c r="AS561" s="486" t="str">
        <f t="shared" si="116"/>
        <v/>
      </c>
      <c r="AT561" s="488" t="str">
        <f t="shared" si="117"/>
        <v/>
      </c>
      <c r="AU561" s="490" t="str">
        <f t="shared" si="118"/>
        <v/>
      </c>
      <c r="AV561" s="492" t="str">
        <f t="shared" si="119"/>
        <v/>
      </c>
      <c r="AW561" s="494" t="str">
        <f t="shared" si="120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3077</v>
      </c>
      <c r="BB561" s="266" t="s">
        <v>3071</v>
      </c>
      <c r="BC561" s="596"/>
      <c r="BD561" s="265" t="str">
        <f t="shared" si="111"/>
        <v/>
      </c>
      <c r="BE561" s="265" t="str">
        <f t="shared" si="112"/>
        <v>LC.</v>
      </c>
      <c r="BF561" s="265" t="str">
        <f t="shared" si="113"/>
        <v/>
      </c>
      <c r="BG561" s="265" t="str">
        <f t="shared" si="114"/>
        <v/>
      </c>
    </row>
    <row r="562" spans="1:60" ht="13.5" x14ac:dyDescent="0.3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2802</v>
      </c>
      <c r="K562" s="272"/>
      <c r="L562" s="273">
        <v>44582</v>
      </c>
      <c r="M562" s="265"/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2801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2604</v>
      </c>
      <c r="AR562" s="484" t="str">
        <f t="shared" si="115"/>
        <v>LC.</v>
      </c>
      <c r="AS562" s="486" t="str">
        <f t="shared" si="116"/>
        <v/>
      </c>
      <c r="AT562" s="488" t="str">
        <f t="shared" si="117"/>
        <v/>
      </c>
      <c r="AU562" s="490" t="str">
        <f t="shared" si="118"/>
        <v/>
      </c>
      <c r="AV562" s="492" t="str">
        <f t="shared" si="119"/>
        <v/>
      </c>
      <c r="AW562" s="494" t="str">
        <f t="shared" si="120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6"/>
      <c r="BD562" s="266" t="str">
        <f t="shared" si="111"/>
        <v/>
      </c>
      <c r="BE562" s="266" t="str">
        <f t="shared" si="112"/>
        <v/>
      </c>
      <c r="BF562" s="266" t="str">
        <f t="shared" si="113"/>
        <v/>
      </c>
      <c r="BG562" s="266" t="str">
        <f t="shared" si="114"/>
        <v>LC.</v>
      </c>
    </row>
    <row r="563" spans="1:60" ht="13.5" x14ac:dyDescent="0.3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2802</v>
      </c>
      <c r="K563" s="272"/>
      <c r="L563" s="273">
        <v>44582</v>
      </c>
      <c r="M563" s="265"/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2801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2604</v>
      </c>
      <c r="AR563" s="484" t="str">
        <f t="shared" si="115"/>
        <v>LC.</v>
      </c>
      <c r="AS563" s="486" t="str">
        <f t="shared" si="116"/>
        <v/>
      </c>
      <c r="AT563" s="488" t="str">
        <f t="shared" si="117"/>
        <v/>
      </c>
      <c r="AU563" s="490" t="str">
        <f t="shared" si="118"/>
        <v/>
      </c>
      <c r="AV563" s="492" t="str">
        <f t="shared" si="119"/>
        <v/>
      </c>
      <c r="AW563" s="494" t="str">
        <f t="shared" si="120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3077</v>
      </c>
      <c r="BB563" s="266" t="s">
        <v>3013</v>
      </c>
      <c r="BC563" s="596"/>
      <c r="BD563" s="265" t="str">
        <f t="shared" si="111"/>
        <v/>
      </c>
      <c r="BE563" s="265" t="str">
        <f t="shared" si="112"/>
        <v>LC.</v>
      </c>
      <c r="BF563" s="265" t="str">
        <f t="shared" si="113"/>
        <v/>
      </c>
      <c r="BG563" s="265" t="str">
        <f t="shared" si="114"/>
        <v/>
      </c>
    </row>
    <row r="564" spans="1:60" ht="13.5" x14ac:dyDescent="0.3">
      <c r="A564" s="536"/>
      <c r="B564" s="361"/>
      <c r="C564" s="266" t="s">
        <v>2498</v>
      </c>
      <c r="D564" s="266" t="s">
        <v>2567</v>
      </c>
      <c r="E564" s="265" t="s">
        <v>2780</v>
      </c>
      <c r="F564" s="258" t="s">
        <v>2781</v>
      </c>
      <c r="G564" s="258" t="s">
        <v>2789</v>
      </c>
      <c r="H564" s="265" t="s">
        <v>110</v>
      </c>
      <c r="I564" s="265" t="s">
        <v>110</v>
      </c>
      <c r="J564" s="272" t="s">
        <v>2802</v>
      </c>
      <c r="K564" s="272"/>
      <c r="L564" s="273">
        <v>44582</v>
      </c>
      <c r="M564" s="265"/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2801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2604</v>
      </c>
      <c r="AP564" s="361"/>
      <c r="AR564" s="537" t="str">
        <f t="shared" si="115"/>
        <v>LC.</v>
      </c>
      <c r="AS564" s="486" t="str">
        <f t="shared" si="116"/>
        <v/>
      </c>
      <c r="AT564" s="488" t="str">
        <f t="shared" si="117"/>
        <v/>
      </c>
      <c r="AU564" s="490" t="str">
        <f t="shared" si="118"/>
        <v/>
      </c>
      <c r="AV564" s="492" t="str">
        <f t="shared" si="119"/>
        <v/>
      </c>
      <c r="AW564" s="494" t="str">
        <f t="shared" si="120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6"/>
      <c r="BD564" s="266" t="str">
        <f t="shared" si="111"/>
        <v/>
      </c>
      <c r="BE564" s="266" t="str">
        <f t="shared" si="112"/>
        <v/>
      </c>
      <c r="BF564" s="266" t="str">
        <f t="shared" si="113"/>
        <v/>
      </c>
      <c r="BG564" s="266" t="str">
        <f t="shared" si="114"/>
        <v>LC.</v>
      </c>
    </row>
    <row r="565" spans="1:60" ht="13.5" x14ac:dyDescent="0.3">
      <c r="A565" s="536"/>
      <c r="B565" s="361"/>
      <c r="C565" s="266" t="s">
        <v>2498</v>
      </c>
      <c r="D565" s="266" t="s">
        <v>2567</v>
      </c>
      <c r="E565" s="265" t="s">
        <v>2782</v>
      </c>
      <c r="F565" s="258" t="s">
        <v>2783</v>
      </c>
      <c r="G565" s="258" t="s">
        <v>2789</v>
      </c>
      <c r="H565" s="265" t="s">
        <v>110</v>
      </c>
      <c r="I565" s="265" t="s">
        <v>110</v>
      </c>
      <c r="J565" s="272" t="s">
        <v>2802</v>
      </c>
      <c r="K565" s="272"/>
      <c r="L565" s="273">
        <v>44582</v>
      </c>
      <c r="M565" s="265"/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2801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2604</v>
      </c>
      <c r="AP565" s="361"/>
      <c r="AR565" s="537" t="str">
        <f t="shared" si="115"/>
        <v>LC.</v>
      </c>
      <c r="AS565" s="486" t="str">
        <f t="shared" si="116"/>
        <v/>
      </c>
      <c r="AT565" s="488" t="str">
        <f t="shared" si="117"/>
        <v/>
      </c>
      <c r="AU565" s="490" t="str">
        <f t="shared" si="118"/>
        <v/>
      </c>
      <c r="AV565" s="492" t="str">
        <f t="shared" si="119"/>
        <v/>
      </c>
      <c r="AW565" s="494" t="str">
        <f t="shared" si="120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6"/>
      <c r="BD565" s="266" t="str">
        <f t="shared" si="111"/>
        <v/>
      </c>
      <c r="BE565" s="266" t="str">
        <f t="shared" si="112"/>
        <v/>
      </c>
      <c r="BF565" s="266" t="str">
        <f t="shared" si="113"/>
        <v/>
      </c>
      <c r="BG565" s="266" t="str">
        <f t="shared" si="114"/>
        <v>LC.</v>
      </c>
    </row>
    <row r="566" spans="1:60" ht="13.5" x14ac:dyDescent="0.3">
      <c r="A566" s="536"/>
      <c r="B566" s="361"/>
      <c r="C566" s="266" t="s">
        <v>2498</v>
      </c>
      <c r="D566" s="266" t="s">
        <v>2567</v>
      </c>
      <c r="E566" s="265" t="s">
        <v>2784</v>
      </c>
      <c r="F566" s="258" t="s">
        <v>2785</v>
      </c>
      <c r="G566" s="258" t="s">
        <v>2789</v>
      </c>
      <c r="H566" s="265" t="s">
        <v>110</v>
      </c>
      <c r="I566" s="265" t="s">
        <v>110</v>
      </c>
      <c r="J566" s="272" t="s">
        <v>2802</v>
      </c>
      <c r="K566" s="272"/>
      <c r="L566" s="273">
        <v>44582</v>
      </c>
      <c r="M566" s="265"/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2801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2604</v>
      </c>
      <c r="AP566" s="361"/>
      <c r="AR566" s="537" t="str">
        <f t="shared" si="115"/>
        <v>LC.</v>
      </c>
      <c r="AS566" s="486" t="str">
        <f t="shared" si="116"/>
        <v/>
      </c>
      <c r="AT566" s="488" t="str">
        <f t="shared" si="117"/>
        <v/>
      </c>
      <c r="AU566" s="490" t="str">
        <f t="shared" si="118"/>
        <v/>
      </c>
      <c r="AV566" s="492" t="str">
        <f t="shared" si="119"/>
        <v/>
      </c>
      <c r="AW566" s="494" t="str">
        <f t="shared" si="120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6"/>
      <c r="BD566" s="266" t="str">
        <f t="shared" si="111"/>
        <v/>
      </c>
      <c r="BE566" s="266" t="str">
        <f t="shared" si="112"/>
        <v/>
      </c>
      <c r="BF566" s="266" t="str">
        <f t="shared" si="113"/>
        <v/>
      </c>
      <c r="BG566" s="266" t="str">
        <f t="shared" si="114"/>
        <v>LC.</v>
      </c>
    </row>
    <row r="567" spans="1:60" ht="13.5" x14ac:dyDescent="0.3">
      <c r="A567" s="536"/>
      <c r="B567" s="361"/>
      <c r="C567" s="266" t="s">
        <v>2498</v>
      </c>
      <c r="D567" s="266" t="s">
        <v>2567</v>
      </c>
      <c r="E567" s="265" t="s">
        <v>2786</v>
      </c>
      <c r="F567" s="258" t="s">
        <v>2787</v>
      </c>
      <c r="G567" s="258" t="s">
        <v>2789</v>
      </c>
      <c r="H567" s="265" t="s">
        <v>110</v>
      </c>
      <c r="I567" s="265" t="s">
        <v>110</v>
      </c>
      <c r="J567" s="272" t="s">
        <v>2802</v>
      </c>
      <c r="K567" s="272"/>
      <c r="L567" s="273">
        <v>44582</v>
      </c>
      <c r="M567" s="265"/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2801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2604</v>
      </c>
      <c r="AP567" s="361"/>
      <c r="AR567" s="537" t="str">
        <f t="shared" si="115"/>
        <v>LC.</v>
      </c>
      <c r="AS567" s="486" t="str">
        <f t="shared" si="116"/>
        <v/>
      </c>
      <c r="AT567" s="488" t="str">
        <f t="shared" si="117"/>
        <v/>
      </c>
      <c r="AU567" s="490" t="str">
        <f t="shared" si="118"/>
        <v/>
      </c>
      <c r="AV567" s="492" t="str">
        <f t="shared" si="119"/>
        <v/>
      </c>
      <c r="AW567" s="494" t="str">
        <f t="shared" si="120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6"/>
      <c r="BD567" s="266" t="str">
        <f t="shared" si="111"/>
        <v/>
      </c>
      <c r="BE567" s="266" t="str">
        <f t="shared" si="112"/>
        <v/>
      </c>
      <c r="BF567" s="266" t="str">
        <f t="shared" si="113"/>
        <v/>
      </c>
      <c r="BG567" s="266" t="str">
        <f t="shared" si="114"/>
        <v>LC.</v>
      </c>
    </row>
    <row r="568" spans="1:60" x14ac:dyDescent="0.3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5" x14ac:dyDescent="0.3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289</v>
      </c>
      <c r="BE569" s="265">
        <f>COUNTIF(功能_33[已SIT待FT],"&gt;&lt;0")</f>
        <v>33</v>
      </c>
      <c r="BF569" s="265">
        <f>COUNTIF(功能_33[待SIT已FT],"&gt;&lt;0")</f>
        <v>164</v>
      </c>
      <c r="BG569" s="265">
        <f>COUNTIF(功能_33[待SIT待FT],"&gt;&lt;0")</f>
        <v>79</v>
      </c>
      <c r="BH569" s="266">
        <f>SUM(BD569:BG569)</f>
        <v>565</v>
      </c>
    </row>
    <row r="570" spans="1:60" x14ac:dyDescent="0.3">
      <c r="AW570" s="519"/>
      <c r="BB570" s="212" t="str">
        <f>"／總交易"</f>
        <v>／總交易</v>
      </c>
      <c r="BC570" s="596"/>
      <c r="BD570" s="600">
        <f>BD569/COUNTA(功能_33[功能代號])</f>
        <v>0.51060070671378088</v>
      </c>
      <c r="BE570" s="600">
        <f>BE569/COUNTA(功能_33[功能代號])</f>
        <v>5.8303886925795051E-2</v>
      </c>
      <c r="BF570" s="600">
        <f>BF569/COUNTA(功能_33[功能代號])</f>
        <v>0.28975265017667845</v>
      </c>
      <c r="BG570" s="600">
        <f>BG569/COUNTA(功能_33[功能代號])</f>
        <v>0.13957597173144876</v>
      </c>
      <c r="BH570" s="597">
        <f>SUM(BD570:BG570)</f>
        <v>0.99823321554770306</v>
      </c>
    </row>
    <row r="571" spans="1:60" x14ac:dyDescent="0.3">
      <c r="BB571" s="212" t="str">
        <f>"／已SIT"</f>
        <v>／已SIT</v>
      </c>
      <c r="BC571" s="596"/>
      <c r="BD571" s="600">
        <f>BD569/COUNTIF(功能_33[SIT進度2021],"&gt;&lt;0")</f>
        <v>0.89751552795031053</v>
      </c>
      <c r="BE571" s="600">
        <f>BE569/COUNTIF(功能_33[SIT進度2021],"&gt;&lt;0")</f>
        <v>0.10248447204968944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8CA9-4DD9-4EC8-AC52-05846D8EE29B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64" bestFit="1" customWidth="1"/>
    <col min="4" max="4" width="10.69921875" style="664" bestFit="1" customWidth="1"/>
    <col min="5" max="5" width="24.59765625" style="664" bestFit="1" customWidth="1"/>
    <col min="6" max="6" width="16.19921875" style="664" bestFit="1" customWidth="1"/>
  </cols>
  <sheetData>
    <row r="1" spans="3:7" x14ac:dyDescent="0.3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 x14ac:dyDescent="0.3">
      <c r="C2" s="657" t="s">
        <v>340</v>
      </c>
      <c r="D2" s="658" t="s">
        <v>2970</v>
      </c>
      <c r="E2" s="237" t="s">
        <v>2971</v>
      </c>
      <c r="F2" s="153" t="s">
        <v>2443</v>
      </c>
    </row>
    <row r="3" spans="3:7" x14ac:dyDescent="0.3">
      <c r="C3" s="659" t="s">
        <v>2463</v>
      </c>
      <c r="D3" s="658" t="s">
        <v>2852</v>
      </c>
      <c r="E3" s="237" t="s">
        <v>2853</v>
      </c>
      <c r="F3" s="153" t="s">
        <v>2443</v>
      </c>
    </row>
    <row r="4" spans="3:7" x14ac:dyDescent="0.3">
      <c r="C4" s="237" t="s">
        <v>2487</v>
      </c>
      <c r="D4" s="658" t="s">
        <v>2857</v>
      </c>
      <c r="E4" s="660" t="s">
        <v>2858</v>
      </c>
      <c r="F4" s="153" t="s">
        <v>2443</v>
      </c>
    </row>
    <row r="5" spans="3:7" x14ac:dyDescent="0.3">
      <c r="C5" s="659" t="s">
        <v>2466</v>
      </c>
      <c r="D5" s="658" t="s">
        <v>2856</v>
      </c>
      <c r="E5" s="660" t="s">
        <v>140</v>
      </c>
      <c r="F5" s="153" t="s">
        <v>3188</v>
      </c>
    </row>
    <row r="6" spans="3:7" x14ac:dyDescent="0.3">
      <c r="C6" s="237" t="s">
        <v>2487</v>
      </c>
      <c r="D6" s="658" t="s">
        <v>2936</v>
      </c>
      <c r="E6" s="660" t="s">
        <v>3078</v>
      </c>
      <c r="F6" s="153" t="s">
        <v>3189</v>
      </c>
    </row>
    <row r="7" spans="3:7" x14ac:dyDescent="0.3">
      <c r="C7" s="237" t="s">
        <v>2487</v>
      </c>
      <c r="D7" s="658" t="s">
        <v>2937</v>
      </c>
      <c r="E7" s="660" t="s">
        <v>3079</v>
      </c>
      <c r="F7" s="153" t="s">
        <v>3189</v>
      </c>
    </row>
    <row r="8" spans="3:7" x14ac:dyDescent="0.3">
      <c r="C8" s="237" t="s">
        <v>2487</v>
      </c>
      <c r="D8" s="658" t="s">
        <v>3115</v>
      </c>
      <c r="E8" s="660" t="s">
        <v>3116</v>
      </c>
      <c r="F8" s="153" t="s">
        <v>3189</v>
      </c>
    </row>
    <row r="9" spans="3:7" x14ac:dyDescent="0.3">
      <c r="C9" s="237" t="s">
        <v>2487</v>
      </c>
      <c r="D9" s="658" t="s">
        <v>1785</v>
      </c>
      <c r="E9" s="660" t="s">
        <v>3080</v>
      </c>
      <c r="F9" s="153" t="s">
        <v>3189</v>
      </c>
    </row>
    <row r="10" spans="3:7" x14ac:dyDescent="0.3">
      <c r="C10" s="237" t="s">
        <v>2465</v>
      </c>
      <c r="D10" s="658" t="s">
        <v>2964</v>
      </c>
      <c r="E10" s="237" t="s">
        <v>2965</v>
      </c>
      <c r="F10" s="153" t="s">
        <v>3189</v>
      </c>
    </row>
    <row r="11" spans="3:7" x14ac:dyDescent="0.3">
      <c r="C11" s="237" t="s">
        <v>2953</v>
      </c>
      <c r="D11" s="658" t="s">
        <v>2954</v>
      </c>
      <c r="E11" s="237" t="s">
        <v>2963</v>
      </c>
      <c r="F11" s="153" t="s">
        <v>3190</v>
      </c>
      <c r="G11" s="153" t="s">
        <v>3187</v>
      </c>
    </row>
    <row r="12" spans="3:7" x14ac:dyDescent="0.3">
      <c r="C12" s="237" t="s">
        <v>2953</v>
      </c>
      <c r="D12" s="658" t="s">
        <v>2955</v>
      </c>
      <c r="E12" s="237" t="s">
        <v>2959</v>
      </c>
      <c r="F12" s="153" t="s">
        <v>3191</v>
      </c>
      <c r="G12" s="153"/>
    </row>
    <row r="13" spans="3:7" x14ac:dyDescent="0.3">
      <c r="C13" s="237" t="s">
        <v>2953</v>
      </c>
      <c r="D13" s="658" t="s">
        <v>2956</v>
      </c>
      <c r="E13" s="237" t="s">
        <v>2960</v>
      </c>
      <c r="F13" s="153" t="s">
        <v>3192</v>
      </c>
      <c r="G13" s="153" t="s">
        <v>3187</v>
      </c>
    </row>
    <row r="14" spans="3:7" x14ac:dyDescent="0.3">
      <c r="C14" s="237" t="s">
        <v>2953</v>
      </c>
      <c r="D14" s="658" t="s">
        <v>2957</v>
      </c>
      <c r="E14" s="237" t="s">
        <v>2961</v>
      </c>
      <c r="F14" s="153" t="s">
        <v>3193</v>
      </c>
      <c r="G14" s="153" t="s">
        <v>3187</v>
      </c>
    </row>
    <row r="15" spans="3:7" x14ac:dyDescent="0.3">
      <c r="C15" s="237" t="s">
        <v>2953</v>
      </c>
      <c r="D15" s="658" t="s">
        <v>2958</v>
      </c>
      <c r="E15" s="237" t="s">
        <v>2962</v>
      </c>
      <c r="F15" s="153" t="s">
        <v>3194</v>
      </c>
    </row>
    <row r="16" spans="3:7" x14ac:dyDescent="0.3">
      <c r="C16" s="661" t="s">
        <v>2763</v>
      </c>
      <c r="D16" s="658" t="s">
        <v>3100</v>
      </c>
      <c r="E16" s="660" t="s">
        <v>3101</v>
      </c>
      <c r="F16" s="153" t="s">
        <v>3189</v>
      </c>
    </row>
    <row r="17" spans="3:6" x14ac:dyDescent="0.3">
      <c r="C17" s="661" t="s">
        <v>2495</v>
      </c>
      <c r="D17" s="658" t="s">
        <v>3200</v>
      </c>
      <c r="E17" s="662" t="s">
        <v>3201</v>
      </c>
      <c r="F17" s="153" t="s">
        <v>3189</v>
      </c>
    </row>
    <row r="18" spans="3:6" x14ac:dyDescent="0.3">
      <c r="C18" s="661" t="s">
        <v>2495</v>
      </c>
      <c r="D18" s="658" t="s">
        <v>3152</v>
      </c>
      <c r="E18" s="662" t="s">
        <v>3154</v>
      </c>
      <c r="F18" s="153" t="s">
        <v>3189</v>
      </c>
    </row>
    <row r="19" spans="3:6" x14ac:dyDescent="0.3">
      <c r="C19" s="661" t="s">
        <v>2495</v>
      </c>
      <c r="D19" s="658" t="s">
        <v>3153</v>
      </c>
      <c r="E19" s="660" t="s">
        <v>3155</v>
      </c>
      <c r="F19" s="153" t="s">
        <v>3189</v>
      </c>
    </row>
    <row r="20" spans="3:6" x14ac:dyDescent="0.3">
      <c r="C20" s="661" t="s">
        <v>3224</v>
      </c>
      <c r="D20" s="658" t="s">
        <v>3203</v>
      </c>
      <c r="E20" s="660" t="s">
        <v>3206</v>
      </c>
      <c r="F20" s="153" t="s">
        <v>3189</v>
      </c>
    </row>
    <row r="21" spans="3:6" x14ac:dyDescent="0.3">
      <c r="C21" s="661" t="s">
        <v>3224</v>
      </c>
      <c r="D21" s="658" t="s">
        <v>3204</v>
      </c>
      <c r="E21" s="660" t="s">
        <v>3207</v>
      </c>
      <c r="F21" s="153" t="s">
        <v>3189</v>
      </c>
    </row>
    <row r="22" spans="3:6" x14ac:dyDescent="0.3">
      <c r="C22" s="661" t="s">
        <v>3224</v>
      </c>
      <c r="D22" s="658" t="s">
        <v>3205</v>
      </c>
      <c r="E22" s="660" t="s">
        <v>3208</v>
      </c>
      <c r="F22" s="153" t="s">
        <v>3189</v>
      </c>
    </row>
    <row r="23" spans="3:6" x14ac:dyDescent="0.3">
      <c r="C23" s="663"/>
      <c r="D23" s="663"/>
      <c r="E23" s="623" t="s">
        <v>2526</v>
      </c>
      <c r="F23" s="623" t="s">
        <v>3225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2788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2924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32" t="s">
        <v>1447</v>
      </c>
      <c r="B1" s="635" t="s">
        <v>1448</v>
      </c>
      <c r="C1" s="635" t="s">
        <v>1449</v>
      </c>
      <c r="D1" s="635" t="s">
        <v>1450</v>
      </c>
      <c r="E1" s="632" t="s">
        <v>1451</v>
      </c>
      <c r="F1" s="641" t="s">
        <v>1452</v>
      </c>
      <c r="G1" s="641" t="s">
        <v>1453</v>
      </c>
      <c r="H1" s="253" t="s">
        <v>84</v>
      </c>
      <c r="I1" s="632" t="s">
        <v>1454</v>
      </c>
      <c r="J1" s="632" t="s">
        <v>1455</v>
      </c>
      <c r="K1" s="642"/>
      <c r="L1" s="642"/>
      <c r="M1" s="642"/>
      <c r="N1" s="643"/>
      <c r="O1" s="253"/>
      <c r="P1" s="632" t="s">
        <v>1456</v>
      </c>
    </row>
    <row r="2" spans="1:16" x14ac:dyDescent="0.3">
      <c r="A2" s="633"/>
      <c r="B2" s="636"/>
      <c r="C2" s="633"/>
      <c r="D2" s="633"/>
      <c r="E2" s="638"/>
      <c r="F2" s="633"/>
      <c r="G2" s="633"/>
      <c r="H2" s="255" t="s">
        <v>1453</v>
      </c>
      <c r="I2" s="633"/>
      <c r="J2" s="640" t="s">
        <v>1457</v>
      </c>
      <c r="K2" s="640" t="s">
        <v>1458</v>
      </c>
      <c r="L2" s="644" t="s">
        <v>1459</v>
      </c>
      <c r="M2" s="645"/>
      <c r="N2" s="645"/>
      <c r="O2" s="646"/>
      <c r="P2" s="633"/>
    </row>
    <row r="3" spans="1:16" x14ac:dyDescent="0.3">
      <c r="A3" s="634"/>
      <c r="B3" s="637"/>
      <c r="C3" s="634"/>
      <c r="D3" s="634"/>
      <c r="E3" s="639"/>
      <c r="F3" s="634"/>
      <c r="G3" s="634"/>
      <c r="H3" s="254"/>
      <c r="I3" s="634"/>
      <c r="J3" s="634"/>
      <c r="K3" s="634"/>
      <c r="L3" s="287" t="s">
        <v>1460</v>
      </c>
      <c r="M3" s="148" t="s">
        <v>1461</v>
      </c>
      <c r="N3" s="148" t="s">
        <v>1462</v>
      </c>
      <c r="O3" s="149" t="s">
        <v>1463</v>
      </c>
      <c r="P3" s="634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2850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2876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2874</v>
      </c>
      <c r="B391" s="69" t="s">
        <v>1854</v>
      </c>
      <c r="C391" s="288">
        <v>1</v>
      </c>
      <c r="D391" s="204" t="s">
        <v>2875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2704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2704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2867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2707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2706</v>
      </c>
      <c r="C580" s="582"/>
      <c r="D580" s="74" t="s">
        <v>2946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2706</v>
      </c>
      <c r="D581" s="74" t="s">
        <v>2947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2710</v>
      </c>
      <c r="C582" s="288">
        <v>1</v>
      </c>
      <c r="D582" s="68" t="s">
        <v>2711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2710</v>
      </c>
      <c r="C583" s="288">
        <v>2</v>
      </c>
      <c r="D583" s="68" t="s">
        <v>2712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2713</v>
      </c>
      <c r="D584" s="68" t="s">
        <v>2714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2716</v>
      </c>
      <c r="D585" s="74" t="s">
        <v>2715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2717</v>
      </c>
      <c r="C586" s="288">
        <v>1</v>
      </c>
      <c r="D586" s="68" t="s">
        <v>2718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2717</v>
      </c>
      <c r="C587" s="288">
        <v>2</v>
      </c>
      <c r="D587" s="74" t="s">
        <v>2719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2717</v>
      </c>
      <c r="C588" s="288">
        <v>3</v>
      </c>
      <c r="D588" s="68" t="s">
        <v>2720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2721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2722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2723</v>
      </c>
      <c r="C591" s="288">
        <v>1</v>
      </c>
      <c r="D591" s="74" t="s">
        <v>2725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2723</v>
      </c>
      <c r="C592" s="288">
        <v>2</v>
      </c>
      <c r="D592" s="74" t="s">
        <v>2724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2748</v>
      </c>
      <c r="C593" s="527">
        <v>1</v>
      </c>
      <c r="D593" s="74" t="s">
        <v>2749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2726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2727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2728</v>
      </c>
      <c r="C596" s="288">
        <v>1</v>
      </c>
      <c r="D596" s="74" t="s">
        <v>2729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2732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2872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2735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2733</v>
      </c>
      <c r="C599" s="288">
        <v>1</v>
      </c>
      <c r="D599" s="68" t="s">
        <v>2734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2733</v>
      </c>
      <c r="C600" s="288">
        <v>2</v>
      </c>
      <c r="D600" s="68" t="s">
        <v>2736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2737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2873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2739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2873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2738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2873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2740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2872</v>
      </c>
    </row>
    <row r="605" spans="1:16" x14ac:dyDescent="0.4">
      <c r="A605" s="68" t="s">
        <v>1044</v>
      </c>
      <c r="B605" s="69" t="s">
        <v>2742</v>
      </c>
      <c r="C605" s="288">
        <v>1</v>
      </c>
      <c r="D605" s="68" t="s">
        <v>2741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2743</v>
      </c>
      <c r="C606" s="288">
        <v>1</v>
      </c>
      <c r="D606" s="68" t="s">
        <v>2744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2745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2873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2746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2873</v>
      </c>
    </row>
    <row r="609" spans="1:9" x14ac:dyDescent="0.4">
      <c r="A609" s="68" t="s">
        <v>1379</v>
      </c>
      <c r="B609" s="69"/>
      <c r="C609" s="288">
        <v>1</v>
      </c>
      <c r="D609" s="74" t="s">
        <v>2752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2753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2872</v>
      </c>
    </row>
    <row r="611" spans="1:9" ht="58.25" customHeight="1" x14ac:dyDescent="0.3">
      <c r="A611" s="553" t="s">
        <v>1093</v>
      </c>
      <c r="B611" s="69" t="s">
        <v>2814</v>
      </c>
      <c r="C611" s="288">
        <v>1</v>
      </c>
      <c r="D611" s="74" t="s">
        <v>2827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2814</v>
      </c>
      <c r="C612" s="288">
        <v>2</v>
      </c>
      <c r="D612" s="74" t="s">
        <v>2820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2817</v>
      </c>
      <c r="C613" s="288">
        <v>1</v>
      </c>
      <c r="D613" s="74" t="s">
        <v>2818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2817</v>
      </c>
      <c r="C614" s="288">
        <v>2</v>
      </c>
      <c r="D614" s="74" t="s">
        <v>2819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2817</v>
      </c>
      <c r="C615" s="288">
        <v>3</v>
      </c>
      <c r="D615" s="74" t="s">
        <v>2821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2822</v>
      </c>
      <c r="C616" s="288">
        <v>1</v>
      </c>
      <c r="D616" s="74" t="s">
        <v>2826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2824</v>
      </c>
      <c r="C617" s="288">
        <v>1</v>
      </c>
      <c r="D617" s="74" t="s">
        <v>2825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2828</v>
      </c>
      <c r="C618" s="288">
        <v>1</v>
      </c>
      <c r="D618" s="74" t="s">
        <v>2829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2830</v>
      </c>
      <c r="C619" s="288">
        <v>1</v>
      </c>
      <c r="D619" s="74" t="s">
        <v>2831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2830</v>
      </c>
      <c r="C620" s="288">
        <v>2</v>
      </c>
      <c r="D620" s="74" t="s">
        <v>2832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2865</v>
      </c>
      <c r="B621" s="69" t="s">
        <v>2833</v>
      </c>
      <c r="C621" s="288">
        <v>1</v>
      </c>
      <c r="D621" s="74" t="s">
        <v>2836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2865</v>
      </c>
      <c r="B622" s="69" t="s">
        <v>2833</v>
      </c>
      <c r="C622" s="288">
        <v>2</v>
      </c>
      <c r="D622" s="74" t="s">
        <v>2837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2834</v>
      </c>
      <c r="C623" s="288">
        <v>1</v>
      </c>
      <c r="D623" s="74" t="s">
        <v>2838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2835</v>
      </c>
      <c r="C624" s="288">
        <v>1</v>
      </c>
      <c r="D624" s="74" t="s">
        <v>2839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2835</v>
      </c>
      <c r="C625" s="288">
        <v>2</v>
      </c>
      <c r="D625" s="74" t="s">
        <v>2840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2835</v>
      </c>
      <c r="C626" s="288">
        <v>3</v>
      </c>
      <c r="D626" s="74" t="s">
        <v>2841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2864</v>
      </c>
      <c r="B627" s="68" t="s">
        <v>903</v>
      </c>
      <c r="C627" s="288">
        <v>1</v>
      </c>
      <c r="D627" s="74" t="s">
        <v>2846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2866</v>
      </c>
      <c r="B628" s="69" t="s">
        <v>2847</v>
      </c>
      <c r="C628" s="288">
        <v>1</v>
      </c>
      <c r="D628" s="74" t="s">
        <v>2848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2880</v>
      </c>
      <c r="F1" s="119" t="s">
        <v>2879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2882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2882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2903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2904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2905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2908</v>
      </c>
      <c r="I29" s="81">
        <v>44432</v>
      </c>
      <c r="J29" s="102" t="s">
        <v>2907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2888</v>
      </c>
      <c r="D31" s="146" t="s">
        <v>2899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2913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2902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2892</v>
      </c>
      <c r="I32" s="82" t="s">
        <v>2892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2906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2881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2890</v>
      </c>
      <c r="D39" s="572" t="s">
        <v>166</v>
      </c>
      <c r="E39" s="89" t="str">
        <f t="shared" ref="E39:E40" si="1">IFERROR(MID(C39,FIND("L",C39),5),"")</f>
        <v/>
      </c>
      <c r="F39" s="89" t="s">
        <v>2891</v>
      </c>
      <c r="G39" s="71">
        <v>44560</v>
      </c>
      <c r="H39" s="80" t="s">
        <v>2911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2897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2898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2894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2891</v>
      </c>
      <c r="G48" s="71">
        <v>44469</v>
      </c>
      <c r="H48" s="80" t="s">
        <v>2895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2900</v>
      </c>
      <c r="D49" s="572" t="s">
        <v>3</v>
      </c>
      <c r="E49" s="89" t="str">
        <f t="shared" si="3"/>
        <v/>
      </c>
      <c r="F49" s="89" t="s">
        <v>2896</v>
      </c>
      <c r="G49" s="71">
        <v>44449</v>
      </c>
      <c r="H49" s="80" t="s">
        <v>2910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2893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2912</v>
      </c>
      <c r="D53" s="89" t="s">
        <v>166</v>
      </c>
      <c r="E53" s="89" t="str">
        <f t="shared" si="4"/>
        <v/>
      </c>
      <c r="F53" s="89" t="s">
        <v>2891</v>
      </c>
      <c r="G53" s="71">
        <v>44469</v>
      </c>
      <c r="H53" s="220" t="s">
        <v>2925</v>
      </c>
    </row>
    <row r="54" spans="1:10" ht="40.5" x14ac:dyDescent="0.3">
      <c r="A54" s="81">
        <v>44455</v>
      </c>
      <c r="B54" s="89">
        <v>1</v>
      </c>
      <c r="C54" s="78" t="s">
        <v>2909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2914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2885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2916</v>
      </c>
      <c r="D62" s="125" t="s">
        <v>2917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2915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2823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2883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2884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2886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2887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2878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2731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2731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2731</v>
      </c>
      <c r="G84" s="81">
        <v>44561</v>
      </c>
      <c r="H84" s="82" t="s">
        <v>2583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2708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2709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2730</v>
      </c>
      <c r="D90" s="89" t="s">
        <v>2731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2747</v>
      </c>
      <c r="D91" s="89" t="s">
        <v>2731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2750</v>
      </c>
      <c r="D92" s="89" t="s">
        <v>2751</v>
      </c>
      <c r="G92" s="569">
        <v>44529</v>
      </c>
      <c r="H92" s="82" t="s">
        <v>2877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2889</v>
      </c>
      <c r="D93" s="146" t="s">
        <v>2764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2901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31" t="s">
        <v>2549</v>
      </c>
      <c r="K1" s="631"/>
      <c r="L1" s="631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3090</v>
      </c>
      <c r="X1" s="604" t="s">
        <v>3087</v>
      </c>
      <c r="Y1" s="436" t="s">
        <v>3088</v>
      </c>
      <c r="Z1" s="605" t="s">
        <v>3089</v>
      </c>
      <c r="AA1" s="503" t="s">
        <v>2573</v>
      </c>
      <c r="AB1" s="507" t="s">
        <v>2574</v>
      </c>
      <c r="AC1" s="508" t="s">
        <v>2576</v>
      </c>
      <c r="AD1" s="431" t="s">
        <v>2581</v>
      </c>
      <c r="AE1" s="478" t="s">
        <v>2582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2579</v>
      </c>
      <c r="N2" s="438" t="s">
        <v>2580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10</v>
      </c>
      <c r="X5" s="45">
        <f>COUNTIF(URS確認!BE$2:BE$580,LEFT($B5,3))</f>
        <v>1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>
        <f>IF(AND(X5&gt;0,Y5=0,AA5=0,AB5=0,AC5=0),X5,"")</f>
        <v>1</v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0</v>
      </c>
      <c r="X6" s="45">
        <f>COUNTIF(URS確認!BE$2:BE$580,LEFT($B6,3))</f>
        <v>2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3</v>
      </c>
      <c r="X19" s="45">
        <f>COUNTIF(URS確認!BE$2:BE$580,LEFT($B19,3))</f>
        <v>6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>
        <f t="shared" ref="AE19:AE22" si="11">IF(AND(X19&gt;0,Y19=0,AA19=0,AB19=0,AC19=0),X19,"")</f>
        <v>6</v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2</v>
      </c>
      <c r="X20" s="45">
        <f>COUNTIF(URS確認!BE$2:BE$580,LEFT($B20,3))</f>
        <v>11</v>
      </c>
      <c r="Y20" s="454">
        <f>COUNTIF(URS確認!BF$2:BF$580,LEFT($B20,3))</f>
        <v>0</v>
      </c>
      <c r="Z20" s="603">
        <f>COUNTIF(URS確認!BG$2:BG$580,LEFT($B20,3))</f>
        <v>3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>
        <f t="shared" si="11"/>
        <v>11</v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0</v>
      </c>
      <c r="X21" s="45">
        <f>COUNTIF(URS確認!BE$2:BE$580,LEFT($B21,3))</f>
        <v>2</v>
      </c>
      <c r="Y21" s="454">
        <f>COUNTIF(URS確認!BF$2:BF$580,LEFT($B21,3))</f>
        <v>0</v>
      </c>
      <c r="Z21" s="603">
        <f>COUNTIF(URS確認!BG$2:BG$580,LEFT($B21,3))</f>
        <v>1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>
        <f t="shared" si="11"/>
        <v>2</v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2</v>
      </c>
      <c r="X22" s="45">
        <f>COUNTIF(URS確認!BE$2:BE$580,LEFT($B22,3))</f>
        <v>1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>
        <f t="shared" si="11"/>
        <v>1</v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16</v>
      </c>
      <c r="X25" s="45">
        <f>COUNTIF(URS確認!BE$2:BE$580,LEFT($B25,3))</f>
        <v>1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>
        <f t="shared" ref="AE25:AE30" si="13">IF(AND(X25&gt;0,Y25=0,AA25=0,AB25=0,AC25=0),X25,"")</f>
        <v>1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2577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4</v>
      </c>
      <c r="X46" s="45">
        <f>COUNTIF(URS確認!BE$2:BE$580,LEFT($B46,3))</f>
        <v>1</v>
      </c>
      <c r="Y46" s="454">
        <f>COUNTIF(URS確認!BF$2:BF$580,LEFT($B46,3))</f>
        <v>1</v>
      </c>
      <c r="Z46" s="603">
        <f>COUNTIF(URS確認!BG$2:BG$580,LEFT($B46,3))</f>
        <v>4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2953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0</v>
      </c>
      <c r="Z47" s="603">
        <f>COUNTIF(URS確認!BG$2:BG$580,LEFT($B47,3))</f>
        <v>5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8</v>
      </c>
      <c r="Z50" s="603">
        <f>COUNTIF(URS確認!BG$2:BG$580,LEFT($B50,3))</f>
        <v>2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0</v>
      </c>
      <c r="Z52" s="603">
        <f>COUNTIF(URS確認!BG$2:BG$580,LEFT($B52,3))</f>
        <v>6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1</v>
      </c>
      <c r="Z55" s="603">
        <f>COUNTIF(URS確認!BG$2:BG$580,LEFT($B55,3))</f>
        <v>1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0</v>
      </c>
      <c r="X61" s="45">
        <f>COUNTIF(URS確認!BE$2:BE$580,LEFT($B61,3))</f>
        <v>6</v>
      </c>
      <c r="Y61" s="454">
        <f>COUNTIF(URS確認!BF$2:BF$580,LEFT($B61,3))</f>
        <v>0</v>
      </c>
      <c r="Z61" s="603">
        <f>COUNTIF(URS確認!BG$2:BG$580,LEFT($B61,3))</f>
        <v>6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289</v>
      </c>
      <c r="X63" s="454">
        <f t="shared" ref="X63:AE63" si="22">SUM(X5:X61)</f>
        <v>33</v>
      </c>
      <c r="Y63" s="454">
        <f t="shared" si="22"/>
        <v>162</v>
      </c>
      <c r="Z63" s="454">
        <f t="shared" si="22"/>
        <v>79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32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0.51332149200710475</v>
      </c>
      <c r="X64" s="509">
        <f t="shared" ref="X64:AC64" si="24">X63/$AD$63</f>
        <v>5.8614564831261103E-2</v>
      </c>
      <c r="Y64" s="509">
        <f t="shared" si="24"/>
        <v>0.28774422735346361</v>
      </c>
      <c r="Z64" s="509">
        <f t="shared" si="24"/>
        <v>0.14031971580817051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5.6838365896980464E-2</v>
      </c>
    </row>
    <row r="65" spans="6:29" x14ac:dyDescent="0.35">
      <c r="R65" s="468"/>
      <c r="AC65" s="511">
        <f>SUM(AA63:AC63)/AD63</f>
        <v>1.5985790408525755E-2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2695</v>
      </c>
      <c r="D1" s="368" t="s">
        <v>2694</v>
      </c>
      <c r="E1" s="368" t="s">
        <v>2394</v>
      </c>
      <c r="F1" s="368" t="s">
        <v>2693</v>
      </c>
    </row>
    <row r="2" spans="3:6" x14ac:dyDescent="0.3">
      <c r="C2" s="366" t="s">
        <v>2691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2941</v>
      </c>
      <c r="D1" s="581" t="s">
        <v>3002</v>
      </c>
      <c r="E1" s="267" t="s">
        <v>3003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2856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2933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2934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2935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2927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2918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2928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2920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2936</v>
      </c>
      <c r="E257" s="267" t="e">
        <f>VLOOKUP(D257,URS確認!E:E,1,FALSE)</f>
        <v>#N/A</v>
      </c>
    </row>
    <row r="258" spans="3:5" x14ac:dyDescent="0.3">
      <c r="C258" s="581" t="s">
        <v>2937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2919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2921</v>
      </c>
      <c r="E306" s="267" t="str">
        <f>VLOOKUP(D306,URS確認!E:E,1,FALSE)</f>
        <v>L6933</v>
      </c>
    </row>
    <row r="307" spans="3:5" x14ac:dyDescent="0.3">
      <c r="D307" s="581" t="s">
        <v>2922</v>
      </c>
      <c r="E307" s="267" t="str">
        <f>VLOOKUP(D307,URS確認!E:E,1,FALSE)</f>
        <v>L6934</v>
      </c>
    </row>
    <row r="308" spans="3:5" x14ac:dyDescent="0.3">
      <c r="D308" s="581" t="s">
        <v>2865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2938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2955</v>
      </c>
      <c r="D328" s="581" t="s">
        <v>2929</v>
      </c>
      <c r="E328" s="267" t="e">
        <f>VLOOKUP(D328,URS確認!E:E,1,FALSE)</f>
        <v>#N/A</v>
      </c>
    </row>
    <row r="329" spans="3:5" x14ac:dyDescent="0.3">
      <c r="C329" s="581" t="s">
        <v>2958</v>
      </c>
      <c r="D329" s="581" t="s">
        <v>2930</v>
      </c>
      <c r="E329" s="267" t="e">
        <f>VLOOKUP(D329,URS確認!E:E,1,FALSE)</f>
        <v>#N/A</v>
      </c>
    </row>
    <row r="330" spans="3:5" x14ac:dyDescent="0.3">
      <c r="D330" s="581" t="s">
        <v>2931</v>
      </c>
      <c r="E330" s="267" t="e">
        <f>VLOOKUP(D330,URS確認!E:E,1,FALSE)</f>
        <v>#N/A</v>
      </c>
    </row>
  </sheetData>
  <autoFilter ref="E1:E330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54" t="s">
        <v>2311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8" t="s">
        <v>74</v>
      </c>
      <c r="DL40" s="268" t="s">
        <v>2171</v>
      </c>
      <c r="DM40" s="268" t="s">
        <v>2172</v>
      </c>
    </row>
    <row r="41" spans="1:117" ht="15.75" customHeight="1" x14ac:dyDescent="0.35">
      <c r="A41" s="652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53">
        <v>8</v>
      </c>
      <c r="C42" s="653">
        <v>8</v>
      </c>
      <c r="D42" s="653">
        <v>4</v>
      </c>
      <c r="E42" s="653">
        <v>4</v>
      </c>
      <c r="F42" s="653">
        <v>3</v>
      </c>
      <c r="G42" s="653">
        <v>3</v>
      </c>
      <c r="H42" s="653"/>
      <c r="I42" s="653"/>
      <c r="J42" s="653"/>
      <c r="K42" s="653"/>
      <c r="L42" s="653"/>
      <c r="M42" s="653"/>
      <c r="N42" s="653"/>
      <c r="O42" s="653"/>
      <c r="P42" s="653"/>
      <c r="Q42" s="653"/>
      <c r="R42" s="653"/>
      <c r="S42" s="653"/>
      <c r="T42" s="653"/>
      <c r="U42" s="653"/>
      <c r="V42" s="653"/>
      <c r="W42" s="653"/>
      <c r="X42" s="653"/>
      <c r="Y42" s="653"/>
      <c r="Z42" s="653"/>
      <c r="AA42" s="653"/>
      <c r="AB42" s="653"/>
      <c r="AC42" s="653"/>
      <c r="AD42" s="653"/>
      <c r="AE42" s="653"/>
      <c r="AF42" s="653"/>
      <c r="AG42" s="653"/>
      <c r="AH42" s="653"/>
      <c r="AI42" s="653"/>
      <c r="AJ42" s="653"/>
      <c r="AK42" s="653"/>
      <c r="AL42" s="653"/>
      <c r="AM42" s="653"/>
      <c r="AN42" s="653"/>
      <c r="AO42" s="653"/>
      <c r="AP42" s="653"/>
      <c r="AQ42" s="653"/>
      <c r="AR42" s="653"/>
      <c r="AS42" s="653"/>
      <c r="AT42" s="653"/>
      <c r="AU42" s="653"/>
      <c r="AV42" s="653"/>
      <c r="AW42" s="653"/>
      <c r="AX42" s="653"/>
      <c r="AY42" s="653"/>
      <c r="AZ42" s="653"/>
      <c r="BA42" s="653"/>
      <c r="BB42" s="653"/>
      <c r="BC42" s="653"/>
      <c r="BD42" s="653"/>
      <c r="BE42" s="653"/>
      <c r="BF42" s="653"/>
      <c r="BG42" s="653"/>
      <c r="BH42" s="653"/>
      <c r="BI42" s="653"/>
      <c r="BJ42" s="653"/>
      <c r="BK42" s="653"/>
      <c r="BL42" s="653"/>
      <c r="BM42" s="653"/>
      <c r="BN42" s="653"/>
      <c r="BO42" s="653"/>
      <c r="BP42" s="653"/>
      <c r="BQ42" s="653"/>
      <c r="BR42" s="653"/>
      <c r="BS42" s="653"/>
      <c r="BT42" s="653"/>
      <c r="BU42" s="653"/>
      <c r="BV42" s="653"/>
      <c r="BW42" s="653"/>
      <c r="BX42" s="653"/>
      <c r="BY42" s="653"/>
      <c r="BZ42" s="653"/>
      <c r="CA42" s="653"/>
      <c r="CB42" s="653"/>
      <c r="CC42" s="653"/>
      <c r="CD42" s="653"/>
      <c r="CE42" s="653"/>
      <c r="CF42" s="653"/>
      <c r="CG42" s="653"/>
      <c r="CH42" s="653"/>
      <c r="CI42" s="653"/>
      <c r="CJ42" s="653"/>
      <c r="CK42" s="653"/>
      <c r="CL42" s="653"/>
      <c r="CM42" s="653"/>
      <c r="CN42" s="653"/>
      <c r="CO42" s="653"/>
      <c r="CP42" s="653"/>
      <c r="CQ42" s="653"/>
      <c r="CR42" s="653"/>
      <c r="CS42" s="653"/>
      <c r="CT42" s="653"/>
      <c r="CU42" s="653"/>
      <c r="CV42" s="653"/>
      <c r="CW42" s="653"/>
      <c r="CX42" s="653"/>
      <c r="CY42" s="653"/>
      <c r="CZ42" s="653"/>
      <c r="DA42" s="653"/>
      <c r="DB42" s="653"/>
      <c r="DC42" s="653"/>
      <c r="DD42" s="653"/>
      <c r="DE42" s="653"/>
      <c r="DF42" s="653"/>
      <c r="DG42" s="653"/>
      <c r="DH42" s="653"/>
      <c r="DI42" s="653"/>
      <c r="DJ42" s="653"/>
      <c r="DK42" s="653"/>
      <c r="DL42" s="653">
        <v>15</v>
      </c>
      <c r="DM42" s="653">
        <v>15</v>
      </c>
    </row>
    <row r="43" spans="1:117" ht="15.75" customHeight="1" x14ac:dyDescent="0.35">
      <c r="A43" s="2" t="s">
        <v>66</v>
      </c>
      <c r="B43" s="653"/>
      <c r="C43" s="653"/>
      <c r="D43" s="653">
        <v>5</v>
      </c>
      <c r="E43" s="653">
        <v>5</v>
      </c>
      <c r="F43" s="653"/>
      <c r="G43" s="653"/>
      <c r="H43" s="653">
        <v>10</v>
      </c>
      <c r="I43" s="653">
        <v>10</v>
      </c>
      <c r="J43" s="653">
        <v>9</v>
      </c>
      <c r="K43" s="653">
        <v>9</v>
      </c>
      <c r="L43" s="653">
        <v>6</v>
      </c>
      <c r="M43" s="653">
        <v>6</v>
      </c>
      <c r="N43" s="653">
        <v>4</v>
      </c>
      <c r="O43" s="653">
        <v>4</v>
      </c>
      <c r="P43" s="653">
        <v>4</v>
      </c>
      <c r="Q43" s="653">
        <v>4</v>
      </c>
      <c r="R43" s="653">
        <v>4</v>
      </c>
      <c r="S43" s="653">
        <v>4</v>
      </c>
      <c r="T43" s="653"/>
      <c r="U43" s="653"/>
      <c r="V43" s="653"/>
      <c r="W43" s="653"/>
      <c r="X43" s="653"/>
      <c r="Y43" s="653"/>
      <c r="Z43" s="653">
        <v>4</v>
      </c>
      <c r="AA43" s="653">
        <v>4</v>
      </c>
      <c r="AB43" s="653"/>
      <c r="AC43" s="653"/>
      <c r="AD43" s="653"/>
      <c r="AE43" s="653"/>
      <c r="AF43" s="653"/>
      <c r="AG43" s="653"/>
      <c r="AH43" s="653"/>
      <c r="AI43" s="653"/>
      <c r="AJ43" s="653"/>
      <c r="AK43" s="653"/>
      <c r="AL43" s="653">
        <v>3</v>
      </c>
      <c r="AM43" s="653">
        <v>3</v>
      </c>
      <c r="AN43" s="653"/>
      <c r="AO43" s="653"/>
      <c r="AP43" s="653"/>
      <c r="AQ43" s="653"/>
      <c r="AR43" s="653"/>
      <c r="AS43" s="653"/>
      <c r="AT43" s="653"/>
      <c r="AU43" s="653"/>
      <c r="AV43" s="653"/>
      <c r="AW43" s="653"/>
      <c r="AX43" s="653"/>
      <c r="AY43" s="653"/>
      <c r="AZ43" s="653"/>
      <c r="BA43" s="653"/>
      <c r="BB43" s="653"/>
      <c r="BC43" s="653"/>
      <c r="BD43" s="653"/>
      <c r="BE43" s="653"/>
      <c r="BF43" s="653"/>
      <c r="BG43" s="653"/>
      <c r="BH43" s="653"/>
      <c r="BI43" s="653"/>
      <c r="BJ43" s="653"/>
      <c r="BK43" s="653"/>
      <c r="BL43" s="653">
        <v>6</v>
      </c>
      <c r="BM43" s="653">
        <v>6</v>
      </c>
      <c r="BN43" s="653"/>
      <c r="BO43" s="653"/>
      <c r="BP43" s="653">
        <v>1</v>
      </c>
      <c r="BQ43" s="653">
        <v>1</v>
      </c>
      <c r="BR43" s="653">
        <v>5</v>
      </c>
      <c r="BS43" s="653">
        <v>5</v>
      </c>
      <c r="BT43" s="653">
        <v>4</v>
      </c>
      <c r="BU43" s="653">
        <v>4</v>
      </c>
      <c r="BV43" s="653"/>
      <c r="BW43" s="653"/>
      <c r="BX43" s="653"/>
      <c r="BY43" s="653"/>
      <c r="BZ43" s="653"/>
      <c r="CA43" s="653"/>
      <c r="CB43" s="653">
        <v>14</v>
      </c>
      <c r="CC43" s="653">
        <v>14</v>
      </c>
      <c r="CD43" s="653"/>
      <c r="CE43" s="653"/>
      <c r="CF43" s="653"/>
      <c r="CG43" s="653"/>
      <c r="CH43" s="653"/>
      <c r="CI43" s="653"/>
      <c r="CJ43" s="653"/>
      <c r="CK43" s="653"/>
      <c r="CL43" s="653"/>
      <c r="CM43" s="653"/>
      <c r="CN43" s="653"/>
      <c r="CO43" s="653"/>
      <c r="CP43" s="653"/>
      <c r="CQ43" s="653"/>
      <c r="CR43" s="653"/>
      <c r="CS43" s="653"/>
      <c r="CT43" s="653"/>
      <c r="CU43" s="653"/>
      <c r="CV43" s="653"/>
      <c r="CW43" s="653"/>
      <c r="CX43" s="653"/>
      <c r="CY43" s="653"/>
      <c r="CZ43" s="653"/>
      <c r="DA43" s="653"/>
      <c r="DB43" s="653"/>
      <c r="DC43" s="653"/>
      <c r="DD43" s="653"/>
      <c r="DE43" s="653"/>
      <c r="DF43" s="653"/>
      <c r="DG43" s="653"/>
      <c r="DH43" s="653"/>
      <c r="DI43" s="653"/>
      <c r="DJ43" s="653"/>
      <c r="DK43" s="653"/>
      <c r="DL43" s="653">
        <v>79</v>
      </c>
      <c r="DM43" s="653">
        <v>79</v>
      </c>
    </row>
    <row r="44" spans="1:117" ht="15.75" customHeight="1" x14ac:dyDescent="0.35">
      <c r="A44" s="2" t="s">
        <v>67</v>
      </c>
      <c r="B44" s="653"/>
      <c r="C44" s="653"/>
      <c r="D44" s="653"/>
      <c r="E44" s="653"/>
      <c r="F44" s="653"/>
      <c r="G44" s="653"/>
      <c r="H44" s="653"/>
      <c r="I44" s="653"/>
      <c r="J44" s="653"/>
      <c r="K44" s="653"/>
      <c r="L44" s="653"/>
      <c r="M44" s="653"/>
      <c r="N44" s="653"/>
      <c r="O44" s="653"/>
      <c r="P44" s="653"/>
      <c r="Q44" s="653"/>
      <c r="R44" s="653"/>
      <c r="S44" s="653"/>
      <c r="T44" s="653">
        <v>1</v>
      </c>
      <c r="U44" s="653">
        <v>1</v>
      </c>
      <c r="V44" s="653">
        <v>3</v>
      </c>
      <c r="W44" s="653">
        <v>3</v>
      </c>
      <c r="X44" s="653">
        <v>3</v>
      </c>
      <c r="Y44" s="653">
        <v>3</v>
      </c>
      <c r="Z44" s="653">
        <v>1</v>
      </c>
      <c r="AA44" s="653">
        <v>1</v>
      </c>
      <c r="AB44" s="653">
        <v>5</v>
      </c>
      <c r="AC44" s="653">
        <v>5</v>
      </c>
      <c r="AD44" s="653"/>
      <c r="AE44" s="653"/>
      <c r="AF44" s="653"/>
      <c r="AG44" s="653"/>
      <c r="AH44" s="653">
        <v>5</v>
      </c>
      <c r="AI44" s="653">
        <v>5</v>
      </c>
      <c r="AJ44" s="653"/>
      <c r="AK44" s="653"/>
      <c r="AL44" s="653"/>
      <c r="AM44" s="653"/>
      <c r="AN44" s="653"/>
      <c r="AO44" s="653"/>
      <c r="AP44" s="653"/>
      <c r="AQ44" s="653"/>
      <c r="AR44" s="653"/>
      <c r="AS44" s="653"/>
      <c r="AT44" s="653"/>
      <c r="AU44" s="653"/>
      <c r="AV44" s="653"/>
      <c r="AW44" s="653"/>
      <c r="AX44" s="653"/>
      <c r="AY44" s="653"/>
      <c r="AZ44" s="653"/>
      <c r="BA44" s="653"/>
      <c r="BB44" s="653"/>
      <c r="BC44" s="653"/>
      <c r="BD44" s="653"/>
      <c r="BE44" s="653"/>
      <c r="BF44" s="653"/>
      <c r="BG44" s="653"/>
      <c r="BH44" s="653"/>
      <c r="BI44" s="653"/>
      <c r="BJ44" s="653"/>
      <c r="BK44" s="653"/>
      <c r="BL44" s="653">
        <v>3</v>
      </c>
      <c r="BM44" s="653">
        <v>3</v>
      </c>
      <c r="BN44" s="653"/>
      <c r="BO44" s="653"/>
      <c r="BP44" s="653">
        <v>16</v>
      </c>
      <c r="BQ44" s="653">
        <v>16</v>
      </c>
      <c r="BR44" s="653"/>
      <c r="BS44" s="653"/>
      <c r="BT44" s="653">
        <v>1</v>
      </c>
      <c r="BU44" s="653">
        <v>1</v>
      </c>
      <c r="BV44" s="653"/>
      <c r="BW44" s="653"/>
      <c r="BX44" s="653"/>
      <c r="BY44" s="653"/>
      <c r="BZ44" s="653"/>
      <c r="CA44" s="653"/>
      <c r="CB44" s="653"/>
      <c r="CC44" s="653"/>
      <c r="CD44" s="653"/>
      <c r="CE44" s="653"/>
      <c r="CF44" s="653"/>
      <c r="CG44" s="653"/>
      <c r="CH44" s="653"/>
      <c r="CI44" s="653"/>
      <c r="CJ44" s="653"/>
      <c r="CK44" s="653"/>
      <c r="CL44" s="653"/>
      <c r="CM44" s="653"/>
      <c r="CN44" s="653"/>
      <c r="CO44" s="653"/>
      <c r="CP44" s="653"/>
      <c r="CQ44" s="653"/>
      <c r="CR44" s="653"/>
      <c r="CS44" s="653"/>
      <c r="CT44" s="653"/>
      <c r="CU44" s="653"/>
      <c r="CV44" s="653"/>
      <c r="CW44" s="653"/>
      <c r="CX44" s="653"/>
      <c r="CY44" s="653"/>
      <c r="CZ44" s="653"/>
      <c r="DA44" s="653"/>
      <c r="DB44" s="653"/>
      <c r="DC44" s="653"/>
      <c r="DD44" s="653"/>
      <c r="DE44" s="653"/>
      <c r="DF44" s="653"/>
      <c r="DG44" s="653"/>
      <c r="DH44" s="653"/>
      <c r="DI44" s="653"/>
      <c r="DJ44" s="653"/>
      <c r="DK44" s="653"/>
      <c r="DL44" s="653">
        <v>38</v>
      </c>
      <c r="DM44" s="653">
        <v>38</v>
      </c>
    </row>
    <row r="45" spans="1:117" ht="15.75" customHeight="1" x14ac:dyDescent="0.35">
      <c r="A45" s="2" t="s">
        <v>68</v>
      </c>
      <c r="B45" s="653"/>
      <c r="C45" s="653"/>
      <c r="D45" s="653"/>
      <c r="E45" s="653"/>
      <c r="F45" s="653"/>
      <c r="G45" s="653"/>
      <c r="H45" s="653"/>
      <c r="I45" s="653"/>
      <c r="J45" s="653"/>
      <c r="K45" s="653"/>
      <c r="L45" s="653"/>
      <c r="M45" s="653"/>
      <c r="N45" s="653"/>
      <c r="O45" s="653"/>
      <c r="P45" s="653"/>
      <c r="Q45" s="653"/>
      <c r="R45" s="653"/>
      <c r="S45" s="653"/>
      <c r="T45" s="653">
        <v>3</v>
      </c>
      <c r="U45" s="653">
        <v>3</v>
      </c>
      <c r="V45" s="653"/>
      <c r="W45" s="653"/>
      <c r="X45" s="653"/>
      <c r="Y45" s="653"/>
      <c r="Z45" s="653"/>
      <c r="AA45" s="653"/>
      <c r="AB45" s="653"/>
      <c r="AC45" s="653"/>
      <c r="AD45" s="653">
        <v>6</v>
      </c>
      <c r="AE45" s="653">
        <v>6</v>
      </c>
      <c r="AF45" s="653">
        <v>4</v>
      </c>
      <c r="AG45" s="653">
        <v>4</v>
      </c>
      <c r="AH45" s="653">
        <v>1</v>
      </c>
      <c r="AI45" s="653">
        <v>1</v>
      </c>
      <c r="AJ45" s="653">
        <v>5</v>
      </c>
      <c r="AK45" s="653">
        <v>5</v>
      </c>
      <c r="AL45" s="653"/>
      <c r="AM45" s="653"/>
      <c r="AN45" s="653">
        <v>12</v>
      </c>
      <c r="AO45" s="653">
        <v>12</v>
      </c>
      <c r="AP45" s="653">
        <v>5</v>
      </c>
      <c r="AQ45" s="653">
        <v>5</v>
      </c>
      <c r="AR45" s="653"/>
      <c r="AS45" s="653"/>
      <c r="AT45" s="653"/>
      <c r="AU45" s="653"/>
      <c r="AV45" s="653"/>
      <c r="AW45" s="653"/>
      <c r="AX45" s="653"/>
      <c r="AY45" s="653"/>
      <c r="AZ45" s="653"/>
      <c r="BA45" s="653"/>
      <c r="BB45" s="653"/>
      <c r="BC45" s="653"/>
      <c r="BD45" s="653">
        <v>6</v>
      </c>
      <c r="BE45" s="653">
        <v>6</v>
      </c>
      <c r="BF45" s="653">
        <v>11</v>
      </c>
      <c r="BG45" s="653">
        <v>11</v>
      </c>
      <c r="BH45" s="653">
        <v>2</v>
      </c>
      <c r="BI45" s="653">
        <v>2</v>
      </c>
      <c r="BJ45" s="653">
        <v>1</v>
      </c>
      <c r="BK45" s="653">
        <v>1</v>
      </c>
      <c r="BL45" s="653"/>
      <c r="BM45" s="653"/>
      <c r="BN45" s="653">
        <v>7</v>
      </c>
      <c r="BO45" s="653">
        <v>7</v>
      </c>
      <c r="BP45" s="653"/>
      <c r="BQ45" s="653"/>
      <c r="BR45" s="653"/>
      <c r="BS45" s="653"/>
      <c r="BT45" s="653"/>
      <c r="BU45" s="653"/>
      <c r="BV45" s="653">
        <v>5</v>
      </c>
      <c r="BW45" s="653">
        <v>5</v>
      </c>
      <c r="BX45" s="653">
        <v>8</v>
      </c>
      <c r="BY45" s="653">
        <v>8</v>
      </c>
      <c r="BZ45" s="653"/>
      <c r="CA45" s="653"/>
      <c r="CB45" s="653"/>
      <c r="CC45" s="653"/>
      <c r="CD45" s="653"/>
      <c r="CE45" s="653"/>
      <c r="CF45" s="653"/>
      <c r="CG45" s="653"/>
      <c r="CH45" s="653"/>
      <c r="CI45" s="653"/>
      <c r="CJ45" s="653"/>
      <c r="CK45" s="653"/>
      <c r="CL45" s="653"/>
      <c r="CM45" s="653"/>
      <c r="CN45" s="653"/>
      <c r="CO45" s="653"/>
      <c r="CP45" s="653"/>
      <c r="CQ45" s="653"/>
      <c r="CR45" s="653"/>
      <c r="CS45" s="653"/>
      <c r="CT45" s="653"/>
      <c r="CU45" s="653"/>
      <c r="CV45" s="653"/>
      <c r="CW45" s="653"/>
      <c r="CX45" s="653"/>
      <c r="CY45" s="653"/>
      <c r="CZ45" s="653"/>
      <c r="DA45" s="653"/>
      <c r="DB45" s="653"/>
      <c r="DC45" s="653"/>
      <c r="DD45" s="653"/>
      <c r="DE45" s="653"/>
      <c r="DF45" s="653"/>
      <c r="DG45" s="653"/>
      <c r="DH45" s="653"/>
      <c r="DI45" s="653"/>
      <c r="DJ45" s="653"/>
      <c r="DK45" s="653"/>
      <c r="DL45" s="653">
        <v>76</v>
      </c>
      <c r="DM45" s="653">
        <v>76</v>
      </c>
    </row>
    <row r="46" spans="1:117" ht="15.75" customHeight="1" x14ac:dyDescent="0.35">
      <c r="A46" s="2" t="s">
        <v>69</v>
      </c>
      <c r="B46" s="653"/>
      <c r="C46" s="653"/>
      <c r="D46" s="653"/>
      <c r="E46" s="653"/>
      <c r="F46" s="653"/>
      <c r="G46" s="653"/>
      <c r="H46" s="653"/>
      <c r="I46" s="653"/>
      <c r="J46" s="653"/>
      <c r="K46" s="653"/>
      <c r="L46" s="653"/>
      <c r="M46" s="653"/>
      <c r="N46" s="653"/>
      <c r="O46" s="653"/>
      <c r="P46" s="653"/>
      <c r="Q46" s="653"/>
      <c r="R46" s="653"/>
      <c r="S46" s="653"/>
      <c r="T46" s="653"/>
      <c r="U46" s="653"/>
      <c r="V46" s="653"/>
      <c r="W46" s="653"/>
      <c r="X46" s="653"/>
      <c r="Y46" s="653"/>
      <c r="Z46" s="653"/>
      <c r="AA46" s="653"/>
      <c r="AB46" s="653"/>
      <c r="AC46" s="653"/>
      <c r="AD46" s="653"/>
      <c r="AE46" s="653"/>
      <c r="AF46" s="653"/>
      <c r="AG46" s="653"/>
      <c r="AH46" s="653"/>
      <c r="AI46" s="653"/>
      <c r="AJ46" s="653"/>
      <c r="AK46" s="653"/>
      <c r="AL46" s="653"/>
      <c r="AM46" s="653"/>
      <c r="AN46" s="653"/>
      <c r="AO46" s="653"/>
      <c r="AP46" s="653"/>
      <c r="AQ46" s="653"/>
      <c r="AR46" s="653">
        <v>6</v>
      </c>
      <c r="AS46" s="653">
        <v>6</v>
      </c>
      <c r="AT46" s="653">
        <v>4</v>
      </c>
      <c r="AU46" s="653">
        <v>4</v>
      </c>
      <c r="AV46" s="653">
        <v>8</v>
      </c>
      <c r="AW46" s="653">
        <v>8</v>
      </c>
      <c r="AX46" s="653">
        <v>8</v>
      </c>
      <c r="AY46" s="653">
        <v>8</v>
      </c>
      <c r="AZ46" s="653"/>
      <c r="BA46" s="653"/>
      <c r="BB46" s="653"/>
      <c r="BC46" s="653"/>
      <c r="BD46" s="653"/>
      <c r="BE46" s="653"/>
      <c r="BF46" s="653"/>
      <c r="BG46" s="653"/>
      <c r="BH46" s="653"/>
      <c r="BI46" s="653"/>
      <c r="BJ46" s="653"/>
      <c r="BK46" s="653"/>
      <c r="BL46" s="653"/>
      <c r="BM46" s="653"/>
      <c r="BN46" s="653"/>
      <c r="BO46" s="653"/>
      <c r="BP46" s="653"/>
      <c r="BQ46" s="653"/>
      <c r="BR46" s="653"/>
      <c r="BS46" s="653"/>
      <c r="BT46" s="653"/>
      <c r="BU46" s="653"/>
      <c r="BV46" s="653"/>
      <c r="BW46" s="653"/>
      <c r="BX46" s="653"/>
      <c r="BY46" s="653"/>
      <c r="BZ46" s="653"/>
      <c r="CA46" s="653"/>
      <c r="CB46" s="653"/>
      <c r="CC46" s="653"/>
      <c r="CD46" s="653">
        <v>8</v>
      </c>
      <c r="CE46" s="653">
        <v>8</v>
      </c>
      <c r="CF46" s="653">
        <v>7</v>
      </c>
      <c r="CG46" s="653">
        <v>7</v>
      </c>
      <c r="CH46" s="653"/>
      <c r="CI46" s="653"/>
      <c r="CJ46" s="653">
        <v>3</v>
      </c>
      <c r="CK46" s="653">
        <v>3</v>
      </c>
      <c r="CL46" s="653">
        <v>4</v>
      </c>
      <c r="CM46" s="653">
        <v>4</v>
      </c>
      <c r="CN46" s="653"/>
      <c r="CO46" s="653"/>
      <c r="CP46" s="653">
        <v>7</v>
      </c>
      <c r="CQ46" s="653">
        <v>7</v>
      </c>
      <c r="CR46" s="653">
        <v>5</v>
      </c>
      <c r="CS46" s="653">
        <v>5</v>
      </c>
      <c r="CT46" s="653">
        <v>5</v>
      </c>
      <c r="CU46" s="653">
        <v>5</v>
      </c>
      <c r="CV46" s="653">
        <v>5</v>
      </c>
      <c r="CW46" s="653">
        <v>5</v>
      </c>
      <c r="CX46" s="653"/>
      <c r="CY46" s="653"/>
      <c r="CZ46" s="653">
        <v>8</v>
      </c>
      <c r="DA46" s="653">
        <v>8</v>
      </c>
      <c r="DB46" s="653">
        <v>1</v>
      </c>
      <c r="DC46" s="653">
        <v>1</v>
      </c>
      <c r="DD46" s="653">
        <v>3</v>
      </c>
      <c r="DE46" s="653">
        <v>3</v>
      </c>
      <c r="DF46" s="653">
        <v>5</v>
      </c>
      <c r="DG46" s="653">
        <v>5</v>
      </c>
      <c r="DH46" s="653"/>
      <c r="DI46" s="653"/>
      <c r="DJ46" s="653"/>
      <c r="DK46" s="653"/>
      <c r="DL46" s="653">
        <v>87</v>
      </c>
      <c r="DM46" s="653">
        <v>87</v>
      </c>
    </row>
    <row r="47" spans="1:117" ht="15.75" customHeight="1" x14ac:dyDescent="0.35">
      <c r="A47" s="2" t="s">
        <v>70</v>
      </c>
      <c r="B47" s="653">
        <v>1</v>
      </c>
      <c r="C47" s="653">
        <v>1</v>
      </c>
      <c r="D47" s="653"/>
      <c r="E47" s="653"/>
      <c r="F47" s="653"/>
      <c r="G47" s="653"/>
      <c r="H47" s="653">
        <v>2</v>
      </c>
      <c r="I47" s="653">
        <v>2</v>
      </c>
      <c r="J47" s="653"/>
      <c r="K47" s="653"/>
      <c r="L47" s="653"/>
      <c r="M47" s="653"/>
      <c r="N47" s="653">
        <v>2</v>
      </c>
      <c r="O47" s="653">
        <v>2</v>
      </c>
      <c r="P47" s="653"/>
      <c r="Q47" s="653"/>
      <c r="R47" s="653"/>
      <c r="S47" s="653"/>
      <c r="T47" s="653"/>
      <c r="U47" s="653"/>
      <c r="V47" s="653">
        <v>1</v>
      </c>
      <c r="W47" s="653">
        <v>1</v>
      </c>
      <c r="X47" s="653"/>
      <c r="Y47" s="653"/>
      <c r="Z47" s="653">
        <v>2</v>
      </c>
      <c r="AA47" s="653">
        <v>2</v>
      </c>
      <c r="AB47" s="653"/>
      <c r="AC47" s="653"/>
      <c r="AD47" s="653">
        <v>1</v>
      </c>
      <c r="AE47" s="653">
        <v>1</v>
      </c>
      <c r="AF47" s="653"/>
      <c r="AG47" s="653"/>
      <c r="AH47" s="653">
        <v>1</v>
      </c>
      <c r="AI47" s="653">
        <v>1</v>
      </c>
      <c r="AJ47" s="653"/>
      <c r="AK47" s="653"/>
      <c r="AL47" s="653"/>
      <c r="AM47" s="653"/>
      <c r="AN47" s="653"/>
      <c r="AO47" s="653"/>
      <c r="AP47" s="653"/>
      <c r="AQ47" s="653"/>
      <c r="AR47" s="653"/>
      <c r="AS47" s="653"/>
      <c r="AT47" s="653">
        <v>1</v>
      </c>
      <c r="AU47" s="653">
        <v>1</v>
      </c>
      <c r="AV47" s="653"/>
      <c r="AW47" s="653"/>
      <c r="AX47" s="653"/>
      <c r="AY47" s="653"/>
      <c r="AZ47" s="653">
        <v>14</v>
      </c>
      <c r="BA47" s="653">
        <v>14</v>
      </c>
      <c r="BB47" s="653">
        <v>21</v>
      </c>
      <c r="BC47" s="653">
        <v>21</v>
      </c>
      <c r="BD47" s="653"/>
      <c r="BE47" s="653"/>
      <c r="BF47" s="653"/>
      <c r="BG47" s="653"/>
      <c r="BH47" s="653"/>
      <c r="BI47" s="653"/>
      <c r="BJ47" s="653"/>
      <c r="BK47" s="653"/>
      <c r="BL47" s="653"/>
      <c r="BM47" s="653"/>
      <c r="BN47" s="653"/>
      <c r="BO47" s="653"/>
      <c r="BP47" s="653">
        <v>1</v>
      </c>
      <c r="BQ47" s="653">
        <v>1</v>
      </c>
      <c r="BR47" s="653"/>
      <c r="BS47" s="653"/>
      <c r="BT47" s="653">
        <v>10</v>
      </c>
      <c r="BU47" s="653">
        <v>10</v>
      </c>
      <c r="BV47" s="653">
        <v>3</v>
      </c>
      <c r="BW47" s="653">
        <v>3</v>
      </c>
      <c r="BX47" s="653"/>
      <c r="BY47" s="653"/>
      <c r="BZ47" s="653">
        <v>4</v>
      </c>
      <c r="CA47" s="653">
        <v>4</v>
      </c>
      <c r="CB47" s="653"/>
      <c r="CC47" s="653"/>
      <c r="CD47" s="653"/>
      <c r="CE47" s="653"/>
      <c r="CF47" s="653"/>
      <c r="CG47" s="653"/>
      <c r="CH47" s="653"/>
      <c r="CI47" s="653"/>
      <c r="CJ47" s="653"/>
      <c r="CK47" s="653"/>
      <c r="CL47" s="653"/>
      <c r="CM47" s="653"/>
      <c r="CN47" s="653"/>
      <c r="CO47" s="653"/>
      <c r="CP47" s="653"/>
      <c r="CQ47" s="653"/>
      <c r="CR47" s="653"/>
      <c r="CS47" s="653"/>
      <c r="CT47" s="653">
        <v>2</v>
      </c>
      <c r="CU47" s="653">
        <v>2</v>
      </c>
      <c r="CV47" s="653">
        <v>9</v>
      </c>
      <c r="CW47" s="653">
        <v>9</v>
      </c>
      <c r="CX47" s="653">
        <v>4</v>
      </c>
      <c r="CY47" s="653">
        <v>4</v>
      </c>
      <c r="CZ47" s="653"/>
      <c r="DA47" s="653"/>
      <c r="DB47" s="653"/>
      <c r="DC47" s="653"/>
      <c r="DD47" s="653"/>
      <c r="DE47" s="653"/>
      <c r="DF47" s="653"/>
      <c r="DG47" s="653"/>
      <c r="DH47" s="653">
        <v>17</v>
      </c>
      <c r="DI47" s="653">
        <v>17</v>
      </c>
      <c r="DJ47" s="653"/>
      <c r="DK47" s="653"/>
      <c r="DL47" s="653">
        <v>96</v>
      </c>
      <c r="DM47" s="653">
        <v>96</v>
      </c>
    </row>
    <row r="48" spans="1:117" ht="15.75" customHeight="1" x14ac:dyDescent="0.35">
      <c r="A48" s="2" t="s">
        <v>72</v>
      </c>
      <c r="B48" s="653"/>
      <c r="C48" s="653"/>
      <c r="D48" s="653"/>
      <c r="E48" s="653"/>
      <c r="F48" s="653"/>
      <c r="G48" s="653"/>
      <c r="H48" s="653"/>
      <c r="I48" s="653"/>
      <c r="J48" s="653"/>
      <c r="K48" s="653"/>
      <c r="L48" s="653"/>
      <c r="M48" s="653"/>
      <c r="N48" s="653"/>
      <c r="O48" s="653"/>
      <c r="P48" s="653"/>
      <c r="Q48" s="653"/>
      <c r="R48" s="653"/>
      <c r="S48" s="653"/>
      <c r="T48" s="653"/>
      <c r="U48" s="653"/>
      <c r="V48" s="653"/>
      <c r="W48" s="653"/>
      <c r="X48" s="653"/>
      <c r="Y48" s="653"/>
      <c r="Z48" s="653"/>
      <c r="AA48" s="653"/>
      <c r="AB48" s="653"/>
      <c r="AC48" s="653"/>
      <c r="AD48" s="653"/>
      <c r="AE48" s="653"/>
      <c r="AF48" s="653"/>
      <c r="AG48" s="653"/>
      <c r="AH48" s="653"/>
      <c r="AI48" s="653"/>
      <c r="AJ48" s="653"/>
      <c r="AK48" s="653"/>
      <c r="AL48" s="653"/>
      <c r="AM48" s="653"/>
      <c r="AN48" s="653"/>
      <c r="AO48" s="653"/>
      <c r="AP48" s="653"/>
      <c r="AQ48" s="653"/>
      <c r="AR48" s="653"/>
      <c r="AS48" s="653"/>
      <c r="AT48" s="653"/>
      <c r="AU48" s="653"/>
      <c r="AV48" s="653"/>
      <c r="AW48" s="653"/>
      <c r="AX48" s="653"/>
      <c r="AY48" s="653"/>
      <c r="AZ48" s="653">
        <v>31</v>
      </c>
      <c r="BA48" s="653">
        <v>31</v>
      </c>
      <c r="BB48" s="653">
        <v>21</v>
      </c>
      <c r="BC48" s="653">
        <v>21</v>
      </c>
      <c r="BD48" s="653"/>
      <c r="BE48" s="653"/>
      <c r="BF48" s="653"/>
      <c r="BG48" s="653"/>
      <c r="BH48" s="653"/>
      <c r="BI48" s="653"/>
      <c r="BJ48" s="653"/>
      <c r="BK48" s="653"/>
      <c r="BL48" s="653"/>
      <c r="BM48" s="653"/>
      <c r="BN48" s="653"/>
      <c r="BO48" s="653"/>
      <c r="BP48" s="653"/>
      <c r="BQ48" s="653"/>
      <c r="BR48" s="653"/>
      <c r="BS48" s="653"/>
      <c r="BT48" s="653"/>
      <c r="BU48" s="653"/>
      <c r="BV48" s="653"/>
      <c r="BW48" s="653"/>
      <c r="BX48" s="653"/>
      <c r="BY48" s="653"/>
      <c r="BZ48" s="653"/>
      <c r="CA48" s="653"/>
      <c r="CB48" s="653"/>
      <c r="CC48" s="653"/>
      <c r="CD48" s="653"/>
      <c r="CE48" s="653"/>
      <c r="CF48" s="653"/>
      <c r="CG48" s="653"/>
      <c r="CH48" s="653">
        <v>2</v>
      </c>
      <c r="CI48" s="653">
        <v>2</v>
      </c>
      <c r="CJ48" s="653">
        <v>11</v>
      </c>
      <c r="CK48" s="653">
        <v>11</v>
      </c>
      <c r="CL48" s="653">
        <v>1</v>
      </c>
      <c r="CM48" s="653">
        <v>1</v>
      </c>
      <c r="CN48" s="653">
        <v>10</v>
      </c>
      <c r="CO48" s="653">
        <v>10</v>
      </c>
      <c r="CP48" s="653"/>
      <c r="CQ48" s="653"/>
      <c r="CR48" s="653"/>
      <c r="CS48" s="653"/>
      <c r="CT48" s="653"/>
      <c r="CU48" s="653"/>
      <c r="CV48" s="653"/>
      <c r="CW48" s="653"/>
      <c r="CX48" s="653"/>
      <c r="CY48" s="653"/>
      <c r="CZ48" s="653">
        <v>30</v>
      </c>
      <c r="DA48" s="653">
        <v>30</v>
      </c>
      <c r="DB48" s="653">
        <v>12</v>
      </c>
      <c r="DC48" s="653">
        <v>12</v>
      </c>
      <c r="DD48" s="653"/>
      <c r="DE48" s="653"/>
      <c r="DF48" s="653">
        <v>18</v>
      </c>
      <c r="DG48" s="653">
        <v>18</v>
      </c>
      <c r="DH48" s="653"/>
      <c r="DI48" s="653"/>
      <c r="DJ48" s="653"/>
      <c r="DK48" s="653"/>
      <c r="DL48" s="653">
        <v>136</v>
      </c>
      <c r="DM48" s="653">
        <v>136</v>
      </c>
    </row>
    <row r="49" spans="1:117" ht="15.75" customHeight="1" x14ac:dyDescent="0.35">
      <c r="A49" s="2" t="s">
        <v>73</v>
      </c>
      <c r="B49" s="653"/>
      <c r="C49" s="653"/>
      <c r="D49" s="653"/>
      <c r="E49" s="653"/>
      <c r="F49" s="653"/>
      <c r="G49" s="653"/>
      <c r="H49" s="653"/>
      <c r="I49" s="653"/>
      <c r="J49" s="653"/>
      <c r="K49" s="653"/>
      <c r="L49" s="653"/>
      <c r="M49" s="653"/>
      <c r="N49" s="653"/>
      <c r="O49" s="653"/>
      <c r="P49" s="653"/>
      <c r="Q49" s="653"/>
      <c r="R49" s="653"/>
      <c r="S49" s="653"/>
      <c r="T49" s="653">
        <v>1</v>
      </c>
      <c r="U49" s="653">
        <v>1</v>
      </c>
      <c r="V49" s="653"/>
      <c r="W49" s="653"/>
      <c r="X49" s="653"/>
      <c r="Y49" s="653"/>
      <c r="Z49" s="653"/>
      <c r="AA49" s="653"/>
      <c r="AB49" s="653"/>
      <c r="AC49" s="653"/>
      <c r="AD49" s="653"/>
      <c r="AE49" s="653"/>
      <c r="AF49" s="653"/>
      <c r="AG49" s="653"/>
      <c r="AH49" s="653"/>
      <c r="AI49" s="653"/>
      <c r="AJ49" s="653"/>
      <c r="AK49" s="653"/>
      <c r="AL49" s="653"/>
      <c r="AM49" s="653"/>
      <c r="AN49" s="653"/>
      <c r="AO49" s="653"/>
      <c r="AP49" s="653"/>
      <c r="AQ49" s="653"/>
      <c r="AR49" s="653"/>
      <c r="AS49" s="653"/>
      <c r="AT49" s="653"/>
      <c r="AU49" s="653"/>
      <c r="AV49" s="653"/>
      <c r="AW49" s="653"/>
      <c r="AX49" s="653"/>
      <c r="AY49" s="653"/>
      <c r="AZ49" s="653"/>
      <c r="BA49" s="653"/>
      <c r="BB49" s="653"/>
      <c r="BC49" s="653"/>
      <c r="BD49" s="653"/>
      <c r="BE49" s="653"/>
      <c r="BF49" s="653"/>
      <c r="BG49" s="653"/>
      <c r="BH49" s="653"/>
      <c r="BI49" s="653"/>
      <c r="BJ49" s="653"/>
      <c r="BK49" s="653"/>
      <c r="BL49" s="653"/>
      <c r="BM49" s="653"/>
      <c r="BN49" s="653"/>
      <c r="BO49" s="653"/>
      <c r="BP49" s="653"/>
      <c r="BQ49" s="653"/>
      <c r="BR49" s="653"/>
      <c r="BS49" s="653"/>
      <c r="BT49" s="653"/>
      <c r="BU49" s="653"/>
      <c r="BV49" s="653"/>
      <c r="BW49" s="653"/>
      <c r="BX49" s="653"/>
      <c r="BY49" s="653"/>
      <c r="BZ49" s="653"/>
      <c r="CA49" s="653"/>
      <c r="CB49" s="653"/>
      <c r="CC49" s="653"/>
      <c r="CD49" s="653"/>
      <c r="CE49" s="653"/>
      <c r="CF49" s="653"/>
      <c r="CG49" s="653"/>
      <c r="CH49" s="653"/>
      <c r="CI49" s="653"/>
      <c r="CJ49" s="653"/>
      <c r="CK49" s="653"/>
      <c r="CL49" s="653"/>
      <c r="CM49" s="653"/>
      <c r="CN49" s="653"/>
      <c r="CO49" s="653"/>
      <c r="CP49" s="653"/>
      <c r="CQ49" s="653"/>
      <c r="CR49" s="653"/>
      <c r="CS49" s="653"/>
      <c r="CT49" s="653"/>
      <c r="CU49" s="653"/>
      <c r="CV49" s="653"/>
      <c r="CW49" s="653"/>
      <c r="CX49" s="653"/>
      <c r="CY49" s="653"/>
      <c r="CZ49" s="653"/>
      <c r="DA49" s="653"/>
      <c r="DB49" s="653"/>
      <c r="DC49" s="653"/>
      <c r="DD49" s="653"/>
      <c r="DE49" s="653"/>
      <c r="DF49" s="653"/>
      <c r="DG49" s="653"/>
      <c r="DH49" s="653"/>
      <c r="DI49" s="653"/>
      <c r="DJ49" s="653"/>
      <c r="DK49" s="653"/>
      <c r="DL49" s="653">
        <v>1</v>
      </c>
      <c r="DM49" s="653">
        <v>1</v>
      </c>
    </row>
    <row r="50" spans="1:117" ht="15.75" customHeight="1" x14ac:dyDescent="0.35">
      <c r="A50" s="2" t="s">
        <v>45</v>
      </c>
      <c r="B50" s="653">
        <v>9</v>
      </c>
      <c r="C50" s="653">
        <v>9</v>
      </c>
      <c r="D50" s="653">
        <v>9</v>
      </c>
      <c r="E50" s="653">
        <v>9</v>
      </c>
      <c r="F50" s="653">
        <v>3</v>
      </c>
      <c r="G50" s="653">
        <v>3</v>
      </c>
      <c r="H50" s="653">
        <v>12</v>
      </c>
      <c r="I50" s="653">
        <v>12</v>
      </c>
      <c r="J50" s="653">
        <v>9</v>
      </c>
      <c r="K50" s="653">
        <v>9</v>
      </c>
      <c r="L50" s="653">
        <v>6</v>
      </c>
      <c r="M50" s="653">
        <v>6</v>
      </c>
      <c r="N50" s="653">
        <v>6</v>
      </c>
      <c r="O50" s="653">
        <v>6</v>
      </c>
      <c r="P50" s="653">
        <v>4</v>
      </c>
      <c r="Q50" s="653">
        <v>4</v>
      </c>
      <c r="R50" s="653">
        <v>4</v>
      </c>
      <c r="S50" s="653">
        <v>4</v>
      </c>
      <c r="T50" s="653">
        <v>5</v>
      </c>
      <c r="U50" s="653">
        <v>5</v>
      </c>
      <c r="V50" s="653">
        <v>4</v>
      </c>
      <c r="W50" s="653">
        <v>4</v>
      </c>
      <c r="X50" s="653">
        <v>3</v>
      </c>
      <c r="Y50" s="653">
        <v>3</v>
      </c>
      <c r="Z50" s="653">
        <v>7</v>
      </c>
      <c r="AA50" s="653">
        <v>7</v>
      </c>
      <c r="AB50" s="653">
        <v>5</v>
      </c>
      <c r="AC50" s="653">
        <v>5</v>
      </c>
      <c r="AD50" s="653">
        <v>7</v>
      </c>
      <c r="AE50" s="653">
        <v>7</v>
      </c>
      <c r="AF50" s="653">
        <v>4</v>
      </c>
      <c r="AG50" s="653">
        <v>4</v>
      </c>
      <c r="AH50" s="653">
        <v>7</v>
      </c>
      <c r="AI50" s="653">
        <v>7</v>
      </c>
      <c r="AJ50" s="653">
        <v>5</v>
      </c>
      <c r="AK50" s="653">
        <v>5</v>
      </c>
      <c r="AL50" s="653">
        <v>3</v>
      </c>
      <c r="AM50" s="653">
        <v>3</v>
      </c>
      <c r="AN50" s="653">
        <v>12</v>
      </c>
      <c r="AO50" s="653">
        <v>12</v>
      </c>
      <c r="AP50" s="653">
        <v>5</v>
      </c>
      <c r="AQ50" s="653">
        <v>5</v>
      </c>
      <c r="AR50" s="653">
        <v>6</v>
      </c>
      <c r="AS50" s="653">
        <v>6</v>
      </c>
      <c r="AT50" s="653">
        <v>5</v>
      </c>
      <c r="AU50" s="653">
        <v>5</v>
      </c>
      <c r="AV50" s="653">
        <v>8</v>
      </c>
      <c r="AW50" s="653">
        <v>8</v>
      </c>
      <c r="AX50" s="653">
        <v>8</v>
      </c>
      <c r="AY50" s="653">
        <v>8</v>
      </c>
      <c r="AZ50" s="653">
        <v>45</v>
      </c>
      <c r="BA50" s="653">
        <v>45</v>
      </c>
      <c r="BB50" s="653">
        <v>42</v>
      </c>
      <c r="BC50" s="653">
        <v>42</v>
      </c>
      <c r="BD50" s="653">
        <v>6</v>
      </c>
      <c r="BE50" s="653">
        <v>6</v>
      </c>
      <c r="BF50" s="653">
        <v>11</v>
      </c>
      <c r="BG50" s="653">
        <v>11</v>
      </c>
      <c r="BH50" s="653">
        <v>2</v>
      </c>
      <c r="BI50" s="653">
        <v>2</v>
      </c>
      <c r="BJ50" s="653">
        <v>1</v>
      </c>
      <c r="BK50" s="653">
        <v>1</v>
      </c>
      <c r="BL50" s="653">
        <v>9</v>
      </c>
      <c r="BM50" s="653">
        <v>9</v>
      </c>
      <c r="BN50" s="653">
        <v>7</v>
      </c>
      <c r="BO50" s="653">
        <v>7</v>
      </c>
      <c r="BP50" s="653">
        <v>18</v>
      </c>
      <c r="BQ50" s="653">
        <v>18</v>
      </c>
      <c r="BR50" s="653">
        <v>5</v>
      </c>
      <c r="BS50" s="653">
        <v>5</v>
      </c>
      <c r="BT50" s="653">
        <v>15</v>
      </c>
      <c r="BU50" s="653">
        <v>15</v>
      </c>
      <c r="BV50" s="653">
        <v>8</v>
      </c>
      <c r="BW50" s="653">
        <v>8</v>
      </c>
      <c r="BX50" s="653">
        <v>8</v>
      </c>
      <c r="BY50" s="653">
        <v>8</v>
      </c>
      <c r="BZ50" s="653">
        <v>4</v>
      </c>
      <c r="CA50" s="653">
        <v>4</v>
      </c>
      <c r="CB50" s="653">
        <v>14</v>
      </c>
      <c r="CC50" s="653">
        <v>14</v>
      </c>
      <c r="CD50" s="653">
        <v>8</v>
      </c>
      <c r="CE50" s="653">
        <v>8</v>
      </c>
      <c r="CF50" s="653">
        <v>7</v>
      </c>
      <c r="CG50" s="653">
        <v>7</v>
      </c>
      <c r="CH50" s="653">
        <v>2</v>
      </c>
      <c r="CI50" s="653">
        <v>2</v>
      </c>
      <c r="CJ50" s="653">
        <v>14</v>
      </c>
      <c r="CK50" s="653">
        <v>14</v>
      </c>
      <c r="CL50" s="653">
        <v>5</v>
      </c>
      <c r="CM50" s="653">
        <v>5</v>
      </c>
      <c r="CN50" s="653">
        <v>10</v>
      </c>
      <c r="CO50" s="653">
        <v>10</v>
      </c>
      <c r="CP50" s="653">
        <v>7</v>
      </c>
      <c r="CQ50" s="653">
        <v>7</v>
      </c>
      <c r="CR50" s="653">
        <v>5</v>
      </c>
      <c r="CS50" s="653">
        <v>5</v>
      </c>
      <c r="CT50" s="653">
        <v>7</v>
      </c>
      <c r="CU50" s="653">
        <v>7</v>
      </c>
      <c r="CV50" s="653">
        <v>14</v>
      </c>
      <c r="CW50" s="653">
        <v>14</v>
      </c>
      <c r="CX50" s="653">
        <v>4</v>
      </c>
      <c r="CY50" s="653">
        <v>4</v>
      </c>
      <c r="CZ50" s="653">
        <v>38</v>
      </c>
      <c r="DA50" s="653">
        <v>38</v>
      </c>
      <c r="DB50" s="653">
        <v>13</v>
      </c>
      <c r="DC50" s="653">
        <v>13</v>
      </c>
      <c r="DD50" s="653">
        <v>3</v>
      </c>
      <c r="DE50" s="653">
        <v>3</v>
      </c>
      <c r="DF50" s="653">
        <v>23</v>
      </c>
      <c r="DG50" s="653">
        <v>23</v>
      </c>
      <c r="DH50" s="653">
        <v>17</v>
      </c>
      <c r="DI50" s="653">
        <v>17</v>
      </c>
      <c r="DJ50" s="653"/>
      <c r="DK50" s="653"/>
      <c r="DL50" s="653">
        <v>528</v>
      </c>
      <c r="DM50" s="653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52" t="s">
        <v>2312</v>
      </c>
      <c r="B3" s="652" t="s">
        <v>64</v>
      </c>
    </row>
    <row r="4" spans="1:18" x14ac:dyDescent="0.35">
      <c r="A4" s="652" t="s">
        <v>2313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8" t="s">
        <v>45</v>
      </c>
    </row>
    <row r="5" spans="1:18" x14ac:dyDescent="0.35">
      <c r="A5" s="2" t="s">
        <v>108</v>
      </c>
      <c r="B5" s="653"/>
      <c r="C5" s="653"/>
      <c r="D5" s="653"/>
      <c r="E5" s="653">
        <v>1</v>
      </c>
      <c r="F5" s="653"/>
      <c r="G5" s="653"/>
      <c r="H5" s="653"/>
      <c r="I5" s="653"/>
      <c r="J5" s="653"/>
      <c r="K5" s="653"/>
      <c r="L5" s="653"/>
      <c r="M5" s="653">
        <v>1</v>
      </c>
      <c r="N5" s="653"/>
      <c r="O5" s="653"/>
      <c r="P5" s="653"/>
      <c r="Q5" s="653"/>
      <c r="R5" s="653">
        <v>2</v>
      </c>
    </row>
    <row r="6" spans="1:18" x14ac:dyDescent="0.35">
      <c r="A6" s="2" t="s">
        <v>114</v>
      </c>
      <c r="B6" s="653"/>
      <c r="C6" s="653"/>
      <c r="D6" s="653"/>
      <c r="E6" s="653">
        <v>13</v>
      </c>
      <c r="F6" s="653"/>
      <c r="G6" s="653">
        <v>4</v>
      </c>
      <c r="H6" s="653"/>
      <c r="I6" s="653"/>
      <c r="J6" s="653"/>
      <c r="K6" s="653"/>
      <c r="L6" s="653"/>
      <c r="M6" s="653"/>
      <c r="N6" s="653"/>
      <c r="O6" s="653"/>
      <c r="P6" s="653"/>
      <c r="Q6" s="653"/>
      <c r="R6" s="653">
        <v>17</v>
      </c>
    </row>
    <row r="7" spans="1:18" x14ac:dyDescent="0.35">
      <c r="A7" s="2" t="s">
        <v>121</v>
      </c>
      <c r="B7" s="653"/>
      <c r="C7" s="653"/>
      <c r="D7" s="653"/>
      <c r="E7" s="653">
        <v>10</v>
      </c>
      <c r="F7" s="653"/>
      <c r="G7" s="653"/>
      <c r="H7" s="653"/>
      <c r="I7" s="653"/>
      <c r="J7" s="653"/>
      <c r="K7" s="653"/>
      <c r="L7" s="653"/>
      <c r="M7" s="653"/>
      <c r="N7" s="653"/>
      <c r="O7" s="653"/>
      <c r="P7" s="653"/>
      <c r="Q7" s="653"/>
      <c r="R7" s="653">
        <v>10</v>
      </c>
    </row>
    <row r="8" spans="1:18" x14ac:dyDescent="0.35">
      <c r="A8" s="2" t="s">
        <v>137</v>
      </c>
      <c r="B8" s="653"/>
      <c r="C8" s="653"/>
      <c r="D8" s="653"/>
      <c r="E8" s="653">
        <v>2</v>
      </c>
      <c r="F8" s="653"/>
      <c r="G8" s="653"/>
      <c r="H8" s="653"/>
      <c r="I8" s="653"/>
      <c r="J8" s="653"/>
      <c r="K8" s="653"/>
      <c r="L8" s="653"/>
      <c r="M8" s="653"/>
      <c r="N8" s="653"/>
      <c r="O8" s="653"/>
      <c r="P8" s="653"/>
      <c r="Q8" s="653"/>
      <c r="R8" s="653">
        <v>2</v>
      </c>
    </row>
    <row r="9" spans="1:18" x14ac:dyDescent="0.35">
      <c r="A9" s="2" t="s">
        <v>148</v>
      </c>
      <c r="B9" s="653"/>
      <c r="C9" s="653"/>
      <c r="D9" s="653"/>
      <c r="E9" s="653"/>
      <c r="F9" s="653">
        <v>2</v>
      </c>
      <c r="G9" s="653"/>
      <c r="H9" s="653"/>
      <c r="I9" s="653"/>
      <c r="J9" s="653"/>
      <c r="K9" s="653"/>
      <c r="L9" s="653"/>
      <c r="M9" s="653"/>
      <c r="N9" s="653"/>
      <c r="O9" s="653"/>
      <c r="P9" s="653"/>
      <c r="Q9" s="653"/>
      <c r="R9" s="653">
        <v>2</v>
      </c>
    </row>
    <row r="10" spans="1:18" x14ac:dyDescent="0.35">
      <c r="A10" s="2" t="s">
        <v>143</v>
      </c>
      <c r="B10" s="653"/>
      <c r="C10" s="653"/>
      <c r="D10" s="653"/>
      <c r="E10" s="653"/>
      <c r="F10" s="653">
        <v>2</v>
      </c>
      <c r="G10" s="653"/>
      <c r="H10" s="653"/>
      <c r="I10" s="653"/>
      <c r="J10" s="653"/>
      <c r="K10" s="653"/>
      <c r="L10" s="653"/>
      <c r="M10" s="653"/>
      <c r="N10" s="653"/>
      <c r="O10" s="653"/>
      <c r="P10" s="653"/>
      <c r="Q10" s="653"/>
      <c r="R10" s="653">
        <v>2</v>
      </c>
    </row>
    <row r="11" spans="1:18" x14ac:dyDescent="0.35">
      <c r="A11" s="2" t="s">
        <v>139</v>
      </c>
      <c r="B11" s="653"/>
      <c r="C11" s="653"/>
      <c r="D11" s="653"/>
      <c r="E11" s="653"/>
      <c r="F11" s="653">
        <v>2</v>
      </c>
      <c r="G11" s="653"/>
      <c r="H11" s="653"/>
      <c r="I11" s="653"/>
      <c r="J11" s="653"/>
      <c r="K11" s="653"/>
      <c r="L11" s="653"/>
      <c r="M11" s="653"/>
      <c r="N11" s="653"/>
      <c r="O11" s="653"/>
      <c r="P11" s="653"/>
      <c r="Q11" s="653"/>
      <c r="R11" s="653">
        <v>2</v>
      </c>
    </row>
    <row r="12" spans="1:18" x14ac:dyDescent="0.35">
      <c r="A12" s="2" t="s">
        <v>257</v>
      </c>
      <c r="B12" s="653"/>
      <c r="C12" s="653"/>
      <c r="D12" s="653"/>
      <c r="E12" s="653">
        <v>1</v>
      </c>
      <c r="F12" s="653"/>
      <c r="G12" s="653"/>
      <c r="H12" s="653"/>
      <c r="I12" s="653"/>
      <c r="J12" s="653"/>
      <c r="K12" s="653"/>
      <c r="L12" s="653"/>
      <c r="M12" s="653"/>
      <c r="N12" s="653"/>
      <c r="O12" s="653">
        <v>1</v>
      </c>
      <c r="P12" s="653"/>
      <c r="Q12" s="653"/>
      <c r="R12" s="653">
        <v>2</v>
      </c>
    </row>
    <row r="13" spans="1:18" x14ac:dyDescent="0.35">
      <c r="A13" s="2" t="s">
        <v>298</v>
      </c>
      <c r="B13" s="653"/>
      <c r="C13" s="653"/>
      <c r="D13" s="653">
        <v>1</v>
      </c>
      <c r="E13" s="653"/>
      <c r="F13" s="653"/>
      <c r="G13" s="653"/>
      <c r="H13" s="653">
        <v>1</v>
      </c>
      <c r="I13" s="653"/>
      <c r="J13" s="653"/>
      <c r="K13" s="653">
        <v>4</v>
      </c>
      <c r="L13" s="653"/>
      <c r="M13" s="653"/>
      <c r="N13" s="653"/>
      <c r="O13" s="653"/>
      <c r="P13" s="653"/>
      <c r="Q13" s="653"/>
      <c r="R13" s="653">
        <v>6</v>
      </c>
    </row>
    <row r="14" spans="1:18" x14ac:dyDescent="0.35">
      <c r="A14" s="2" t="s">
        <v>991</v>
      </c>
      <c r="B14" s="653">
        <v>1</v>
      </c>
      <c r="C14" s="653"/>
      <c r="D14" s="653"/>
      <c r="E14" s="653"/>
      <c r="F14" s="653"/>
      <c r="G14" s="653"/>
      <c r="H14" s="653"/>
      <c r="I14" s="653"/>
      <c r="J14" s="653"/>
      <c r="K14" s="653"/>
      <c r="L14" s="653"/>
      <c r="M14" s="653"/>
      <c r="N14" s="653"/>
      <c r="O14" s="653"/>
      <c r="P14" s="653"/>
      <c r="Q14" s="653"/>
      <c r="R14" s="653">
        <v>1</v>
      </c>
    </row>
    <row r="15" spans="1:18" x14ac:dyDescent="0.35">
      <c r="A15" s="2" t="s">
        <v>1003</v>
      </c>
      <c r="B15" s="653"/>
      <c r="C15" s="653">
        <v>3</v>
      </c>
      <c r="D15" s="653"/>
      <c r="E15" s="653"/>
      <c r="F15" s="653"/>
      <c r="G15" s="653"/>
      <c r="H15" s="653"/>
      <c r="I15" s="653"/>
      <c r="J15" s="653"/>
      <c r="K15" s="653"/>
      <c r="L15" s="653"/>
      <c r="M15" s="653"/>
      <c r="N15" s="653"/>
      <c r="O15" s="653"/>
      <c r="P15" s="653"/>
      <c r="Q15" s="653"/>
      <c r="R15" s="653">
        <v>3</v>
      </c>
    </row>
    <row r="16" spans="1:18" x14ac:dyDescent="0.35">
      <c r="A16" s="2" t="s">
        <v>995</v>
      </c>
      <c r="B16" s="653"/>
      <c r="C16" s="653">
        <v>2</v>
      </c>
      <c r="D16" s="653"/>
      <c r="E16" s="653"/>
      <c r="F16" s="653"/>
      <c r="G16" s="653"/>
      <c r="H16" s="653"/>
      <c r="I16" s="653"/>
      <c r="J16" s="653"/>
      <c r="K16" s="653"/>
      <c r="L16" s="653"/>
      <c r="M16" s="653"/>
      <c r="N16" s="653"/>
      <c r="O16" s="653"/>
      <c r="P16" s="653"/>
      <c r="Q16" s="653"/>
      <c r="R16" s="653">
        <v>2</v>
      </c>
    </row>
    <row r="17" spans="1:18" x14ac:dyDescent="0.35">
      <c r="A17" s="2" t="s">
        <v>993</v>
      </c>
      <c r="B17" s="653">
        <v>4</v>
      </c>
      <c r="C17" s="653"/>
      <c r="D17" s="653"/>
      <c r="E17" s="653"/>
      <c r="F17" s="653"/>
      <c r="G17" s="653"/>
      <c r="H17" s="653"/>
      <c r="I17" s="653"/>
      <c r="J17" s="653"/>
      <c r="K17" s="653"/>
      <c r="L17" s="653"/>
      <c r="M17" s="653"/>
      <c r="N17" s="653"/>
      <c r="O17" s="653"/>
      <c r="P17" s="653"/>
      <c r="Q17" s="653"/>
      <c r="R17" s="653">
        <v>4</v>
      </c>
    </row>
    <row r="18" spans="1:18" x14ac:dyDescent="0.35">
      <c r="A18" s="2" t="s">
        <v>989</v>
      </c>
      <c r="B18" s="653">
        <v>2</v>
      </c>
      <c r="C18" s="653"/>
      <c r="D18" s="653"/>
      <c r="E18" s="653"/>
      <c r="F18" s="653"/>
      <c r="G18" s="653"/>
      <c r="H18" s="653"/>
      <c r="I18" s="653"/>
      <c r="J18" s="653"/>
      <c r="K18" s="653"/>
      <c r="L18" s="653"/>
      <c r="M18" s="653"/>
      <c r="N18" s="653"/>
      <c r="O18" s="653"/>
      <c r="P18" s="653"/>
      <c r="Q18" s="653"/>
      <c r="R18" s="653">
        <v>2</v>
      </c>
    </row>
    <row r="19" spans="1:18" x14ac:dyDescent="0.35">
      <c r="A19" s="2" t="s">
        <v>1001</v>
      </c>
      <c r="B19" s="653">
        <v>4</v>
      </c>
      <c r="C19" s="653"/>
      <c r="D19" s="653"/>
      <c r="E19" s="653"/>
      <c r="F19" s="653"/>
      <c r="G19" s="653"/>
      <c r="H19" s="653"/>
      <c r="I19" s="653"/>
      <c r="J19" s="653"/>
      <c r="K19" s="653"/>
      <c r="L19" s="653"/>
      <c r="M19" s="653"/>
      <c r="N19" s="653"/>
      <c r="O19" s="653"/>
      <c r="P19" s="653"/>
      <c r="Q19" s="653"/>
      <c r="R19" s="653">
        <v>4</v>
      </c>
    </row>
    <row r="20" spans="1:18" x14ac:dyDescent="0.35">
      <c r="A20" s="2" t="s">
        <v>997</v>
      </c>
      <c r="B20" s="653"/>
      <c r="C20" s="653">
        <v>1</v>
      </c>
      <c r="D20" s="653"/>
      <c r="E20" s="653"/>
      <c r="F20" s="653"/>
      <c r="G20" s="653"/>
      <c r="H20" s="653"/>
      <c r="I20" s="653"/>
      <c r="J20" s="653"/>
      <c r="K20" s="653"/>
      <c r="L20" s="653"/>
      <c r="M20" s="653"/>
      <c r="N20" s="653"/>
      <c r="O20" s="653"/>
      <c r="P20" s="653"/>
      <c r="Q20" s="653"/>
      <c r="R20" s="653">
        <v>1</v>
      </c>
    </row>
    <row r="21" spans="1:18" x14ac:dyDescent="0.35">
      <c r="A21" s="2" t="s">
        <v>1007</v>
      </c>
      <c r="B21" s="653"/>
      <c r="C21" s="653">
        <v>1</v>
      </c>
      <c r="D21" s="653"/>
      <c r="E21" s="653"/>
      <c r="F21" s="653"/>
      <c r="G21" s="653"/>
      <c r="H21" s="653"/>
      <c r="I21" s="653"/>
      <c r="J21" s="653"/>
      <c r="K21" s="653"/>
      <c r="L21" s="653"/>
      <c r="M21" s="653"/>
      <c r="N21" s="653"/>
      <c r="O21" s="653"/>
      <c r="P21" s="653"/>
      <c r="Q21" s="653"/>
      <c r="R21" s="653">
        <v>1</v>
      </c>
    </row>
    <row r="22" spans="1:18" x14ac:dyDescent="0.35">
      <c r="A22" s="2" t="s">
        <v>1052</v>
      </c>
      <c r="B22" s="653"/>
      <c r="C22" s="653"/>
      <c r="D22" s="653">
        <v>2</v>
      </c>
      <c r="E22" s="653"/>
      <c r="F22" s="653"/>
      <c r="G22" s="653"/>
      <c r="H22" s="653"/>
      <c r="I22" s="653"/>
      <c r="J22" s="653"/>
      <c r="K22" s="653"/>
      <c r="L22" s="653"/>
      <c r="M22" s="653"/>
      <c r="N22" s="653"/>
      <c r="O22" s="653"/>
      <c r="P22" s="653"/>
      <c r="Q22" s="653"/>
      <c r="R22" s="653">
        <v>2</v>
      </c>
    </row>
    <row r="23" spans="1:18" x14ac:dyDescent="0.35">
      <c r="A23" s="2" t="s">
        <v>1416</v>
      </c>
      <c r="B23" s="653"/>
      <c r="C23" s="653"/>
      <c r="D23" s="653">
        <v>2</v>
      </c>
      <c r="E23" s="653"/>
      <c r="F23" s="653"/>
      <c r="G23" s="653"/>
      <c r="H23" s="653"/>
      <c r="I23" s="653"/>
      <c r="J23" s="653"/>
      <c r="K23" s="653"/>
      <c r="L23" s="653"/>
      <c r="M23" s="653"/>
      <c r="N23" s="653"/>
      <c r="O23" s="653"/>
      <c r="P23" s="653">
        <v>1</v>
      </c>
      <c r="Q23" s="653"/>
      <c r="R23" s="653">
        <v>3</v>
      </c>
    </row>
    <row r="24" spans="1:18" x14ac:dyDescent="0.35">
      <c r="A24" s="2" t="s">
        <v>1419</v>
      </c>
      <c r="B24" s="653"/>
      <c r="C24" s="653"/>
      <c r="D24" s="653">
        <v>2</v>
      </c>
      <c r="E24" s="653"/>
      <c r="F24" s="653"/>
      <c r="G24" s="653"/>
      <c r="H24" s="653"/>
      <c r="I24" s="653"/>
      <c r="J24" s="653"/>
      <c r="K24" s="653"/>
      <c r="L24" s="653"/>
      <c r="M24" s="653"/>
      <c r="N24" s="653"/>
      <c r="O24" s="653"/>
      <c r="P24" s="653">
        <v>1</v>
      </c>
      <c r="Q24" s="653"/>
      <c r="R24" s="653">
        <v>3</v>
      </c>
    </row>
    <row r="25" spans="1:18" x14ac:dyDescent="0.35">
      <c r="A25" s="2" t="s">
        <v>981</v>
      </c>
      <c r="B25" s="653">
        <v>3</v>
      </c>
      <c r="C25" s="653"/>
      <c r="D25" s="653"/>
      <c r="E25" s="653"/>
      <c r="F25" s="653"/>
      <c r="G25" s="653"/>
      <c r="H25" s="653"/>
      <c r="I25" s="653"/>
      <c r="J25" s="653"/>
      <c r="K25" s="653"/>
      <c r="L25" s="653"/>
      <c r="M25" s="653"/>
      <c r="N25" s="653"/>
      <c r="O25" s="653"/>
      <c r="P25" s="653"/>
      <c r="Q25" s="653"/>
      <c r="R25" s="653">
        <v>3</v>
      </c>
    </row>
    <row r="26" spans="1:18" x14ac:dyDescent="0.35">
      <c r="A26" s="2" t="s">
        <v>1025</v>
      </c>
      <c r="B26" s="653"/>
      <c r="C26" s="653">
        <v>3</v>
      </c>
      <c r="D26" s="653"/>
      <c r="E26" s="653"/>
      <c r="F26" s="653"/>
      <c r="G26" s="653"/>
      <c r="H26" s="653"/>
      <c r="I26" s="653"/>
      <c r="J26" s="653"/>
      <c r="K26" s="653"/>
      <c r="L26" s="653"/>
      <c r="M26" s="653"/>
      <c r="N26" s="653"/>
      <c r="O26" s="653"/>
      <c r="P26" s="653"/>
      <c r="Q26" s="653"/>
      <c r="R26" s="653">
        <v>3</v>
      </c>
    </row>
    <row r="27" spans="1:18" x14ac:dyDescent="0.35">
      <c r="A27" s="2" t="s">
        <v>1019</v>
      </c>
      <c r="B27" s="653"/>
      <c r="C27" s="653">
        <v>3</v>
      </c>
      <c r="D27" s="653"/>
      <c r="E27" s="653"/>
      <c r="F27" s="653"/>
      <c r="G27" s="653"/>
      <c r="H27" s="653"/>
      <c r="I27" s="653"/>
      <c r="J27" s="653"/>
      <c r="K27" s="653"/>
      <c r="L27" s="653"/>
      <c r="M27" s="653"/>
      <c r="N27" s="653"/>
      <c r="O27" s="653"/>
      <c r="P27" s="653"/>
      <c r="Q27" s="653"/>
      <c r="R27" s="653">
        <v>3</v>
      </c>
    </row>
    <row r="28" spans="1:18" x14ac:dyDescent="0.35">
      <c r="A28" s="2" t="s">
        <v>986</v>
      </c>
      <c r="B28" s="653">
        <v>1</v>
      </c>
      <c r="C28" s="653"/>
      <c r="D28" s="653"/>
      <c r="E28" s="653"/>
      <c r="F28" s="653"/>
      <c r="G28" s="653"/>
      <c r="H28" s="653"/>
      <c r="I28" s="653"/>
      <c r="J28" s="653"/>
      <c r="K28" s="653"/>
      <c r="L28" s="653"/>
      <c r="M28" s="653"/>
      <c r="N28" s="653"/>
      <c r="O28" s="653"/>
      <c r="P28" s="653"/>
      <c r="Q28" s="653"/>
      <c r="R28" s="653">
        <v>1</v>
      </c>
    </row>
    <row r="29" spans="1:18" x14ac:dyDescent="0.35">
      <c r="A29" s="2" t="s">
        <v>1013</v>
      </c>
      <c r="B29" s="653"/>
      <c r="C29" s="653"/>
      <c r="D29" s="653">
        <v>4</v>
      </c>
      <c r="E29" s="653"/>
      <c r="F29" s="653"/>
      <c r="G29" s="653"/>
      <c r="H29" s="653"/>
      <c r="I29" s="653"/>
      <c r="J29" s="653"/>
      <c r="K29" s="653"/>
      <c r="L29" s="653"/>
      <c r="M29" s="653"/>
      <c r="N29" s="653"/>
      <c r="O29" s="653"/>
      <c r="P29" s="653"/>
      <c r="Q29" s="653"/>
      <c r="R29" s="653">
        <v>4</v>
      </c>
    </row>
    <row r="30" spans="1:18" x14ac:dyDescent="0.35">
      <c r="A30" s="2" t="s">
        <v>1015</v>
      </c>
      <c r="B30" s="653"/>
      <c r="C30" s="653"/>
      <c r="D30" s="653">
        <v>1</v>
      </c>
      <c r="E30" s="653"/>
      <c r="F30" s="653"/>
      <c r="G30" s="653"/>
      <c r="H30" s="653"/>
      <c r="I30" s="653"/>
      <c r="J30" s="653"/>
      <c r="K30" s="653"/>
      <c r="L30" s="653"/>
      <c r="M30" s="653"/>
      <c r="N30" s="653"/>
      <c r="O30" s="653"/>
      <c r="P30" s="653"/>
      <c r="Q30" s="653"/>
      <c r="R30" s="653">
        <v>1</v>
      </c>
    </row>
    <row r="31" spans="1:18" x14ac:dyDescent="0.35">
      <c r="A31" s="2" t="s">
        <v>1023</v>
      </c>
      <c r="B31" s="653"/>
      <c r="C31" s="653">
        <v>3</v>
      </c>
      <c r="D31" s="653"/>
      <c r="E31" s="653"/>
      <c r="F31" s="653"/>
      <c r="G31" s="653"/>
      <c r="H31" s="653"/>
      <c r="I31" s="653"/>
      <c r="J31" s="653"/>
      <c r="K31" s="653"/>
      <c r="L31" s="653"/>
      <c r="M31" s="653"/>
      <c r="N31" s="653"/>
      <c r="O31" s="653"/>
      <c r="P31" s="653"/>
      <c r="Q31" s="653"/>
      <c r="R31" s="653">
        <v>3</v>
      </c>
    </row>
    <row r="32" spans="1:18" x14ac:dyDescent="0.35">
      <c r="A32" s="2" t="s">
        <v>1513</v>
      </c>
      <c r="B32" s="653"/>
      <c r="C32" s="653"/>
      <c r="D32" s="653">
        <v>1</v>
      </c>
      <c r="E32" s="653"/>
      <c r="F32" s="653"/>
      <c r="G32" s="653"/>
      <c r="H32" s="653"/>
      <c r="I32" s="653"/>
      <c r="J32" s="653"/>
      <c r="K32" s="653"/>
      <c r="L32" s="653"/>
      <c r="M32" s="653"/>
      <c r="N32" s="653"/>
      <c r="O32" s="653"/>
      <c r="P32" s="653">
        <v>3</v>
      </c>
      <c r="Q32" s="653"/>
      <c r="R32" s="653">
        <v>4</v>
      </c>
    </row>
    <row r="33" spans="1:18" x14ac:dyDescent="0.35">
      <c r="A33" s="2" t="s">
        <v>1517</v>
      </c>
      <c r="B33" s="653"/>
      <c r="C33" s="653"/>
      <c r="D33" s="653">
        <v>1</v>
      </c>
      <c r="E33" s="653"/>
      <c r="F33" s="653"/>
      <c r="G33" s="653"/>
      <c r="H33" s="653"/>
      <c r="I33" s="653"/>
      <c r="J33" s="653"/>
      <c r="K33" s="653"/>
      <c r="L33" s="653"/>
      <c r="M33" s="653"/>
      <c r="N33" s="653"/>
      <c r="O33" s="653"/>
      <c r="P33" s="653">
        <v>2</v>
      </c>
      <c r="Q33" s="653"/>
      <c r="R33" s="653">
        <v>3</v>
      </c>
    </row>
    <row r="34" spans="1:18" x14ac:dyDescent="0.35">
      <c r="A34" s="2" t="s">
        <v>118</v>
      </c>
      <c r="B34" s="653"/>
      <c r="C34" s="653"/>
      <c r="D34" s="653"/>
      <c r="E34" s="653"/>
      <c r="F34" s="653"/>
      <c r="G34" s="653">
        <v>11</v>
      </c>
      <c r="H34" s="653"/>
      <c r="I34" s="653"/>
      <c r="J34" s="653"/>
      <c r="K34" s="653"/>
      <c r="L34" s="653"/>
      <c r="M34" s="653"/>
      <c r="N34" s="653"/>
      <c r="O34" s="653"/>
      <c r="P34" s="653"/>
      <c r="Q34" s="653"/>
      <c r="R34" s="653">
        <v>11</v>
      </c>
    </row>
    <row r="35" spans="1:18" x14ac:dyDescent="0.35">
      <c r="A35" s="2" t="s">
        <v>125</v>
      </c>
      <c r="B35" s="653"/>
      <c r="C35" s="653"/>
      <c r="D35" s="653"/>
      <c r="E35" s="653"/>
      <c r="F35" s="653"/>
      <c r="G35" s="653">
        <v>7</v>
      </c>
      <c r="H35" s="653"/>
      <c r="I35" s="653"/>
      <c r="J35" s="653"/>
      <c r="K35" s="653"/>
      <c r="L35" s="653"/>
      <c r="M35" s="653"/>
      <c r="N35" s="653"/>
      <c r="O35" s="653"/>
      <c r="P35" s="653"/>
      <c r="Q35" s="653"/>
      <c r="R35" s="653">
        <v>7</v>
      </c>
    </row>
    <row r="36" spans="1:18" x14ac:dyDescent="0.35">
      <c r="A36" s="2" t="s">
        <v>1390</v>
      </c>
      <c r="B36" s="653"/>
      <c r="C36" s="653"/>
      <c r="D36" s="653"/>
      <c r="E36" s="653"/>
      <c r="F36" s="653"/>
      <c r="G36" s="653">
        <v>3</v>
      </c>
      <c r="H36" s="653"/>
      <c r="I36" s="653"/>
      <c r="J36" s="653"/>
      <c r="K36" s="653"/>
      <c r="L36" s="653"/>
      <c r="M36" s="653"/>
      <c r="N36" s="653"/>
      <c r="O36" s="653"/>
      <c r="P36" s="653"/>
      <c r="Q36" s="653"/>
      <c r="R36" s="653">
        <v>3</v>
      </c>
    </row>
    <row r="37" spans="1:18" x14ac:dyDescent="0.35">
      <c r="A37" s="2" t="s">
        <v>1569</v>
      </c>
      <c r="B37" s="653"/>
      <c r="C37" s="653"/>
      <c r="D37" s="653"/>
      <c r="E37" s="653"/>
      <c r="F37" s="653"/>
      <c r="G37" s="653">
        <v>5</v>
      </c>
      <c r="H37" s="653"/>
      <c r="I37" s="653"/>
      <c r="J37" s="653"/>
      <c r="K37" s="653"/>
      <c r="L37" s="653"/>
      <c r="M37" s="653"/>
      <c r="N37" s="653"/>
      <c r="O37" s="653"/>
      <c r="P37" s="653"/>
      <c r="Q37" s="653"/>
      <c r="R37" s="653">
        <v>5</v>
      </c>
    </row>
    <row r="38" spans="1:18" x14ac:dyDescent="0.35">
      <c r="A38" s="2" t="s">
        <v>818</v>
      </c>
      <c r="B38" s="653"/>
      <c r="C38" s="653"/>
      <c r="D38" s="653"/>
      <c r="E38" s="653"/>
      <c r="F38" s="653"/>
      <c r="G38" s="653">
        <v>1</v>
      </c>
      <c r="H38" s="653"/>
      <c r="I38" s="653"/>
      <c r="J38" s="653"/>
      <c r="K38" s="653"/>
      <c r="L38" s="653"/>
      <c r="M38" s="653"/>
      <c r="N38" s="653">
        <v>1</v>
      </c>
      <c r="O38" s="653"/>
      <c r="P38" s="653"/>
      <c r="Q38" s="653"/>
      <c r="R38" s="653">
        <v>2</v>
      </c>
    </row>
    <row r="39" spans="1:18" x14ac:dyDescent="0.35">
      <c r="A39" s="2" t="s">
        <v>172</v>
      </c>
      <c r="B39" s="653"/>
      <c r="C39" s="653"/>
      <c r="D39" s="653"/>
      <c r="E39" s="653"/>
      <c r="F39" s="653"/>
      <c r="G39" s="653">
        <v>5</v>
      </c>
      <c r="H39" s="653"/>
      <c r="I39" s="653"/>
      <c r="J39" s="653"/>
      <c r="K39" s="653"/>
      <c r="L39" s="653"/>
      <c r="M39" s="653"/>
      <c r="N39" s="653"/>
      <c r="O39" s="653"/>
      <c r="P39" s="653"/>
      <c r="Q39" s="653"/>
      <c r="R39" s="653">
        <v>5</v>
      </c>
    </row>
    <row r="40" spans="1:18" x14ac:dyDescent="0.35">
      <c r="A40" s="2" t="s">
        <v>174</v>
      </c>
      <c r="B40" s="653"/>
      <c r="C40" s="653"/>
      <c r="D40" s="653"/>
      <c r="E40" s="653"/>
      <c r="F40" s="653"/>
      <c r="G40" s="653">
        <v>2</v>
      </c>
      <c r="H40" s="653"/>
      <c r="I40" s="653"/>
      <c r="J40" s="653"/>
      <c r="K40" s="653"/>
      <c r="L40" s="653"/>
      <c r="M40" s="653"/>
      <c r="N40" s="653"/>
      <c r="O40" s="653"/>
      <c r="P40" s="653"/>
      <c r="Q40" s="653"/>
      <c r="R40" s="653">
        <v>2</v>
      </c>
    </row>
    <row r="41" spans="1:18" x14ac:dyDescent="0.35">
      <c r="A41" s="2" t="s">
        <v>178</v>
      </c>
      <c r="B41" s="653"/>
      <c r="C41" s="653"/>
      <c r="D41" s="653"/>
      <c r="E41" s="653"/>
      <c r="F41" s="653"/>
      <c r="G41" s="653">
        <v>6</v>
      </c>
      <c r="H41" s="653"/>
      <c r="I41" s="653"/>
      <c r="J41" s="653">
        <v>3</v>
      </c>
      <c r="K41" s="653"/>
      <c r="L41" s="653"/>
      <c r="M41" s="653"/>
      <c r="N41" s="653"/>
      <c r="O41" s="653"/>
      <c r="P41" s="653"/>
      <c r="Q41" s="653"/>
      <c r="R41" s="653">
        <v>9</v>
      </c>
    </row>
    <row r="42" spans="1:18" x14ac:dyDescent="0.35">
      <c r="A42" s="2" t="s">
        <v>185</v>
      </c>
      <c r="B42" s="653"/>
      <c r="C42" s="653"/>
      <c r="D42" s="653"/>
      <c r="E42" s="653"/>
      <c r="F42" s="653"/>
      <c r="G42" s="653">
        <v>3</v>
      </c>
      <c r="H42" s="653"/>
      <c r="I42" s="653"/>
      <c r="J42" s="653"/>
      <c r="K42" s="653"/>
      <c r="L42" s="653"/>
      <c r="M42" s="653"/>
      <c r="N42" s="653"/>
      <c r="O42" s="653"/>
      <c r="P42" s="653"/>
      <c r="Q42" s="653"/>
      <c r="R42" s="653">
        <v>3</v>
      </c>
    </row>
    <row r="43" spans="1:18" x14ac:dyDescent="0.35">
      <c r="A43" s="2" t="s">
        <v>180</v>
      </c>
      <c r="B43" s="653"/>
      <c r="C43" s="653"/>
      <c r="D43" s="653"/>
      <c r="E43" s="653"/>
      <c r="F43" s="653"/>
      <c r="G43" s="653">
        <v>11</v>
      </c>
      <c r="H43" s="653"/>
      <c r="I43" s="653"/>
      <c r="J43" s="653"/>
      <c r="K43" s="653"/>
      <c r="L43" s="653"/>
      <c r="M43" s="653"/>
      <c r="N43" s="653"/>
      <c r="O43" s="653"/>
      <c r="P43" s="653"/>
      <c r="Q43" s="653"/>
      <c r="R43" s="653">
        <v>11</v>
      </c>
    </row>
    <row r="44" spans="1:18" x14ac:dyDescent="0.35">
      <c r="A44" s="2" t="s">
        <v>188</v>
      </c>
      <c r="B44" s="653"/>
      <c r="C44" s="653"/>
      <c r="D44" s="653"/>
      <c r="E44" s="653"/>
      <c r="F44" s="653"/>
      <c r="G44" s="653"/>
      <c r="H44" s="653">
        <v>1</v>
      </c>
      <c r="I44" s="653"/>
      <c r="J44" s="653"/>
      <c r="K44" s="653"/>
      <c r="L44" s="653"/>
      <c r="M44" s="653"/>
      <c r="N44" s="653"/>
      <c r="O44" s="653"/>
      <c r="P44" s="653"/>
      <c r="Q44" s="653"/>
      <c r="R44" s="653">
        <v>1</v>
      </c>
    </row>
    <row r="45" spans="1:18" x14ac:dyDescent="0.35">
      <c r="A45" s="2" t="s">
        <v>191</v>
      </c>
      <c r="B45" s="653"/>
      <c r="C45" s="653"/>
      <c r="D45" s="653"/>
      <c r="E45" s="653"/>
      <c r="F45" s="653"/>
      <c r="G45" s="653"/>
      <c r="H45" s="653">
        <v>7</v>
      </c>
      <c r="I45" s="653"/>
      <c r="J45" s="653"/>
      <c r="K45" s="653"/>
      <c r="L45" s="653">
        <v>2</v>
      </c>
      <c r="M45" s="653"/>
      <c r="N45" s="653"/>
      <c r="O45" s="653"/>
      <c r="P45" s="653"/>
      <c r="Q45" s="653"/>
      <c r="R45" s="653">
        <v>9</v>
      </c>
    </row>
    <row r="46" spans="1:18" x14ac:dyDescent="0.35">
      <c r="A46" s="2" t="s">
        <v>1379</v>
      </c>
      <c r="B46" s="653"/>
      <c r="C46" s="653"/>
      <c r="D46" s="653"/>
      <c r="E46" s="653"/>
      <c r="F46" s="653"/>
      <c r="G46" s="653"/>
      <c r="H46" s="653">
        <v>1</v>
      </c>
      <c r="I46" s="653"/>
      <c r="J46" s="653"/>
      <c r="K46" s="653"/>
      <c r="L46" s="653"/>
      <c r="M46" s="653"/>
      <c r="N46" s="653"/>
      <c r="O46" s="653"/>
      <c r="P46" s="653"/>
      <c r="Q46" s="653">
        <v>1</v>
      </c>
      <c r="R46" s="653">
        <v>2</v>
      </c>
    </row>
    <row r="47" spans="1:18" x14ac:dyDescent="0.35">
      <c r="A47" s="2" t="s">
        <v>209</v>
      </c>
      <c r="B47" s="653"/>
      <c r="C47" s="653"/>
      <c r="D47" s="653"/>
      <c r="E47" s="653"/>
      <c r="F47" s="653"/>
      <c r="G47" s="653"/>
      <c r="H47" s="653">
        <v>3</v>
      </c>
      <c r="I47" s="653"/>
      <c r="J47" s="653"/>
      <c r="K47" s="653"/>
      <c r="L47" s="653"/>
      <c r="M47" s="653"/>
      <c r="N47" s="653"/>
      <c r="O47" s="653"/>
      <c r="P47" s="653"/>
      <c r="Q47" s="653"/>
      <c r="R47" s="653">
        <v>3</v>
      </c>
    </row>
    <row r="48" spans="1:18" x14ac:dyDescent="0.35">
      <c r="A48" s="2" t="s">
        <v>211</v>
      </c>
      <c r="B48" s="653"/>
      <c r="C48" s="653"/>
      <c r="D48" s="653"/>
      <c r="E48" s="653"/>
      <c r="F48" s="653"/>
      <c r="G48" s="653"/>
      <c r="H48" s="653"/>
      <c r="I48" s="653">
        <v>2</v>
      </c>
      <c r="J48" s="653"/>
      <c r="K48" s="653"/>
      <c r="L48" s="653"/>
      <c r="M48" s="653"/>
      <c r="N48" s="653"/>
      <c r="O48" s="653"/>
      <c r="P48" s="653"/>
      <c r="Q48" s="653"/>
      <c r="R48" s="653">
        <v>2</v>
      </c>
    </row>
    <row r="49" spans="1:18" x14ac:dyDescent="0.35">
      <c r="A49" s="2" t="s">
        <v>214</v>
      </c>
      <c r="B49" s="653"/>
      <c r="C49" s="653"/>
      <c r="D49" s="653"/>
      <c r="E49" s="653"/>
      <c r="F49" s="653"/>
      <c r="G49" s="653"/>
      <c r="H49" s="653"/>
      <c r="I49" s="653">
        <v>4</v>
      </c>
      <c r="J49" s="653"/>
      <c r="K49" s="653"/>
      <c r="L49" s="653"/>
      <c r="M49" s="653"/>
      <c r="N49" s="653"/>
      <c r="O49" s="653"/>
      <c r="P49" s="653"/>
      <c r="Q49" s="653"/>
      <c r="R49" s="653">
        <v>4</v>
      </c>
    </row>
    <row r="50" spans="1:18" x14ac:dyDescent="0.35">
      <c r="A50" s="2" t="s">
        <v>197</v>
      </c>
      <c r="B50" s="653"/>
      <c r="C50" s="653"/>
      <c r="D50" s="653"/>
      <c r="E50" s="653"/>
      <c r="F50" s="653"/>
      <c r="G50" s="653"/>
      <c r="H50" s="653"/>
      <c r="I50" s="653">
        <v>3</v>
      </c>
      <c r="J50" s="653"/>
      <c r="K50" s="653"/>
      <c r="L50" s="653"/>
      <c r="M50" s="653"/>
      <c r="N50" s="653"/>
      <c r="O50" s="653"/>
      <c r="P50" s="653"/>
      <c r="Q50" s="653"/>
      <c r="R50" s="653">
        <v>3</v>
      </c>
    </row>
    <row r="51" spans="1:18" x14ac:dyDescent="0.35">
      <c r="A51" s="2" t="s">
        <v>201</v>
      </c>
      <c r="B51" s="653"/>
      <c r="C51" s="653"/>
      <c r="D51" s="653"/>
      <c r="E51" s="653"/>
      <c r="F51" s="653"/>
      <c r="G51" s="653"/>
      <c r="H51" s="653"/>
      <c r="I51" s="653">
        <v>6</v>
      </c>
      <c r="J51" s="653"/>
      <c r="K51" s="653"/>
      <c r="L51" s="653"/>
      <c r="M51" s="653"/>
      <c r="N51" s="653"/>
      <c r="O51" s="653"/>
      <c r="P51" s="653"/>
      <c r="Q51" s="653"/>
      <c r="R51" s="653">
        <v>6</v>
      </c>
    </row>
    <row r="52" spans="1:18" x14ac:dyDescent="0.35">
      <c r="A52" s="2" t="s">
        <v>203</v>
      </c>
      <c r="B52" s="653"/>
      <c r="C52" s="653"/>
      <c r="D52" s="653"/>
      <c r="E52" s="653"/>
      <c r="F52" s="653"/>
      <c r="G52" s="653"/>
      <c r="H52" s="653"/>
      <c r="I52" s="653">
        <v>2</v>
      </c>
      <c r="J52" s="653"/>
      <c r="K52" s="653"/>
      <c r="L52" s="653"/>
      <c r="M52" s="653"/>
      <c r="N52" s="653"/>
      <c r="O52" s="653"/>
      <c r="P52" s="653"/>
      <c r="Q52" s="653"/>
      <c r="R52" s="653">
        <v>2</v>
      </c>
    </row>
    <row r="53" spans="1:18" x14ac:dyDescent="0.35">
      <c r="A53" s="2" t="s">
        <v>1011</v>
      </c>
      <c r="B53" s="653"/>
      <c r="C53" s="653"/>
      <c r="D53" s="653">
        <v>1</v>
      </c>
      <c r="E53" s="653"/>
      <c r="F53" s="653"/>
      <c r="G53" s="653"/>
      <c r="H53" s="653"/>
      <c r="I53" s="653"/>
      <c r="J53" s="653"/>
      <c r="K53" s="653"/>
      <c r="L53" s="653"/>
      <c r="M53" s="653"/>
      <c r="N53" s="653"/>
      <c r="O53" s="653"/>
      <c r="P53" s="653"/>
      <c r="Q53" s="653"/>
      <c r="R53" s="653">
        <v>1</v>
      </c>
    </row>
    <row r="54" spans="1:18" x14ac:dyDescent="0.35">
      <c r="A54" s="2" t="s">
        <v>820</v>
      </c>
      <c r="B54" s="653"/>
      <c r="C54" s="653"/>
      <c r="D54" s="653"/>
      <c r="E54" s="653"/>
      <c r="F54" s="653"/>
      <c r="G54" s="653">
        <v>1</v>
      </c>
      <c r="H54" s="653"/>
      <c r="I54" s="653"/>
      <c r="J54" s="653"/>
      <c r="K54" s="653"/>
      <c r="L54" s="653"/>
      <c r="M54" s="653"/>
      <c r="N54" s="653">
        <v>3</v>
      </c>
      <c r="O54" s="653"/>
      <c r="P54" s="653"/>
      <c r="Q54" s="653"/>
      <c r="R54" s="653">
        <v>4</v>
      </c>
    </row>
    <row r="55" spans="1:18" x14ac:dyDescent="0.35">
      <c r="A55" s="2" t="s">
        <v>194</v>
      </c>
      <c r="B55" s="653"/>
      <c r="C55" s="653"/>
      <c r="D55" s="653"/>
      <c r="E55" s="653"/>
      <c r="F55" s="653"/>
      <c r="G55" s="653"/>
      <c r="H55" s="653">
        <v>1</v>
      </c>
      <c r="I55" s="653"/>
      <c r="J55" s="653"/>
      <c r="K55" s="653"/>
      <c r="L55" s="653"/>
      <c r="M55" s="653"/>
      <c r="N55" s="653"/>
      <c r="O55" s="653"/>
      <c r="P55" s="653"/>
      <c r="Q55" s="653"/>
      <c r="R55" s="653">
        <v>1</v>
      </c>
    </row>
    <row r="56" spans="1:18" x14ac:dyDescent="0.35">
      <c r="A56" s="2" t="s">
        <v>45</v>
      </c>
      <c r="B56" s="653">
        <v>15</v>
      </c>
      <c r="C56" s="653">
        <v>16</v>
      </c>
      <c r="D56" s="653">
        <v>15</v>
      </c>
      <c r="E56" s="653">
        <v>27</v>
      </c>
      <c r="F56" s="653">
        <v>6</v>
      </c>
      <c r="G56" s="653">
        <v>59</v>
      </c>
      <c r="H56" s="653">
        <v>14</v>
      </c>
      <c r="I56" s="653">
        <v>17</v>
      </c>
      <c r="J56" s="653">
        <v>3</v>
      </c>
      <c r="K56" s="653">
        <v>4</v>
      </c>
      <c r="L56" s="653">
        <v>2</v>
      </c>
      <c r="M56" s="653">
        <v>1</v>
      </c>
      <c r="N56" s="653">
        <v>4</v>
      </c>
      <c r="O56" s="653">
        <v>1</v>
      </c>
      <c r="P56" s="653">
        <v>7</v>
      </c>
      <c r="Q56" s="653">
        <v>1</v>
      </c>
      <c r="R56" s="653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B34" s="655" t="s">
        <v>2316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8" t="s">
        <v>2142</v>
      </c>
      <c r="N35" s="53">
        <v>44421</v>
      </c>
      <c r="P35" s="53">
        <v>44419</v>
      </c>
      <c r="R35" s="268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8" t="s">
        <v>2163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8" t="s">
        <v>2314</v>
      </c>
      <c r="CA35" s="268" t="s">
        <v>2315</v>
      </c>
    </row>
    <row r="36" spans="1:79" x14ac:dyDescent="0.35">
      <c r="A36" s="656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53"/>
      <c r="C37" s="653"/>
      <c r="D37" s="653"/>
      <c r="E37" s="653"/>
      <c r="F37" s="653"/>
      <c r="G37" s="653"/>
      <c r="H37" s="653"/>
      <c r="I37" s="653"/>
      <c r="J37" s="653"/>
      <c r="K37" s="653"/>
      <c r="L37" s="653"/>
      <c r="M37" s="653"/>
      <c r="N37" s="653"/>
      <c r="O37" s="653"/>
      <c r="P37" s="653"/>
      <c r="Q37" s="653"/>
      <c r="R37" s="653"/>
      <c r="S37" s="653"/>
      <c r="T37" s="653"/>
      <c r="U37" s="653"/>
      <c r="V37" s="653"/>
      <c r="W37" s="653"/>
      <c r="X37" s="653"/>
      <c r="Y37" s="653"/>
      <c r="Z37" s="653"/>
      <c r="AA37" s="653"/>
      <c r="AB37" s="653"/>
      <c r="AC37" s="653"/>
      <c r="AD37" s="653"/>
      <c r="AE37" s="653"/>
      <c r="AF37" s="653"/>
      <c r="AG37" s="653"/>
      <c r="AH37" s="653"/>
      <c r="AI37" s="653"/>
      <c r="AJ37" s="653"/>
      <c r="AK37" s="653"/>
      <c r="AL37" s="653"/>
      <c r="AM37" s="653"/>
      <c r="AN37" s="653"/>
      <c r="AO37" s="653"/>
      <c r="AP37" s="653"/>
      <c r="AQ37" s="653"/>
      <c r="AR37" s="653"/>
      <c r="AS37" s="653"/>
      <c r="AT37" s="653"/>
      <c r="AU37" s="653"/>
      <c r="AV37" s="653"/>
      <c r="AW37" s="653"/>
      <c r="AX37" s="653"/>
      <c r="AY37" s="653"/>
      <c r="AZ37" s="653"/>
      <c r="BA37" s="653"/>
      <c r="BB37" s="653"/>
      <c r="BC37" s="653"/>
      <c r="BD37" s="653"/>
      <c r="BE37" s="653"/>
      <c r="BF37" s="653"/>
      <c r="BG37" s="653"/>
      <c r="BH37" s="653"/>
      <c r="BI37" s="653"/>
      <c r="BJ37" s="653">
        <v>1</v>
      </c>
      <c r="BK37" s="653">
        <v>1</v>
      </c>
      <c r="BL37" s="653"/>
      <c r="BM37" s="653"/>
      <c r="BN37" s="653"/>
      <c r="BO37" s="653"/>
      <c r="BP37" s="653"/>
      <c r="BQ37" s="653"/>
      <c r="BR37" s="653"/>
      <c r="BS37" s="653"/>
      <c r="BT37" s="653"/>
      <c r="BU37" s="653"/>
      <c r="BV37" s="653"/>
      <c r="BW37" s="653"/>
      <c r="BX37" s="653"/>
      <c r="BY37" s="653"/>
      <c r="BZ37" s="653">
        <v>1</v>
      </c>
      <c r="CA37" s="653">
        <v>1</v>
      </c>
    </row>
    <row r="38" spans="1:79" x14ac:dyDescent="0.35">
      <c r="A38" s="42">
        <v>44397</v>
      </c>
      <c r="B38" s="653">
        <v>2</v>
      </c>
      <c r="C38" s="653">
        <v>2</v>
      </c>
      <c r="D38" s="653"/>
      <c r="E38" s="653"/>
      <c r="F38" s="653"/>
      <c r="G38" s="653"/>
      <c r="H38" s="653"/>
      <c r="I38" s="653"/>
      <c r="J38" s="653"/>
      <c r="K38" s="653"/>
      <c r="L38" s="653"/>
      <c r="M38" s="653"/>
      <c r="N38" s="653"/>
      <c r="O38" s="653"/>
      <c r="P38" s="653"/>
      <c r="Q38" s="653"/>
      <c r="R38" s="653"/>
      <c r="S38" s="653"/>
      <c r="T38" s="653"/>
      <c r="U38" s="653"/>
      <c r="V38" s="653"/>
      <c r="W38" s="653"/>
      <c r="X38" s="653"/>
      <c r="Y38" s="653"/>
      <c r="Z38" s="653"/>
      <c r="AA38" s="653"/>
      <c r="AB38" s="653"/>
      <c r="AC38" s="653"/>
      <c r="AD38" s="653"/>
      <c r="AE38" s="653"/>
      <c r="AF38" s="653"/>
      <c r="AG38" s="653"/>
      <c r="AH38" s="653"/>
      <c r="AI38" s="653"/>
      <c r="AJ38" s="653"/>
      <c r="AK38" s="653"/>
      <c r="AL38" s="653"/>
      <c r="AM38" s="653"/>
      <c r="AN38" s="653"/>
      <c r="AO38" s="653"/>
      <c r="AP38" s="653"/>
      <c r="AQ38" s="653"/>
      <c r="AR38" s="653"/>
      <c r="AS38" s="653"/>
      <c r="AT38" s="653"/>
      <c r="AU38" s="653"/>
      <c r="AV38" s="653"/>
      <c r="AW38" s="653"/>
      <c r="AX38" s="653"/>
      <c r="AY38" s="653"/>
      <c r="AZ38" s="653"/>
      <c r="BA38" s="653"/>
      <c r="BB38" s="653"/>
      <c r="BC38" s="653"/>
      <c r="BD38" s="653"/>
      <c r="BE38" s="653"/>
      <c r="BF38" s="653"/>
      <c r="BG38" s="653"/>
      <c r="BH38" s="653"/>
      <c r="BI38" s="653"/>
      <c r="BJ38" s="653"/>
      <c r="BK38" s="653"/>
      <c r="BL38" s="653"/>
      <c r="BM38" s="653"/>
      <c r="BN38" s="653"/>
      <c r="BO38" s="653"/>
      <c r="BP38" s="653"/>
      <c r="BQ38" s="653"/>
      <c r="BR38" s="653"/>
      <c r="BS38" s="653"/>
      <c r="BT38" s="653"/>
      <c r="BU38" s="653"/>
      <c r="BV38" s="653"/>
      <c r="BW38" s="653"/>
      <c r="BX38" s="653"/>
      <c r="BY38" s="653"/>
      <c r="BZ38" s="653">
        <v>2</v>
      </c>
      <c r="CA38" s="653">
        <v>2</v>
      </c>
    </row>
    <row r="39" spans="1:79" x14ac:dyDescent="0.35">
      <c r="A39" s="42">
        <v>44398</v>
      </c>
      <c r="B39" s="653">
        <v>1</v>
      </c>
      <c r="C39" s="653">
        <v>1</v>
      </c>
      <c r="D39" s="653">
        <v>1</v>
      </c>
      <c r="E39" s="653"/>
      <c r="F39" s="653"/>
      <c r="G39" s="653"/>
      <c r="H39" s="653"/>
      <c r="I39" s="653"/>
      <c r="J39" s="653">
        <v>4</v>
      </c>
      <c r="K39" s="653">
        <v>4</v>
      </c>
      <c r="L39" s="653"/>
      <c r="M39" s="653"/>
      <c r="N39" s="653"/>
      <c r="O39" s="653"/>
      <c r="P39" s="653"/>
      <c r="Q39" s="653"/>
      <c r="R39" s="653"/>
      <c r="S39" s="653"/>
      <c r="T39" s="653"/>
      <c r="U39" s="653"/>
      <c r="V39" s="653"/>
      <c r="W39" s="653"/>
      <c r="X39" s="653"/>
      <c r="Y39" s="653"/>
      <c r="Z39" s="653"/>
      <c r="AA39" s="653"/>
      <c r="AB39" s="653"/>
      <c r="AC39" s="653"/>
      <c r="AD39" s="653"/>
      <c r="AE39" s="653"/>
      <c r="AF39" s="653"/>
      <c r="AG39" s="653"/>
      <c r="AH39" s="653"/>
      <c r="AI39" s="653"/>
      <c r="AJ39" s="653"/>
      <c r="AK39" s="653"/>
      <c r="AL39" s="653"/>
      <c r="AM39" s="653"/>
      <c r="AN39" s="653"/>
      <c r="AO39" s="653"/>
      <c r="AP39" s="653"/>
      <c r="AQ39" s="653"/>
      <c r="AR39" s="653"/>
      <c r="AS39" s="653"/>
      <c r="AT39" s="653"/>
      <c r="AU39" s="653"/>
      <c r="AV39" s="653"/>
      <c r="AW39" s="653"/>
      <c r="AX39" s="653"/>
      <c r="AY39" s="653"/>
      <c r="AZ39" s="653"/>
      <c r="BA39" s="653"/>
      <c r="BB39" s="653"/>
      <c r="BC39" s="653"/>
      <c r="BD39" s="653"/>
      <c r="BE39" s="653"/>
      <c r="BF39" s="653"/>
      <c r="BG39" s="653"/>
      <c r="BH39" s="653"/>
      <c r="BI39" s="653"/>
      <c r="BJ39" s="653"/>
      <c r="BK39" s="653"/>
      <c r="BL39" s="653"/>
      <c r="BM39" s="653"/>
      <c r="BN39" s="653"/>
      <c r="BO39" s="653"/>
      <c r="BP39" s="653"/>
      <c r="BQ39" s="653"/>
      <c r="BR39" s="653"/>
      <c r="BS39" s="653"/>
      <c r="BT39" s="653"/>
      <c r="BU39" s="653"/>
      <c r="BV39" s="653"/>
      <c r="BW39" s="653"/>
      <c r="BX39" s="653"/>
      <c r="BY39" s="653"/>
      <c r="BZ39" s="653">
        <v>6</v>
      </c>
      <c r="CA39" s="653">
        <v>5</v>
      </c>
    </row>
    <row r="40" spans="1:79" x14ac:dyDescent="0.35">
      <c r="A40" s="42">
        <v>44399</v>
      </c>
      <c r="B40" s="653">
        <v>2</v>
      </c>
      <c r="C40" s="653">
        <v>2</v>
      </c>
      <c r="D40" s="653"/>
      <c r="E40" s="653"/>
      <c r="F40" s="653">
        <v>1</v>
      </c>
      <c r="G40" s="653">
        <v>1</v>
      </c>
      <c r="H40" s="653"/>
      <c r="I40" s="653"/>
      <c r="J40" s="653"/>
      <c r="K40" s="653"/>
      <c r="L40" s="653"/>
      <c r="M40" s="653"/>
      <c r="N40" s="653">
        <v>1</v>
      </c>
      <c r="O40" s="653">
        <v>1</v>
      </c>
      <c r="P40" s="653"/>
      <c r="Q40" s="653"/>
      <c r="R40" s="653"/>
      <c r="S40" s="653"/>
      <c r="T40" s="653"/>
      <c r="U40" s="653"/>
      <c r="V40" s="653"/>
      <c r="W40" s="653"/>
      <c r="X40" s="653"/>
      <c r="Y40" s="653"/>
      <c r="Z40" s="653"/>
      <c r="AA40" s="653"/>
      <c r="AB40" s="653"/>
      <c r="AC40" s="653"/>
      <c r="AD40" s="653"/>
      <c r="AE40" s="653"/>
      <c r="AF40" s="653"/>
      <c r="AG40" s="653"/>
      <c r="AH40" s="653"/>
      <c r="AI40" s="653"/>
      <c r="AJ40" s="653"/>
      <c r="AK40" s="653"/>
      <c r="AL40" s="653"/>
      <c r="AM40" s="653"/>
      <c r="AN40" s="653"/>
      <c r="AO40" s="653"/>
      <c r="AP40" s="653"/>
      <c r="AQ40" s="653"/>
      <c r="AR40" s="653"/>
      <c r="AS40" s="653"/>
      <c r="AT40" s="653"/>
      <c r="AU40" s="653"/>
      <c r="AV40" s="653"/>
      <c r="AW40" s="653"/>
      <c r="AX40" s="653"/>
      <c r="AY40" s="653"/>
      <c r="AZ40" s="653"/>
      <c r="BA40" s="653"/>
      <c r="BB40" s="653"/>
      <c r="BC40" s="653"/>
      <c r="BD40" s="653"/>
      <c r="BE40" s="653"/>
      <c r="BF40" s="653"/>
      <c r="BG40" s="653"/>
      <c r="BH40" s="653"/>
      <c r="BI40" s="653"/>
      <c r="BJ40" s="653"/>
      <c r="BK40" s="653"/>
      <c r="BL40" s="653"/>
      <c r="BM40" s="653"/>
      <c r="BN40" s="653"/>
      <c r="BO40" s="653"/>
      <c r="BP40" s="653"/>
      <c r="BQ40" s="653"/>
      <c r="BR40" s="653"/>
      <c r="BS40" s="653"/>
      <c r="BT40" s="653"/>
      <c r="BU40" s="653"/>
      <c r="BV40" s="653"/>
      <c r="BW40" s="653"/>
      <c r="BX40" s="653"/>
      <c r="BY40" s="653"/>
      <c r="BZ40" s="653">
        <v>4</v>
      </c>
      <c r="CA40" s="653">
        <v>4</v>
      </c>
    </row>
    <row r="41" spans="1:79" x14ac:dyDescent="0.35">
      <c r="A41" s="42">
        <v>44400</v>
      </c>
      <c r="B41" s="653">
        <v>1</v>
      </c>
      <c r="C41" s="653">
        <v>1</v>
      </c>
      <c r="D41" s="653"/>
      <c r="E41" s="653"/>
      <c r="F41" s="653"/>
      <c r="G41" s="653"/>
      <c r="H41" s="653">
        <v>1</v>
      </c>
      <c r="I41" s="653">
        <v>1</v>
      </c>
      <c r="J41" s="653"/>
      <c r="K41" s="653"/>
      <c r="L41" s="653"/>
      <c r="M41" s="653"/>
      <c r="N41" s="653"/>
      <c r="O41" s="653"/>
      <c r="P41" s="653"/>
      <c r="Q41" s="653"/>
      <c r="R41" s="653"/>
      <c r="S41" s="653"/>
      <c r="T41" s="653"/>
      <c r="U41" s="653"/>
      <c r="V41" s="653"/>
      <c r="W41" s="653"/>
      <c r="X41" s="653"/>
      <c r="Y41" s="653"/>
      <c r="Z41" s="653"/>
      <c r="AA41" s="653"/>
      <c r="AB41" s="653"/>
      <c r="AC41" s="653"/>
      <c r="AD41" s="653"/>
      <c r="AE41" s="653"/>
      <c r="AF41" s="653"/>
      <c r="AG41" s="653"/>
      <c r="AH41" s="653"/>
      <c r="AI41" s="653"/>
      <c r="AJ41" s="653"/>
      <c r="AK41" s="653"/>
      <c r="AL41" s="653"/>
      <c r="AM41" s="653"/>
      <c r="AN41" s="653"/>
      <c r="AO41" s="653"/>
      <c r="AP41" s="653"/>
      <c r="AQ41" s="653"/>
      <c r="AR41" s="653"/>
      <c r="AS41" s="653"/>
      <c r="AT41" s="653"/>
      <c r="AU41" s="653"/>
      <c r="AV41" s="653"/>
      <c r="AW41" s="653"/>
      <c r="AX41" s="653"/>
      <c r="AY41" s="653"/>
      <c r="AZ41" s="653"/>
      <c r="BA41" s="653"/>
      <c r="BB41" s="653"/>
      <c r="BC41" s="653"/>
      <c r="BD41" s="653"/>
      <c r="BE41" s="653"/>
      <c r="BF41" s="653"/>
      <c r="BG41" s="653"/>
      <c r="BH41" s="653"/>
      <c r="BI41" s="653"/>
      <c r="BJ41" s="653"/>
      <c r="BK41" s="653"/>
      <c r="BL41" s="653"/>
      <c r="BM41" s="653"/>
      <c r="BN41" s="653"/>
      <c r="BO41" s="653"/>
      <c r="BP41" s="653"/>
      <c r="BQ41" s="653"/>
      <c r="BR41" s="653"/>
      <c r="BS41" s="653"/>
      <c r="BT41" s="653"/>
      <c r="BU41" s="653"/>
      <c r="BV41" s="653"/>
      <c r="BW41" s="653"/>
      <c r="BX41" s="653"/>
      <c r="BY41" s="653"/>
      <c r="BZ41" s="653">
        <v>2</v>
      </c>
      <c r="CA41" s="653">
        <v>2</v>
      </c>
    </row>
    <row r="42" spans="1:79" x14ac:dyDescent="0.35">
      <c r="A42" s="2" t="s">
        <v>74</v>
      </c>
      <c r="B42" s="653"/>
      <c r="C42" s="653"/>
      <c r="D42" s="653"/>
      <c r="E42" s="653"/>
      <c r="F42" s="653"/>
      <c r="G42" s="653"/>
      <c r="H42" s="653"/>
      <c r="I42" s="653"/>
      <c r="J42" s="653"/>
      <c r="K42" s="653"/>
      <c r="L42" s="653"/>
      <c r="M42" s="653"/>
      <c r="N42" s="653"/>
      <c r="O42" s="653"/>
      <c r="P42" s="653"/>
      <c r="Q42" s="653"/>
      <c r="R42" s="653"/>
      <c r="S42" s="653"/>
      <c r="T42" s="653"/>
      <c r="U42" s="653"/>
      <c r="V42" s="653"/>
      <c r="W42" s="653"/>
      <c r="X42" s="653"/>
      <c r="Y42" s="653"/>
      <c r="Z42" s="653"/>
      <c r="AA42" s="653"/>
      <c r="AB42" s="653"/>
      <c r="AC42" s="653"/>
      <c r="AD42" s="653"/>
      <c r="AE42" s="653"/>
      <c r="AF42" s="653"/>
      <c r="AG42" s="653"/>
      <c r="AH42" s="653"/>
      <c r="AI42" s="653"/>
      <c r="AJ42" s="653"/>
      <c r="AK42" s="653"/>
      <c r="AL42" s="653"/>
      <c r="AM42" s="653"/>
      <c r="AN42" s="653"/>
      <c r="AO42" s="653"/>
      <c r="AP42" s="653"/>
      <c r="AQ42" s="653"/>
      <c r="AR42" s="653"/>
      <c r="AS42" s="653"/>
      <c r="AT42" s="653"/>
      <c r="AU42" s="653"/>
      <c r="AV42" s="653"/>
      <c r="AW42" s="653"/>
      <c r="AX42" s="653"/>
      <c r="AY42" s="653"/>
      <c r="AZ42" s="653"/>
      <c r="BA42" s="653"/>
      <c r="BB42" s="653"/>
      <c r="BC42" s="653"/>
      <c r="BD42" s="653"/>
      <c r="BE42" s="653"/>
      <c r="BF42" s="653"/>
      <c r="BG42" s="653"/>
      <c r="BH42" s="653"/>
      <c r="BI42" s="653"/>
      <c r="BJ42" s="653"/>
      <c r="BK42" s="653"/>
      <c r="BL42" s="653"/>
      <c r="BM42" s="653"/>
      <c r="BN42" s="653"/>
      <c r="BO42" s="653"/>
      <c r="BP42" s="653"/>
      <c r="BQ42" s="653"/>
      <c r="BR42" s="653"/>
      <c r="BS42" s="653"/>
      <c r="BT42" s="653"/>
      <c r="BU42" s="653"/>
      <c r="BV42" s="653"/>
      <c r="BW42" s="653"/>
      <c r="BX42" s="653"/>
      <c r="BY42" s="653"/>
      <c r="BZ42" s="653"/>
      <c r="CA42" s="653"/>
    </row>
    <row r="43" spans="1:79" x14ac:dyDescent="0.35">
      <c r="A43" s="42">
        <v>44403</v>
      </c>
      <c r="B43" s="653"/>
      <c r="C43" s="653"/>
      <c r="D43" s="653">
        <v>2</v>
      </c>
      <c r="E43" s="653">
        <v>2</v>
      </c>
      <c r="F43" s="653"/>
      <c r="G43" s="653"/>
      <c r="H43" s="653">
        <v>1</v>
      </c>
      <c r="I43" s="653">
        <v>1</v>
      </c>
      <c r="J43" s="653">
        <v>6</v>
      </c>
      <c r="K43" s="653">
        <v>6</v>
      </c>
      <c r="L43" s="653"/>
      <c r="M43" s="653"/>
      <c r="N43" s="653"/>
      <c r="O43" s="653"/>
      <c r="P43" s="653"/>
      <c r="Q43" s="653"/>
      <c r="R43" s="653"/>
      <c r="S43" s="653"/>
      <c r="T43" s="653"/>
      <c r="U43" s="653"/>
      <c r="V43" s="653"/>
      <c r="W43" s="653"/>
      <c r="X43" s="653"/>
      <c r="Y43" s="653"/>
      <c r="Z43" s="653"/>
      <c r="AA43" s="653"/>
      <c r="AB43" s="653"/>
      <c r="AC43" s="653"/>
      <c r="AD43" s="653"/>
      <c r="AE43" s="653"/>
      <c r="AF43" s="653"/>
      <c r="AG43" s="653"/>
      <c r="AH43" s="653"/>
      <c r="AI43" s="653"/>
      <c r="AJ43" s="653"/>
      <c r="AK43" s="653"/>
      <c r="AL43" s="653"/>
      <c r="AM43" s="653"/>
      <c r="AN43" s="653"/>
      <c r="AO43" s="653"/>
      <c r="AP43" s="653"/>
      <c r="AQ43" s="653"/>
      <c r="AR43" s="653"/>
      <c r="AS43" s="653"/>
      <c r="AT43" s="653"/>
      <c r="AU43" s="653"/>
      <c r="AV43" s="653"/>
      <c r="AW43" s="653"/>
      <c r="AX43" s="653"/>
      <c r="AY43" s="653"/>
      <c r="AZ43" s="653"/>
      <c r="BA43" s="653"/>
      <c r="BB43" s="653"/>
      <c r="BC43" s="653"/>
      <c r="BD43" s="653"/>
      <c r="BE43" s="653"/>
      <c r="BF43" s="653"/>
      <c r="BG43" s="653"/>
      <c r="BH43" s="653"/>
      <c r="BI43" s="653"/>
      <c r="BJ43" s="653"/>
      <c r="BK43" s="653"/>
      <c r="BL43" s="653"/>
      <c r="BM43" s="653"/>
      <c r="BN43" s="653"/>
      <c r="BO43" s="653"/>
      <c r="BP43" s="653"/>
      <c r="BQ43" s="653"/>
      <c r="BR43" s="653"/>
      <c r="BS43" s="653"/>
      <c r="BT43" s="653"/>
      <c r="BU43" s="653"/>
      <c r="BV43" s="653"/>
      <c r="BW43" s="653"/>
      <c r="BX43" s="653"/>
      <c r="BY43" s="653"/>
      <c r="BZ43" s="653">
        <v>9</v>
      </c>
      <c r="CA43" s="653">
        <v>9</v>
      </c>
    </row>
    <row r="44" spans="1:79" x14ac:dyDescent="0.35">
      <c r="A44" s="42">
        <v>44404</v>
      </c>
      <c r="B44" s="653"/>
      <c r="C44" s="653"/>
      <c r="D44" s="653">
        <v>1</v>
      </c>
      <c r="E44" s="653">
        <v>1</v>
      </c>
      <c r="F44" s="653"/>
      <c r="G44" s="653"/>
      <c r="H44" s="653"/>
      <c r="I44" s="653"/>
      <c r="J44" s="653"/>
      <c r="K44" s="653"/>
      <c r="L44" s="653">
        <v>1</v>
      </c>
      <c r="M44" s="653">
        <v>1</v>
      </c>
      <c r="N44" s="653">
        <v>2</v>
      </c>
      <c r="O44" s="653">
        <v>2</v>
      </c>
      <c r="P44" s="653"/>
      <c r="Q44" s="653"/>
      <c r="R44" s="653"/>
      <c r="S44" s="653"/>
      <c r="T44" s="653"/>
      <c r="U44" s="653"/>
      <c r="V44" s="653"/>
      <c r="W44" s="653"/>
      <c r="X44" s="653"/>
      <c r="Y44" s="653"/>
      <c r="Z44" s="653"/>
      <c r="AA44" s="653"/>
      <c r="AB44" s="653"/>
      <c r="AC44" s="653"/>
      <c r="AD44" s="653"/>
      <c r="AE44" s="653"/>
      <c r="AF44" s="653"/>
      <c r="AG44" s="653"/>
      <c r="AH44" s="653"/>
      <c r="AI44" s="653"/>
      <c r="AJ44" s="653"/>
      <c r="AK44" s="653"/>
      <c r="AL44" s="653"/>
      <c r="AM44" s="653"/>
      <c r="AN44" s="653"/>
      <c r="AO44" s="653"/>
      <c r="AP44" s="653"/>
      <c r="AQ44" s="653"/>
      <c r="AR44" s="653"/>
      <c r="AS44" s="653"/>
      <c r="AT44" s="653"/>
      <c r="AU44" s="653"/>
      <c r="AV44" s="653"/>
      <c r="AW44" s="653"/>
      <c r="AX44" s="653"/>
      <c r="AY44" s="653"/>
      <c r="AZ44" s="653"/>
      <c r="BA44" s="653"/>
      <c r="BB44" s="653"/>
      <c r="BC44" s="653"/>
      <c r="BD44" s="653"/>
      <c r="BE44" s="653"/>
      <c r="BF44" s="653"/>
      <c r="BG44" s="653"/>
      <c r="BH44" s="653"/>
      <c r="BI44" s="653"/>
      <c r="BJ44" s="653"/>
      <c r="BK44" s="653"/>
      <c r="BL44" s="653"/>
      <c r="BM44" s="653"/>
      <c r="BN44" s="653"/>
      <c r="BO44" s="653"/>
      <c r="BP44" s="653"/>
      <c r="BQ44" s="653"/>
      <c r="BR44" s="653"/>
      <c r="BS44" s="653"/>
      <c r="BT44" s="653"/>
      <c r="BU44" s="653"/>
      <c r="BV44" s="653"/>
      <c r="BW44" s="653"/>
      <c r="BX44" s="653"/>
      <c r="BY44" s="653"/>
      <c r="BZ44" s="653">
        <v>4</v>
      </c>
      <c r="CA44" s="653">
        <v>4</v>
      </c>
    </row>
    <row r="45" spans="1:79" x14ac:dyDescent="0.35">
      <c r="A45" s="42">
        <v>44405</v>
      </c>
      <c r="B45" s="653"/>
      <c r="C45" s="653"/>
      <c r="D45" s="653"/>
      <c r="E45" s="653"/>
      <c r="F45" s="653"/>
      <c r="G45" s="653"/>
      <c r="H45" s="653"/>
      <c r="I45" s="653"/>
      <c r="J45" s="653"/>
      <c r="K45" s="653"/>
      <c r="L45" s="653"/>
      <c r="M45" s="653"/>
      <c r="N45" s="653"/>
      <c r="O45" s="653"/>
      <c r="P45" s="653">
        <v>6</v>
      </c>
      <c r="Q45" s="653">
        <v>6</v>
      </c>
      <c r="R45" s="653"/>
      <c r="S45" s="653"/>
      <c r="T45" s="653"/>
      <c r="U45" s="653"/>
      <c r="V45" s="653"/>
      <c r="W45" s="653"/>
      <c r="X45" s="653"/>
      <c r="Y45" s="653"/>
      <c r="Z45" s="653"/>
      <c r="AA45" s="653"/>
      <c r="AB45" s="653"/>
      <c r="AC45" s="653"/>
      <c r="AD45" s="653"/>
      <c r="AE45" s="653"/>
      <c r="AF45" s="653"/>
      <c r="AG45" s="653"/>
      <c r="AH45" s="653"/>
      <c r="AI45" s="653"/>
      <c r="AJ45" s="653"/>
      <c r="AK45" s="653"/>
      <c r="AL45" s="653"/>
      <c r="AM45" s="653"/>
      <c r="AN45" s="653"/>
      <c r="AO45" s="653"/>
      <c r="AP45" s="653"/>
      <c r="AQ45" s="653"/>
      <c r="AR45" s="653"/>
      <c r="AS45" s="653"/>
      <c r="AT45" s="653"/>
      <c r="AU45" s="653"/>
      <c r="AV45" s="653"/>
      <c r="AW45" s="653"/>
      <c r="AX45" s="653"/>
      <c r="AY45" s="653"/>
      <c r="AZ45" s="653"/>
      <c r="BA45" s="653"/>
      <c r="BB45" s="653"/>
      <c r="BC45" s="653"/>
      <c r="BD45" s="653"/>
      <c r="BE45" s="653"/>
      <c r="BF45" s="653"/>
      <c r="BG45" s="653"/>
      <c r="BH45" s="653"/>
      <c r="BI45" s="653"/>
      <c r="BJ45" s="653"/>
      <c r="BK45" s="653"/>
      <c r="BL45" s="653"/>
      <c r="BM45" s="653"/>
      <c r="BN45" s="653"/>
      <c r="BO45" s="653"/>
      <c r="BP45" s="653"/>
      <c r="BQ45" s="653"/>
      <c r="BR45" s="653"/>
      <c r="BS45" s="653"/>
      <c r="BT45" s="653"/>
      <c r="BU45" s="653"/>
      <c r="BV45" s="653"/>
      <c r="BW45" s="653"/>
      <c r="BX45" s="653"/>
      <c r="BY45" s="653"/>
      <c r="BZ45" s="653">
        <v>6</v>
      </c>
      <c r="CA45" s="653">
        <v>6</v>
      </c>
    </row>
    <row r="46" spans="1:79" x14ac:dyDescent="0.35">
      <c r="A46" s="42">
        <v>44431</v>
      </c>
      <c r="B46" s="653"/>
      <c r="C46" s="653"/>
      <c r="D46" s="653"/>
      <c r="E46" s="653"/>
      <c r="F46" s="653"/>
      <c r="G46" s="653"/>
      <c r="H46" s="653"/>
      <c r="I46" s="653"/>
      <c r="J46" s="653"/>
      <c r="K46" s="653"/>
      <c r="L46" s="653"/>
      <c r="M46" s="653"/>
      <c r="N46" s="653"/>
      <c r="O46" s="653"/>
      <c r="P46" s="653"/>
      <c r="Q46" s="653"/>
      <c r="R46" s="653"/>
      <c r="S46" s="653"/>
      <c r="T46" s="653">
        <v>2</v>
      </c>
      <c r="U46" s="653">
        <v>2</v>
      </c>
      <c r="V46" s="653"/>
      <c r="W46" s="653"/>
      <c r="X46" s="653"/>
      <c r="Y46" s="653"/>
      <c r="Z46" s="653"/>
      <c r="AA46" s="653"/>
      <c r="AB46" s="653"/>
      <c r="AC46" s="653"/>
      <c r="AD46" s="653"/>
      <c r="AE46" s="653"/>
      <c r="AF46" s="653"/>
      <c r="AG46" s="653"/>
      <c r="AH46" s="653"/>
      <c r="AI46" s="653"/>
      <c r="AJ46" s="653"/>
      <c r="AK46" s="653"/>
      <c r="AL46" s="653"/>
      <c r="AM46" s="653"/>
      <c r="AN46" s="653"/>
      <c r="AO46" s="653"/>
      <c r="AP46" s="653"/>
      <c r="AQ46" s="653"/>
      <c r="AR46" s="653"/>
      <c r="AS46" s="653"/>
      <c r="AT46" s="653"/>
      <c r="AU46" s="653"/>
      <c r="AV46" s="653"/>
      <c r="AW46" s="653"/>
      <c r="AX46" s="653"/>
      <c r="AY46" s="653"/>
      <c r="AZ46" s="653"/>
      <c r="BA46" s="653"/>
      <c r="BB46" s="653"/>
      <c r="BC46" s="653"/>
      <c r="BD46" s="653"/>
      <c r="BE46" s="653"/>
      <c r="BF46" s="653"/>
      <c r="BG46" s="653"/>
      <c r="BH46" s="653"/>
      <c r="BI46" s="653"/>
      <c r="BJ46" s="653"/>
      <c r="BK46" s="653"/>
      <c r="BL46" s="653"/>
      <c r="BM46" s="653"/>
      <c r="BN46" s="653"/>
      <c r="BO46" s="653"/>
      <c r="BP46" s="653"/>
      <c r="BQ46" s="653"/>
      <c r="BR46" s="653"/>
      <c r="BS46" s="653"/>
      <c r="BT46" s="653"/>
      <c r="BU46" s="653"/>
      <c r="BV46" s="653"/>
      <c r="BW46" s="653"/>
      <c r="BX46" s="653"/>
      <c r="BY46" s="653"/>
      <c r="BZ46" s="653">
        <v>2</v>
      </c>
      <c r="CA46" s="653">
        <v>2</v>
      </c>
    </row>
    <row r="47" spans="1:79" x14ac:dyDescent="0.35">
      <c r="A47" s="42">
        <v>44432</v>
      </c>
      <c r="B47" s="653"/>
      <c r="C47" s="653"/>
      <c r="D47" s="653"/>
      <c r="E47" s="653"/>
      <c r="F47" s="653"/>
      <c r="G47" s="653"/>
      <c r="H47" s="653"/>
      <c r="I47" s="653"/>
      <c r="J47" s="653"/>
      <c r="K47" s="653"/>
      <c r="L47" s="653"/>
      <c r="M47" s="653"/>
      <c r="N47" s="653"/>
      <c r="O47" s="653"/>
      <c r="P47" s="653"/>
      <c r="Q47" s="653"/>
      <c r="R47" s="653"/>
      <c r="S47" s="653"/>
      <c r="T47" s="653"/>
      <c r="U47" s="653"/>
      <c r="V47" s="653">
        <v>1</v>
      </c>
      <c r="W47" s="653">
        <v>1</v>
      </c>
      <c r="X47" s="653">
        <v>2</v>
      </c>
      <c r="Y47" s="653">
        <v>2</v>
      </c>
      <c r="Z47" s="653"/>
      <c r="AA47" s="653"/>
      <c r="AB47" s="653"/>
      <c r="AC47" s="653"/>
      <c r="AD47" s="653"/>
      <c r="AE47" s="653"/>
      <c r="AF47" s="653"/>
      <c r="AG47" s="653"/>
      <c r="AH47" s="653"/>
      <c r="AI47" s="653"/>
      <c r="AJ47" s="653"/>
      <c r="AK47" s="653"/>
      <c r="AL47" s="653"/>
      <c r="AM47" s="653"/>
      <c r="AN47" s="653"/>
      <c r="AO47" s="653"/>
      <c r="AP47" s="653"/>
      <c r="AQ47" s="653"/>
      <c r="AR47" s="653"/>
      <c r="AS47" s="653"/>
      <c r="AT47" s="653"/>
      <c r="AU47" s="653"/>
      <c r="AV47" s="653"/>
      <c r="AW47" s="653"/>
      <c r="AX47" s="653"/>
      <c r="AY47" s="653"/>
      <c r="AZ47" s="653"/>
      <c r="BA47" s="653"/>
      <c r="BB47" s="653"/>
      <c r="BC47" s="653"/>
      <c r="BD47" s="653"/>
      <c r="BE47" s="653"/>
      <c r="BF47" s="653"/>
      <c r="BG47" s="653"/>
      <c r="BH47" s="653"/>
      <c r="BI47" s="653"/>
      <c r="BJ47" s="653"/>
      <c r="BK47" s="653"/>
      <c r="BL47" s="653"/>
      <c r="BM47" s="653"/>
      <c r="BN47" s="653"/>
      <c r="BO47" s="653"/>
      <c r="BP47" s="653"/>
      <c r="BQ47" s="653"/>
      <c r="BR47" s="653">
        <v>1</v>
      </c>
      <c r="BS47" s="653">
        <v>1</v>
      </c>
      <c r="BT47" s="653">
        <v>2</v>
      </c>
      <c r="BU47" s="653"/>
      <c r="BV47" s="653"/>
      <c r="BW47" s="653"/>
      <c r="BX47" s="653"/>
      <c r="BY47" s="653"/>
      <c r="BZ47" s="653">
        <v>6</v>
      </c>
      <c r="CA47" s="653">
        <v>4</v>
      </c>
    </row>
    <row r="48" spans="1:79" x14ac:dyDescent="0.35">
      <c r="A48" s="42">
        <v>44433</v>
      </c>
      <c r="B48" s="653"/>
      <c r="C48" s="653"/>
      <c r="D48" s="653"/>
      <c r="E48" s="653"/>
      <c r="F48" s="653"/>
      <c r="G48" s="653"/>
      <c r="H48" s="653"/>
      <c r="I48" s="653"/>
      <c r="J48" s="653"/>
      <c r="K48" s="653"/>
      <c r="L48" s="653"/>
      <c r="M48" s="653"/>
      <c r="N48" s="653"/>
      <c r="O48" s="653"/>
      <c r="P48" s="653"/>
      <c r="Q48" s="653"/>
      <c r="R48" s="653"/>
      <c r="S48" s="653"/>
      <c r="T48" s="653"/>
      <c r="U48" s="653"/>
      <c r="V48" s="653"/>
      <c r="W48" s="653"/>
      <c r="X48" s="653"/>
      <c r="Y48" s="653"/>
      <c r="Z48" s="653"/>
      <c r="AA48" s="653"/>
      <c r="AB48" s="653"/>
      <c r="AC48" s="653"/>
      <c r="AD48" s="653"/>
      <c r="AE48" s="653"/>
      <c r="AF48" s="653"/>
      <c r="AG48" s="653"/>
      <c r="AH48" s="653"/>
      <c r="AI48" s="653"/>
      <c r="AJ48" s="653"/>
      <c r="AK48" s="653"/>
      <c r="AL48" s="653"/>
      <c r="AM48" s="653"/>
      <c r="AN48" s="653"/>
      <c r="AO48" s="653"/>
      <c r="AP48" s="653"/>
      <c r="AQ48" s="653"/>
      <c r="AR48" s="653"/>
      <c r="AS48" s="653"/>
      <c r="AT48" s="653"/>
      <c r="AU48" s="653"/>
      <c r="AV48" s="653"/>
      <c r="AW48" s="653"/>
      <c r="AX48" s="653"/>
      <c r="AY48" s="653"/>
      <c r="AZ48" s="653"/>
      <c r="BA48" s="653"/>
      <c r="BB48" s="653"/>
      <c r="BC48" s="653"/>
      <c r="BD48" s="653"/>
      <c r="BE48" s="653"/>
      <c r="BF48" s="653"/>
      <c r="BG48" s="653"/>
      <c r="BH48" s="653"/>
      <c r="BI48" s="653"/>
      <c r="BJ48" s="653"/>
      <c r="BK48" s="653"/>
      <c r="BL48" s="653"/>
      <c r="BM48" s="653"/>
      <c r="BN48" s="653"/>
      <c r="BO48" s="653"/>
      <c r="BP48" s="653"/>
      <c r="BQ48" s="653"/>
      <c r="BR48" s="653"/>
      <c r="BS48" s="653"/>
      <c r="BT48" s="653">
        <v>1</v>
      </c>
      <c r="BU48" s="653"/>
      <c r="BV48" s="653">
        <v>1</v>
      </c>
      <c r="BW48" s="653">
        <v>1</v>
      </c>
      <c r="BX48" s="653"/>
      <c r="BY48" s="653"/>
      <c r="BZ48" s="653">
        <v>2</v>
      </c>
      <c r="CA48" s="653">
        <v>1</v>
      </c>
    </row>
    <row r="49" spans="1:79" x14ac:dyDescent="0.35">
      <c r="A49" s="42">
        <v>44438</v>
      </c>
      <c r="B49" s="653"/>
      <c r="C49" s="653"/>
      <c r="D49" s="653"/>
      <c r="E49" s="653"/>
      <c r="F49" s="653"/>
      <c r="G49" s="653"/>
      <c r="H49" s="653"/>
      <c r="I49" s="653"/>
      <c r="J49" s="653"/>
      <c r="K49" s="653"/>
      <c r="L49" s="653"/>
      <c r="M49" s="653"/>
      <c r="N49" s="653"/>
      <c r="O49" s="653"/>
      <c r="P49" s="653"/>
      <c r="Q49" s="653"/>
      <c r="R49" s="653"/>
      <c r="S49" s="653"/>
      <c r="T49" s="653"/>
      <c r="U49" s="653"/>
      <c r="V49" s="653"/>
      <c r="W49" s="653"/>
      <c r="X49" s="653"/>
      <c r="Y49" s="653"/>
      <c r="Z49" s="653">
        <v>3</v>
      </c>
      <c r="AA49" s="653">
        <v>3</v>
      </c>
      <c r="AB49" s="653">
        <v>1</v>
      </c>
      <c r="AC49" s="653">
        <v>1</v>
      </c>
      <c r="AD49" s="653"/>
      <c r="AE49" s="653"/>
      <c r="AF49" s="653"/>
      <c r="AG49" s="653"/>
      <c r="AH49" s="653"/>
      <c r="AI49" s="653"/>
      <c r="AJ49" s="653"/>
      <c r="AK49" s="653"/>
      <c r="AL49" s="653"/>
      <c r="AM49" s="653"/>
      <c r="AN49" s="653"/>
      <c r="AO49" s="653"/>
      <c r="AP49" s="653"/>
      <c r="AQ49" s="653"/>
      <c r="AR49" s="653"/>
      <c r="AS49" s="653"/>
      <c r="AT49" s="653"/>
      <c r="AU49" s="653"/>
      <c r="AV49" s="653"/>
      <c r="AW49" s="653"/>
      <c r="AX49" s="653"/>
      <c r="AY49" s="653"/>
      <c r="AZ49" s="653"/>
      <c r="BA49" s="653"/>
      <c r="BB49" s="653"/>
      <c r="BC49" s="653"/>
      <c r="BD49" s="653"/>
      <c r="BE49" s="653"/>
      <c r="BF49" s="653"/>
      <c r="BG49" s="653"/>
      <c r="BH49" s="653"/>
      <c r="BI49" s="653"/>
      <c r="BJ49" s="653"/>
      <c r="BK49" s="653"/>
      <c r="BL49" s="653"/>
      <c r="BM49" s="653"/>
      <c r="BN49" s="653"/>
      <c r="BO49" s="653"/>
      <c r="BP49" s="653"/>
      <c r="BQ49" s="653"/>
      <c r="BR49" s="653"/>
      <c r="BS49" s="653"/>
      <c r="BT49" s="653"/>
      <c r="BU49" s="653"/>
      <c r="BV49" s="653"/>
      <c r="BW49" s="653"/>
      <c r="BX49" s="653"/>
      <c r="BY49" s="653"/>
      <c r="BZ49" s="653">
        <v>4</v>
      </c>
      <c r="CA49" s="653">
        <v>4</v>
      </c>
    </row>
    <row r="50" spans="1:79" x14ac:dyDescent="0.35">
      <c r="A50" s="42">
        <v>44439</v>
      </c>
      <c r="B50" s="653"/>
      <c r="C50" s="653"/>
      <c r="D50" s="653"/>
      <c r="E50" s="653"/>
      <c r="F50" s="653"/>
      <c r="G50" s="653"/>
      <c r="H50" s="653"/>
      <c r="I50" s="653"/>
      <c r="J50" s="653"/>
      <c r="K50" s="653"/>
      <c r="L50" s="653"/>
      <c r="M50" s="653"/>
      <c r="N50" s="653"/>
      <c r="O50" s="653"/>
      <c r="P50" s="653"/>
      <c r="Q50" s="653"/>
      <c r="R50" s="653"/>
      <c r="S50" s="653"/>
      <c r="T50" s="653"/>
      <c r="U50" s="653"/>
      <c r="V50" s="653"/>
      <c r="W50" s="653"/>
      <c r="X50" s="653"/>
      <c r="Y50" s="653"/>
      <c r="Z50" s="653">
        <v>1</v>
      </c>
      <c r="AA50" s="653">
        <v>1</v>
      </c>
      <c r="AB50" s="653">
        <v>1</v>
      </c>
      <c r="AC50" s="653">
        <v>1</v>
      </c>
      <c r="AD50" s="653"/>
      <c r="AE50" s="653"/>
      <c r="AF50" s="653"/>
      <c r="AG50" s="653"/>
      <c r="AH50" s="653"/>
      <c r="AI50" s="653"/>
      <c r="AJ50" s="653"/>
      <c r="AK50" s="653"/>
      <c r="AL50" s="653"/>
      <c r="AM50" s="653"/>
      <c r="AN50" s="653"/>
      <c r="AO50" s="653"/>
      <c r="AP50" s="653"/>
      <c r="AQ50" s="653"/>
      <c r="AR50" s="653"/>
      <c r="AS50" s="653"/>
      <c r="AT50" s="653"/>
      <c r="AU50" s="653"/>
      <c r="AV50" s="653"/>
      <c r="AW50" s="653"/>
      <c r="AX50" s="653"/>
      <c r="AY50" s="653"/>
      <c r="AZ50" s="653"/>
      <c r="BA50" s="653"/>
      <c r="BB50" s="653"/>
      <c r="BC50" s="653"/>
      <c r="BD50" s="653"/>
      <c r="BE50" s="653"/>
      <c r="BF50" s="653"/>
      <c r="BG50" s="653"/>
      <c r="BH50" s="653"/>
      <c r="BI50" s="653"/>
      <c r="BJ50" s="653"/>
      <c r="BK50" s="653"/>
      <c r="BL50" s="653"/>
      <c r="BM50" s="653"/>
      <c r="BN50" s="653"/>
      <c r="BO50" s="653"/>
      <c r="BP50" s="653"/>
      <c r="BQ50" s="653"/>
      <c r="BR50" s="653"/>
      <c r="BS50" s="653"/>
      <c r="BT50" s="653"/>
      <c r="BU50" s="653"/>
      <c r="BV50" s="653"/>
      <c r="BW50" s="653"/>
      <c r="BX50" s="653"/>
      <c r="BY50" s="653"/>
      <c r="BZ50" s="653">
        <v>2</v>
      </c>
      <c r="CA50" s="653">
        <v>2</v>
      </c>
    </row>
    <row r="51" spans="1:79" x14ac:dyDescent="0.35">
      <c r="A51" s="42">
        <v>44452</v>
      </c>
      <c r="B51" s="653"/>
      <c r="C51" s="653"/>
      <c r="D51" s="653"/>
      <c r="E51" s="653"/>
      <c r="F51" s="653"/>
      <c r="G51" s="653"/>
      <c r="H51" s="653"/>
      <c r="I51" s="653"/>
      <c r="J51" s="653"/>
      <c r="K51" s="653"/>
      <c r="L51" s="653"/>
      <c r="M51" s="653"/>
      <c r="N51" s="653"/>
      <c r="O51" s="653"/>
      <c r="P51" s="653"/>
      <c r="Q51" s="653"/>
      <c r="R51" s="653"/>
      <c r="S51" s="653"/>
      <c r="T51" s="653"/>
      <c r="U51" s="653"/>
      <c r="V51" s="653"/>
      <c r="W51" s="653"/>
      <c r="X51" s="653"/>
      <c r="Y51" s="653"/>
      <c r="Z51" s="653"/>
      <c r="AA51" s="653"/>
      <c r="AB51" s="653">
        <v>2</v>
      </c>
      <c r="AC51" s="653">
        <v>1</v>
      </c>
      <c r="AD51" s="653"/>
      <c r="AE51" s="653"/>
      <c r="AF51" s="653"/>
      <c r="AG51" s="653"/>
      <c r="AH51" s="653"/>
      <c r="AI51" s="653"/>
      <c r="AJ51" s="653"/>
      <c r="AK51" s="653"/>
      <c r="AL51" s="653"/>
      <c r="AM51" s="653"/>
      <c r="AN51" s="653"/>
      <c r="AO51" s="653"/>
      <c r="AP51" s="653"/>
      <c r="AQ51" s="653"/>
      <c r="AR51" s="653"/>
      <c r="AS51" s="653"/>
      <c r="AT51" s="653"/>
      <c r="AU51" s="653"/>
      <c r="AV51" s="653"/>
      <c r="AW51" s="653"/>
      <c r="AX51" s="653"/>
      <c r="AY51" s="653"/>
      <c r="AZ51" s="653"/>
      <c r="BA51" s="653"/>
      <c r="BB51" s="653"/>
      <c r="BC51" s="653"/>
      <c r="BD51" s="653"/>
      <c r="BE51" s="653"/>
      <c r="BF51" s="653"/>
      <c r="BG51" s="653"/>
      <c r="BH51" s="653"/>
      <c r="BI51" s="653"/>
      <c r="BJ51" s="653"/>
      <c r="BK51" s="653"/>
      <c r="BL51" s="653"/>
      <c r="BM51" s="653"/>
      <c r="BN51" s="653"/>
      <c r="BO51" s="653"/>
      <c r="BP51" s="653"/>
      <c r="BQ51" s="653"/>
      <c r="BR51" s="653"/>
      <c r="BS51" s="653"/>
      <c r="BT51" s="653"/>
      <c r="BU51" s="653"/>
      <c r="BV51" s="653"/>
      <c r="BW51" s="653"/>
      <c r="BX51" s="653"/>
      <c r="BY51" s="653"/>
      <c r="BZ51" s="653">
        <v>2</v>
      </c>
      <c r="CA51" s="653">
        <v>1</v>
      </c>
    </row>
    <row r="52" spans="1:79" x14ac:dyDescent="0.35">
      <c r="A52" s="42">
        <v>44455</v>
      </c>
      <c r="B52" s="653"/>
      <c r="C52" s="653"/>
      <c r="D52" s="653"/>
      <c r="E52" s="653"/>
      <c r="F52" s="653"/>
      <c r="G52" s="653"/>
      <c r="H52" s="653"/>
      <c r="I52" s="653"/>
      <c r="J52" s="653"/>
      <c r="K52" s="653"/>
      <c r="L52" s="653"/>
      <c r="M52" s="653"/>
      <c r="N52" s="653"/>
      <c r="O52" s="653"/>
      <c r="P52" s="653"/>
      <c r="Q52" s="653"/>
      <c r="R52" s="653"/>
      <c r="S52" s="653"/>
      <c r="T52" s="653"/>
      <c r="U52" s="653"/>
      <c r="V52" s="653"/>
      <c r="W52" s="653"/>
      <c r="X52" s="653"/>
      <c r="Y52" s="653"/>
      <c r="Z52" s="653"/>
      <c r="AA52" s="653"/>
      <c r="AB52" s="653"/>
      <c r="AC52" s="653"/>
      <c r="AD52" s="653">
        <v>3</v>
      </c>
      <c r="AE52" s="653">
        <v>2</v>
      </c>
      <c r="AF52" s="653">
        <v>1</v>
      </c>
      <c r="AG52" s="653">
        <v>1</v>
      </c>
      <c r="AH52" s="653"/>
      <c r="AI52" s="653"/>
      <c r="AJ52" s="653"/>
      <c r="AK52" s="653"/>
      <c r="AL52" s="653"/>
      <c r="AM52" s="653"/>
      <c r="AN52" s="653"/>
      <c r="AO52" s="653"/>
      <c r="AP52" s="653"/>
      <c r="AQ52" s="653"/>
      <c r="AR52" s="653"/>
      <c r="AS52" s="653"/>
      <c r="AT52" s="653"/>
      <c r="AU52" s="653"/>
      <c r="AV52" s="653"/>
      <c r="AW52" s="653"/>
      <c r="AX52" s="653"/>
      <c r="AY52" s="653"/>
      <c r="AZ52" s="653"/>
      <c r="BA52" s="653"/>
      <c r="BB52" s="653"/>
      <c r="BC52" s="653"/>
      <c r="BD52" s="653"/>
      <c r="BE52" s="653"/>
      <c r="BF52" s="653"/>
      <c r="BG52" s="653"/>
      <c r="BH52" s="653"/>
      <c r="BI52" s="653"/>
      <c r="BJ52" s="653"/>
      <c r="BK52" s="653"/>
      <c r="BL52" s="653"/>
      <c r="BM52" s="653"/>
      <c r="BN52" s="653"/>
      <c r="BO52" s="653"/>
      <c r="BP52" s="653"/>
      <c r="BQ52" s="653"/>
      <c r="BR52" s="653"/>
      <c r="BS52" s="653"/>
      <c r="BT52" s="653"/>
      <c r="BU52" s="653"/>
      <c r="BV52" s="653"/>
      <c r="BW52" s="653"/>
      <c r="BX52" s="653"/>
      <c r="BY52" s="653"/>
      <c r="BZ52" s="653">
        <v>4</v>
      </c>
      <c r="CA52" s="653">
        <v>3</v>
      </c>
    </row>
    <row r="53" spans="1:79" x14ac:dyDescent="0.35">
      <c r="A53" s="42">
        <v>44462</v>
      </c>
      <c r="B53" s="653"/>
      <c r="C53" s="653"/>
      <c r="D53" s="653"/>
      <c r="E53" s="653"/>
      <c r="F53" s="653"/>
      <c r="G53" s="653"/>
      <c r="H53" s="653"/>
      <c r="I53" s="653"/>
      <c r="J53" s="653"/>
      <c r="K53" s="653"/>
      <c r="L53" s="653"/>
      <c r="M53" s="653"/>
      <c r="N53" s="653"/>
      <c r="O53" s="653"/>
      <c r="P53" s="653"/>
      <c r="Q53" s="653"/>
      <c r="R53" s="653"/>
      <c r="S53" s="653"/>
      <c r="T53" s="653"/>
      <c r="U53" s="653"/>
      <c r="V53" s="653"/>
      <c r="W53" s="653"/>
      <c r="X53" s="653"/>
      <c r="Y53" s="653"/>
      <c r="Z53" s="653"/>
      <c r="AA53" s="653"/>
      <c r="AB53" s="653"/>
      <c r="AC53" s="653"/>
      <c r="AD53" s="653"/>
      <c r="AE53" s="653"/>
      <c r="AF53" s="653"/>
      <c r="AG53" s="653"/>
      <c r="AH53" s="653">
        <v>1</v>
      </c>
      <c r="AI53" s="653">
        <v>1</v>
      </c>
      <c r="AJ53" s="653"/>
      <c r="AK53" s="653"/>
      <c r="AL53" s="653"/>
      <c r="AM53" s="653"/>
      <c r="AN53" s="653"/>
      <c r="AO53" s="653"/>
      <c r="AP53" s="653"/>
      <c r="AQ53" s="653"/>
      <c r="AR53" s="653"/>
      <c r="AS53" s="653"/>
      <c r="AT53" s="653"/>
      <c r="AU53" s="653"/>
      <c r="AV53" s="653"/>
      <c r="AW53" s="653"/>
      <c r="AX53" s="653"/>
      <c r="AY53" s="653"/>
      <c r="AZ53" s="653"/>
      <c r="BA53" s="653"/>
      <c r="BB53" s="653"/>
      <c r="BC53" s="653"/>
      <c r="BD53" s="653"/>
      <c r="BE53" s="653"/>
      <c r="BF53" s="653"/>
      <c r="BG53" s="653"/>
      <c r="BH53" s="653"/>
      <c r="BI53" s="653"/>
      <c r="BJ53" s="653"/>
      <c r="BK53" s="653"/>
      <c r="BL53" s="653"/>
      <c r="BM53" s="653"/>
      <c r="BN53" s="653"/>
      <c r="BO53" s="653"/>
      <c r="BP53" s="653"/>
      <c r="BQ53" s="653"/>
      <c r="BR53" s="653"/>
      <c r="BS53" s="653"/>
      <c r="BT53" s="653"/>
      <c r="BU53" s="653"/>
      <c r="BV53" s="653"/>
      <c r="BW53" s="653"/>
      <c r="BX53" s="653"/>
      <c r="BY53" s="653"/>
      <c r="BZ53" s="653">
        <v>1</v>
      </c>
      <c r="CA53" s="653">
        <v>1</v>
      </c>
    </row>
    <row r="54" spans="1:79" x14ac:dyDescent="0.35">
      <c r="A54" s="42">
        <v>44463</v>
      </c>
      <c r="B54" s="653"/>
      <c r="C54" s="653"/>
      <c r="D54" s="653"/>
      <c r="E54" s="653"/>
      <c r="F54" s="653"/>
      <c r="G54" s="653"/>
      <c r="H54" s="653"/>
      <c r="I54" s="653"/>
      <c r="J54" s="653"/>
      <c r="K54" s="653"/>
      <c r="L54" s="653"/>
      <c r="M54" s="653"/>
      <c r="N54" s="653"/>
      <c r="O54" s="653"/>
      <c r="P54" s="653"/>
      <c r="Q54" s="653"/>
      <c r="R54" s="653"/>
      <c r="S54" s="653"/>
      <c r="T54" s="653"/>
      <c r="U54" s="653"/>
      <c r="V54" s="653"/>
      <c r="W54" s="653"/>
      <c r="X54" s="653"/>
      <c r="Y54" s="653"/>
      <c r="Z54" s="653"/>
      <c r="AA54" s="653"/>
      <c r="AB54" s="653">
        <v>2</v>
      </c>
      <c r="AC54" s="653">
        <v>2</v>
      </c>
      <c r="AD54" s="653"/>
      <c r="AE54" s="653"/>
      <c r="AF54" s="653"/>
      <c r="AG54" s="653"/>
      <c r="AH54" s="653"/>
      <c r="AI54" s="653"/>
      <c r="AJ54" s="653"/>
      <c r="AK54" s="653"/>
      <c r="AL54" s="653"/>
      <c r="AM54" s="653"/>
      <c r="AN54" s="653"/>
      <c r="AO54" s="653"/>
      <c r="AP54" s="653"/>
      <c r="AQ54" s="653"/>
      <c r="AR54" s="653"/>
      <c r="AS54" s="653"/>
      <c r="AT54" s="653"/>
      <c r="AU54" s="653"/>
      <c r="AV54" s="653"/>
      <c r="AW54" s="653"/>
      <c r="AX54" s="653"/>
      <c r="AY54" s="653"/>
      <c r="AZ54" s="653"/>
      <c r="BA54" s="653"/>
      <c r="BB54" s="653"/>
      <c r="BC54" s="653"/>
      <c r="BD54" s="653"/>
      <c r="BE54" s="653"/>
      <c r="BF54" s="653"/>
      <c r="BG54" s="653"/>
      <c r="BH54" s="653"/>
      <c r="BI54" s="653"/>
      <c r="BJ54" s="653"/>
      <c r="BK54" s="653"/>
      <c r="BL54" s="653"/>
      <c r="BM54" s="653"/>
      <c r="BN54" s="653"/>
      <c r="BO54" s="653"/>
      <c r="BP54" s="653"/>
      <c r="BQ54" s="653"/>
      <c r="BR54" s="653"/>
      <c r="BS54" s="653"/>
      <c r="BT54" s="653"/>
      <c r="BU54" s="653"/>
      <c r="BV54" s="653"/>
      <c r="BW54" s="653"/>
      <c r="BX54" s="653"/>
      <c r="BY54" s="653"/>
      <c r="BZ54" s="653">
        <v>2</v>
      </c>
      <c r="CA54" s="653">
        <v>2</v>
      </c>
    </row>
    <row r="55" spans="1:79" x14ac:dyDescent="0.35">
      <c r="A55" s="42">
        <v>44467</v>
      </c>
      <c r="B55" s="653"/>
      <c r="C55" s="653"/>
      <c r="D55" s="653"/>
      <c r="E55" s="653"/>
      <c r="F55" s="653"/>
      <c r="G55" s="653"/>
      <c r="H55" s="653"/>
      <c r="I55" s="653"/>
      <c r="J55" s="653"/>
      <c r="K55" s="653"/>
      <c r="L55" s="653"/>
      <c r="M55" s="653"/>
      <c r="N55" s="653"/>
      <c r="O55" s="653"/>
      <c r="P55" s="653"/>
      <c r="Q55" s="653"/>
      <c r="R55" s="653"/>
      <c r="S55" s="653"/>
      <c r="T55" s="653"/>
      <c r="U55" s="653"/>
      <c r="V55" s="653"/>
      <c r="W55" s="653"/>
      <c r="X55" s="653"/>
      <c r="Y55" s="653"/>
      <c r="Z55" s="653"/>
      <c r="AA55" s="653"/>
      <c r="AB55" s="653"/>
      <c r="AC55" s="653"/>
      <c r="AD55" s="653"/>
      <c r="AE55" s="653"/>
      <c r="AF55" s="653"/>
      <c r="AG55" s="653"/>
      <c r="AH55" s="653"/>
      <c r="AI55" s="653"/>
      <c r="AJ55" s="653">
        <v>1</v>
      </c>
      <c r="AK55" s="653">
        <v>1</v>
      </c>
      <c r="AL55" s="653"/>
      <c r="AM55" s="653"/>
      <c r="AN55" s="653"/>
      <c r="AO55" s="653"/>
      <c r="AP55" s="653"/>
      <c r="AQ55" s="653"/>
      <c r="AR55" s="653"/>
      <c r="AS55" s="653"/>
      <c r="AT55" s="653"/>
      <c r="AU55" s="653"/>
      <c r="AV55" s="653"/>
      <c r="AW55" s="653"/>
      <c r="AX55" s="653"/>
      <c r="AY55" s="653"/>
      <c r="AZ55" s="653"/>
      <c r="BA55" s="653"/>
      <c r="BB55" s="653"/>
      <c r="BC55" s="653"/>
      <c r="BD55" s="653"/>
      <c r="BE55" s="653"/>
      <c r="BF55" s="653"/>
      <c r="BG55" s="653"/>
      <c r="BH55" s="653"/>
      <c r="BI55" s="653"/>
      <c r="BJ55" s="653"/>
      <c r="BK55" s="653"/>
      <c r="BL55" s="653"/>
      <c r="BM55" s="653"/>
      <c r="BN55" s="653"/>
      <c r="BO55" s="653"/>
      <c r="BP55" s="653"/>
      <c r="BQ55" s="653"/>
      <c r="BR55" s="653"/>
      <c r="BS55" s="653"/>
      <c r="BT55" s="653"/>
      <c r="BU55" s="653"/>
      <c r="BV55" s="653"/>
      <c r="BW55" s="653"/>
      <c r="BX55" s="653"/>
      <c r="BY55" s="653"/>
      <c r="BZ55" s="653">
        <v>1</v>
      </c>
      <c r="CA55" s="653">
        <v>1</v>
      </c>
    </row>
    <row r="56" spans="1:79" x14ac:dyDescent="0.35">
      <c r="A56" s="42">
        <v>44468</v>
      </c>
      <c r="B56" s="653"/>
      <c r="C56" s="653"/>
      <c r="D56" s="653"/>
      <c r="E56" s="653"/>
      <c r="F56" s="653"/>
      <c r="G56" s="653"/>
      <c r="H56" s="653"/>
      <c r="I56" s="653"/>
      <c r="J56" s="653"/>
      <c r="K56" s="653"/>
      <c r="L56" s="653"/>
      <c r="M56" s="653"/>
      <c r="N56" s="653"/>
      <c r="O56" s="653"/>
      <c r="P56" s="653"/>
      <c r="Q56" s="653"/>
      <c r="R56" s="653"/>
      <c r="S56" s="653"/>
      <c r="T56" s="653"/>
      <c r="U56" s="653"/>
      <c r="V56" s="653"/>
      <c r="W56" s="653"/>
      <c r="X56" s="653"/>
      <c r="Y56" s="653"/>
      <c r="Z56" s="653"/>
      <c r="AA56" s="653"/>
      <c r="AB56" s="653"/>
      <c r="AC56" s="653"/>
      <c r="AD56" s="653"/>
      <c r="AE56" s="653"/>
      <c r="AF56" s="653"/>
      <c r="AG56" s="653"/>
      <c r="AH56" s="653"/>
      <c r="AI56" s="653"/>
      <c r="AJ56" s="653"/>
      <c r="AK56" s="653"/>
      <c r="AL56" s="653">
        <v>1</v>
      </c>
      <c r="AM56" s="653"/>
      <c r="AN56" s="653"/>
      <c r="AO56" s="653"/>
      <c r="AP56" s="653"/>
      <c r="AQ56" s="653"/>
      <c r="AR56" s="653"/>
      <c r="AS56" s="653"/>
      <c r="AT56" s="653"/>
      <c r="AU56" s="653"/>
      <c r="AV56" s="653"/>
      <c r="AW56" s="653"/>
      <c r="AX56" s="653"/>
      <c r="AY56" s="653"/>
      <c r="AZ56" s="653"/>
      <c r="BA56" s="653"/>
      <c r="BB56" s="653"/>
      <c r="BC56" s="653"/>
      <c r="BD56" s="653"/>
      <c r="BE56" s="653"/>
      <c r="BF56" s="653"/>
      <c r="BG56" s="653"/>
      <c r="BH56" s="653"/>
      <c r="BI56" s="653"/>
      <c r="BJ56" s="653"/>
      <c r="BK56" s="653"/>
      <c r="BL56" s="653"/>
      <c r="BM56" s="653"/>
      <c r="BN56" s="653"/>
      <c r="BO56" s="653"/>
      <c r="BP56" s="653"/>
      <c r="BQ56" s="653"/>
      <c r="BR56" s="653"/>
      <c r="BS56" s="653"/>
      <c r="BT56" s="653"/>
      <c r="BU56" s="653"/>
      <c r="BV56" s="653"/>
      <c r="BW56" s="653"/>
      <c r="BX56" s="653"/>
      <c r="BY56" s="653"/>
      <c r="BZ56" s="653">
        <v>1</v>
      </c>
      <c r="CA56" s="653"/>
    </row>
    <row r="57" spans="1:79" x14ac:dyDescent="0.35">
      <c r="A57" s="42">
        <v>44481</v>
      </c>
      <c r="B57" s="653"/>
      <c r="C57" s="653"/>
      <c r="D57" s="653"/>
      <c r="E57" s="653"/>
      <c r="F57" s="653"/>
      <c r="G57" s="653"/>
      <c r="H57" s="653"/>
      <c r="I57" s="653"/>
      <c r="J57" s="653"/>
      <c r="K57" s="653"/>
      <c r="L57" s="653"/>
      <c r="M57" s="653"/>
      <c r="N57" s="653"/>
      <c r="O57" s="653"/>
      <c r="P57" s="653"/>
      <c r="Q57" s="653"/>
      <c r="R57" s="653"/>
      <c r="S57" s="653"/>
      <c r="T57" s="653"/>
      <c r="U57" s="653"/>
      <c r="V57" s="653"/>
      <c r="W57" s="653"/>
      <c r="X57" s="653"/>
      <c r="Y57" s="653"/>
      <c r="Z57" s="653"/>
      <c r="AA57" s="653"/>
      <c r="AB57" s="653"/>
      <c r="AC57" s="653"/>
      <c r="AD57" s="653"/>
      <c r="AE57" s="653"/>
      <c r="AF57" s="653"/>
      <c r="AG57" s="653"/>
      <c r="AH57" s="653"/>
      <c r="AI57" s="653"/>
      <c r="AJ57" s="653"/>
      <c r="AK57" s="653"/>
      <c r="AL57" s="653"/>
      <c r="AM57" s="653"/>
      <c r="AN57" s="653">
        <v>1</v>
      </c>
      <c r="AO57" s="653">
        <v>1</v>
      </c>
      <c r="AP57" s="653"/>
      <c r="AQ57" s="653"/>
      <c r="AR57" s="653"/>
      <c r="AS57" s="653"/>
      <c r="AT57" s="653"/>
      <c r="AU57" s="653"/>
      <c r="AV57" s="653"/>
      <c r="AW57" s="653"/>
      <c r="AX57" s="653"/>
      <c r="AY57" s="653"/>
      <c r="AZ57" s="653"/>
      <c r="BA57" s="653"/>
      <c r="BB57" s="653"/>
      <c r="BC57" s="653"/>
      <c r="BD57" s="653"/>
      <c r="BE57" s="653"/>
      <c r="BF57" s="653"/>
      <c r="BG57" s="653"/>
      <c r="BH57" s="653"/>
      <c r="BI57" s="653"/>
      <c r="BJ57" s="653"/>
      <c r="BK57" s="653"/>
      <c r="BL57" s="653"/>
      <c r="BM57" s="653"/>
      <c r="BN57" s="653"/>
      <c r="BO57" s="653"/>
      <c r="BP57" s="653"/>
      <c r="BQ57" s="653"/>
      <c r="BR57" s="653"/>
      <c r="BS57" s="653"/>
      <c r="BT57" s="653"/>
      <c r="BU57" s="653"/>
      <c r="BV57" s="653"/>
      <c r="BW57" s="653"/>
      <c r="BX57" s="653"/>
      <c r="BY57" s="653"/>
      <c r="BZ57" s="653">
        <v>1</v>
      </c>
      <c r="CA57" s="653">
        <v>1</v>
      </c>
    </row>
    <row r="58" spans="1:79" x14ac:dyDescent="0.35">
      <c r="A58" s="42">
        <v>44484</v>
      </c>
      <c r="B58" s="653"/>
      <c r="C58" s="653"/>
      <c r="D58" s="653"/>
      <c r="E58" s="653"/>
      <c r="F58" s="653"/>
      <c r="G58" s="653"/>
      <c r="H58" s="653"/>
      <c r="I58" s="653"/>
      <c r="J58" s="653"/>
      <c r="K58" s="653"/>
      <c r="L58" s="653"/>
      <c r="M58" s="653"/>
      <c r="N58" s="653"/>
      <c r="O58" s="653"/>
      <c r="P58" s="653"/>
      <c r="Q58" s="653"/>
      <c r="R58" s="653"/>
      <c r="S58" s="653"/>
      <c r="T58" s="653"/>
      <c r="U58" s="653"/>
      <c r="V58" s="653"/>
      <c r="W58" s="653"/>
      <c r="X58" s="653"/>
      <c r="Y58" s="653"/>
      <c r="Z58" s="653"/>
      <c r="AA58" s="653"/>
      <c r="AB58" s="653"/>
      <c r="AC58" s="653"/>
      <c r="AD58" s="653"/>
      <c r="AE58" s="653"/>
      <c r="AF58" s="653"/>
      <c r="AG58" s="653"/>
      <c r="AH58" s="653"/>
      <c r="AI58" s="653"/>
      <c r="AJ58" s="653"/>
      <c r="AK58" s="653"/>
      <c r="AL58" s="653"/>
      <c r="AM58" s="653"/>
      <c r="AN58" s="653"/>
      <c r="AO58" s="653"/>
      <c r="AP58" s="653">
        <v>1</v>
      </c>
      <c r="AQ58" s="653">
        <v>1</v>
      </c>
      <c r="AR58" s="653"/>
      <c r="AS58" s="653"/>
      <c r="AT58" s="653"/>
      <c r="AU58" s="653"/>
      <c r="AV58" s="653"/>
      <c r="AW58" s="653"/>
      <c r="AX58" s="653"/>
      <c r="AY58" s="653"/>
      <c r="AZ58" s="653"/>
      <c r="BA58" s="653"/>
      <c r="BB58" s="653"/>
      <c r="BC58" s="653"/>
      <c r="BD58" s="653"/>
      <c r="BE58" s="653"/>
      <c r="BF58" s="653"/>
      <c r="BG58" s="653"/>
      <c r="BH58" s="653"/>
      <c r="BI58" s="653"/>
      <c r="BJ58" s="653"/>
      <c r="BK58" s="653"/>
      <c r="BL58" s="653"/>
      <c r="BM58" s="653"/>
      <c r="BN58" s="653"/>
      <c r="BO58" s="653"/>
      <c r="BP58" s="653"/>
      <c r="BQ58" s="653"/>
      <c r="BR58" s="653"/>
      <c r="BS58" s="653"/>
      <c r="BT58" s="653"/>
      <c r="BU58" s="653"/>
      <c r="BV58" s="653"/>
      <c r="BW58" s="653"/>
      <c r="BX58" s="653"/>
      <c r="BY58" s="653"/>
      <c r="BZ58" s="653">
        <v>1</v>
      </c>
      <c r="CA58" s="653">
        <v>1</v>
      </c>
    </row>
    <row r="59" spans="1:79" x14ac:dyDescent="0.35">
      <c r="A59" s="42">
        <v>44487</v>
      </c>
      <c r="B59" s="653"/>
      <c r="C59" s="653"/>
      <c r="D59" s="653"/>
      <c r="E59" s="653"/>
      <c r="F59" s="653"/>
      <c r="G59" s="653"/>
      <c r="H59" s="653"/>
      <c r="I59" s="653"/>
      <c r="J59" s="653"/>
      <c r="K59" s="653"/>
      <c r="L59" s="653"/>
      <c r="M59" s="653"/>
      <c r="N59" s="653"/>
      <c r="O59" s="653"/>
      <c r="P59" s="653"/>
      <c r="Q59" s="653"/>
      <c r="R59" s="653"/>
      <c r="S59" s="653"/>
      <c r="T59" s="653"/>
      <c r="U59" s="653"/>
      <c r="V59" s="653"/>
      <c r="W59" s="653"/>
      <c r="X59" s="653"/>
      <c r="Y59" s="653"/>
      <c r="Z59" s="653"/>
      <c r="AA59" s="653"/>
      <c r="AB59" s="653"/>
      <c r="AC59" s="653"/>
      <c r="AD59" s="653"/>
      <c r="AE59" s="653"/>
      <c r="AF59" s="653"/>
      <c r="AG59" s="653"/>
      <c r="AH59" s="653"/>
      <c r="AI59" s="653"/>
      <c r="AJ59" s="653"/>
      <c r="AK59" s="653"/>
      <c r="AL59" s="653"/>
      <c r="AM59" s="653"/>
      <c r="AN59" s="653">
        <v>1</v>
      </c>
      <c r="AO59" s="653">
        <v>1</v>
      </c>
      <c r="AP59" s="653"/>
      <c r="AQ59" s="653"/>
      <c r="AR59" s="653"/>
      <c r="AS59" s="653"/>
      <c r="AT59" s="653"/>
      <c r="AU59" s="653"/>
      <c r="AV59" s="653"/>
      <c r="AW59" s="653"/>
      <c r="AX59" s="653"/>
      <c r="AY59" s="653"/>
      <c r="AZ59" s="653"/>
      <c r="BA59" s="653"/>
      <c r="BB59" s="653"/>
      <c r="BC59" s="653"/>
      <c r="BD59" s="653"/>
      <c r="BE59" s="653"/>
      <c r="BF59" s="653"/>
      <c r="BG59" s="653"/>
      <c r="BH59" s="653"/>
      <c r="BI59" s="653"/>
      <c r="BJ59" s="653"/>
      <c r="BK59" s="653"/>
      <c r="BL59" s="653"/>
      <c r="BM59" s="653"/>
      <c r="BN59" s="653"/>
      <c r="BO59" s="653"/>
      <c r="BP59" s="653"/>
      <c r="BQ59" s="653"/>
      <c r="BR59" s="653"/>
      <c r="BS59" s="653"/>
      <c r="BT59" s="653"/>
      <c r="BU59" s="653"/>
      <c r="BV59" s="653"/>
      <c r="BW59" s="653"/>
      <c r="BX59" s="653"/>
      <c r="BY59" s="653"/>
      <c r="BZ59" s="653">
        <v>1</v>
      </c>
      <c r="CA59" s="653">
        <v>1</v>
      </c>
    </row>
    <row r="60" spans="1:79" x14ac:dyDescent="0.35">
      <c r="A60" s="42">
        <v>44488</v>
      </c>
      <c r="B60" s="653"/>
      <c r="C60" s="653"/>
      <c r="D60" s="653"/>
      <c r="E60" s="653"/>
      <c r="F60" s="653"/>
      <c r="G60" s="653"/>
      <c r="H60" s="653"/>
      <c r="I60" s="653"/>
      <c r="J60" s="653"/>
      <c r="K60" s="653"/>
      <c r="L60" s="653"/>
      <c r="M60" s="653"/>
      <c r="N60" s="653"/>
      <c r="O60" s="653"/>
      <c r="P60" s="653"/>
      <c r="Q60" s="653"/>
      <c r="R60" s="653"/>
      <c r="S60" s="653"/>
      <c r="T60" s="653"/>
      <c r="U60" s="653"/>
      <c r="V60" s="653"/>
      <c r="W60" s="653"/>
      <c r="X60" s="653"/>
      <c r="Y60" s="653"/>
      <c r="Z60" s="653"/>
      <c r="AA60" s="653"/>
      <c r="AB60" s="653"/>
      <c r="AC60" s="653"/>
      <c r="AD60" s="653"/>
      <c r="AE60" s="653"/>
      <c r="AF60" s="653"/>
      <c r="AG60" s="653"/>
      <c r="AH60" s="653"/>
      <c r="AI60" s="653"/>
      <c r="AJ60" s="653"/>
      <c r="AK60" s="653"/>
      <c r="AL60" s="653"/>
      <c r="AM60" s="653"/>
      <c r="AN60" s="653"/>
      <c r="AO60" s="653"/>
      <c r="AP60" s="653"/>
      <c r="AQ60" s="653"/>
      <c r="AR60" s="653">
        <v>4</v>
      </c>
      <c r="AS60" s="653">
        <v>4</v>
      </c>
      <c r="AT60" s="653">
        <v>1</v>
      </c>
      <c r="AU60" s="653">
        <v>1</v>
      </c>
      <c r="AV60" s="653">
        <v>1</v>
      </c>
      <c r="AW60" s="653">
        <v>1</v>
      </c>
      <c r="AX60" s="653"/>
      <c r="AY60" s="653"/>
      <c r="AZ60" s="653"/>
      <c r="BA60" s="653"/>
      <c r="BB60" s="653"/>
      <c r="BC60" s="653"/>
      <c r="BD60" s="653"/>
      <c r="BE60" s="653"/>
      <c r="BF60" s="653"/>
      <c r="BG60" s="653"/>
      <c r="BH60" s="653"/>
      <c r="BI60" s="653"/>
      <c r="BJ60" s="653"/>
      <c r="BK60" s="653"/>
      <c r="BL60" s="653"/>
      <c r="BM60" s="653"/>
      <c r="BN60" s="653"/>
      <c r="BO60" s="653"/>
      <c r="BP60" s="653"/>
      <c r="BQ60" s="653"/>
      <c r="BR60" s="653"/>
      <c r="BS60" s="653"/>
      <c r="BT60" s="653"/>
      <c r="BU60" s="653"/>
      <c r="BV60" s="653"/>
      <c r="BW60" s="653"/>
      <c r="BX60" s="653"/>
      <c r="BY60" s="653"/>
      <c r="BZ60" s="653">
        <v>6</v>
      </c>
      <c r="CA60" s="653">
        <v>6</v>
      </c>
    </row>
    <row r="61" spans="1:79" x14ac:dyDescent="0.35">
      <c r="A61" s="42">
        <v>44490</v>
      </c>
      <c r="B61" s="653"/>
      <c r="C61" s="653"/>
      <c r="D61" s="653"/>
      <c r="E61" s="653"/>
      <c r="F61" s="653"/>
      <c r="G61" s="653"/>
      <c r="H61" s="653"/>
      <c r="I61" s="653"/>
      <c r="J61" s="653"/>
      <c r="K61" s="653"/>
      <c r="L61" s="653"/>
      <c r="M61" s="653"/>
      <c r="N61" s="653"/>
      <c r="O61" s="653"/>
      <c r="P61" s="653"/>
      <c r="Q61" s="653"/>
      <c r="R61" s="653"/>
      <c r="S61" s="653"/>
      <c r="T61" s="653"/>
      <c r="U61" s="653"/>
      <c r="V61" s="653"/>
      <c r="W61" s="653"/>
      <c r="X61" s="653"/>
      <c r="Y61" s="653"/>
      <c r="Z61" s="653"/>
      <c r="AA61" s="653"/>
      <c r="AB61" s="653"/>
      <c r="AC61" s="653"/>
      <c r="AD61" s="653"/>
      <c r="AE61" s="653"/>
      <c r="AF61" s="653"/>
      <c r="AG61" s="653"/>
      <c r="AH61" s="653"/>
      <c r="AI61" s="653"/>
      <c r="AJ61" s="653"/>
      <c r="AK61" s="653"/>
      <c r="AL61" s="653"/>
      <c r="AM61" s="653"/>
      <c r="AN61" s="653"/>
      <c r="AO61" s="653"/>
      <c r="AP61" s="653">
        <v>1</v>
      </c>
      <c r="AQ61" s="653">
        <v>1</v>
      </c>
      <c r="AR61" s="653"/>
      <c r="AS61" s="653"/>
      <c r="AT61" s="653"/>
      <c r="AU61" s="653"/>
      <c r="AV61" s="653"/>
      <c r="AW61" s="653"/>
      <c r="AX61" s="653"/>
      <c r="AY61" s="653"/>
      <c r="AZ61" s="653"/>
      <c r="BA61" s="653"/>
      <c r="BB61" s="653"/>
      <c r="BC61" s="653"/>
      <c r="BD61" s="653"/>
      <c r="BE61" s="653"/>
      <c r="BF61" s="653"/>
      <c r="BG61" s="653"/>
      <c r="BH61" s="653"/>
      <c r="BI61" s="653"/>
      <c r="BJ61" s="653"/>
      <c r="BK61" s="653"/>
      <c r="BL61" s="653"/>
      <c r="BM61" s="653"/>
      <c r="BN61" s="653"/>
      <c r="BO61" s="653"/>
      <c r="BP61" s="653"/>
      <c r="BQ61" s="653"/>
      <c r="BR61" s="653"/>
      <c r="BS61" s="653"/>
      <c r="BT61" s="653"/>
      <c r="BU61" s="653"/>
      <c r="BV61" s="653"/>
      <c r="BW61" s="653"/>
      <c r="BX61" s="653"/>
      <c r="BY61" s="653"/>
      <c r="BZ61" s="653">
        <v>1</v>
      </c>
      <c r="CA61" s="653">
        <v>1</v>
      </c>
    </row>
    <row r="62" spans="1:79" x14ac:dyDescent="0.35">
      <c r="A62" s="42">
        <v>44496</v>
      </c>
      <c r="B62" s="653"/>
      <c r="C62" s="653"/>
      <c r="D62" s="653"/>
      <c r="E62" s="653"/>
      <c r="F62" s="653"/>
      <c r="G62" s="653"/>
      <c r="H62" s="653"/>
      <c r="I62" s="653"/>
      <c r="J62" s="653"/>
      <c r="K62" s="653"/>
      <c r="L62" s="653"/>
      <c r="M62" s="653"/>
      <c r="N62" s="653"/>
      <c r="O62" s="653"/>
      <c r="P62" s="653"/>
      <c r="Q62" s="653"/>
      <c r="R62" s="653"/>
      <c r="S62" s="653"/>
      <c r="T62" s="653"/>
      <c r="U62" s="653"/>
      <c r="V62" s="653"/>
      <c r="W62" s="653"/>
      <c r="X62" s="653"/>
      <c r="Y62" s="653"/>
      <c r="Z62" s="653"/>
      <c r="AA62" s="653"/>
      <c r="AB62" s="653"/>
      <c r="AC62" s="653"/>
      <c r="AD62" s="653"/>
      <c r="AE62" s="653"/>
      <c r="AF62" s="653"/>
      <c r="AG62" s="653"/>
      <c r="AH62" s="653"/>
      <c r="AI62" s="653"/>
      <c r="AJ62" s="653"/>
      <c r="AK62" s="653"/>
      <c r="AL62" s="653"/>
      <c r="AM62" s="653"/>
      <c r="AN62" s="653"/>
      <c r="AO62" s="653"/>
      <c r="AP62" s="653"/>
      <c r="AQ62" s="653"/>
      <c r="AR62" s="653"/>
      <c r="AS62" s="653"/>
      <c r="AT62" s="653"/>
      <c r="AU62" s="653"/>
      <c r="AV62" s="653"/>
      <c r="AW62" s="653"/>
      <c r="AX62" s="653">
        <v>1</v>
      </c>
      <c r="AY62" s="653">
        <v>1</v>
      </c>
      <c r="AZ62" s="653"/>
      <c r="BA62" s="653"/>
      <c r="BB62" s="653"/>
      <c r="BC62" s="653"/>
      <c r="BD62" s="653"/>
      <c r="BE62" s="653"/>
      <c r="BF62" s="653"/>
      <c r="BG62" s="653"/>
      <c r="BH62" s="653"/>
      <c r="BI62" s="653"/>
      <c r="BJ62" s="653"/>
      <c r="BK62" s="653"/>
      <c r="BL62" s="653">
        <v>1</v>
      </c>
      <c r="BM62" s="653">
        <v>1</v>
      </c>
      <c r="BN62" s="653"/>
      <c r="BO62" s="653"/>
      <c r="BP62" s="653"/>
      <c r="BQ62" s="653"/>
      <c r="BR62" s="653"/>
      <c r="BS62" s="653"/>
      <c r="BT62" s="653"/>
      <c r="BU62" s="653"/>
      <c r="BV62" s="653"/>
      <c r="BW62" s="653"/>
      <c r="BX62" s="653"/>
      <c r="BY62" s="653"/>
      <c r="BZ62" s="653">
        <v>2</v>
      </c>
      <c r="CA62" s="653">
        <v>2</v>
      </c>
    </row>
    <row r="63" spans="1:79" x14ac:dyDescent="0.35">
      <c r="A63" s="42">
        <v>44491</v>
      </c>
      <c r="B63" s="653"/>
      <c r="C63" s="653"/>
      <c r="D63" s="653"/>
      <c r="E63" s="653"/>
      <c r="F63" s="653"/>
      <c r="G63" s="653"/>
      <c r="H63" s="653"/>
      <c r="I63" s="653"/>
      <c r="J63" s="653"/>
      <c r="K63" s="653"/>
      <c r="L63" s="653"/>
      <c r="M63" s="653"/>
      <c r="N63" s="653"/>
      <c r="O63" s="653"/>
      <c r="P63" s="653"/>
      <c r="Q63" s="653"/>
      <c r="R63" s="653"/>
      <c r="S63" s="653"/>
      <c r="T63" s="653"/>
      <c r="U63" s="653"/>
      <c r="V63" s="653"/>
      <c r="W63" s="653"/>
      <c r="X63" s="653"/>
      <c r="Y63" s="653"/>
      <c r="Z63" s="653"/>
      <c r="AA63" s="653"/>
      <c r="AB63" s="653"/>
      <c r="AC63" s="653"/>
      <c r="AD63" s="653"/>
      <c r="AE63" s="653"/>
      <c r="AF63" s="653"/>
      <c r="AG63" s="653"/>
      <c r="AH63" s="653"/>
      <c r="AI63" s="653"/>
      <c r="AJ63" s="653"/>
      <c r="AK63" s="653"/>
      <c r="AL63" s="653"/>
      <c r="AM63" s="653"/>
      <c r="AN63" s="653"/>
      <c r="AO63" s="653"/>
      <c r="AP63" s="653"/>
      <c r="AQ63" s="653"/>
      <c r="AR63" s="653"/>
      <c r="AS63" s="653"/>
      <c r="AT63" s="653"/>
      <c r="AU63" s="653"/>
      <c r="AV63" s="653"/>
      <c r="AW63" s="653"/>
      <c r="AX63" s="653"/>
      <c r="AY63" s="653"/>
      <c r="AZ63" s="653">
        <v>1</v>
      </c>
      <c r="BA63" s="653">
        <v>1</v>
      </c>
      <c r="BB63" s="653"/>
      <c r="BC63" s="653"/>
      <c r="BD63" s="653"/>
      <c r="BE63" s="653"/>
      <c r="BF63" s="653"/>
      <c r="BG63" s="653"/>
      <c r="BH63" s="653"/>
      <c r="BI63" s="653"/>
      <c r="BJ63" s="653"/>
      <c r="BK63" s="653"/>
      <c r="BL63" s="653"/>
      <c r="BM63" s="653"/>
      <c r="BN63" s="653">
        <v>1</v>
      </c>
      <c r="BO63" s="653">
        <v>1</v>
      </c>
      <c r="BP63" s="653"/>
      <c r="BQ63" s="653"/>
      <c r="BR63" s="653"/>
      <c r="BS63" s="653"/>
      <c r="BT63" s="653"/>
      <c r="BU63" s="653"/>
      <c r="BV63" s="653"/>
      <c r="BW63" s="653"/>
      <c r="BX63" s="653"/>
      <c r="BY63" s="653"/>
      <c r="BZ63" s="653">
        <v>2</v>
      </c>
      <c r="CA63" s="653">
        <v>2</v>
      </c>
    </row>
    <row r="64" spans="1:79" x14ac:dyDescent="0.35">
      <c r="A64" s="42">
        <v>44494</v>
      </c>
      <c r="B64" s="653"/>
      <c r="C64" s="653"/>
      <c r="D64" s="653"/>
      <c r="E64" s="653"/>
      <c r="F64" s="653"/>
      <c r="G64" s="653"/>
      <c r="H64" s="653"/>
      <c r="I64" s="653"/>
      <c r="J64" s="653"/>
      <c r="K64" s="653"/>
      <c r="L64" s="653"/>
      <c r="M64" s="653"/>
      <c r="N64" s="653"/>
      <c r="O64" s="653"/>
      <c r="P64" s="653"/>
      <c r="Q64" s="653"/>
      <c r="R64" s="653"/>
      <c r="S64" s="653"/>
      <c r="T64" s="653"/>
      <c r="U64" s="653"/>
      <c r="V64" s="653"/>
      <c r="W64" s="653"/>
      <c r="X64" s="653"/>
      <c r="Y64" s="653"/>
      <c r="Z64" s="653"/>
      <c r="AA64" s="653"/>
      <c r="AB64" s="653"/>
      <c r="AC64" s="653"/>
      <c r="AD64" s="653"/>
      <c r="AE64" s="653"/>
      <c r="AF64" s="653"/>
      <c r="AG64" s="653"/>
      <c r="AH64" s="653"/>
      <c r="AI64" s="653"/>
      <c r="AJ64" s="653"/>
      <c r="AK64" s="653"/>
      <c r="AL64" s="653"/>
      <c r="AM64" s="653"/>
      <c r="AN64" s="653"/>
      <c r="AO64" s="653"/>
      <c r="AP64" s="653">
        <v>1</v>
      </c>
      <c r="AQ64" s="653">
        <v>1</v>
      </c>
      <c r="AR64" s="653"/>
      <c r="AS64" s="653"/>
      <c r="AT64" s="653"/>
      <c r="AU64" s="653"/>
      <c r="AV64" s="653"/>
      <c r="AW64" s="653"/>
      <c r="AX64" s="653"/>
      <c r="AY64" s="653"/>
      <c r="AZ64" s="653"/>
      <c r="BA64" s="653"/>
      <c r="BB64" s="653">
        <v>1</v>
      </c>
      <c r="BC64" s="653">
        <v>1</v>
      </c>
      <c r="BD64" s="653">
        <v>1</v>
      </c>
      <c r="BE64" s="653">
        <v>1</v>
      </c>
      <c r="BF64" s="653"/>
      <c r="BG64" s="653"/>
      <c r="BH64" s="653"/>
      <c r="BI64" s="653"/>
      <c r="BJ64" s="653"/>
      <c r="BK64" s="653"/>
      <c r="BL64" s="653"/>
      <c r="BM64" s="653"/>
      <c r="BN64" s="653"/>
      <c r="BO64" s="653"/>
      <c r="BP64" s="653"/>
      <c r="BQ64" s="653"/>
      <c r="BR64" s="653"/>
      <c r="BS64" s="653"/>
      <c r="BT64" s="653"/>
      <c r="BU64" s="653"/>
      <c r="BV64" s="653"/>
      <c r="BW64" s="653"/>
      <c r="BX64" s="653"/>
      <c r="BY64" s="653"/>
      <c r="BZ64" s="653">
        <v>3</v>
      </c>
      <c r="CA64" s="653">
        <v>3</v>
      </c>
    </row>
    <row r="65" spans="1:79" x14ac:dyDescent="0.35">
      <c r="A65" s="42">
        <v>44503</v>
      </c>
      <c r="B65" s="653"/>
      <c r="C65" s="653"/>
      <c r="D65" s="653"/>
      <c r="E65" s="653"/>
      <c r="F65" s="653"/>
      <c r="G65" s="653"/>
      <c r="H65" s="653"/>
      <c r="I65" s="653"/>
      <c r="J65" s="653"/>
      <c r="K65" s="653"/>
      <c r="L65" s="653"/>
      <c r="M65" s="653"/>
      <c r="N65" s="653"/>
      <c r="O65" s="653"/>
      <c r="P65" s="653"/>
      <c r="Q65" s="653"/>
      <c r="R65" s="653"/>
      <c r="S65" s="653">
        <v>1</v>
      </c>
      <c r="T65" s="653"/>
      <c r="U65" s="653"/>
      <c r="V65" s="653"/>
      <c r="W65" s="653"/>
      <c r="X65" s="653"/>
      <c r="Y65" s="653"/>
      <c r="Z65" s="653"/>
      <c r="AA65" s="653"/>
      <c r="AB65" s="653"/>
      <c r="AC65" s="653"/>
      <c r="AD65" s="653"/>
      <c r="AE65" s="653"/>
      <c r="AF65" s="653"/>
      <c r="AG65" s="653"/>
      <c r="AH65" s="653"/>
      <c r="AI65" s="653"/>
      <c r="AJ65" s="653"/>
      <c r="AK65" s="653"/>
      <c r="AL65" s="653"/>
      <c r="AM65" s="653"/>
      <c r="AN65" s="653"/>
      <c r="AO65" s="653"/>
      <c r="AP65" s="653"/>
      <c r="AQ65" s="653"/>
      <c r="AR65" s="653"/>
      <c r="AS65" s="653"/>
      <c r="AT65" s="653"/>
      <c r="AU65" s="653"/>
      <c r="AV65" s="653"/>
      <c r="AW65" s="653"/>
      <c r="AX65" s="653"/>
      <c r="AY65" s="653"/>
      <c r="AZ65" s="653"/>
      <c r="BA65" s="653"/>
      <c r="BB65" s="653"/>
      <c r="BC65" s="653"/>
      <c r="BD65" s="653"/>
      <c r="BE65" s="653"/>
      <c r="BF65" s="653">
        <v>2</v>
      </c>
      <c r="BG65" s="653">
        <v>2</v>
      </c>
      <c r="BH65" s="653"/>
      <c r="BI65" s="653"/>
      <c r="BJ65" s="653"/>
      <c r="BK65" s="653"/>
      <c r="BL65" s="653">
        <v>1</v>
      </c>
      <c r="BM65" s="653">
        <v>1</v>
      </c>
      <c r="BN65" s="653"/>
      <c r="BO65" s="653"/>
      <c r="BP65" s="653"/>
      <c r="BQ65" s="653"/>
      <c r="BR65" s="653"/>
      <c r="BS65" s="653"/>
      <c r="BT65" s="653"/>
      <c r="BU65" s="653"/>
      <c r="BV65" s="653"/>
      <c r="BW65" s="653"/>
      <c r="BX65" s="653"/>
      <c r="BY65" s="653"/>
      <c r="BZ65" s="653">
        <v>3</v>
      </c>
      <c r="CA65" s="653">
        <v>4</v>
      </c>
    </row>
    <row r="66" spans="1:79" x14ac:dyDescent="0.35">
      <c r="A66" s="42">
        <v>44504</v>
      </c>
      <c r="B66" s="653"/>
      <c r="C66" s="653"/>
      <c r="D66" s="653"/>
      <c r="E66" s="653"/>
      <c r="F66" s="653"/>
      <c r="G66" s="653"/>
      <c r="H66" s="653"/>
      <c r="I66" s="653"/>
      <c r="J66" s="653"/>
      <c r="K66" s="653"/>
      <c r="L66" s="653"/>
      <c r="M66" s="653"/>
      <c r="N66" s="653"/>
      <c r="O66" s="653"/>
      <c r="P66" s="653"/>
      <c r="Q66" s="653"/>
      <c r="R66" s="653"/>
      <c r="S66" s="653"/>
      <c r="T66" s="653"/>
      <c r="U66" s="653"/>
      <c r="V66" s="653"/>
      <c r="W66" s="653"/>
      <c r="X66" s="653"/>
      <c r="Y66" s="653"/>
      <c r="Z66" s="653"/>
      <c r="AA66" s="653"/>
      <c r="AB66" s="653"/>
      <c r="AC66" s="653"/>
      <c r="AD66" s="653"/>
      <c r="AE66" s="653"/>
      <c r="AF66" s="653"/>
      <c r="AG66" s="653"/>
      <c r="AH66" s="653"/>
      <c r="AI66" s="653"/>
      <c r="AJ66" s="653"/>
      <c r="AK66" s="653"/>
      <c r="AL66" s="653"/>
      <c r="AM66" s="653"/>
      <c r="AN66" s="653"/>
      <c r="AO66" s="653"/>
      <c r="AP66" s="653"/>
      <c r="AQ66" s="653"/>
      <c r="AR66" s="653"/>
      <c r="AS66" s="653"/>
      <c r="AT66" s="653"/>
      <c r="AU66" s="653"/>
      <c r="AV66" s="653"/>
      <c r="AW66" s="653"/>
      <c r="AX66" s="653"/>
      <c r="AY66" s="653"/>
      <c r="AZ66" s="653"/>
      <c r="BA66" s="653"/>
      <c r="BB66" s="653"/>
      <c r="BC66" s="653"/>
      <c r="BD66" s="653"/>
      <c r="BE66" s="653"/>
      <c r="BF66" s="653"/>
      <c r="BG66" s="653"/>
      <c r="BH66" s="653">
        <v>1</v>
      </c>
      <c r="BI66" s="653">
        <v>1</v>
      </c>
      <c r="BJ66" s="653"/>
      <c r="BK66" s="653"/>
      <c r="BL66" s="653"/>
      <c r="BM66" s="653"/>
      <c r="BN66" s="653"/>
      <c r="BO66" s="653"/>
      <c r="BP66" s="653">
        <v>1</v>
      </c>
      <c r="BQ66" s="653">
        <v>1</v>
      </c>
      <c r="BR66" s="653"/>
      <c r="BS66" s="653"/>
      <c r="BT66" s="653"/>
      <c r="BU66" s="653"/>
      <c r="BV66" s="653"/>
      <c r="BW66" s="653"/>
      <c r="BX66" s="653"/>
      <c r="BY66" s="653"/>
      <c r="BZ66" s="653">
        <v>2</v>
      </c>
      <c r="CA66" s="653">
        <v>2</v>
      </c>
    </row>
    <row r="67" spans="1:79" x14ac:dyDescent="0.35">
      <c r="A67" s="42">
        <v>44517</v>
      </c>
      <c r="B67" s="653"/>
      <c r="C67" s="653"/>
      <c r="D67" s="653"/>
      <c r="E67" s="653"/>
      <c r="F67" s="653"/>
      <c r="G67" s="653"/>
      <c r="H67" s="653"/>
      <c r="I67" s="653"/>
      <c r="J67" s="653"/>
      <c r="K67" s="653"/>
      <c r="L67" s="653"/>
      <c r="M67" s="653"/>
      <c r="N67" s="653"/>
      <c r="O67" s="653"/>
      <c r="P67" s="653"/>
      <c r="Q67" s="653"/>
      <c r="R67" s="653"/>
      <c r="S67" s="653"/>
      <c r="T67" s="653"/>
      <c r="U67" s="653"/>
      <c r="V67" s="653"/>
      <c r="W67" s="653"/>
      <c r="X67" s="653"/>
      <c r="Y67" s="653"/>
      <c r="Z67" s="653"/>
      <c r="AA67" s="653"/>
      <c r="AB67" s="653"/>
      <c r="AC67" s="653"/>
      <c r="AD67" s="653"/>
      <c r="AE67" s="653"/>
      <c r="AF67" s="653"/>
      <c r="AG67" s="653"/>
      <c r="AH67" s="653"/>
      <c r="AI67" s="653"/>
      <c r="AJ67" s="653"/>
      <c r="AK67" s="653"/>
      <c r="AL67" s="653"/>
      <c r="AM67" s="653"/>
      <c r="AN67" s="653"/>
      <c r="AO67" s="653"/>
      <c r="AP67" s="653"/>
      <c r="AQ67" s="653"/>
      <c r="AR67" s="653"/>
      <c r="AS67" s="653"/>
      <c r="AT67" s="653"/>
      <c r="AU67" s="653"/>
      <c r="AV67" s="653"/>
      <c r="AW67" s="653"/>
      <c r="AX67" s="653"/>
      <c r="AY67" s="653"/>
      <c r="AZ67" s="653"/>
      <c r="BA67" s="653"/>
      <c r="BB67" s="653"/>
      <c r="BC67" s="653"/>
      <c r="BD67" s="653"/>
      <c r="BE67" s="653"/>
      <c r="BF67" s="653"/>
      <c r="BG67" s="653"/>
      <c r="BH67" s="653"/>
      <c r="BI67" s="653"/>
      <c r="BJ67" s="653"/>
      <c r="BK67" s="653"/>
      <c r="BL67" s="653">
        <v>2</v>
      </c>
      <c r="BM67" s="653">
        <v>2</v>
      </c>
      <c r="BN67" s="653"/>
      <c r="BO67" s="653"/>
      <c r="BP67" s="653"/>
      <c r="BQ67" s="653"/>
      <c r="BR67" s="653"/>
      <c r="BS67" s="653"/>
      <c r="BT67" s="653"/>
      <c r="BU67" s="653"/>
      <c r="BV67" s="653"/>
      <c r="BW67" s="653"/>
      <c r="BX67" s="653"/>
      <c r="BY67" s="653"/>
      <c r="BZ67" s="653">
        <v>2</v>
      </c>
      <c r="CA67" s="653">
        <v>2</v>
      </c>
    </row>
    <row r="68" spans="1:79" x14ac:dyDescent="0.35">
      <c r="A68" s="42">
        <v>44498</v>
      </c>
      <c r="B68" s="653"/>
      <c r="C68" s="653"/>
      <c r="D68" s="653"/>
      <c r="E68" s="653"/>
      <c r="F68" s="653"/>
      <c r="G68" s="653"/>
      <c r="H68" s="653"/>
      <c r="I68" s="653"/>
      <c r="J68" s="653"/>
      <c r="K68" s="653"/>
      <c r="L68" s="653"/>
      <c r="M68" s="653"/>
      <c r="N68" s="653"/>
      <c r="O68" s="653"/>
      <c r="P68" s="653"/>
      <c r="Q68" s="653"/>
      <c r="R68" s="653"/>
      <c r="S68" s="653"/>
      <c r="T68" s="653"/>
      <c r="U68" s="653"/>
      <c r="V68" s="653"/>
      <c r="W68" s="653"/>
      <c r="X68" s="653"/>
      <c r="Y68" s="653"/>
      <c r="Z68" s="653"/>
      <c r="AA68" s="653"/>
      <c r="AB68" s="653"/>
      <c r="AC68" s="653"/>
      <c r="AD68" s="653"/>
      <c r="AE68" s="653"/>
      <c r="AF68" s="653"/>
      <c r="AG68" s="653"/>
      <c r="AH68" s="653"/>
      <c r="AI68" s="653"/>
      <c r="AJ68" s="653"/>
      <c r="AK68" s="653"/>
      <c r="AL68" s="653"/>
      <c r="AM68" s="653"/>
      <c r="AN68" s="653"/>
      <c r="AO68" s="653"/>
      <c r="AP68" s="653">
        <v>2</v>
      </c>
      <c r="AQ68" s="653">
        <v>2</v>
      </c>
      <c r="AR68" s="653"/>
      <c r="AS68" s="653"/>
      <c r="AT68" s="653"/>
      <c r="AU68" s="653"/>
      <c r="AV68" s="653"/>
      <c r="AW68" s="653"/>
      <c r="AX68" s="653"/>
      <c r="AY68" s="653"/>
      <c r="AZ68" s="653"/>
      <c r="BA68" s="653"/>
      <c r="BB68" s="653"/>
      <c r="BC68" s="653"/>
      <c r="BD68" s="653"/>
      <c r="BE68" s="653"/>
      <c r="BF68" s="653"/>
      <c r="BG68" s="653"/>
      <c r="BH68" s="653"/>
      <c r="BI68" s="653"/>
      <c r="BJ68" s="653"/>
      <c r="BK68" s="653"/>
      <c r="BL68" s="653"/>
      <c r="BM68" s="653"/>
      <c r="BN68" s="653">
        <v>1</v>
      </c>
      <c r="BO68" s="653">
        <v>1</v>
      </c>
      <c r="BP68" s="653"/>
      <c r="BQ68" s="653"/>
      <c r="BR68" s="653"/>
      <c r="BS68" s="653"/>
      <c r="BT68" s="653"/>
      <c r="BU68" s="653"/>
      <c r="BV68" s="653"/>
      <c r="BW68" s="653"/>
      <c r="BX68" s="653"/>
      <c r="BY68" s="653"/>
      <c r="BZ68" s="653">
        <v>3</v>
      </c>
      <c r="CA68" s="653">
        <v>3</v>
      </c>
    </row>
    <row r="69" spans="1:79" x14ac:dyDescent="0.35">
      <c r="A69" s="42">
        <v>44524</v>
      </c>
      <c r="B69" s="653"/>
      <c r="C69" s="653"/>
      <c r="D69" s="653"/>
      <c r="E69" s="653"/>
      <c r="F69" s="653"/>
      <c r="G69" s="653"/>
      <c r="H69" s="653"/>
      <c r="I69" s="653"/>
      <c r="J69" s="653"/>
      <c r="K69" s="653"/>
      <c r="L69" s="653"/>
      <c r="M69" s="653"/>
      <c r="N69" s="653"/>
      <c r="O69" s="653"/>
      <c r="P69" s="653"/>
      <c r="Q69" s="653"/>
      <c r="R69" s="653"/>
      <c r="S69" s="653"/>
      <c r="T69" s="653"/>
      <c r="U69" s="653"/>
      <c r="V69" s="653"/>
      <c r="W69" s="653"/>
      <c r="X69" s="653"/>
      <c r="Y69" s="653"/>
      <c r="Z69" s="653"/>
      <c r="AA69" s="653"/>
      <c r="AB69" s="653"/>
      <c r="AC69" s="653"/>
      <c r="AD69" s="653"/>
      <c r="AE69" s="653"/>
      <c r="AF69" s="653"/>
      <c r="AG69" s="653"/>
      <c r="AH69" s="653"/>
      <c r="AI69" s="653"/>
      <c r="AJ69" s="653"/>
      <c r="AK69" s="653"/>
      <c r="AL69" s="653"/>
      <c r="AM69" s="653"/>
      <c r="AN69" s="653"/>
      <c r="AO69" s="653"/>
      <c r="AP69" s="653"/>
      <c r="AQ69" s="653"/>
      <c r="AR69" s="653"/>
      <c r="AS69" s="653"/>
      <c r="AT69" s="653"/>
      <c r="AU69" s="653"/>
      <c r="AV69" s="653"/>
      <c r="AW69" s="653"/>
      <c r="AX69" s="653"/>
      <c r="AY69" s="653"/>
      <c r="AZ69" s="653"/>
      <c r="BA69" s="653"/>
      <c r="BB69" s="653"/>
      <c r="BC69" s="653"/>
      <c r="BD69" s="653"/>
      <c r="BE69" s="653"/>
      <c r="BF69" s="653"/>
      <c r="BG69" s="653"/>
      <c r="BH69" s="653"/>
      <c r="BI69" s="653"/>
      <c r="BJ69" s="653"/>
      <c r="BK69" s="653"/>
      <c r="BL69" s="653">
        <v>1</v>
      </c>
      <c r="BM69" s="653">
        <v>1</v>
      </c>
      <c r="BN69" s="653"/>
      <c r="BO69" s="653"/>
      <c r="BP69" s="653"/>
      <c r="BQ69" s="653"/>
      <c r="BR69" s="653"/>
      <c r="BS69" s="653"/>
      <c r="BT69" s="653"/>
      <c r="BU69" s="653"/>
      <c r="BV69" s="653"/>
      <c r="BW69" s="653"/>
      <c r="BX69" s="653"/>
      <c r="BY69" s="653"/>
      <c r="BZ69" s="653">
        <v>1</v>
      </c>
      <c r="CA69" s="653">
        <v>1</v>
      </c>
    </row>
    <row r="70" spans="1:79" x14ac:dyDescent="0.35">
      <c r="A70" s="42">
        <v>44525</v>
      </c>
      <c r="B70" s="653"/>
      <c r="C70" s="653"/>
      <c r="D70" s="653"/>
      <c r="E70" s="653"/>
      <c r="F70" s="653"/>
      <c r="G70" s="653"/>
      <c r="H70" s="653"/>
      <c r="I70" s="653"/>
      <c r="J70" s="653"/>
      <c r="K70" s="653"/>
      <c r="L70" s="653"/>
      <c r="M70" s="653"/>
      <c r="N70" s="653"/>
      <c r="O70" s="653"/>
      <c r="P70" s="653"/>
      <c r="Q70" s="653"/>
      <c r="R70" s="653"/>
      <c r="S70" s="653"/>
      <c r="T70" s="653"/>
      <c r="U70" s="653"/>
      <c r="V70" s="653"/>
      <c r="W70" s="653"/>
      <c r="X70" s="653"/>
      <c r="Y70" s="653"/>
      <c r="Z70" s="653"/>
      <c r="AA70" s="653"/>
      <c r="AB70" s="653"/>
      <c r="AC70" s="653"/>
      <c r="AD70" s="653"/>
      <c r="AE70" s="653"/>
      <c r="AF70" s="653"/>
      <c r="AG70" s="653"/>
      <c r="AH70" s="653"/>
      <c r="AI70" s="653"/>
      <c r="AJ70" s="653"/>
      <c r="AK70" s="653"/>
      <c r="AL70" s="653"/>
      <c r="AM70" s="653"/>
      <c r="AN70" s="653"/>
      <c r="AO70" s="653"/>
      <c r="AP70" s="653"/>
      <c r="AQ70" s="653"/>
      <c r="AR70" s="653"/>
      <c r="AS70" s="653"/>
      <c r="AT70" s="653"/>
      <c r="AU70" s="653"/>
      <c r="AV70" s="653"/>
      <c r="AW70" s="653"/>
      <c r="AX70" s="653"/>
      <c r="AY70" s="653"/>
      <c r="AZ70" s="653"/>
      <c r="BA70" s="653"/>
      <c r="BB70" s="653"/>
      <c r="BC70" s="653"/>
      <c r="BD70" s="653"/>
      <c r="BE70" s="653"/>
      <c r="BF70" s="653"/>
      <c r="BG70" s="653"/>
      <c r="BH70" s="653"/>
      <c r="BI70" s="653"/>
      <c r="BJ70" s="653"/>
      <c r="BK70" s="653"/>
      <c r="BL70" s="653"/>
      <c r="BM70" s="653"/>
      <c r="BN70" s="653"/>
      <c r="BO70" s="653"/>
      <c r="BP70" s="653"/>
      <c r="BQ70" s="653"/>
      <c r="BR70" s="653"/>
      <c r="BS70" s="653"/>
      <c r="BT70" s="653"/>
      <c r="BU70" s="653"/>
      <c r="BV70" s="653"/>
      <c r="BW70" s="653"/>
      <c r="BX70" s="653">
        <v>1</v>
      </c>
      <c r="BY70" s="653">
        <v>1</v>
      </c>
      <c r="BZ70" s="653">
        <v>1</v>
      </c>
      <c r="CA70" s="653">
        <v>1</v>
      </c>
    </row>
    <row r="71" spans="1:79" x14ac:dyDescent="0.35">
      <c r="A71" s="42">
        <v>44529</v>
      </c>
      <c r="B71" s="653"/>
      <c r="C71" s="653"/>
      <c r="D71" s="653"/>
      <c r="E71" s="653"/>
      <c r="F71" s="653"/>
      <c r="G71" s="653"/>
      <c r="H71" s="653"/>
      <c r="I71" s="653"/>
      <c r="J71" s="653"/>
      <c r="K71" s="653"/>
      <c r="L71" s="653"/>
      <c r="M71" s="653"/>
      <c r="N71" s="653"/>
      <c r="O71" s="653"/>
      <c r="P71" s="653"/>
      <c r="Q71" s="653"/>
      <c r="R71" s="653"/>
      <c r="S71" s="653"/>
      <c r="T71" s="653"/>
      <c r="U71" s="653"/>
      <c r="V71" s="653"/>
      <c r="W71" s="653"/>
      <c r="X71" s="653"/>
      <c r="Y71" s="653"/>
      <c r="Z71" s="653"/>
      <c r="AA71" s="653"/>
      <c r="AB71" s="653"/>
      <c r="AC71" s="653"/>
      <c r="AD71" s="653"/>
      <c r="AE71" s="653"/>
      <c r="AF71" s="653"/>
      <c r="AG71" s="653"/>
      <c r="AH71" s="653"/>
      <c r="AI71" s="653"/>
      <c r="AJ71" s="653"/>
      <c r="AK71" s="653"/>
      <c r="AL71" s="653"/>
      <c r="AM71" s="653"/>
      <c r="AN71" s="653"/>
      <c r="AO71" s="653"/>
      <c r="AP71" s="653"/>
      <c r="AQ71" s="653"/>
      <c r="AR71" s="653"/>
      <c r="AS71" s="653"/>
      <c r="AT71" s="653"/>
      <c r="AU71" s="653"/>
      <c r="AV71" s="653"/>
      <c r="AW71" s="653"/>
      <c r="AX71" s="653"/>
      <c r="AY71" s="653"/>
      <c r="AZ71" s="653"/>
      <c r="BA71" s="653"/>
      <c r="BB71" s="653"/>
      <c r="BC71" s="653"/>
      <c r="BD71" s="653"/>
      <c r="BE71" s="653"/>
      <c r="BF71" s="653"/>
      <c r="BG71" s="653"/>
      <c r="BH71" s="653"/>
      <c r="BI71" s="653"/>
      <c r="BJ71" s="653"/>
      <c r="BK71" s="653"/>
      <c r="BL71" s="653"/>
      <c r="BM71" s="653"/>
      <c r="BN71" s="653"/>
      <c r="BO71" s="653"/>
      <c r="BP71" s="653">
        <v>1</v>
      </c>
      <c r="BQ71" s="653">
        <v>1</v>
      </c>
      <c r="BR71" s="653"/>
      <c r="BS71" s="653"/>
      <c r="BT71" s="653"/>
      <c r="BU71" s="653"/>
      <c r="BV71" s="653"/>
      <c r="BW71" s="653"/>
      <c r="BX71" s="653"/>
      <c r="BY71" s="653"/>
      <c r="BZ71" s="653">
        <v>1</v>
      </c>
      <c r="CA71" s="653">
        <v>1</v>
      </c>
    </row>
    <row r="72" spans="1:79" x14ac:dyDescent="0.35">
      <c r="A72" s="42" t="s">
        <v>45</v>
      </c>
      <c r="B72" s="653">
        <v>6</v>
      </c>
      <c r="C72" s="653">
        <v>6</v>
      </c>
      <c r="D72" s="653">
        <v>4</v>
      </c>
      <c r="E72" s="653">
        <v>3</v>
      </c>
      <c r="F72" s="653">
        <v>1</v>
      </c>
      <c r="G72" s="653">
        <v>1</v>
      </c>
      <c r="H72" s="653">
        <v>2</v>
      </c>
      <c r="I72" s="653">
        <v>2</v>
      </c>
      <c r="J72" s="653">
        <v>10</v>
      </c>
      <c r="K72" s="653">
        <v>10</v>
      </c>
      <c r="L72" s="653">
        <v>1</v>
      </c>
      <c r="M72" s="653">
        <v>1</v>
      </c>
      <c r="N72" s="653">
        <v>3</v>
      </c>
      <c r="O72" s="653">
        <v>3</v>
      </c>
      <c r="P72" s="653">
        <v>6</v>
      </c>
      <c r="Q72" s="653">
        <v>6</v>
      </c>
      <c r="R72" s="653"/>
      <c r="S72" s="653">
        <v>1</v>
      </c>
      <c r="T72" s="653">
        <v>2</v>
      </c>
      <c r="U72" s="653">
        <v>2</v>
      </c>
      <c r="V72" s="653">
        <v>1</v>
      </c>
      <c r="W72" s="653">
        <v>1</v>
      </c>
      <c r="X72" s="653">
        <v>2</v>
      </c>
      <c r="Y72" s="653">
        <v>2</v>
      </c>
      <c r="Z72" s="653">
        <v>4</v>
      </c>
      <c r="AA72" s="653">
        <v>4</v>
      </c>
      <c r="AB72" s="653">
        <v>6</v>
      </c>
      <c r="AC72" s="653">
        <v>5</v>
      </c>
      <c r="AD72" s="653">
        <v>3</v>
      </c>
      <c r="AE72" s="653">
        <v>2</v>
      </c>
      <c r="AF72" s="653">
        <v>1</v>
      </c>
      <c r="AG72" s="653">
        <v>1</v>
      </c>
      <c r="AH72" s="653">
        <v>1</v>
      </c>
      <c r="AI72" s="653">
        <v>1</v>
      </c>
      <c r="AJ72" s="653">
        <v>1</v>
      </c>
      <c r="AK72" s="653">
        <v>1</v>
      </c>
      <c r="AL72" s="653">
        <v>1</v>
      </c>
      <c r="AM72" s="653"/>
      <c r="AN72" s="653">
        <v>2</v>
      </c>
      <c r="AO72" s="653">
        <v>2</v>
      </c>
      <c r="AP72" s="653">
        <v>5</v>
      </c>
      <c r="AQ72" s="653">
        <v>5</v>
      </c>
      <c r="AR72" s="653">
        <v>4</v>
      </c>
      <c r="AS72" s="653">
        <v>4</v>
      </c>
      <c r="AT72" s="653">
        <v>1</v>
      </c>
      <c r="AU72" s="653">
        <v>1</v>
      </c>
      <c r="AV72" s="653">
        <v>1</v>
      </c>
      <c r="AW72" s="653">
        <v>1</v>
      </c>
      <c r="AX72" s="653">
        <v>1</v>
      </c>
      <c r="AY72" s="653">
        <v>1</v>
      </c>
      <c r="AZ72" s="653">
        <v>1</v>
      </c>
      <c r="BA72" s="653">
        <v>1</v>
      </c>
      <c r="BB72" s="653">
        <v>1</v>
      </c>
      <c r="BC72" s="653">
        <v>1</v>
      </c>
      <c r="BD72" s="653">
        <v>1</v>
      </c>
      <c r="BE72" s="653">
        <v>1</v>
      </c>
      <c r="BF72" s="653">
        <v>2</v>
      </c>
      <c r="BG72" s="653">
        <v>2</v>
      </c>
      <c r="BH72" s="653">
        <v>1</v>
      </c>
      <c r="BI72" s="653">
        <v>1</v>
      </c>
      <c r="BJ72" s="653">
        <v>1</v>
      </c>
      <c r="BK72" s="653">
        <v>1</v>
      </c>
      <c r="BL72" s="653">
        <v>5</v>
      </c>
      <c r="BM72" s="653">
        <v>5</v>
      </c>
      <c r="BN72" s="653">
        <v>2</v>
      </c>
      <c r="BO72" s="653">
        <v>2</v>
      </c>
      <c r="BP72" s="653">
        <v>2</v>
      </c>
      <c r="BQ72" s="653">
        <v>2</v>
      </c>
      <c r="BR72" s="653">
        <v>1</v>
      </c>
      <c r="BS72" s="653">
        <v>1</v>
      </c>
      <c r="BT72" s="653">
        <v>3</v>
      </c>
      <c r="BU72" s="653"/>
      <c r="BV72" s="653">
        <v>1</v>
      </c>
      <c r="BW72" s="653">
        <v>1</v>
      </c>
      <c r="BX72" s="653">
        <v>1</v>
      </c>
      <c r="BY72" s="653">
        <v>1</v>
      </c>
      <c r="BZ72" s="653">
        <v>91</v>
      </c>
      <c r="CA72" s="653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2022-01-20T08:31:19Z</dcterms:modified>
</cp:coreProperties>
</file>