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B56A88FE-E097-47C0-AE92-EAB4F48DD5E4}" xr6:coauthVersionLast="47" xr6:coauthVersionMax="47" xr10:uidLastSave="{00000000-0000-0000-0000-000000000000}"/>
  <bookViews>
    <workbookView xWindow="-30" yWindow="110" windowWidth="17210" windowHeight="10050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會議回覆追蹤tmp" sheetId="28" state="hidden" r:id="rId14"/>
  </sheets>
  <externalReferences>
    <externalReference r:id="rId15"/>
  </externalReferences>
  <definedNames>
    <definedName name="_xlnm._FilterDatabase" localSheetId="4" hidden="1">待辦事項!$A$1:$G$37</definedName>
    <definedName name="_xlnm._FilterDatabase" localSheetId="2" hidden="1">討論項目!$A$1:$O$175</definedName>
    <definedName name="_xlnm._FilterDatabase" localSheetId="13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1" l="1"/>
  <c r="E45" i="11"/>
  <c r="H45" i="11" s="1"/>
  <c r="E46" i="11"/>
  <c r="H46" i="11" s="1"/>
  <c r="E44" i="11"/>
  <c r="D46" i="11"/>
  <c r="C46" i="11"/>
  <c r="D45" i="11"/>
  <c r="G45" i="11" s="1"/>
  <c r="C45" i="11"/>
  <c r="D44" i="11"/>
  <c r="C44" i="11"/>
  <c r="B46" i="11"/>
  <c r="B45" i="11"/>
  <c r="B44" i="11"/>
  <c r="B175" i="13"/>
  <c r="B172" i="13"/>
  <c r="B173" i="13"/>
  <c r="B174" i="13"/>
  <c r="D5" i="9"/>
  <c r="D6" i="9"/>
  <c r="D7" i="9"/>
  <c r="D8" i="9"/>
  <c r="D9" i="9"/>
  <c r="D10" i="9"/>
  <c r="D11" i="9"/>
  <c r="D12" i="9"/>
  <c r="D4" i="9"/>
  <c r="C5" i="9"/>
  <c r="C6" i="9"/>
  <c r="C7" i="9"/>
  <c r="C8" i="9"/>
  <c r="C9" i="9"/>
  <c r="C10" i="9"/>
  <c r="C11" i="9"/>
  <c r="C12" i="9"/>
  <c r="C4" i="9"/>
  <c r="B4" i="9"/>
  <c r="B5" i="9"/>
  <c r="B6" i="9"/>
  <c r="B7" i="9"/>
  <c r="B8" i="9"/>
  <c r="B9" i="9"/>
  <c r="B10" i="9"/>
  <c r="B11" i="9"/>
  <c r="B12" i="9"/>
  <c r="I45" i="11" l="1"/>
  <c r="F46" i="11"/>
  <c r="G46" i="11"/>
  <c r="I46" i="11" s="1"/>
  <c r="F44" i="11"/>
  <c r="H44" i="11"/>
  <c r="G44" i="11"/>
  <c r="H27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Z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G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S9" i="21"/>
  <c r="P9" i="21"/>
  <c r="M9" i="21"/>
  <c r="G9" i="21"/>
  <c r="V8" i="21"/>
  <c r="S8" i="21"/>
  <c r="P8" i="21"/>
  <c r="M8" i="21"/>
  <c r="G8" i="2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H24" i="11" l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I30" i="11"/>
  <c r="F31" i="11"/>
  <c r="F27" i="11"/>
  <c r="F25" i="11"/>
  <c r="I27" i="11"/>
  <c r="F26" i="11"/>
  <c r="I24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V7" i="21"/>
  <c r="S7" i="21"/>
  <c r="P7" i="21"/>
  <c r="M7" i="21"/>
  <c r="G7" i="21"/>
  <c r="B22" i="11"/>
  <c r="C22" i="11"/>
  <c r="D22" i="11"/>
  <c r="B21" i="11"/>
  <c r="D21" i="11"/>
  <c r="V6" i="21"/>
  <c r="S6" i="21"/>
  <c r="P6" i="21"/>
  <c r="M6" i="21"/>
  <c r="J6" i="21"/>
  <c r="G6" i="2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I149" i="13"/>
  <c r="I171" i="13"/>
  <c r="I170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F6" i="11" l="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11" i="4"/>
  <c r="Z11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37" i="4"/>
  <c r="Z96" i="4"/>
  <c r="Z93" i="4"/>
  <c r="Z101" i="4"/>
  <c r="Z78" i="4"/>
  <c r="Z79" i="4"/>
  <c r="Z138" i="4"/>
  <c r="Z139" i="4"/>
  <c r="Z140" i="4"/>
  <c r="Z141" i="4"/>
  <c r="Z142" i="4"/>
  <c r="Z143" i="4"/>
  <c r="Z144" i="4"/>
  <c r="Z130" i="4"/>
  <c r="Z131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3" i="4"/>
  <c r="Z122" i="4"/>
  <c r="Z155" i="4"/>
  <c r="Z123" i="4"/>
  <c r="Z124" i="4"/>
  <c r="Z115" i="4"/>
  <c r="Z116" i="4"/>
  <c r="Z117" i="4"/>
  <c r="Z118" i="4"/>
  <c r="Z119" i="4"/>
  <c r="Z120" i="4"/>
  <c r="Z121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5" i="4"/>
  <c r="Z126" i="4"/>
  <c r="Z168" i="4"/>
  <c r="Z169" i="4"/>
  <c r="Z170" i="4"/>
  <c r="Z171" i="4"/>
  <c r="Z172" i="4"/>
  <c r="Z173" i="4"/>
  <c r="Z174" i="4"/>
  <c r="Z175" i="4"/>
  <c r="Z127" i="4"/>
  <c r="Z128" i="4"/>
  <c r="Z176" i="4"/>
  <c r="Z177" i="4"/>
  <c r="Z178" i="4"/>
  <c r="Z129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29" i="4"/>
  <c r="B178" i="4"/>
  <c r="B177" i="4"/>
  <c r="B176" i="4"/>
  <c r="B128" i="4"/>
  <c r="B127" i="4"/>
  <c r="B175" i="4"/>
  <c r="B174" i="4"/>
  <c r="B173" i="4"/>
  <c r="B172" i="4"/>
  <c r="B171" i="4"/>
  <c r="B170" i="4"/>
  <c r="B169" i="4"/>
  <c r="B168" i="4"/>
  <c r="B126" i="4"/>
  <c r="B125" i="4"/>
  <c r="B167" i="4"/>
  <c r="B166" i="4"/>
  <c r="B165" i="4"/>
  <c r="B164" i="4"/>
  <c r="B163" i="4"/>
  <c r="B162" i="4"/>
  <c r="B161" i="4"/>
  <c r="B160" i="4"/>
  <c r="B159" i="4"/>
  <c r="B157" i="4"/>
  <c r="B156" i="4"/>
  <c r="B121" i="4"/>
  <c r="B120" i="4"/>
  <c r="B119" i="4"/>
  <c r="B118" i="4"/>
  <c r="B117" i="4"/>
  <c r="B116" i="4"/>
  <c r="B115" i="4"/>
  <c r="B124" i="4"/>
  <c r="B123" i="4"/>
  <c r="B155" i="4"/>
  <c r="B122" i="4"/>
  <c r="B113" i="4"/>
  <c r="B154" i="4"/>
  <c r="B153" i="4"/>
  <c r="B152" i="4"/>
  <c r="B151" i="4"/>
  <c r="B150" i="4"/>
  <c r="B149" i="4"/>
  <c r="B148" i="4"/>
  <c r="B147" i="4"/>
  <c r="B146" i="4"/>
  <c r="B133" i="4"/>
  <c r="B132" i="4"/>
  <c r="B131" i="4"/>
  <c r="B130" i="4"/>
  <c r="B144" i="4"/>
  <c r="B143" i="4"/>
  <c r="B142" i="4"/>
  <c r="B141" i="4"/>
  <c r="B140" i="4"/>
  <c r="B139" i="4"/>
  <c r="B138" i="4"/>
  <c r="B79" i="4"/>
  <c r="B78" i="4"/>
  <c r="B101" i="4"/>
  <c r="B100" i="4"/>
  <c r="B93" i="4"/>
  <c r="B96" i="4"/>
  <c r="B137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12" i="4"/>
  <c r="B11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<sst xmlns="http://schemas.openxmlformats.org/spreadsheetml/2006/main" count="4756" uniqueCount="1894">
  <si>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</si>
  <si>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</si>
  <si>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</si>
  <si>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</si>
  <si>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</si>
  <si>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</si>
  <si>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</si>
  <si>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</si>
  <si>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</si>
  <si>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</si>
  <si>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</si>
  <si>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</si>
  <si>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</si>
  <si>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</si>
  <si>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</si>
  <si>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</si>
  <si>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</si>
  <si>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</si>
  <si>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</si>
  <si>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</si>
  <si>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</si>
  <si>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</si>
  <si>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</si>
  <si>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</si>
  <si>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</si>
  <si>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</si>
  <si>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</si>
  <si>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</si>
  <si>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</si>
  <si>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</si>
  <si>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</si>
  <si>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</si>
  <si>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</si>
  <si>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</si>
  <si>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</si>
  <si>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</si>
  <si>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</si>
  <si>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</si>
  <si>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</si>
  <si>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</si>
  <si>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</si>
  <si>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</si>
  <si>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</si>
  <si>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</si>
  <si>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</si>
  <si>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</si>
  <si>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</si>
  <si>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</si>
  <si>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</si>
  <si>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</si>
  <si>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</si>
  <si>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</si>
  <si>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</si>
  <si>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</si>
  <si>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</si>
  <si>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</si>
  <si>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</si>
  <si>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</si>
  <si>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</si>
  <si>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</si>
  <si>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</si>
  <si>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</si>
  <si>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</si>
  <si>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</si>
  <si>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</si>
  <si>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</si>
  <si>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</si>
  <si>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</si>
  <si>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</si>
  <si>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</si>
  <si>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</si>
  <si>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</si>
  <si>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</si>
  <si>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</si>
  <si>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</si>
  <si>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</si>
  <si>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</si>
  <si>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</si>
  <si>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</si>
  <si>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</si>
  <si>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</si>
  <si>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</si>
  <si>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</si>
  <si>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</si>
  <si>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</si>
  <si>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</si>
  <si>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</si>
  <si>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</si>
  <si>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</si>
  <si>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</si>
  <si>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</si>
  <si>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</si>
  <si>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</si>
  <si>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</si>
  <si>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</si>
  <si>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</si>
  <si>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</si>
  <si>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</si>
  <si>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</si>
  <si>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</si>
  <si>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</si>
  <si>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</si>
  <si>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</si>
  <si>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</si>
  <si>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</si>
  <si>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</si>
  <si>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</si>
  <si>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</si>
  <si>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</si>
  <si>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</si>
  <si>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</si>
  <si>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</si>
  <si>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</si>
  <si>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</si>
  <si>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</si>
  <si>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</si>
  <si>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</si>
  <si>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</si>
  <si>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</si>
  <si>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</si>
  <si>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</si>
  <si>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</si>
  <si>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</si>
  <si>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</si>
  <si>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</si>
  <si>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</si>
  <si>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</si>
  <si>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</si>
  <si>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</si>
  <si>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</si>
  <si>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</si>
  <si>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</si>
  <si>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</si>
  <si>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</si>
  <si>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</si>
  <si>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</si>
  <si>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</si>
  <si>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</si>
  <si>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</si>
  <si>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</si>
  <si>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</si>
  <si>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</si>
  <si>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</si>
  <si>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</si>
  <si>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</si>
  <si>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</si>
  <si>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</si>
  <si>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</si>
  <si>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</si>
  <si>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</si>
  <si>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</si>
  <si>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</si>
  <si>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</si>
  <si>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</si>
  <si>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</si>
  <si>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</si>
  <si>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</si>
  <si>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</si>
  <si>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</si>
  <si>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</si>
  <si>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</si>
  <si>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</si>
  <si>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</si>
  <si>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</si>
  <si>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</si>
  <si>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</si>
  <si>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</si>
  <si>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</si>
  <si>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</si>
  <si>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</si>
  <si>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</si>
  <si>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</si>
  <si>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</si>
  <si>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</si>
  <si>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</si>
  <si>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</si>
  <si>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</si>
  <si>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</si>
  <si>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</si>
  <si>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</si>
  <si>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</si>
  <si>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</si>
  <si>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</si>
  <si>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</si>
  <si>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</si>
  <si>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</si>
  <si>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</si>
  <si>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</si>
  <si>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</si>
  <si>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</si>
  <si>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</si>
  <si>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</si>
  <si>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</si>
  <si>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</si>
  <si>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</si>
  <si>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</si>
  <si>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</si>
  <si>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</si>
  <si>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</si>
  <si>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</si>
  <si>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</si>
  <si>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</si>
  <si>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</si>
  <si>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</si>
  <si>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</si>
  <si>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</si>
  <si>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</si>
  <si>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</si>
  <si>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</si>
  <si>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</si>
  <si>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</si>
  <si>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</si>
  <si>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</si>
  <si>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</si>
  <si>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</si>
  <si>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 xml:space="preserve">放款明細資料查詢         </t>
    <phoneticPr fontId="4" type="noConversion"/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</si>
  <si>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</si>
  <si>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</si>
  <si>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</si>
  <si>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</si>
  <si>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</si>
  <si>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</si>
  <si>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</si>
  <si>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</si>
  <si>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</si>
  <si>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</si>
  <si>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</si>
  <si>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</si>
  <si>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</si>
  <si>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</si>
  <si>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</si>
  <si>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</si>
  <si>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</si>
  <si>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</si>
  <si>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</si>
  <si>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</si>
  <si>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</si>
  <si>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</si>
  <si>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</si>
  <si>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</si>
  <si>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</si>
  <si>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</si>
  <si>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</si>
  <si>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</si>
  <si>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</si>
  <si>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</si>
  <si>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</si>
  <si>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</si>
  <si>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</si>
  <si>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</si>
  <si>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</si>
  <si>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</si>
  <si>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</si>
  <si>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</si>
  <si>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</si>
  <si>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</si>
  <si>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</si>
  <si>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</si>
  <si>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</si>
  <si>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</si>
  <si>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</si>
  <si>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</si>
  <si>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</si>
  <si>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</si>
  <si>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</si>
  <si>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</si>
  <si>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</si>
  <si>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</si>
  <si>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</si>
  <si>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</si>
  <si>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</si>
  <si>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</si>
  <si>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</si>
  <si>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</si>
  <si>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</si>
  <si>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</si>
  <si>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</si>
  <si>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</si>
  <si>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</si>
  <si>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</si>
  <si>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</si>
  <si>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</si>
  <si>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</si>
  <si>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</si>
  <si>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</si>
  <si>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</si>
  <si>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</si>
  <si>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</si>
  <si>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</si>
  <si>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</si>
  <si>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</si>
  <si>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</si>
  <si>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</si>
  <si>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</si>
  <si>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</si>
  <si>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</si>
  <si>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</si>
  <si>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</si>
  <si>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</si>
  <si>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</si>
  <si>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</si>
  <si>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</si>
  <si>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</si>
  <si>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</si>
  <si>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</si>
  <si>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</si>
  <si>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</si>
  <si>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</si>
  <si>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</si>
  <si>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</si>
  <si>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</si>
  <si>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</si>
  <si>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</si>
  <si>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</si>
  <si>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</si>
  <si>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</si>
  <si>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</si>
  <si>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</si>
  <si>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</si>
  <si>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</si>
  <si>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</si>
  <si>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</si>
  <si>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</si>
  <si>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</si>
  <si>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</si>
  <si>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</si>
  <si>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</si>
  <si>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</si>
  <si>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</si>
  <si>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</si>
  <si>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</si>
  <si>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</si>
  <si>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</si>
  <si>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</si>
  <si>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</si>
  <si>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</si>
  <si>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</si>
  <si>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</si>
  <si>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</si>
  <si>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</si>
  <si>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</si>
  <si>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</si>
  <si>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</si>
  <si>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</si>
  <si>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</si>
  <si>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</si>
  <si>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</si>
  <si>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</si>
  <si>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</si>
  <si>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</si>
  <si>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</si>
  <si>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</si>
  <si>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</si>
  <si>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</si>
  <si>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</si>
  <si>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</si>
  <si>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</si>
  <si>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</si>
  <si>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</si>
  <si>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</si>
  <si>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</si>
  <si>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</si>
  <si>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</si>
  <si>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</si>
  <si>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</si>
  <si>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</si>
  <si>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</si>
  <si>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</si>
  <si>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</si>
  <si>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</si>
  <si>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</si>
  <si>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</si>
  <si>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</si>
  <si>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</si>
  <si>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</si>
  <si>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</si>
  <si>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</si>
  <si>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</si>
  <si>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</si>
  <si>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</si>
  <si>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</si>
  <si>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</si>
  <si>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</si>
  <si>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</si>
  <si>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</si>
  <si>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</si>
  <si>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</si>
  <si>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</si>
  <si>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</si>
  <si>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</si>
  <si>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</si>
  <si>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</si>
  <si>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</si>
  <si>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</si>
  <si>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</si>
  <si>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</si>
  <si>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</si>
  <si>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</si>
  <si>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</si>
  <si>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</si>
  <si>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</si>
  <si>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</si>
  <si>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</si>
  <si>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</si>
  <si>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</si>
  <si>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</si>
  <si>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</si>
  <si>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</si>
  <si>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</si>
  <si>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</si>
  <si>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</si>
  <si>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</si>
  <si>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</si>
  <si>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</si>
  <si>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</si>
  <si>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</si>
  <si>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</si>
  <si>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</si>
  <si>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</si>
  <si>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</si>
  <si>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</si>
  <si>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</si>
  <si>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</si>
  <si>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</si>
  <si>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</si>
  <si>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</si>
  <si>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</si>
  <si>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</si>
  <si>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</si>
  <si>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</si>
  <si>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</si>
  <si>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</si>
  <si>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</si>
  <si>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</si>
  <si>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</si>
  <si>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</si>
  <si>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</si>
  <si>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</si>
  <si>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</si>
  <si>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</si>
  <si>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</si>
  <si>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</si>
  <si>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</si>
  <si>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</si>
  <si>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</si>
  <si>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</si>
  <si>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</si>
  <si>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</si>
  <si>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</si>
  <si>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</si>
  <si>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</si>
  <si>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</si>
  <si>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</si>
  <si>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</si>
  <si>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</si>
  <si>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</si>
  <si>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</si>
  <si>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</si>
  <si>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</si>
  <si>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</si>
  <si>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</si>
  <si>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</si>
  <si>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</si>
  <si>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</si>
  <si>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</si>
  <si>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</si>
  <si>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</si>
  <si>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</si>
  <si>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</si>
  <si>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</si>
  <si>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</si>
  <si>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</si>
  <si>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</si>
  <si>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</si>
  <si>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</si>
  <si>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</si>
  <si>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</si>
  <si>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</si>
  <si>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</si>
  <si>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</si>
  <si>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</si>
  <si>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</si>
  <si>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</si>
  <si>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</si>
  <si>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</si>
  <si>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</si>
  <si>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</si>
  <si>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</si>
  <si>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</si>
  <si>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</si>
  <si>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</si>
  <si>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</si>
  <si>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</si>
  <si>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</si>
  <si>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</si>
  <si>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</si>
  <si>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</si>
  <si>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</si>
  <si>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</si>
  <si>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</si>
  <si>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</si>
  <si>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</si>
  <si>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</si>
  <si>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</si>
  <si>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</si>
  <si>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</si>
  <si>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</si>
  <si>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</si>
  <si>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</si>
  <si>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</si>
  <si>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</si>
  <si>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</si>
  <si>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</si>
  <si>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</si>
  <si>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</si>
  <si>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</si>
  <si>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</si>
  <si>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</si>
  <si>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</si>
  <si>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</si>
  <si>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</si>
  <si>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</si>
  <si>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</si>
  <si>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</si>
  <si>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</si>
  <si>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</si>
  <si>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</si>
  <si>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</si>
  <si>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</si>
  <si>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</si>
  <si>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</si>
  <si>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</si>
  <si>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</si>
  <si>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</si>
  <si>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</si>
  <si>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</si>
  <si>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</si>
  <si>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</si>
  <si>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</si>
  <si>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</si>
  <si>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</si>
  <si>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</si>
  <si>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</si>
  <si>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</si>
  <si>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</si>
  <si>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</si>
  <si>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</si>
  <si>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</si>
  <si>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</si>
  <si>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</si>
  <si>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</si>
  <si>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</si>
  <si>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</si>
  <si>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</si>
  <si>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</si>
  <si>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</si>
  <si>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</si>
  <si>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</si>
  <si>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</si>
  <si>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</si>
  <si>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</si>
  <si>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</si>
  <si>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</si>
  <si>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</si>
  <si>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</si>
  <si>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</si>
  <si>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</si>
  <si>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</si>
  <si>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</si>
  <si>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</si>
  <si>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</si>
  <si>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</si>
  <si>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</si>
  <si>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</si>
  <si>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</si>
  <si>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</si>
  <si>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</si>
  <si>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</si>
  <si>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</si>
  <si>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</si>
  <si>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</si>
  <si>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</si>
  <si>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</si>
  <si>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</si>
  <si>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</si>
  <si>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</si>
  <si>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</si>
  <si>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</si>
  <si>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</si>
  <si>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</si>
  <si>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</si>
  <si>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</si>
  <si>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</si>
  <si>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</si>
  <si>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</si>
  <si>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</si>
  <si>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</si>
  <si>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</si>
  <si>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</si>
  <si>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</si>
  <si>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</si>
  <si>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</si>
  <si>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</si>
  <si>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</si>
  <si>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</si>
  <si>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</si>
  <si>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</si>
  <si>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</si>
  <si>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</si>
  <si>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</si>
  <si>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</si>
  <si>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</si>
  <si>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</si>
  <si>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</si>
  <si>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</si>
  <si>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</si>
  <si>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</si>
  <si>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</si>
  <si>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</si>
  <si>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</si>
  <si>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</si>
  <si>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</si>
  <si>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</si>
  <si>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</si>
  <si>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</si>
  <si>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</si>
  <si>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</si>
  <si>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</si>
  <si>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</si>
  <si>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</si>
  <si>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</si>
  <si>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</si>
  <si>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</si>
  <si>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</si>
  <si>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</si>
  <si>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</si>
  <si>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</si>
  <si>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</si>
  <si>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</si>
  <si>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</si>
  <si>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</si>
  <si>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</si>
  <si>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</si>
  <si>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</si>
  <si>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</si>
  <si>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</si>
  <si>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</si>
  <si>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</si>
  <si>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</si>
  <si>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</si>
  <si>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</si>
  <si>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</si>
  <si>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</si>
  <si>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</si>
  <si>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</si>
  <si>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</si>
  <si>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</si>
  <si>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</si>
  <si>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</si>
  <si>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</si>
  <si>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</si>
  <si>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</si>
  <si>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</si>
  <si>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</si>
  <si>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</si>
  <si>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</si>
  <si>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</si>
  <si>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</si>
  <si>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</si>
  <si>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</si>
  <si>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</si>
  <si>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</si>
  <si>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</si>
  <si>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</si>
  <si>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</si>
  <si>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</si>
  <si>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</si>
  <si>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</si>
  <si>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</si>
  <si>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</si>
  <si>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</si>
  <si>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</si>
  <si>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</si>
  <si>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</si>
  <si>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</si>
  <si>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</si>
  <si>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</si>
  <si>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</si>
  <si>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</si>
  <si>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</si>
  <si>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</si>
  <si>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</si>
  <si>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</si>
  <si>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</si>
  <si>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</si>
  <si>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</si>
  <si>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</si>
  <si>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</si>
  <si>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</si>
  <si>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</si>
  <si>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</si>
  <si>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</si>
  <si>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</si>
  <si>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</si>
  <si>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</si>
  <si>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</si>
  <si>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</si>
  <si>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</si>
  <si>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</si>
  <si>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</si>
  <si>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</si>
  <si>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</si>
  <si>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</si>
  <si>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</si>
  <si>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</si>
  <si>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</si>
  <si>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</si>
  <si>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</si>
  <si>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</si>
  <si>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</si>
  <si>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</si>
  <si>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</si>
  <si>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</si>
  <si>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</si>
  <si>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</si>
  <si>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</si>
  <si>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</si>
  <si>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</si>
  <si>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</si>
  <si>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</si>
  <si>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</si>
  <si>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</si>
  <si>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</si>
  <si>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</si>
  <si>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</si>
  <si>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</si>
  <si>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</si>
  <si>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</si>
  <si>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</si>
  <si>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</si>
  <si>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</si>
  <si>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</si>
  <si>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</si>
  <si>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</si>
  <si>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</si>
  <si>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</si>
  <si>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 xml:space="preserve">業務關帳作業        </t>
    <phoneticPr fontId="4" type="noConversion"/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</si>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</sst>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7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5" borderId="17" xfId="0" applyFont="1" applyFill="1" applyBorder="1" applyAlignment="1">
      <alignment vertical="center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9" borderId="17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8" borderId="1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1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wrapText="1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0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9" type="button" dataOnly="0" labelOnly="1" outline="0" axis="axisCol" fieldPosition="0"/>
    </format>
    <format dxfId="39">
      <pivotArea field="-2" type="button" dataOnly="0" labelOnly="1" outline="0" axis="axisCol" fieldPosition="1"/>
    </format>
    <format dxfId="38">
      <pivotArea type="topRight" dataOnly="0" labelOnly="1" outline="0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5">
      <pivotArea dataOnly="0" labelOnly="1" grandRow="1" outline="0" fieldPosition="0"/>
    </format>
    <format dxfId="3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4" type="button" dataOnly="0" labelOnly="1" outline="0" axis="axisCol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3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2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21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9">
      <pivotArea field="4" type="button" dataOnly="0" labelOnly="1" outline="0" axis="axisCol" fieldPosition="0"/>
    </format>
    <format dxfId="18">
      <pivotArea type="all" dataOnly="0" outline="0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field="0" type="button" dataOnly="0" labelOnly="1" outline="0" axis="axisRow" fieldPosition="0"/>
    </format>
    <format dxfId="14">
      <pivotArea dataOnly="0" labelOnly="1" grandRow="1" outline="0" fieldPosition="0"/>
    </format>
    <format dxfId="13">
      <pivotArea field="4" type="button" dataOnly="0" labelOnly="1" outline="0" axis="axisCol" fieldPosition="0"/>
    </format>
    <format dxfId="12">
      <pivotArea type="origin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grandRow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1" totalsRowShown="0" headerRowDxfId="84" dataDxfId="83" dataCellStyle="百分比">
  <autoFilter ref="A1:I31" xr:uid="{00000000-0009-0000-0100-000001000000}"/>
  <tableColumns count="9">
    <tableColumn id="1" xr3:uid="{00000000-0010-0000-0000-000001000000}" name="日期" dataDxfId="82"/>
    <tableColumn id="2" xr3:uid="{00000000-0010-0000-0000-000002000000}" name="週" dataDxfId="81">
      <calculatedColumnFormula>表格1[[#This Row],[日期]]</calculatedColumnFormula>
    </tableColumn>
    <tableColumn id="3" xr3:uid="{00000000-0010-0000-0000-000003000000}" name="合計數" dataDxfId="80">
      <calculatedColumnFormula>COUNTA(URS確認!E:E)-1</calculatedColumnFormula>
    </tableColumn>
    <tableColumn id="4" xr3:uid="{00000000-0010-0000-0000-000004000000}" name="累計預估" dataDxfId="79">
      <calculatedColumnFormula>COUNTIF(URS確認!J:J,"&lt;"&amp;A2+1)</calculatedColumnFormula>
    </tableColumn>
    <tableColumn id="5" xr3:uid="{00000000-0010-0000-0000-000005000000}" name="累計完成" dataDxfId="78">
      <calculatedColumnFormula>COUNTIF(URS確認!M:M,"&lt;"&amp;A2+1)</calculatedColumnFormula>
    </tableColumn>
    <tableColumn id="8" xr3:uid="{00000000-0010-0000-0000-000008000000}" name="延遲數" dataDxfId="77">
      <calculatedColumnFormula>D2-E2</calculatedColumnFormula>
    </tableColumn>
    <tableColumn id="6" xr3:uid="{00000000-0010-0000-0000-000006000000}" name="累計預估達成率" dataDxfId="76" dataCellStyle="百分比">
      <calculatedColumnFormula>COUNTIF(URS確認!J:J,"&lt;"&amp;A2+1)/C2</calculatedColumnFormula>
    </tableColumn>
    <tableColumn id="7" xr3:uid="{00000000-0010-0000-0000-000007000000}" name="累計實際達成率" dataDxfId="75" dataCellStyle="百分比">
      <calculatedColumnFormula>COUNTIF(URS確認!M:M,"&lt;"&amp;A2+1)/C2</calculatedColumnFormula>
    </tableColumn>
    <tableColumn id="9" xr3:uid="{00000000-0010-0000-0000-000009000000}" name="延遲率" dataDxfId="74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73" dataDxfId="72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71"/>
  </sortState>
  <tableColumns count="27">
    <tableColumn id="2" xr3:uid="{00000000-0010-0000-0100-000002000000}" name="排序" dataDxfId="70"/>
    <tableColumn id="1" xr3:uid="{00000000-0010-0000-0100-000001000000}" name="大類" dataDxfId="69">
      <calculatedColumnFormula>LEFT(功能_33[[#This Row],[功能代號]],2)</calculatedColumnFormula>
    </tableColumn>
    <tableColumn id="22" xr3:uid="{00000000-0010-0000-0100-000016000000}" name="業務大類" dataDxfId="68"/>
    <tableColumn id="26" xr3:uid="{00000000-0010-0000-0100-00001A000000}" name="流程" dataDxfId="67"/>
    <tableColumn id="5" xr3:uid="{00000000-0010-0000-0100-000005000000}" name="功能代號" dataDxfId="66"/>
    <tableColumn id="6" xr3:uid="{00000000-0010-0000-0100-000006000000}" name="流程順序" dataDxfId="65"/>
    <tableColumn id="9" xr3:uid="{00000000-0010-0000-0100-000009000000}" name="功能名稱/說明" dataDxfId="64"/>
    <tableColumn id="4" xr3:uid="{00000000-0010-0000-0100-000004000000}" name="SA" dataDxfId="63"/>
    <tableColumn id="11" xr3:uid="{00000000-0010-0000-0100-00000B000000}" name="展示協助" dataDxfId="62"/>
    <tableColumn id="3" xr3:uid="{00000000-0010-0000-0100-000003000000}" name="預計展示" dataDxfId="61"/>
    <tableColumn id="23" xr3:uid="{00000000-0010-0000-0100-000017000000}" name="重新規劃" dataDxfId="60"/>
    <tableColumn id="27" xr3:uid="{00000000-0010-0000-0100-00001B000000}" name="展示時數" dataDxfId="59"/>
    <tableColumn id="18" xr3:uid="{00000000-0010-0000-0100-000012000000}" name="實際展示" dataDxfId="58"/>
    <tableColumn id="24" xr3:uid="{00000000-0010-0000-0100-000018000000}" name="URS調整" dataDxfId="57"/>
    <tableColumn id="25" xr3:uid="{00000000-0010-0000-0100-000019000000}" name="程式調整" dataDxfId="56"/>
    <tableColumn id="20" xr3:uid="{00000000-0010-0000-0100-000014000000}" name="IT" dataDxfId="55"/>
    <tableColumn id="21" xr3:uid="{00000000-0010-0000-0100-000015000000}" name="User" dataDxfId="54"/>
    <tableColumn id="7" xr3:uid="{00000000-0010-0000-0100-000007000000}" name="User2" dataDxfId="53"/>
    <tableColumn id="8" xr3:uid="{00000000-0010-0000-0100-000008000000}" name="段式" dataDxfId="52"/>
    <tableColumn id="10" xr3:uid="{00000000-0010-0000-0100-00000A000000}" name="經辦等級" dataDxfId="51"/>
    <tableColumn id="12" xr3:uid="{00000000-0010-0000-0100-00000C000000}" name="授權" dataDxfId="50"/>
    <tableColumn id="13" xr3:uid="{00000000-0010-0000-0100-00000D000000}" name="訂正" dataDxfId="49"/>
    <tableColumn id="14" xr3:uid="{00000000-0010-0000-0100-00000E000000}" name="修正" dataDxfId="48"/>
    <tableColumn id="16" xr3:uid="{00000000-0010-0000-0100-000010000000}" name="帳務" dataDxfId="47"/>
    <tableColumn id="17" xr3:uid="{00000000-0010-0000-0100-000011000000}" name="額度" dataDxfId="46"/>
    <tableColumn id="15" xr3:uid="{00000000-0010-0000-0100-00000F000000}" name="執行單位" dataDxfId="45">
      <calculatedColumnFormula>VLOOKUP(功能_33[[#This Row],[User]],SKL放款!A:G,7,FALSE)</calculatedColumnFormula>
    </tableColumn>
    <tableColumn id="19" xr3:uid="{00000000-0010-0000-0100-000013000000}" name="覆測日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115" zoomScaleNormal="115" workbookViewId="0">
      <pane ySplit="1" topLeftCell="A2" activePane="bottomLeft" state="frozen"/>
      <selection pane="bottomLeft" activeCell="G33" sqref="G33"/>
    </sheetView>
  </sheetViews>
  <sheetFormatPr defaultColWidth="9" defaultRowHeight="15" x14ac:dyDescent="0.35"/>
  <cols>
    <col min="1" max="1" width="12.69921875" style="116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267" t="s">
        <v>1587</v>
      </c>
      <c r="B1" s="114" t="s">
        <v>1588</v>
      </c>
      <c r="C1" s="113" t="s">
        <v>1589</v>
      </c>
      <c r="D1" s="113" t="s">
        <v>1590</v>
      </c>
      <c r="E1" s="113" t="s">
        <v>1591</v>
      </c>
      <c r="F1" s="113" t="s">
        <v>1594</v>
      </c>
      <c r="G1" s="133" t="s">
        <v>1592</v>
      </c>
      <c r="H1" s="128" t="s">
        <v>1593</v>
      </c>
      <c r="I1" s="129" t="s">
        <v>1666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86">
        <f>COUNTIF(URS確認!J:J,"&lt;"&amp;A12+1)</f>
        <v>102</v>
      </c>
      <c r="E12" s="186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86">
        <f>COUNTIF(URS確認!J:J,"&lt;"&amp;A13+1)</f>
        <v>140</v>
      </c>
      <c r="E13" s="186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86">
        <f>COUNTIF(URS確認!J:J,"&lt;"&amp;A14+1)</f>
        <v>151</v>
      </c>
      <c r="E14" s="186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86">
        <f>COUNTIF(URS確認!J:J,"&lt;"&amp;A15+1)</f>
        <v>162</v>
      </c>
      <c r="E15" s="186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87">
        <f>COUNTIF(URS確認!J:J,"&lt;"&amp;A16+1)</f>
        <v>174</v>
      </c>
      <c r="E16" s="187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86">
        <f>COUNTIF(URS確認!J:J,"&lt;"&amp;A17+1)</f>
        <v>183</v>
      </c>
      <c r="E17" s="186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86">
        <f>COUNTIF(URS確認!J:J,"&lt;"&amp;A18+1)</f>
        <v>197</v>
      </c>
      <c r="E18" s="186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86">
        <f>COUNTIF(URS確認!J:J,"&lt;"&amp;A19+1)</f>
        <v>210</v>
      </c>
      <c r="E19" s="186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86">
        <f>COUNTIF(URS確認!J:J,"&lt;"&amp;A20+1)</f>
        <v>222</v>
      </c>
      <c r="E20" s="186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87">
        <f>COUNTIF(URS確認!J:J,"&lt;"&amp;A21+1)</f>
        <v>233</v>
      </c>
      <c r="E21" s="187">
        <f>COUNTIF(URS確認!M:M,"&lt;"&amp;A21+1)</f>
        <v>53</v>
      </c>
      <c r="F21" s="122">
        <f t="shared" ref="F21:F24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hidden="1" x14ac:dyDescent="0.35">
      <c r="A22" s="211">
        <v>44424</v>
      </c>
      <c r="B22" s="212">
        <f>表格1[[#This Row],[日期]]</f>
        <v>44424</v>
      </c>
      <c r="C22" s="213">
        <f>COUNTA(URS確認!E:E)-1</f>
        <v>376</v>
      </c>
      <c r="D22" s="214">
        <f>COUNTIF(URS確認!J:J,"&lt;"&amp;A22+1)</f>
        <v>246</v>
      </c>
      <c r="E22" s="214">
        <f>COUNTIF(URS確認!M:M,"&lt;"&amp;A22+1)</f>
        <v>53</v>
      </c>
      <c r="F22" s="213">
        <f t="shared" si="3"/>
        <v>193</v>
      </c>
      <c r="G22" s="215">
        <f>COUNTIF(URS確認!J:J,"&lt;"&amp;A22+1)/C22</f>
        <v>0.6542553191489362</v>
      </c>
      <c r="H22" s="215">
        <f>COUNTIF(URS確認!M:M,"&lt;"&amp;A22+1)/C22</f>
        <v>0.14095744680851063</v>
      </c>
      <c r="I22" s="215">
        <f>表格1[[#This Row],[累計預估達成率]]-表格1[[#This Row],[累計實際達成率]]</f>
        <v>0.51329787234042556</v>
      </c>
    </row>
    <row r="23" spans="1:9" ht="14.5" hidden="1" x14ac:dyDescent="0.35">
      <c r="A23" s="227">
        <v>44425</v>
      </c>
      <c r="B23" s="228">
        <f>表格1[[#This Row],[日期]]</f>
        <v>44425</v>
      </c>
      <c r="C23" s="229">
        <f>COUNTA(URS確認!E:E)-1</f>
        <v>376</v>
      </c>
      <c r="D23" s="230">
        <f>COUNTIF(URS確認!J:J,"&lt;"&amp;A23+1)</f>
        <v>257</v>
      </c>
      <c r="E23" s="230">
        <f>COUNTIF(URS確認!M:M,"&lt;"&amp;A23+1)</f>
        <v>53</v>
      </c>
      <c r="F23" s="229">
        <f t="shared" si="3"/>
        <v>204</v>
      </c>
      <c r="G23" s="231">
        <f>COUNTIF(URS確認!J:J,"&lt;"&amp;A23+1)/C23</f>
        <v>0.68351063829787229</v>
      </c>
      <c r="H23" s="231">
        <f>COUNTIF(URS確認!M:M,"&lt;"&amp;A23+1)/C23</f>
        <v>0.14095744680851063</v>
      </c>
      <c r="I23" s="231">
        <f>表格1[[#This Row],[累計預估達成率]]-表格1[[#This Row],[累計實際達成率]]</f>
        <v>0.54255319148936165</v>
      </c>
    </row>
    <row r="24" spans="1:9" ht="14.5" hidden="1" x14ac:dyDescent="0.35">
      <c r="A24" s="227">
        <v>44426</v>
      </c>
      <c r="B24" s="228">
        <f>表格1[[#This Row],[日期]]</f>
        <v>44426</v>
      </c>
      <c r="C24" s="229">
        <f>COUNTA(URS確認!E:E)-1</f>
        <v>376</v>
      </c>
      <c r="D24" s="230">
        <f>COUNTIF(URS確認!J:J,"&lt;"&amp;A24+1)</f>
        <v>268</v>
      </c>
      <c r="E24" s="230">
        <f>COUNTIF(URS確認!M:M,"&lt;"&amp;A24+1)</f>
        <v>53</v>
      </c>
      <c r="F24" s="229">
        <f t="shared" si="3"/>
        <v>215</v>
      </c>
      <c r="G24" s="231">
        <f>COUNTIF(URS確認!J:J,"&lt;"&amp;A24+1)/C24</f>
        <v>0.71276595744680848</v>
      </c>
      <c r="H24" s="231">
        <f>COUNTIF(URS確認!M:M,"&lt;"&amp;A24+1)/C24</f>
        <v>0.14095744680851063</v>
      </c>
      <c r="I24" s="231">
        <f>表格1[[#This Row],[累計預估達成率]]-表格1[[#This Row],[累計實際達成率]]</f>
        <v>0.57180851063829785</v>
      </c>
    </row>
    <row r="25" spans="1:9" ht="14.5" hidden="1" x14ac:dyDescent="0.35">
      <c r="A25" s="211">
        <v>44427</v>
      </c>
      <c r="B25" s="248">
        <f>表格1[[#This Row],[日期]]</f>
        <v>44427</v>
      </c>
      <c r="C25" s="249">
        <f>COUNTA(URS確認!E:E)-1</f>
        <v>376</v>
      </c>
      <c r="D25" s="250">
        <f>COUNTIF(URS確認!J:J,"&lt;"&amp;A25+1)</f>
        <v>285</v>
      </c>
      <c r="E25" s="250">
        <f>COUNTIF(URS確認!M:M,"&lt;"&amp;A25+1)</f>
        <v>53</v>
      </c>
      <c r="F25" s="249">
        <f t="shared" ref="F25:F26" si="4">D25-E25</f>
        <v>232</v>
      </c>
      <c r="G25" s="251">
        <f>COUNTIF(URS確認!J:J,"&lt;"&amp;A25+1)/C25</f>
        <v>0.75797872340425532</v>
      </c>
      <c r="H25" s="251">
        <f>COUNTIF(URS確認!M:M,"&lt;"&amp;A25+1)/C25</f>
        <v>0.14095744680851063</v>
      </c>
      <c r="I25" s="251">
        <f>表格1[[#This Row],[累計預估達成率]]-表格1[[#This Row],[累計實際達成率]]</f>
        <v>0.61702127659574468</v>
      </c>
    </row>
    <row r="26" spans="1:9" ht="14.5" x14ac:dyDescent="0.35">
      <c r="A26" s="252">
        <v>44428</v>
      </c>
      <c r="B26" s="253">
        <f>表格1[[#This Row],[日期]]</f>
        <v>44428</v>
      </c>
      <c r="C26" s="254">
        <f>COUNTA(URS確認!E:E)-1</f>
        <v>376</v>
      </c>
      <c r="D26" s="255">
        <f>COUNTIF(URS確認!J:J,"&lt;"&amp;A26+1)</f>
        <v>299</v>
      </c>
      <c r="E26" s="255">
        <f>COUNTIF(URS確認!M:M,"&lt;"&amp;A26+1)</f>
        <v>53</v>
      </c>
      <c r="F26" s="254">
        <f t="shared" si="4"/>
        <v>246</v>
      </c>
      <c r="G26" s="256">
        <f>COUNTIF(URS確認!J:J,"&lt;"&amp;A26+1)/C26</f>
        <v>0.79521276595744683</v>
      </c>
      <c r="H26" s="256">
        <f>COUNTIF(URS確認!M:M,"&lt;"&amp;A26+1)/C26</f>
        <v>0.14095744680851063</v>
      </c>
      <c r="I26" s="256">
        <f>表格1[[#This Row],[累計預估達成率]]-表格1[[#This Row],[累計實際達成率]]</f>
        <v>0.6542553191489362</v>
      </c>
    </row>
    <row r="27" spans="1:9" ht="14.5" x14ac:dyDescent="0.35">
      <c r="A27" s="247">
        <v>44431</v>
      </c>
      <c r="B27" s="248">
        <f>表格1[[#This Row],[日期]]</f>
        <v>44431</v>
      </c>
      <c r="C27" s="249">
        <f>COUNTA(URS確認!E:E)-1</f>
        <v>376</v>
      </c>
      <c r="D27" s="250">
        <f>COUNTIF(URS確認!J:J,"&lt;"&amp;A27+1)</f>
        <v>318</v>
      </c>
      <c r="E27" s="250">
        <f>COUNTIF(URS確認!M:M,"&lt;"&amp;A27+1)</f>
        <v>61</v>
      </c>
      <c r="F27" s="249">
        <f>D27-E27</f>
        <v>257</v>
      </c>
      <c r="G27" s="251">
        <f>COUNTIF(URS確認!J:J,"&lt;"&amp;A27+1)/C27</f>
        <v>0.8457446808510638</v>
      </c>
      <c r="H27" s="251">
        <f>COUNTIF(URS確認!M:M,"&lt;"&amp;A27+1)/C27</f>
        <v>0.16223404255319149</v>
      </c>
      <c r="I27" s="251">
        <f>表格1[[#This Row],[累計預估達成率]]-表格1[[#This Row],[累計實際達成率]]</f>
        <v>0.68351063829787229</v>
      </c>
    </row>
    <row r="28" spans="1:9" ht="14.5" x14ac:dyDescent="0.35">
      <c r="A28" s="247">
        <v>44432</v>
      </c>
      <c r="B28" s="117">
        <f>表格1[[#This Row],[日期]]</f>
        <v>44432</v>
      </c>
      <c r="C28" s="118">
        <f>COUNTA(URS確認!E:E)-1</f>
        <v>376</v>
      </c>
      <c r="D28" s="186">
        <f>COUNTIF(URS確認!J:J,"&lt;"&amp;A28+1)</f>
        <v>328</v>
      </c>
      <c r="E28" s="186">
        <f>COUNTIF(URS確認!M:M,"&lt;"&amp;A28+1)</f>
        <v>72</v>
      </c>
      <c r="F28" s="118">
        <f t="shared" ref="F28:F30" si="5">D28-E28</f>
        <v>256</v>
      </c>
      <c r="G28" s="127">
        <f>COUNTIF(URS確認!J:J,"&lt;"&amp;A28+1)/C28</f>
        <v>0.87234042553191493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0.68085106382978733</v>
      </c>
    </row>
    <row r="29" spans="1:9" ht="14.5" x14ac:dyDescent="0.35">
      <c r="A29" s="247">
        <v>44433</v>
      </c>
      <c r="B29" s="117">
        <f>表格1[[#This Row],[日期]]</f>
        <v>44433</v>
      </c>
      <c r="C29" s="118">
        <f>COUNTA(URS確認!E:E)-1</f>
        <v>376</v>
      </c>
      <c r="D29" s="186">
        <f>COUNTIF(URS確認!J:J,"&lt;"&amp;A29+1)</f>
        <v>345</v>
      </c>
      <c r="E29" s="186">
        <f>COUNTIF(URS確認!M:M,"&lt;"&amp;A29+1)</f>
        <v>72</v>
      </c>
      <c r="F29" s="118">
        <f t="shared" si="5"/>
        <v>273</v>
      </c>
      <c r="G29" s="127">
        <f>COUNTIF(URS確認!J:J,"&lt;"&amp;A29+1)/C29</f>
        <v>0.91755319148936165</v>
      </c>
      <c r="H29" s="127">
        <f>COUNTIF(URS確認!M:M,"&lt;"&amp;A29+1)/C29</f>
        <v>0.19148936170212766</v>
      </c>
      <c r="I29" s="127">
        <f>表格1[[#This Row],[累計預估達成率]]-表格1[[#This Row],[累計實際達成率]]</f>
        <v>0.72606382978723394</v>
      </c>
    </row>
    <row r="30" spans="1:9" ht="14.5" x14ac:dyDescent="0.35">
      <c r="A30" s="247">
        <v>44434</v>
      </c>
      <c r="B30" s="117">
        <f>表格1[[#This Row],[日期]]</f>
        <v>44434</v>
      </c>
      <c r="C30" s="118">
        <f>COUNTA(URS確認!E:E)-1</f>
        <v>376</v>
      </c>
      <c r="D30" s="186">
        <f>COUNTIF(URS確認!J:J,"&lt;"&amp;A30+1)</f>
        <v>360</v>
      </c>
      <c r="E30" s="186">
        <f>COUNTIF(URS確認!M:M,"&lt;"&amp;A30+1)</f>
        <v>72</v>
      </c>
      <c r="F30" s="118">
        <f t="shared" si="5"/>
        <v>288</v>
      </c>
      <c r="G30" s="127">
        <f>COUNTIF(URS確認!J:J,"&lt;"&amp;A30+1)/C30</f>
        <v>0.95744680851063835</v>
      </c>
      <c r="H30" s="127">
        <f>COUNTIF(URS確認!M:M,"&lt;"&amp;A30+1)/C30</f>
        <v>0.19148936170212766</v>
      </c>
      <c r="I30" s="127">
        <f>表格1[[#This Row],[累計預估達成率]]-表格1[[#This Row],[累計實際達成率]]</f>
        <v>0.76595744680851063</v>
      </c>
    </row>
    <row r="31" spans="1:9" ht="14.5" x14ac:dyDescent="0.35">
      <c r="A31" s="257">
        <v>44435</v>
      </c>
      <c r="B31" s="121">
        <f>表格1[[#This Row],[日期]]</f>
        <v>44435</v>
      </c>
      <c r="C31" s="122">
        <f>COUNTA(URS確認!E:E)-1</f>
        <v>376</v>
      </c>
      <c r="D31" s="187">
        <f>COUNTIF(URS確認!J:J,"&lt;"&amp;A31+1)</f>
        <v>376</v>
      </c>
      <c r="E31" s="187">
        <f>COUNTIF(URS確認!M:M,"&lt;"&amp;A31+1)</f>
        <v>72</v>
      </c>
      <c r="F31" s="122">
        <f>D31-E31</f>
        <v>304</v>
      </c>
      <c r="G31" s="130">
        <f>COUNTIF(URS確認!J:J,"&lt;"&amp;A31+1)/C31</f>
        <v>1</v>
      </c>
      <c r="H31" s="130">
        <f>COUNTIF(URS確認!M:M,"&lt;"&amp;A31+1)/C31</f>
        <v>0.19148936170212766</v>
      </c>
      <c r="I31" s="130">
        <f>表格1[[#This Row],[累計預估達成率]]-表格1[[#This Row],[累計實際達成率]]</f>
        <v>0.8085106382978724</v>
      </c>
    </row>
    <row r="42" spans="1:9" x14ac:dyDescent="0.35">
      <c r="A42" s="116" t="s">
        <v>1893</v>
      </c>
    </row>
    <row r="43" spans="1:9" ht="14.5" x14ac:dyDescent="0.35">
      <c r="A43" s="267" t="s">
        <v>1587</v>
      </c>
      <c r="B43" s="114" t="s">
        <v>1588</v>
      </c>
      <c r="C43" s="113" t="s">
        <v>1589</v>
      </c>
      <c r="D43" s="113" t="s">
        <v>1590</v>
      </c>
      <c r="E43" s="113" t="s">
        <v>1591</v>
      </c>
      <c r="F43" s="113" t="s">
        <v>1594</v>
      </c>
      <c r="G43" s="133" t="s">
        <v>1592</v>
      </c>
      <c r="H43" s="128" t="s">
        <v>1593</v>
      </c>
      <c r="I43" s="129" t="s">
        <v>1666</v>
      </c>
    </row>
    <row r="44" spans="1:9" ht="14.5" x14ac:dyDescent="0.35">
      <c r="A44" s="116">
        <v>44431</v>
      </c>
      <c r="B44" s="117">
        <f>A44</f>
        <v>44431</v>
      </c>
      <c r="C44" s="118">
        <f>COUNTA(URS確認!$K$80:$K$129)</f>
        <v>50</v>
      </c>
      <c r="D44" s="118">
        <f>COUNTIF(URS確認!$K$80:$K$129,"&lt;"&amp;A44+1)</f>
        <v>8</v>
      </c>
      <c r="E44" s="118">
        <f>COUNTIF(URS確認!$M$80:$M$129,"&lt;"&amp;A44+1)</f>
        <v>8</v>
      </c>
      <c r="F44" s="118">
        <f t="shared" ref="F44" si="6">D44-E44</f>
        <v>0</v>
      </c>
      <c r="G44" s="127">
        <f>D44/C44</f>
        <v>0.16</v>
      </c>
      <c r="H44" s="131">
        <f>E44/C44</f>
        <v>0.16</v>
      </c>
      <c r="I44" s="127">
        <f>G44-H44</f>
        <v>0</v>
      </c>
    </row>
    <row r="45" spans="1:9" ht="14.5" x14ac:dyDescent="0.35">
      <c r="A45" s="116">
        <v>44432</v>
      </c>
      <c r="B45" s="117">
        <f>A45</f>
        <v>44432</v>
      </c>
      <c r="C45" s="118">
        <f>COUNTA(URS確認!$K$80:$K$129)</f>
        <v>50</v>
      </c>
      <c r="D45" s="118">
        <f>COUNTIF(URS確認!$K$80:$K$129,"&lt;"&amp;A45+1)</f>
        <v>17</v>
      </c>
      <c r="E45" s="118">
        <f>COUNTIF(URS確認!$M$80:$M$129,"&lt;"&amp;A45+1)</f>
        <v>19</v>
      </c>
      <c r="F45" s="118">
        <f>D45-E45</f>
        <v>-2</v>
      </c>
      <c r="G45" s="127">
        <f t="shared" ref="G45:G46" si="7">D45/C45</f>
        <v>0.34</v>
      </c>
      <c r="H45" s="131">
        <f t="shared" ref="H45:H46" si="8">E45/C45</f>
        <v>0.38</v>
      </c>
      <c r="I45" s="127">
        <f t="shared" ref="I45:I46" si="9">G45-H45</f>
        <v>-3.999999999999998E-2</v>
      </c>
    </row>
    <row r="46" spans="1:9" ht="14.5" x14ac:dyDescent="0.35">
      <c r="A46" s="116">
        <v>44433</v>
      </c>
      <c r="B46" s="117">
        <f>A46</f>
        <v>44433</v>
      </c>
      <c r="C46" s="118">
        <f>COUNTA(URS確認!$K$80:$K$129)</f>
        <v>50</v>
      </c>
      <c r="D46" s="118">
        <f>COUNTIF(URS確認!$K$80:$K$129,"&lt;"&amp;A46+1)</f>
        <v>22</v>
      </c>
      <c r="E46" s="118">
        <f>COUNTIF(URS確認!$M$80:$M$129,"&lt;"&amp;A46+1)</f>
        <v>19</v>
      </c>
      <c r="F46" s="118">
        <f t="shared" ref="F45:F46" si="10">D46-E46</f>
        <v>3</v>
      </c>
      <c r="G46" s="127">
        <f t="shared" si="7"/>
        <v>0.44</v>
      </c>
      <c r="H46" s="131">
        <f t="shared" si="8"/>
        <v>0.38</v>
      </c>
      <c r="I46" s="127">
        <f t="shared" si="9"/>
        <v>0.06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58" t="s">
        <v>1400</v>
      </c>
      <c r="B3" s="258" t="s">
        <v>1706</v>
      </c>
      <c r="K3"/>
    </row>
    <row r="4" spans="1:11" ht="15" x14ac:dyDescent="0.35">
      <c r="A4" s="258" t="s">
        <v>1401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1084</v>
      </c>
      <c r="K4"/>
    </row>
    <row r="5" spans="1:11" ht="15" x14ac:dyDescent="0.35">
      <c r="A5" s="24" t="s">
        <v>11</v>
      </c>
      <c r="B5" s="259"/>
      <c r="C5" s="259"/>
      <c r="D5" s="259"/>
      <c r="E5" s="259">
        <v>1</v>
      </c>
      <c r="F5" s="259"/>
      <c r="G5" s="259"/>
      <c r="H5" s="259"/>
      <c r="I5" s="259"/>
      <c r="J5" s="259">
        <v>1</v>
      </c>
      <c r="K5"/>
    </row>
    <row r="6" spans="1:11" ht="15" x14ac:dyDescent="0.35">
      <c r="A6" s="24" t="s">
        <v>14</v>
      </c>
      <c r="B6" s="259"/>
      <c r="C6" s="259"/>
      <c r="D6" s="259"/>
      <c r="E6" s="259">
        <v>13</v>
      </c>
      <c r="F6" s="259"/>
      <c r="G6" s="259">
        <v>4</v>
      </c>
      <c r="H6" s="259"/>
      <c r="I6" s="259"/>
      <c r="J6" s="259">
        <v>17</v>
      </c>
      <c r="K6"/>
    </row>
    <row r="7" spans="1:11" ht="15" x14ac:dyDescent="0.35">
      <c r="A7" s="24" t="s">
        <v>22</v>
      </c>
      <c r="B7" s="259"/>
      <c r="C7" s="259"/>
      <c r="D7" s="259"/>
      <c r="E7" s="259">
        <v>10</v>
      </c>
      <c r="F7" s="259"/>
      <c r="G7" s="259"/>
      <c r="H7" s="259"/>
      <c r="I7" s="259"/>
      <c r="J7" s="259">
        <v>10</v>
      </c>
      <c r="K7"/>
    </row>
    <row r="8" spans="1:11" ht="15" x14ac:dyDescent="0.35">
      <c r="A8" s="24" t="s">
        <v>30</v>
      </c>
      <c r="B8" s="259"/>
      <c r="C8" s="259"/>
      <c r="D8" s="259"/>
      <c r="E8" s="259">
        <v>2</v>
      </c>
      <c r="F8" s="259"/>
      <c r="G8" s="259"/>
      <c r="H8" s="259"/>
      <c r="I8" s="259"/>
      <c r="J8" s="259">
        <v>2</v>
      </c>
      <c r="K8"/>
    </row>
    <row r="9" spans="1:11" ht="15" x14ac:dyDescent="0.35">
      <c r="A9" s="24" t="s">
        <v>39</v>
      </c>
      <c r="B9" s="259"/>
      <c r="C9" s="259"/>
      <c r="D9" s="259"/>
      <c r="E9" s="259"/>
      <c r="F9" s="259">
        <v>2</v>
      </c>
      <c r="G9" s="259"/>
      <c r="H9" s="259"/>
      <c r="I9" s="259"/>
      <c r="J9" s="259">
        <v>2</v>
      </c>
      <c r="K9"/>
    </row>
    <row r="10" spans="1:11" ht="15" x14ac:dyDescent="0.35">
      <c r="A10" s="24" t="s">
        <v>36</v>
      </c>
      <c r="B10" s="259"/>
      <c r="C10" s="259"/>
      <c r="D10" s="259"/>
      <c r="E10" s="259"/>
      <c r="F10" s="259">
        <v>2</v>
      </c>
      <c r="G10" s="259"/>
      <c r="H10" s="259"/>
      <c r="I10" s="259"/>
      <c r="J10" s="259">
        <v>2</v>
      </c>
      <c r="K10"/>
    </row>
    <row r="11" spans="1:11" ht="15" x14ac:dyDescent="0.35">
      <c r="A11" s="24" t="s">
        <v>1387</v>
      </c>
      <c r="B11" s="259"/>
      <c r="C11" s="259"/>
      <c r="D11" s="259"/>
      <c r="E11" s="259"/>
      <c r="F11" s="259">
        <v>2</v>
      </c>
      <c r="G11" s="259"/>
      <c r="H11" s="259"/>
      <c r="I11" s="259"/>
      <c r="J11" s="259">
        <v>2</v>
      </c>
      <c r="K11"/>
    </row>
    <row r="12" spans="1:11" ht="15" x14ac:dyDescent="0.35">
      <c r="A12" s="24" t="s">
        <v>1388</v>
      </c>
      <c r="B12" s="259"/>
      <c r="C12" s="259"/>
      <c r="D12" s="259"/>
      <c r="E12" s="259">
        <v>1</v>
      </c>
      <c r="F12" s="259"/>
      <c r="G12" s="259"/>
      <c r="H12" s="259"/>
      <c r="I12" s="259"/>
      <c r="J12" s="259">
        <v>1</v>
      </c>
      <c r="K12"/>
    </row>
    <row r="13" spans="1:11" ht="15" x14ac:dyDescent="0.35">
      <c r="A13" s="24" t="s">
        <v>236</v>
      </c>
      <c r="B13" s="259"/>
      <c r="C13" s="259"/>
      <c r="D13" s="259">
        <v>1</v>
      </c>
      <c r="E13" s="259"/>
      <c r="F13" s="259"/>
      <c r="G13" s="259"/>
      <c r="H13" s="259">
        <v>1</v>
      </c>
      <c r="I13" s="259"/>
      <c r="J13" s="259">
        <v>2</v>
      </c>
      <c r="K13"/>
    </row>
    <row r="14" spans="1:11" ht="15" x14ac:dyDescent="0.35">
      <c r="A14" s="24" t="s">
        <v>1389</v>
      </c>
      <c r="B14" s="259">
        <v>1</v>
      </c>
      <c r="C14" s="259"/>
      <c r="D14" s="259"/>
      <c r="E14" s="259"/>
      <c r="F14" s="259"/>
      <c r="G14" s="259"/>
      <c r="H14" s="259"/>
      <c r="I14" s="259"/>
      <c r="J14" s="259">
        <v>1</v>
      </c>
      <c r="K14"/>
    </row>
    <row r="15" spans="1:11" ht="15" x14ac:dyDescent="0.35">
      <c r="A15" s="24" t="s">
        <v>1390</v>
      </c>
      <c r="B15" s="259"/>
      <c r="C15" s="259">
        <v>3</v>
      </c>
      <c r="D15" s="259"/>
      <c r="E15" s="259"/>
      <c r="F15" s="259"/>
      <c r="G15" s="259"/>
      <c r="H15" s="259"/>
      <c r="I15" s="259"/>
      <c r="J15" s="259">
        <v>3</v>
      </c>
      <c r="K15"/>
    </row>
    <row r="16" spans="1:11" ht="15" x14ac:dyDescent="0.35">
      <c r="A16" s="24" t="s">
        <v>1391</v>
      </c>
      <c r="B16" s="259"/>
      <c r="C16" s="259">
        <v>1</v>
      </c>
      <c r="D16" s="259"/>
      <c r="E16" s="259"/>
      <c r="F16" s="259"/>
      <c r="G16" s="259"/>
      <c r="H16" s="259"/>
      <c r="I16" s="259"/>
      <c r="J16" s="259">
        <v>1</v>
      </c>
      <c r="K16"/>
    </row>
    <row r="17" spans="1:11" ht="15" x14ac:dyDescent="0.35">
      <c r="A17" s="24" t="s">
        <v>618</v>
      </c>
      <c r="B17" s="259">
        <v>4</v>
      </c>
      <c r="C17" s="259"/>
      <c r="D17" s="259"/>
      <c r="E17" s="259"/>
      <c r="F17" s="259"/>
      <c r="G17" s="259"/>
      <c r="H17" s="259"/>
      <c r="I17" s="259"/>
      <c r="J17" s="259">
        <v>4</v>
      </c>
      <c r="K17"/>
    </row>
    <row r="18" spans="1:11" ht="15" x14ac:dyDescent="0.35">
      <c r="A18" s="24" t="s">
        <v>613</v>
      </c>
      <c r="B18" s="259">
        <v>2</v>
      </c>
      <c r="C18" s="259"/>
      <c r="D18" s="259"/>
      <c r="E18" s="259"/>
      <c r="F18" s="259"/>
      <c r="G18" s="259"/>
      <c r="H18" s="259"/>
      <c r="I18" s="259"/>
      <c r="J18" s="259">
        <v>2</v>
      </c>
      <c r="K18"/>
    </row>
    <row r="19" spans="1:11" ht="15" x14ac:dyDescent="0.35">
      <c r="A19" s="24" t="s">
        <v>624</v>
      </c>
      <c r="B19" s="259">
        <v>4</v>
      </c>
      <c r="C19" s="259"/>
      <c r="D19" s="259"/>
      <c r="E19" s="259"/>
      <c r="F19" s="259"/>
      <c r="G19" s="259"/>
      <c r="H19" s="259"/>
      <c r="I19" s="259"/>
      <c r="J19" s="259">
        <v>4</v>
      </c>
      <c r="K19"/>
    </row>
    <row r="20" spans="1:11" ht="15" x14ac:dyDescent="0.35">
      <c r="A20" s="24" t="s">
        <v>635</v>
      </c>
      <c r="B20" s="259"/>
      <c r="C20" s="259">
        <v>1</v>
      </c>
      <c r="D20" s="259"/>
      <c r="E20" s="259"/>
      <c r="F20" s="259"/>
      <c r="G20" s="259"/>
      <c r="H20" s="259"/>
      <c r="I20" s="259"/>
      <c r="J20" s="259">
        <v>1</v>
      </c>
      <c r="K20"/>
    </row>
    <row r="21" spans="1:11" ht="15" x14ac:dyDescent="0.35">
      <c r="A21" s="24" t="s">
        <v>630</v>
      </c>
      <c r="B21" s="259"/>
      <c r="C21" s="259">
        <v>1</v>
      </c>
      <c r="D21" s="259"/>
      <c r="E21" s="259"/>
      <c r="F21" s="259"/>
      <c r="G21" s="259"/>
      <c r="H21" s="259"/>
      <c r="I21" s="259"/>
      <c r="J21" s="259">
        <v>1</v>
      </c>
      <c r="K21"/>
    </row>
    <row r="22" spans="1:11" ht="15" x14ac:dyDescent="0.35">
      <c r="A22" s="24" t="s">
        <v>675</v>
      </c>
      <c r="B22" s="259"/>
      <c r="C22" s="259"/>
      <c r="D22" s="259">
        <v>2</v>
      </c>
      <c r="E22" s="259"/>
      <c r="F22" s="259"/>
      <c r="G22" s="259"/>
      <c r="H22" s="259"/>
      <c r="I22" s="259"/>
      <c r="J22" s="259">
        <v>2</v>
      </c>
      <c r="K22"/>
    </row>
    <row r="23" spans="1:11" ht="15" x14ac:dyDescent="0.35">
      <c r="A23" s="24" t="s">
        <v>666</v>
      </c>
      <c r="B23" s="259"/>
      <c r="C23" s="259"/>
      <c r="D23" s="259">
        <v>2</v>
      </c>
      <c r="E23" s="259"/>
      <c r="F23" s="259"/>
      <c r="G23" s="259"/>
      <c r="H23" s="259"/>
      <c r="I23" s="259"/>
      <c r="J23" s="259">
        <v>2</v>
      </c>
      <c r="K23"/>
    </row>
    <row r="24" spans="1:11" ht="15" x14ac:dyDescent="0.35">
      <c r="A24" s="24" t="s">
        <v>669</v>
      </c>
      <c r="B24" s="259"/>
      <c r="C24" s="259"/>
      <c r="D24" s="259">
        <v>2</v>
      </c>
      <c r="E24" s="259"/>
      <c r="F24" s="259"/>
      <c r="G24" s="259"/>
      <c r="H24" s="259"/>
      <c r="I24" s="259"/>
      <c r="J24" s="259">
        <v>2</v>
      </c>
      <c r="K24"/>
    </row>
    <row r="25" spans="1:11" ht="15" x14ac:dyDescent="0.35">
      <c r="A25" s="24" t="s">
        <v>1392</v>
      </c>
      <c r="B25" s="259">
        <v>3</v>
      </c>
      <c r="C25" s="259"/>
      <c r="D25" s="259"/>
      <c r="E25" s="259"/>
      <c r="F25" s="259"/>
      <c r="G25" s="259"/>
      <c r="H25" s="259"/>
      <c r="I25" s="259"/>
      <c r="J25" s="259">
        <v>3</v>
      </c>
      <c r="K25"/>
    </row>
    <row r="26" spans="1:11" ht="15" x14ac:dyDescent="0.35">
      <c r="A26" s="24" t="s">
        <v>1393</v>
      </c>
      <c r="B26" s="259"/>
      <c r="C26" s="259">
        <v>3</v>
      </c>
      <c r="D26" s="259"/>
      <c r="E26" s="259"/>
      <c r="F26" s="259"/>
      <c r="G26" s="259"/>
      <c r="H26" s="259"/>
      <c r="I26" s="259"/>
      <c r="J26" s="259">
        <v>3</v>
      </c>
      <c r="K26"/>
    </row>
    <row r="27" spans="1:11" ht="15" x14ac:dyDescent="0.35">
      <c r="A27" s="24" t="s">
        <v>1394</v>
      </c>
      <c r="B27" s="259"/>
      <c r="C27" s="259">
        <v>3</v>
      </c>
      <c r="D27" s="259"/>
      <c r="E27" s="259"/>
      <c r="F27" s="259"/>
      <c r="G27" s="259"/>
      <c r="H27" s="259"/>
      <c r="I27" s="259"/>
      <c r="J27" s="259">
        <v>3</v>
      </c>
      <c r="K27"/>
    </row>
    <row r="28" spans="1:11" ht="15" x14ac:dyDescent="0.35">
      <c r="A28" s="24" t="s">
        <v>1395</v>
      </c>
      <c r="B28" s="259">
        <v>1</v>
      </c>
      <c r="C28" s="259"/>
      <c r="D28" s="259"/>
      <c r="E28" s="259"/>
      <c r="F28" s="259"/>
      <c r="G28" s="259"/>
      <c r="H28" s="259"/>
      <c r="I28" s="259"/>
      <c r="J28" s="259">
        <v>1</v>
      </c>
      <c r="K28"/>
    </row>
    <row r="29" spans="1:11" ht="15" x14ac:dyDescent="0.35">
      <c r="A29" s="24" t="s">
        <v>1396</v>
      </c>
      <c r="B29" s="259"/>
      <c r="C29" s="259"/>
      <c r="D29" s="259">
        <v>4</v>
      </c>
      <c r="E29" s="259"/>
      <c r="F29" s="259"/>
      <c r="G29" s="259"/>
      <c r="H29" s="259"/>
      <c r="I29" s="259"/>
      <c r="J29" s="259">
        <v>4</v>
      </c>
      <c r="K29"/>
    </row>
    <row r="30" spans="1:11" ht="15" x14ac:dyDescent="0.35">
      <c r="A30" s="24" t="s">
        <v>1397</v>
      </c>
      <c r="B30" s="259"/>
      <c r="C30" s="259"/>
      <c r="D30" s="259">
        <v>1</v>
      </c>
      <c r="E30" s="259"/>
      <c r="F30" s="259"/>
      <c r="G30" s="259"/>
      <c r="H30" s="259"/>
      <c r="I30" s="259"/>
      <c r="J30" s="259">
        <v>1</v>
      </c>
      <c r="K30"/>
    </row>
    <row r="31" spans="1:11" ht="15" x14ac:dyDescent="0.35">
      <c r="A31" s="24" t="s">
        <v>1398</v>
      </c>
      <c r="B31" s="259"/>
      <c r="C31" s="259">
        <v>3</v>
      </c>
      <c r="D31" s="259"/>
      <c r="E31" s="259"/>
      <c r="F31" s="259"/>
      <c r="G31" s="259"/>
      <c r="H31" s="259"/>
      <c r="I31" s="259"/>
      <c r="J31" s="259">
        <v>3</v>
      </c>
      <c r="K31"/>
    </row>
    <row r="32" spans="1:11" ht="15" x14ac:dyDescent="0.35">
      <c r="A32" s="24" t="s">
        <v>1304</v>
      </c>
      <c r="B32" s="259"/>
      <c r="C32" s="259"/>
      <c r="D32" s="259">
        <v>1</v>
      </c>
      <c r="E32" s="259"/>
      <c r="F32" s="259"/>
      <c r="G32" s="259"/>
      <c r="H32" s="259"/>
      <c r="I32" s="259"/>
      <c r="J32" s="259">
        <v>1</v>
      </c>
      <c r="K32"/>
    </row>
    <row r="33" spans="1:11" ht="15" x14ac:dyDescent="0.35">
      <c r="A33" s="24" t="s">
        <v>1399</v>
      </c>
      <c r="B33" s="259"/>
      <c r="C33" s="259"/>
      <c r="D33" s="259">
        <v>1</v>
      </c>
      <c r="E33" s="259"/>
      <c r="F33" s="259"/>
      <c r="G33" s="259"/>
      <c r="H33" s="259"/>
      <c r="I33" s="259"/>
      <c r="J33" s="259">
        <v>1</v>
      </c>
      <c r="K33"/>
    </row>
    <row r="34" spans="1:11" ht="15" x14ac:dyDescent="0.35">
      <c r="A34" s="24" t="s">
        <v>16</v>
      </c>
      <c r="B34" s="259"/>
      <c r="C34" s="259"/>
      <c r="D34" s="259"/>
      <c r="E34" s="259"/>
      <c r="F34" s="259"/>
      <c r="G34" s="259">
        <v>11</v>
      </c>
      <c r="H34" s="259"/>
      <c r="I34" s="259"/>
      <c r="J34" s="259">
        <v>11</v>
      </c>
      <c r="K34"/>
    </row>
    <row r="35" spans="1:11" ht="15" x14ac:dyDescent="0.35">
      <c r="A35" s="24" t="s">
        <v>25</v>
      </c>
      <c r="B35" s="259"/>
      <c r="C35" s="259"/>
      <c r="D35" s="259"/>
      <c r="E35" s="259"/>
      <c r="F35" s="259"/>
      <c r="G35" s="259">
        <v>7</v>
      </c>
      <c r="H35" s="259"/>
      <c r="I35" s="259"/>
      <c r="J35" s="259">
        <v>7</v>
      </c>
      <c r="K35"/>
    </row>
    <row r="36" spans="1:11" ht="15" x14ac:dyDescent="0.35">
      <c r="A36" s="24" t="s">
        <v>9</v>
      </c>
      <c r="B36" s="259"/>
      <c r="C36" s="259"/>
      <c r="D36" s="259"/>
      <c r="E36" s="259"/>
      <c r="F36" s="259"/>
      <c r="G36" s="259">
        <v>3</v>
      </c>
      <c r="H36" s="259"/>
      <c r="I36" s="259"/>
      <c r="J36" s="259">
        <v>3</v>
      </c>
      <c r="K36"/>
    </row>
    <row r="37" spans="1:11" ht="15" x14ac:dyDescent="0.35">
      <c r="A37" s="24" t="s">
        <v>1633</v>
      </c>
      <c r="B37" s="259"/>
      <c r="C37" s="259"/>
      <c r="D37" s="259"/>
      <c r="E37" s="259"/>
      <c r="F37" s="259"/>
      <c r="G37" s="259">
        <v>5</v>
      </c>
      <c r="H37" s="259"/>
      <c r="I37" s="259"/>
      <c r="J37" s="259">
        <v>5</v>
      </c>
      <c r="K37"/>
    </row>
    <row r="38" spans="1:11" ht="15" x14ac:dyDescent="0.35">
      <c r="A38" s="24" t="s">
        <v>782</v>
      </c>
      <c r="B38" s="259"/>
      <c r="C38" s="259"/>
      <c r="D38" s="259"/>
      <c r="E38" s="259"/>
      <c r="F38" s="259"/>
      <c r="G38" s="259">
        <v>1</v>
      </c>
      <c r="H38" s="259"/>
      <c r="I38" s="259"/>
      <c r="J38" s="259">
        <v>1</v>
      </c>
      <c r="K38"/>
    </row>
    <row r="39" spans="1:11" ht="15" x14ac:dyDescent="0.35">
      <c r="A39" s="24" t="s">
        <v>45</v>
      </c>
      <c r="B39" s="259"/>
      <c r="C39" s="259"/>
      <c r="D39" s="259"/>
      <c r="E39" s="259"/>
      <c r="F39" s="259"/>
      <c r="G39" s="259">
        <v>5</v>
      </c>
      <c r="H39" s="259"/>
      <c r="I39" s="259"/>
      <c r="J39" s="259">
        <v>5</v>
      </c>
      <c r="K39"/>
    </row>
    <row r="40" spans="1:11" ht="15" x14ac:dyDescent="0.35">
      <c r="A40" s="24" t="s">
        <v>61</v>
      </c>
      <c r="B40" s="259"/>
      <c r="C40" s="259"/>
      <c r="D40" s="259"/>
      <c r="E40" s="259"/>
      <c r="F40" s="259"/>
      <c r="G40" s="259">
        <v>2</v>
      </c>
      <c r="H40" s="259"/>
      <c r="I40" s="259"/>
      <c r="J40" s="259">
        <v>2</v>
      </c>
      <c r="K40"/>
    </row>
    <row r="41" spans="1:11" ht="15" x14ac:dyDescent="0.35">
      <c r="A41" s="24" t="s">
        <v>64</v>
      </c>
      <c r="B41" s="259"/>
      <c r="C41" s="259"/>
      <c r="D41" s="259"/>
      <c r="E41" s="259"/>
      <c r="F41" s="259"/>
      <c r="G41" s="259">
        <v>8</v>
      </c>
      <c r="H41" s="259"/>
      <c r="I41" s="259"/>
      <c r="J41" s="259">
        <v>8</v>
      </c>
      <c r="K41"/>
    </row>
    <row r="42" spans="1:11" ht="15" x14ac:dyDescent="0.35">
      <c r="A42" s="24" t="s">
        <v>73</v>
      </c>
      <c r="B42" s="259"/>
      <c r="C42" s="259"/>
      <c r="D42" s="259"/>
      <c r="E42" s="259"/>
      <c r="F42" s="259"/>
      <c r="G42" s="259">
        <v>3</v>
      </c>
      <c r="H42" s="259"/>
      <c r="I42" s="259"/>
      <c r="J42" s="259">
        <v>3</v>
      </c>
      <c r="K42"/>
    </row>
    <row r="43" spans="1:11" ht="15" x14ac:dyDescent="0.35">
      <c r="A43" s="24" t="s">
        <v>1634</v>
      </c>
      <c r="B43" s="259"/>
      <c r="C43" s="259"/>
      <c r="D43" s="259"/>
      <c r="E43" s="259"/>
      <c r="F43" s="259"/>
      <c r="G43" s="259">
        <v>9</v>
      </c>
      <c r="H43" s="259"/>
      <c r="I43" s="259"/>
      <c r="J43" s="259">
        <v>9</v>
      </c>
      <c r="K43"/>
    </row>
    <row r="44" spans="1:11" ht="15" x14ac:dyDescent="0.35">
      <c r="A44" s="24" t="s">
        <v>1635</v>
      </c>
      <c r="B44" s="259"/>
      <c r="C44" s="259"/>
      <c r="D44" s="259"/>
      <c r="E44" s="259"/>
      <c r="F44" s="259"/>
      <c r="G44" s="259"/>
      <c r="H44" s="259">
        <v>1</v>
      </c>
      <c r="I44" s="259"/>
      <c r="J44" s="259">
        <v>1</v>
      </c>
      <c r="K44"/>
    </row>
    <row r="45" spans="1:11" ht="15" x14ac:dyDescent="0.35">
      <c r="A45" s="24" t="s">
        <v>78</v>
      </c>
      <c r="B45" s="259"/>
      <c r="C45" s="259"/>
      <c r="D45" s="259"/>
      <c r="E45" s="259"/>
      <c r="F45" s="259"/>
      <c r="G45" s="259"/>
      <c r="H45" s="259">
        <v>7</v>
      </c>
      <c r="I45" s="259"/>
      <c r="J45" s="259">
        <v>7</v>
      </c>
      <c r="K45"/>
    </row>
    <row r="46" spans="1:11" ht="15" x14ac:dyDescent="0.35">
      <c r="A46" s="24" t="s">
        <v>1636</v>
      </c>
      <c r="B46" s="259"/>
      <c r="C46" s="259"/>
      <c r="D46" s="259"/>
      <c r="E46" s="259"/>
      <c r="F46" s="259"/>
      <c r="G46" s="259"/>
      <c r="H46" s="259">
        <v>1</v>
      </c>
      <c r="I46" s="259"/>
      <c r="J46" s="259">
        <v>1</v>
      </c>
      <c r="K46"/>
    </row>
    <row r="47" spans="1:11" ht="15" x14ac:dyDescent="0.35">
      <c r="A47" s="24" t="s">
        <v>1637</v>
      </c>
      <c r="B47" s="259"/>
      <c r="C47" s="259"/>
      <c r="D47" s="259"/>
      <c r="E47" s="259"/>
      <c r="F47" s="259"/>
      <c r="G47" s="259"/>
      <c r="H47" s="259">
        <v>3</v>
      </c>
      <c r="I47" s="259"/>
      <c r="J47" s="259">
        <v>3</v>
      </c>
      <c r="K47"/>
    </row>
    <row r="48" spans="1:11" ht="15" x14ac:dyDescent="0.35">
      <c r="A48" s="24" t="s">
        <v>1638</v>
      </c>
      <c r="B48" s="259"/>
      <c r="C48" s="259"/>
      <c r="D48" s="259"/>
      <c r="E48" s="259"/>
      <c r="F48" s="259"/>
      <c r="G48" s="259"/>
      <c r="H48" s="259"/>
      <c r="I48" s="259">
        <v>2</v>
      </c>
      <c r="J48" s="259">
        <v>2</v>
      </c>
      <c r="K48"/>
    </row>
    <row r="49" spans="1:11" ht="15" x14ac:dyDescent="0.35">
      <c r="A49" s="24" t="s">
        <v>1639</v>
      </c>
      <c r="B49" s="259"/>
      <c r="C49" s="259"/>
      <c r="D49" s="259"/>
      <c r="E49" s="259"/>
      <c r="F49" s="259"/>
      <c r="G49" s="259"/>
      <c r="H49" s="259"/>
      <c r="I49" s="259">
        <v>4</v>
      </c>
      <c r="J49" s="259">
        <v>4</v>
      </c>
      <c r="K49"/>
    </row>
    <row r="50" spans="1:11" ht="15" x14ac:dyDescent="0.35">
      <c r="A50" s="24" t="s">
        <v>1640</v>
      </c>
      <c r="B50" s="259"/>
      <c r="C50" s="259"/>
      <c r="D50" s="259"/>
      <c r="E50" s="259"/>
      <c r="F50" s="259"/>
      <c r="G50" s="259"/>
      <c r="H50" s="259"/>
      <c r="I50" s="259">
        <v>3</v>
      </c>
      <c r="J50" s="259">
        <v>3</v>
      </c>
      <c r="K50"/>
    </row>
    <row r="51" spans="1:11" ht="15" x14ac:dyDescent="0.35">
      <c r="A51" s="24" t="s">
        <v>1641</v>
      </c>
      <c r="B51" s="259"/>
      <c r="C51" s="259"/>
      <c r="D51" s="259"/>
      <c r="E51" s="259"/>
      <c r="F51" s="259"/>
      <c r="G51" s="259"/>
      <c r="H51" s="259"/>
      <c r="I51" s="259">
        <v>6</v>
      </c>
      <c r="J51" s="259">
        <v>6</v>
      </c>
      <c r="K51"/>
    </row>
    <row r="52" spans="1:11" ht="15" x14ac:dyDescent="0.35">
      <c r="A52" s="24" t="s">
        <v>1642</v>
      </c>
      <c r="B52" s="259"/>
      <c r="C52" s="259"/>
      <c r="D52" s="259"/>
      <c r="E52" s="259"/>
      <c r="F52" s="259"/>
      <c r="G52" s="259"/>
      <c r="H52" s="259"/>
      <c r="I52" s="259">
        <v>2</v>
      </c>
      <c r="J52" s="259">
        <v>2</v>
      </c>
      <c r="K52"/>
    </row>
    <row r="53" spans="1:11" ht="15" x14ac:dyDescent="0.35">
      <c r="A53" s="24" t="s">
        <v>1703</v>
      </c>
      <c r="B53" s="259"/>
      <c r="C53" s="259"/>
      <c r="D53" s="259">
        <v>1</v>
      </c>
      <c r="E53" s="259"/>
      <c r="F53" s="259"/>
      <c r="G53" s="259"/>
      <c r="H53" s="259"/>
      <c r="I53" s="259"/>
      <c r="J53" s="259">
        <v>1</v>
      </c>
      <c r="K53"/>
    </row>
    <row r="54" spans="1:11" ht="15" x14ac:dyDescent="0.35">
      <c r="A54" s="24" t="s">
        <v>1704</v>
      </c>
      <c r="B54" s="259"/>
      <c r="C54" s="259"/>
      <c r="D54" s="259"/>
      <c r="E54" s="259"/>
      <c r="F54" s="259"/>
      <c r="G54" s="259">
        <v>1</v>
      </c>
      <c r="H54" s="259"/>
      <c r="I54" s="259"/>
      <c r="J54" s="259">
        <v>1</v>
      </c>
      <c r="K54"/>
    </row>
    <row r="55" spans="1:11" ht="15" x14ac:dyDescent="0.35">
      <c r="A55" s="24" t="s">
        <v>1705</v>
      </c>
      <c r="B55" s="259"/>
      <c r="C55" s="259"/>
      <c r="D55" s="259"/>
      <c r="E55" s="259"/>
      <c r="F55" s="259"/>
      <c r="G55" s="259"/>
      <c r="H55" s="259">
        <v>1</v>
      </c>
      <c r="I55" s="259"/>
      <c r="J55" s="259">
        <v>1</v>
      </c>
      <c r="K55"/>
    </row>
    <row r="56" spans="1:11" ht="15" x14ac:dyDescent="0.35">
      <c r="A56" s="24" t="s">
        <v>1084</v>
      </c>
      <c r="B56" s="259">
        <v>15</v>
      </c>
      <c r="C56" s="259">
        <v>15</v>
      </c>
      <c r="D56" s="259">
        <v>15</v>
      </c>
      <c r="E56" s="259">
        <v>27</v>
      </c>
      <c r="F56" s="259">
        <v>6</v>
      </c>
      <c r="G56" s="259">
        <v>59</v>
      </c>
      <c r="H56" s="259">
        <v>14</v>
      </c>
      <c r="I56" s="259">
        <v>17</v>
      </c>
      <c r="J56" s="259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 x14ac:dyDescent="0.35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 x14ac:dyDescent="0.35">
      <c r="A3" s="92" t="s">
        <v>1383</v>
      </c>
      <c r="B3" s="134" t="s">
        <v>1708</v>
      </c>
      <c r="C3" s="134" t="s">
        <v>1709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x14ac:dyDescent="0.35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x14ac:dyDescent="0.35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x14ac:dyDescent="0.35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x14ac:dyDescent="0.35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 x14ac:dyDescent="0.35">
      <c r="A9" s="101" t="s">
        <v>1382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 x14ac:dyDescent="0.35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x14ac:dyDescent="0.35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x14ac:dyDescent="0.35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x14ac:dyDescent="0.35">
      <c r="A13" s="92" t="s">
        <v>1084</v>
      </c>
      <c r="B13" s="134">
        <v>34</v>
      </c>
      <c r="C13" s="134">
        <v>7</v>
      </c>
    </row>
    <row r="14" spans="1:22" s="136" customFormat="1" x14ac:dyDescent="0.35">
      <c r="A14" s="143"/>
      <c r="B14" s="144"/>
      <c r="C14" s="144"/>
    </row>
    <row r="15" spans="1:22" s="136" customFormat="1" x14ac:dyDescent="0.35">
      <c r="A15" s="143"/>
      <c r="B15" s="144"/>
      <c r="C15" s="144"/>
    </row>
    <row r="16" spans="1:22" s="136" customFormat="1" x14ac:dyDescent="0.35">
      <c r="A16" s="143"/>
      <c r="B16" s="144"/>
      <c r="C16" s="144"/>
    </row>
    <row r="17" spans="1:3" s="136" customFormat="1" x14ac:dyDescent="0.35">
      <c r="A17" s="143"/>
      <c r="B17" s="144"/>
      <c r="C17" s="144"/>
    </row>
    <row r="18" spans="1:3" s="136" customFormat="1" x14ac:dyDescent="0.35">
      <c r="A18" s="143"/>
      <c r="B18" s="144"/>
      <c r="C18" s="144"/>
    </row>
    <row r="19" spans="1:3" s="136" customFormat="1" x14ac:dyDescent="0.35">
      <c r="A19" s="143"/>
      <c r="B19" s="144"/>
      <c r="C19" s="144"/>
    </row>
    <row r="20" spans="1:3" s="136" customFormat="1" x14ac:dyDescent="0.35">
      <c r="A20" s="143"/>
      <c r="B20" s="144"/>
      <c r="C20" s="144"/>
    </row>
    <row r="21" spans="1:3" s="136" customFormat="1" x14ac:dyDescent="0.35">
      <c r="A21" s="143"/>
      <c r="B21" s="144"/>
      <c r="C21" s="144"/>
    </row>
    <row r="22" spans="1:3" s="136" customFormat="1" x14ac:dyDescent="0.35">
      <c r="A22" s="143"/>
      <c r="B22" s="144"/>
      <c r="C22" s="144"/>
    </row>
    <row r="23" spans="1:3" s="136" customFormat="1" x14ac:dyDescent="0.35">
      <c r="A23" s="143"/>
      <c r="B23" s="144"/>
      <c r="C23" s="144"/>
    </row>
    <row r="24" spans="1:3" s="136" customFormat="1" x14ac:dyDescent="0.35">
      <c r="A24" s="143"/>
      <c r="B24" s="144"/>
      <c r="C24" s="144"/>
    </row>
    <row r="25" spans="1:3" s="136" customFormat="1" x14ac:dyDescent="0.35">
      <c r="A25" s="143"/>
      <c r="B25" s="144"/>
      <c r="C25" s="144"/>
    </row>
    <row r="26" spans="1:3" s="136" customFormat="1" x14ac:dyDescent="0.35">
      <c r="A26" s="143"/>
      <c r="B26" s="144"/>
      <c r="C26" s="144"/>
    </row>
    <row r="27" spans="1:3" s="136" customFormat="1" x14ac:dyDescent="0.35">
      <c r="A27" s="143"/>
      <c r="B27" s="144"/>
      <c r="C27" s="144"/>
    </row>
    <row r="28" spans="1:3" s="136" customFormat="1" x14ac:dyDescent="0.35">
      <c r="A28" s="143"/>
      <c r="B28" s="144"/>
      <c r="C28" s="144"/>
    </row>
    <row r="29" spans="1:3" s="136" customFormat="1" x14ac:dyDescent="0.35">
      <c r="A29" s="143"/>
      <c r="B29" s="144"/>
      <c r="C29" s="144"/>
    </row>
    <row r="30" spans="1:3" s="136" customFormat="1" x14ac:dyDescent="0.35">
      <c r="A30" s="143"/>
      <c r="B30" s="144"/>
      <c r="C30" s="144"/>
    </row>
    <row r="31" spans="1:3" s="136" customFormat="1" x14ac:dyDescent="0.35">
      <c r="B31" s="145"/>
      <c r="C31" s="145"/>
    </row>
    <row r="34" spans="1:25" ht="15" x14ac:dyDescent="0.35">
      <c r="B34" s="260" t="s">
        <v>1386</v>
      </c>
      <c r="X34"/>
      <c r="Y34"/>
    </row>
    <row r="35" spans="1:25" ht="15" x14ac:dyDescent="0.3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1595</v>
      </c>
      <c r="P35" s="97">
        <v>44421</v>
      </c>
      <c r="R35" s="97">
        <v>44419</v>
      </c>
      <c r="T35" s="23" t="s">
        <v>1382</v>
      </c>
      <c r="V35" s="23" t="s">
        <v>1708</v>
      </c>
      <c r="W35" s="23" t="s">
        <v>1709</v>
      </c>
      <c r="X35"/>
      <c r="Y35"/>
    </row>
    <row r="36" spans="1:25" ht="15" x14ac:dyDescent="0.35">
      <c r="A36" s="261" t="s">
        <v>1383</v>
      </c>
      <c r="B36" s="23" t="s">
        <v>1707</v>
      </c>
      <c r="C36" s="23" t="s">
        <v>1710</v>
      </c>
      <c r="D36" s="23" t="s">
        <v>1707</v>
      </c>
      <c r="E36" s="23" t="s">
        <v>1710</v>
      </c>
      <c r="F36" s="23" t="s">
        <v>1707</v>
      </c>
      <c r="G36" s="23" t="s">
        <v>1710</v>
      </c>
      <c r="H36" s="23" t="s">
        <v>1707</v>
      </c>
      <c r="I36" s="23" t="s">
        <v>1710</v>
      </c>
      <c r="J36" s="23" t="s">
        <v>1707</v>
      </c>
      <c r="K36" s="23" t="s">
        <v>1710</v>
      </c>
      <c r="L36" s="23" t="s">
        <v>1707</v>
      </c>
      <c r="M36" s="23" t="s">
        <v>1710</v>
      </c>
      <c r="N36" s="23" t="s">
        <v>1707</v>
      </c>
      <c r="O36" s="23" t="s">
        <v>1710</v>
      </c>
      <c r="P36" s="23" t="s">
        <v>1707</v>
      </c>
      <c r="Q36" s="23" t="s">
        <v>1710</v>
      </c>
      <c r="R36" s="23" t="s">
        <v>1707</v>
      </c>
      <c r="S36" s="23" t="s">
        <v>1710</v>
      </c>
      <c r="T36" s="23" t="s">
        <v>1707</v>
      </c>
      <c r="U36" s="23" t="s">
        <v>1710</v>
      </c>
      <c r="X36"/>
      <c r="Y36"/>
    </row>
    <row r="37" spans="1:25" ht="15" x14ac:dyDescent="0.35">
      <c r="A37" s="99">
        <v>44396</v>
      </c>
      <c r="B37" s="259">
        <v>1</v>
      </c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>
        <v>1</v>
      </c>
      <c r="W37" s="259"/>
      <c r="X37"/>
      <c r="Y37"/>
    </row>
    <row r="38" spans="1:25" ht="15" x14ac:dyDescent="0.35">
      <c r="A38" s="99">
        <v>44397</v>
      </c>
      <c r="B38" s="259"/>
      <c r="C38" s="259"/>
      <c r="D38" s="259">
        <v>2</v>
      </c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>
        <v>2</v>
      </c>
      <c r="W38" s="259"/>
      <c r="X38"/>
      <c r="Y38"/>
    </row>
    <row r="39" spans="1:25" ht="15" x14ac:dyDescent="0.35">
      <c r="A39" s="99">
        <v>44398</v>
      </c>
      <c r="B39" s="259"/>
      <c r="C39" s="259"/>
      <c r="D39" s="259">
        <v>1</v>
      </c>
      <c r="E39" s="259">
        <v>1</v>
      </c>
      <c r="F39" s="259">
        <v>1</v>
      </c>
      <c r="G39" s="259"/>
      <c r="H39" s="259"/>
      <c r="I39" s="259"/>
      <c r="J39" s="259"/>
      <c r="K39" s="259"/>
      <c r="L39" s="259">
        <v>4</v>
      </c>
      <c r="M39" s="259">
        <v>4</v>
      </c>
      <c r="N39" s="259"/>
      <c r="O39" s="259"/>
      <c r="P39" s="259"/>
      <c r="Q39" s="259"/>
      <c r="R39" s="259"/>
      <c r="S39" s="259"/>
      <c r="T39" s="259"/>
      <c r="U39" s="259"/>
      <c r="V39" s="259">
        <v>6</v>
      </c>
      <c r="W39" s="259">
        <v>5</v>
      </c>
      <c r="X39"/>
      <c r="Y39"/>
    </row>
    <row r="40" spans="1:25" ht="15" x14ac:dyDescent="0.35">
      <c r="A40" s="99">
        <v>44399</v>
      </c>
      <c r="B40" s="259"/>
      <c r="C40" s="259"/>
      <c r="D40" s="259">
        <v>2</v>
      </c>
      <c r="E40" s="259">
        <v>2</v>
      </c>
      <c r="F40" s="259"/>
      <c r="G40" s="259"/>
      <c r="H40" s="259">
        <v>1</v>
      </c>
      <c r="I40" s="259">
        <v>1</v>
      </c>
      <c r="J40" s="259"/>
      <c r="K40" s="259"/>
      <c r="L40" s="259"/>
      <c r="M40" s="259"/>
      <c r="N40" s="259"/>
      <c r="O40" s="259"/>
      <c r="P40" s="259">
        <v>1</v>
      </c>
      <c r="Q40" s="259">
        <v>1</v>
      </c>
      <c r="R40" s="259"/>
      <c r="S40" s="259"/>
      <c r="T40" s="259"/>
      <c r="U40" s="259"/>
      <c r="V40" s="259">
        <v>4</v>
      </c>
      <c r="W40" s="259">
        <v>4</v>
      </c>
      <c r="X40"/>
      <c r="Y40"/>
    </row>
    <row r="41" spans="1:25" ht="15" x14ac:dyDescent="0.35">
      <c r="A41" s="99">
        <v>44400</v>
      </c>
      <c r="B41" s="259"/>
      <c r="C41" s="259"/>
      <c r="D41" s="259">
        <v>1</v>
      </c>
      <c r="E41" s="259">
        <v>1</v>
      </c>
      <c r="F41" s="259"/>
      <c r="G41" s="259"/>
      <c r="H41" s="259"/>
      <c r="I41" s="259"/>
      <c r="J41" s="259">
        <v>1</v>
      </c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>
        <v>2</v>
      </c>
      <c r="W41" s="259">
        <v>1</v>
      </c>
      <c r="X41"/>
      <c r="Y41"/>
    </row>
    <row r="42" spans="1:25" ht="15" x14ac:dyDescent="0.35">
      <c r="A42" s="24" t="s">
        <v>1382</v>
      </c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/>
      <c r="Y42"/>
    </row>
    <row r="43" spans="1:25" ht="15" x14ac:dyDescent="0.35">
      <c r="A43" s="99">
        <v>44403</v>
      </c>
      <c r="B43" s="259"/>
      <c r="C43" s="259"/>
      <c r="D43" s="259"/>
      <c r="E43" s="259"/>
      <c r="F43" s="259">
        <v>2</v>
      </c>
      <c r="G43" s="259"/>
      <c r="H43" s="259"/>
      <c r="I43" s="259"/>
      <c r="J43" s="259">
        <v>1</v>
      </c>
      <c r="K43" s="259"/>
      <c r="L43" s="259">
        <v>6</v>
      </c>
      <c r="M43" s="259">
        <v>4</v>
      </c>
      <c r="N43" s="259"/>
      <c r="O43" s="259"/>
      <c r="P43" s="259"/>
      <c r="Q43" s="259"/>
      <c r="R43" s="259"/>
      <c r="S43" s="259"/>
      <c r="T43" s="259"/>
      <c r="U43" s="259"/>
      <c r="V43" s="259">
        <v>9</v>
      </c>
      <c r="W43" s="259">
        <v>4</v>
      </c>
      <c r="X43"/>
      <c r="Y43"/>
    </row>
    <row r="44" spans="1:25" ht="15" x14ac:dyDescent="0.35">
      <c r="A44" s="99">
        <v>44404</v>
      </c>
      <c r="B44" s="259"/>
      <c r="C44" s="259"/>
      <c r="D44" s="259"/>
      <c r="E44" s="259"/>
      <c r="F44" s="259">
        <v>1</v>
      </c>
      <c r="G44" s="259"/>
      <c r="H44" s="259"/>
      <c r="I44" s="259"/>
      <c r="J44" s="259"/>
      <c r="K44" s="259"/>
      <c r="L44" s="259"/>
      <c r="M44" s="259"/>
      <c r="N44" s="259">
        <v>1</v>
      </c>
      <c r="O44" s="259"/>
      <c r="P44" s="259">
        <v>2</v>
      </c>
      <c r="Q44" s="259">
        <v>2</v>
      </c>
      <c r="R44" s="259"/>
      <c r="S44" s="259"/>
      <c r="T44" s="259"/>
      <c r="U44" s="259"/>
      <c r="V44" s="259">
        <v>4</v>
      </c>
      <c r="W44" s="259">
        <v>2</v>
      </c>
      <c r="X44"/>
      <c r="Y44"/>
    </row>
    <row r="45" spans="1:25" ht="15" x14ac:dyDescent="0.35">
      <c r="A45" s="99">
        <v>44405</v>
      </c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>
        <v>6</v>
      </c>
      <c r="S45" s="259">
        <v>3</v>
      </c>
      <c r="T45" s="259"/>
      <c r="U45" s="259"/>
      <c r="V45" s="259">
        <v>6</v>
      </c>
      <c r="W45" s="259">
        <v>3</v>
      </c>
      <c r="X45"/>
      <c r="Y45"/>
    </row>
    <row r="46" spans="1:25" ht="15" x14ac:dyDescent="0.35">
      <c r="A46" s="99" t="s">
        <v>1084</v>
      </c>
      <c r="B46" s="259">
        <v>1</v>
      </c>
      <c r="C46" s="259"/>
      <c r="D46" s="259">
        <v>6</v>
      </c>
      <c r="E46" s="259">
        <v>4</v>
      </c>
      <c r="F46" s="259">
        <v>4</v>
      </c>
      <c r="G46" s="259"/>
      <c r="H46" s="259">
        <v>1</v>
      </c>
      <c r="I46" s="259">
        <v>1</v>
      </c>
      <c r="J46" s="259">
        <v>2</v>
      </c>
      <c r="K46" s="259"/>
      <c r="L46" s="259">
        <v>10</v>
      </c>
      <c r="M46" s="259">
        <v>8</v>
      </c>
      <c r="N46" s="259">
        <v>1</v>
      </c>
      <c r="O46" s="259"/>
      <c r="P46" s="259">
        <v>3</v>
      </c>
      <c r="Q46" s="259">
        <v>3</v>
      </c>
      <c r="R46" s="259">
        <v>6</v>
      </c>
      <c r="S46" s="259">
        <v>3</v>
      </c>
      <c r="T46" s="259"/>
      <c r="U46" s="259"/>
      <c r="V46" s="259">
        <v>34</v>
      </c>
      <c r="W46" s="259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40"/>
    <col min="3" max="3" width="16.19921875" style="240" bestFit="1" customWidth="1"/>
    <col min="4" max="4" width="13.5" style="238" bestFit="1" customWidth="1"/>
    <col min="5" max="8" width="13.19921875" style="238" bestFit="1" customWidth="1"/>
    <col min="9" max="10" width="13.5" style="238" bestFit="1" customWidth="1"/>
    <col min="11" max="11" width="13.19921875" style="239" bestFit="1" customWidth="1"/>
    <col min="12" max="12" width="12.8984375" style="239" bestFit="1" customWidth="1"/>
    <col min="13" max="16384" width="8.69921875" style="240"/>
  </cols>
  <sheetData>
    <row r="1" spans="3:12" s="236" customFormat="1" x14ac:dyDescent="0.3">
      <c r="C1" s="234" t="s">
        <v>1790</v>
      </c>
      <c r="D1" s="235">
        <v>44396</v>
      </c>
      <c r="E1" s="235">
        <v>44397</v>
      </c>
      <c r="F1" s="235">
        <v>44398</v>
      </c>
      <c r="G1" s="235">
        <v>44399</v>
      </c>
      <c r="H1" s="235">
        <v>44400</v>
      </c>
      <c r="I1" s="235">
        <v>44403</v>
      </c>
      <c r="J1" s="235">
        <v>44404</v>
      </c>
      <c r="K1" s="235">
        <v>44405</v>
      </c>
      <c r="L1" s="235">
        <v>44410</v>
      </c>
    </row>
    <row r="2" spans="3:12" x14ac:dyDescent="0.3">
      <c r="C2" s="237" t="s">
        <v>1791</v>
      </c>
      <c r="D2" s="238" t="s">
        <v>1792</v>
      </c>
      <c r="E2" s="238" t="s">
        <v>1792</v>
      </c>
      <c r="F2" s="238" t="s">
        <v>1792</v>
      </c>
      <c r="G2" s="238" t="s">
        <v>1792</v>
      </c>
      <c r="H2" s="238" t="s">
        <v>1792</v>
      </c>
      <c r="I2" s="238" t="s">
        <v>1792</v>
      </c>
      <c r="J2" s="238" t="s">
        <v>1792</v>
      </c>
      <c r="K2" s="238" t="s">
        <v>1792</v>
      </c>
    </row>
    <row r="3" spans="3:12" x14ac:dyDescent="0.3">
      <c r="D3" s="238" t="s">
        <v>1793</v>
      </c>
      <c r="E3" s="238" t="s">
        <v>1794</v>
      </c>
      <c r="F3" s="238" t="s">
        <v>1794</v>
      </c>
      <c r="G3" s="238" t="s">
        <v>1794</v>
      </c>
      <c r="H3" s="238" t="s">
        <v>1794</v>
      </c>
      <c r="I3" s="238" t="s">
        <v>1794</v>
      </c>
      <c r="J3" s="238" t="s">
        <v>1794</v>
      </c>
      <c r="K3" s="238" t="s">
        <v>1794</v>
      </c>
    </row>
    <row r="4" spans="3:12" x14ac:dyDescent="0.3">
      <c r="D4" s="238" t="s">
        <v>1787</v>
      </c>
      <c r="E4" s="238" t="s">
        <v>1793</v>
      </c>
      <c r="F4" s="238" t="s">
        <v>1793</v>
      </c>
      <c r="G4" s="238" t="s">
        <v>1793</v>
      </c>
      <c r="H4" s="238" t="s">
        <v>1793</v>
      </c>
      <c r="I4" s="238" t="s">
        <v>1793</v>
      </c>
      <c r="J4" s="238" t="s">
        <v>1793</v>
      </c>
      <c r="K4" s="238" t="s">
        <v>1793</v>
      </c>
    </row>
    <row r="5" spans="3:12" x14ac:dyDescent="0.3">
      <c r="D5" s="238" t="s">
        <v>1788</v>
      </c>
      <c r="E5" s="238" t="s">
        <v>1795</v>
      </c>
      <c r="F5" s="238" t="s">
        <v>1795</v>
      </c>
      <c r="G5" s="238" t="s">
        <v>1795</v>
      </c>
      <c r="H5" s="238" t="s">
        <v>1795</v>
      </c>
      <c r="I5" s="238" t="s">
        <v>1795</v>
      </c>
      <c r="J5" s="238" t="s">
        <v>1795</v>
      </c>
      <c r="K5" s="238" t="s">
        <v>1795</v>
      </c>
    </row>
    <row r="6" spans="3:12" x14ac:dyDescent="0.3">
      <c r="D6" s="238" t="s">
        <v>1789</v>
      </c>
      <c r="E6" s="238" t="s">
        <v>1787</v>
      </c>
      <c r="F6" s="238" t="s">
        <v>1787</v>
      </c>
      <c r="H6" s="238" t="s">
        <v>1788</v>
      </c>
      <c r="I6" s="238" t="s">
        <v>1787</v>
      </c>
      <c r="J6" s="238" t="s">
        <v>1787</v>
      </c>
      <c r="K6" s="238" t="s">
        <v>1788</v>
      </c>
    </row>
    <row r="7" spans="3:12" x14ac:dyDescent="0.3">
      <c r="E7" s="238" t="s">
        <v>1788</v>
      </c>
      <c r="F7" s="238" t="s">
        <v>1788</v>
      </c>
      <c r="H7" s="238" t="s">
        <v>1789</v>
      </c>
      <c r="I7" s="238" t="s">
        <v>1788</v>
      </c>
      <c r="J7" s="238" t="s">
        <v>1788</v>
      </c>
      <c r="K7" s="238"/>
    </row>
    <row r="8" spans="3:12" x14ac:dyDescent="0.3">
      <c r="E8" s="238" t="s">
        <v>1789</v>
      </c>
      <c r="I8" s="238" t="s">
        <v>1789</v>
      </c>
      <c r="J8" s="238" t="s">
        <v>1789</v>
      </c>
    </row>
    <row r="10" spans="3:12" x14ac:dyDescent="0.3">
      <c r="C10" s="240" t="s">
        <v>1882</v>
      </c>
    </row>
    <row r="11" spans="3:12" x14ac:dyDescent="0.3">
      <c r="C11" s="238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1"/>
  <sheetViews>
    <sheetView workbookViewId="0">
      <selection activeCell="R18" sqref="R18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6" ht="16" x14ac:dyDescent="0.4">
      <c r="A1" s="147" t="s">
        <v>1732</v>
      </c>
      <c r="B1" s="148" t="s">
        <v>1733</v>
      </c>
      <c r="C1" s="149"/>
      <c r="D1" s="150"/>
      <c r="E1" s="148" t="s">
        <v>1734</v>
      </c>
      <c r="F1" s="149"/>
      <c r="G1" s="150"/>
      <c r="H1" s="151" t="s">
        <v>1735</v>
      </c>
      <c r="I1" s="152"/>
      <c r="J1" s="153"/>
      <c r="K1" s="154" t="s">
        <v>1736</v>
      </c>
      <c r="L1" s="155"/>
      <c r="M1" s="155"/>
      <c r="N1" s="155"/>
      <c r="O1" s="155"/>
      <c r="P1" s="155"/>
      <c r="Q1" s="155"/>
      <c r="R1" s="155"/>
      <c r="S1" s="156"/>
      <c r="T1" s="157" t="s">
        <v>1737</v>
      </c>
      <c r="U1" s="158"/>
      <c r="V1" s="158"/>
      <c r="W1" s="159" t="s">
        <v>1738</v>
      </c>
      <c r="X1" s="159"/>
      <c r="Y1" s="159"/>
    </row>
    <row r="2" spans="1:26" x14ac:dyDescent="0.35">
      <c r="A2" s="97" t="s">
        <v>1739</v>
      </c>
      <c r="B2" s="23" t="s">
        <v>1740</v>
      </c>
      <c r="C2" s="23" t="s">
        <v>1741</v>
      </c>
      <c r="D2" s="23" t="s">
        <v>1742</v>
      </c>
      <c r="E2" s="23" t="s">
        <v>1740</v>
      </c>
      <c r="F2" s="23" t="s">
        <v>1741</v>
      </c>
      <c r="G2" s="23" t="s">
        <v>1742</v>
      </c>
      <c r="H2" s="23" t="s">
        <v>1740</v>
      </c>
      <c r="I2" s="23" t="s">
        <v>1741</v>
      </c>
      <c r="J2" s="23" t="s">
        <v>1742</v>
      </c>
      <c r="K2" s="23" t="s">
        <v>1743</v>
      </c>
      <c r="L2" s="23" t="s">
        <v>1741</v>
      </c>
      <c r="M2" s="23" t="s">
        <v>1742</v>
      </c>
      <c r="N2" s="23" t="s">
        <v>1744</v>
      </c>
      <c r="O2" s="23" t="s">
        <v>1741</v>
      </c>
      <c r="P2" s="23" t="s">
        <v>1742</v>
      </c>
      <c r="Q2" s="23" t="s">
        <v>1745</v>
      </c>
      <c r="R2" s="23" t="s">
        <v>1741</v>
      </c>
      <c r="S2" s="23" t="s">
        <v>1742</v>
      </c>
      <c r="T2" s="23" t="s">
        <v>1740</v>
      </c>
      <c r="U2" s="23" t="s">
        <v>1741</v>
      </c>
      <c r="V2" s="23" t="s">
        <v>1742</v>
      </c>
      <c r="W2" s="23" t="s">
        <v>1740</v>
      </c>
      <c r="X2" s="23" t="s">
        <v>1741</v>
      </c>
      <c r="Y2" s="23" t="s">
        <v>1742</v>
      </c>
    </row>
    <row r="3" spans="1:26" hidden="1" x14ac:dyDescent="0.35">
      <c r="A3" s="97">
        <v>44411</v>
      </c>
      <c r="B3" s="23">
        <v>32</v>
      </c>
      <c r="C3" s="23">
        <v>8</v>
      </c>
      <c r="D3" s="160">
        <f>C3/B3</f>
        <v>0.25</v>
      </c>
      <c r="E3" s="23">
        <v>2</v>
      </c>
      <c r="F3" s="23">
        <v>1</v>
      </c>
      <c r="G3" s="160">
        <f t="shared" ref="G3:G9" si="0">F3/E3</f>
        <v>0.5</v>
      </c>
      <c r="H3" s="23">
        <v>79</v>
      </c>
      <c r="I3" s="23">
        <v>37</v>
      </c>
      <c r="J3" s="160">
        <f>I3/H3</f>
        <v>0.46835443037974683</v>
      </c>
      <c r="K3" s="23">
        <v>27</v>
      </c>
      <c r="L3" s="23">
        <v>1</v>
      </c>
      <c r="M3" s="160">
        <f t="shared" ref="M3:M9" si="1">L3/K3</f>
        <v>3.7037037037037035E-2</v>
      </c>
      <c r="N3" s="23">
        <v>4</v>
      </c>
      <c r="O3" s="23">
        <v>0</v>
      </c>
      <c r="P3" s="160">
        <f t="shared" ref="P3:P9" si="2">O3/N3</f>
        <v>0</v>
      </c>
      <c r="Q3" s="23">
        <v>2</v>
      </c>
      <c r="R3" s="23">
        <v>0</v>
      </c>
      <c r="S3" s="160">
        <f t="shared" ref="S3:S8" si="3">R3/Q3</f>
        <v>0</v>
      </c>
      <c r="T3" s="23">
        <v>13</v>
      </c>
      <c r="U3" s="23">
        <v>0</v>
      </c>
      <c r="V3" s="160">
        <f t="shared" ref="V3:V8" si="4">U3/T3</f>
        <v>0</v>
      </c>
      <c r="W3" s="23">
        <v>34</v>
      </c>
      <c r="X3" s="23">
        <v>7</v>
      </c>
      <c r="Y3" s="160">
        <f>X3/W3</f>
        <v>0.20588235294117646</v>
      </c>
    </row>
    <row r="4" spans="1:26" hidden="1" x14ac:dyDescent="0.35">
      <c r="A4" s="97">
        <v>44414</v>
      </c>
      <c r="B4" s="23">
        <v>32</v>
      </c>
      <c r="C4" s="23">
        <v>15</v>
      </c>
      <c r="D4" s="160">
        <f>C4/B4</f>
        <v>0.46875</v>
      </c>
      <c r="E4" s="23">
        <v>2</v>
      </c>
      <c r="F4" s="23">
        <v>2</v>
      </c>
      <c r="G4" s="160">
        <f t="shared" si="0"/>
        <v>1</v>
      </c>
      <c r="H4" s="23">
        <v>79</v>
      </c>
      <c r="I4" s="23">
        <v>53</v>
      </c>
      <c r="J4" s="160">
        <f>I4/H4</f>
        <v>0.67088607594936711</v>
      </c>
      <c r="K4" s="23">
        <v>27</v>
      </c>
      <c r="L4" s="23">
        <v>3</v>
      </c>
      <c r="M4" s="160">
        <f t="shared" si="1"/>
        <v>0.1111111111111111</v>
      </c>
      <c r="N4" s="23">
        <v>4</v>
      </c>
      <c r="O4" s="23">
        <v>1</v>
      </c>
      <c r="P4" s="160">
        <f t="shared" si="2"/>
        <v>0.25</v>
      </c>
      <c r="Q4" s="23">
        <v>2</v>
      </c>
      <c r="R4" s="23">
        <v>0</v>
      </c>
      <c r="S4" s="160">
        <f t="shared" si="3"/>
        <v>0</v>
      </c>
      <c r="T4" s="23">
        <v>13</v>
      </c>
      <c r="U4" s="23">
        <v>0</v>
      </c>
      <c r="V4" s="160">
        <f t="shared" si="4"/>
        <v>0</v>
      </c>
      <c r="W4" s="23">
        <v>34</v>
      </c>
      <c r="X4" s="23">
        <v>12</v>
      </c>
      <c r="Y4" s="160">
        <f>X4/W4</f>
        <v>0.35294117647058826</v>
      </c>
    </row>
    <row r="5" spans="1:26" x14ac:dyDescent="0.35">
      <c r="A5" s="97">
        <v>44417</v>
      </c>
      <c r="B5" s="23">
        <v>32</v>
      </c>
      <c r="C5" s="23">
        <v>15</v>
      </c>
      <c r="D5" s="160">
        <f>C5/B5</f>
        <v>0.46875</v>
      </c>
      <c r="E5" s="23">
        <v>2</v>
      </c>
      <c r="F5" s="23">
        <v>2</v>
      </c>
      <c r="G5" s="160">
        <f t="shared" si="0"/>
        <v>1</v>
      </c>
      <c r="H5" s="23">
        <v>79</v>
      </c>
      <c r="I5" s="23">
        <v>53</v>
      </c>
      <c r="J5" s="160">
        <f>I5/H5</f>
        <v>0.67088607594936711</v>
      </c>
      <c r="K5" s="23">
        <v>27</v>
      </c>
      <c r="L5" s="23">
        <v>3</v>
      </c>
      <c r="M5" s="160">
        <f t="shared" si="1"/>
        <v>0.1111111111111111</v>
      </c>
      <c r="N5" s="23">
        <v>4</v>
      </c>
      <c r="O5" s="23">
        <v>1</v>
      </c>
      <c r="P5" s="160">
        <f t="shared" si="2"/>
        <v>0.25</v>
      </c>
      <c r="Q5" s="23">
        <v>2</v>
      </c>
      <c r="R5" s="23">
        <v>0</v>
      </c>
      <c r="S5" s="160">
        <f t="shared" si="3"/>
        <v>0</v>
      </c>
      <c r="T5" s="23">
        <v>13</v>
      </c>
      <c r="U5" s="23">
        <v>0</v>
      </c>
      <c r="V5" s="160">
        <f t="shared" si="4"/>
        <v>0</v>
      </c>
      <c r="W5" s="23">
        <v>34</v>
      </c>
      <c r="X5" s="23">
        <v>13</v>
      </c>
    </row>
    <row r="6" spans="1:26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60">
        <f t="shared" si="0"/>
        <v>1</v>
      </c>
      <c r="H6" s="23">
        <v>79</v>
      </c>
      <c r="I6" s="23">
        <v>55</v>
      </c>
      <c r="J6" s="160">
        <f>I6/H6</f>
        <v>0.69620253164556967</v>
      </c>
      <c r="K6" s="23">
        <v>27</v>
      </c>
      <c r="L6" s="23">
        <v>3</v>
      </c>
      <c r="M6" s="160">
        <f t="shared" si="1"/>
        <v>0.1111111111111111</v>
      </c>
      <c r="N6" s="23">
        <v>4</v>
      </c>
      <c r="O6" s="23">
        <v>1</v>
      </c>
      <c r="P6" s="160">
        <f t="shared" si="2"/>
        <v>0.25</v>
      </c>
      <c r="Q6" s="23">
        <v>2</v>
      </c>
      <c r="R6" s="23">
        <v>0</v>
      </c>
      <c r="S6" s="160">
        <f t="shared" si="3"/>
        <v>0</v>
      </c>
      <c r="T6" s="23">
        <v>13</v>
      </c>
      <c r="U6" s="23">
        <v>0</v>
      </c>
      <c r="V6" s="160">
        <f t="shared" si="4"/>
        <v>0</v>
      </c>
      <c r="W6" s="23">
        <v>34</v>
      </c>
      <c r="X6" s="23">
        <v>18</v>
      </c>
    </row>
    <row r="7" spans="1:26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60">
        <f t="shared" si="0"/>
        <v>1</v>
      </c>
      <c r="H7" s="23">
        <v>79</v>
      </c>
      <c r="I7" s="23">
        <v>55</v>
      </c>
      <c r="K7" s="23">
        <v>27</v>
      </c>
      <c r="L7" s="23">
        <v>3</v>
      </c>
      <c r="M7" s="23">
        <f t="shared" si="1"/>
        <v>0.1111111111111111</v>
      </c>
      <c r="N7" s="23">
        <v>4</v>
      </c>
      <c r="O7" s="23">
        <v>1</v>
      </c>
      <c r="P7" s="160">
        <f t="shared" si="2"/>
        <v>0.25</v>
      </c>
      <c r="Q7" s="23">
        <v>2</v>
      </c>
      <c r="R7" s="23">
        <v>0</v>
      </c>
      <c r="S7" s="160">
        <f t="shared" si="3"/>
        <v>0</v>
      </c>
      <c r="T7" s="23">
        <v>13</v>
      </c>
      <c r="U7" s="23">
        <v>0</v>
      </c>
      <c r="V7" s="160">
        <f t="shared" si="4"/>
        <v>0</v>
      </c>
      <c r="W7" s="23">
        <v>34</v>
      </c>
      <c r="X7" s="23">
        <v>18</v>
      </c>
    </row>
    <row r="8" spans="1:26" x14ac:dyDescent="0.35">
      <c r="A8" s="97">
        <v>44426</v>
      </c>
      <c r="B8" s="23">
        <v>32</v>
      </c>
      <c r="C8" s="23">
        <v>18</v>
      </c>
      <c r="E8" s="23">
        <v>2</v>
      </c>
      <c r="F8" s="23">
        <v>2</v>
      </c>
      <c r="G8" s="23">
        <f t="shared" si="0"/>
        <v>1</v>
      </c>
      <c r="H8" s="23">
        <v>79</v>
      </c>
      <c r="I8" s="23">
        <v>56</v>
      </c>
      <c r="K8" s="23">
        <v>28</v>
      </c>
      <c r="L8" s="23">
        <v>3</v>
      </c>
      <c r="M8" s="23">
        <f t="shared" si="1"/>
        <v>0.10714285714285714</v>
      </c>
      <c r="N8" s="23">
        <v>4</v>
      </c>
      <c r="O8" s="23">
        <v>1</v>
      </c>
      <c r="P8" s="23">
        <f t="shared" si="2"/>
        <v>0.25</v>
      </c>
      <c r="Q8" s="23">
        <v>2</v>
      </c>
      <c r="R8" s="23">
        <v>0</v>
      </c>
      <c r="S8" s="23">
        <f t="shared" si="3"/>
        <v>0</v>
      </c>
      <c r="T8" s="23">
        <v>14</v>
      </c>
      <c r="U8" s="23">
        <v>2</v>
      </c>
      <c r="V8" s="23">
        <f t="shared" si="4"/>
        <v>0.14285714285714285</v>
      </c>
      <c r="W8" s="23">
        <v>34</v>
      </c>
      <c r="X8" s="23">
        <v>19</v>
      </c>
    </row>
    <row r="9" spans="1:26" x14ac:dyDescent="0.35">
      <c r="A9" s="97">
        <v>44428</v>
      </c>
      <c r="B9" s="23">
        <v>32</v>
      </c>
      <c r="C9" s="23">
        <v>19</v>
      </c>
      <c r="E9" s="23">
        <v>2</v>
      </c>
      <c r="F9" s="23">
        <v>2</v>
      </c>
      <c r="G9" s="23">
        <f t="shared" si="0"/>
        <v>1</v>
      </c>
      <c r="H9" s="23">
        <v>81</v>
      </c>
      <c r="I9" s="23">
        <v>60</v>
      </c>
      <c r="K9" s="23">
        <v>31</v>
      </c>
      <c r="L9" s="23">
        <v>4</v>
      </c>
      <c r="M9" s="23">
        <f t="shared" si="1"/>
        <v>0.12903225806451613</v>
      </c>
      <c r="N9" s="23">
        <v>4</v>
      </c>
      <c r="O9" s="23">
        <v>1</v>
      </c>
      <c r="P9" s="23">
        <f t="shared" si="2"/>
        <v>0.25</v>
      </c>
      <c r="Q9" s="23">
        <v>2</v>
      </c>
      <c r="R9" s="23">
        <v>0</v>
      </c>
      <c r="S9" s="23">
        <f t="shared" ref="S9" si="5">R9/Q9</f>
        <v>0</v>
      </c>
      <c r="T9" s="23">
        <v>14</v>
      </c>
      <c r="U9" s="23">
        <v>2</v>
      </c>
      <c r="W9" s="23">
        <v>34</v>
      </c>
      <c r="X9" s="23">
        <v>19</v>
      </c>
      <c r="Z9" s="23">
        <f>SUM(C9,F9,I9,L9,O9,R9,U9)</f>
        <v>88</v>
      </c>
    </row>
    <row r="10" spans="1:26" x14ac:dyDescent="0.35">
      <c r="A10" s="97">
        <v>44431</v>
      </c>
      <c r="B10" s="23">
        <v>32</v>
      </c>
      <c r="C10" s="23">
        <v>19</v>
      </c>
      <c r="E10" s="23">
        <v>2</v>
      </c>
      <c r="F10" s="23">
        <v>2</v>
      </c>
      <c r="H10" s="23">
        <v>81</v>
      </c>
      <c r="I10" s="23">
        <v>60</v>
      </c>
      <c r="K10" s="23">
        <v>31</v>
      </c>
      <c r="L10" s="23">
        <v>4</v>
      </c>
      <c r="N10" s="23">
        <v>4</v>
      </c>
      <c r="O10" s="23">
        <v>1</v>
      </c>
      <c r="Q10" s="23">
        <v>2</v>
      </c>
      <c r="R10" s="23">
        <v>0</v>
      </c>
      <c r="T10" s="23">
        <v>14</v>
      </c>
      <c r="U10" s="23">
        <v>2</v>
      </c>
      <c r="W10" s="23">
        <v>34</v>
      </c>
      <c r="X10" s="23">
        <v>19</v>
      </c>
    </row>
    <row r="11" spans="1:26" x14ac:dyDescent="0.35">
      <c r="A11" s="97">
        <v>44432</v>
      </c>
      <c r="B11" s="23">
        <v>32</v>
      </c>
      <c r="C11" s="23">
        <v>19</v>
      </c>
      <c r="E11" s="23">
        <v>2</v>
      </c>
      <c r="F11" s="23">
        <v>2</v>
      </c>
      <c r="H11" s="23">
        <v>81</v>
      </c>
      <c r="I11" s="23">
        <v>60</v>
      </c>
      <c r="K11" s="23">
        <v>31</v>
      </c>
      <c r="L11" s="23">
        <v>5</v>
      </c>
      <c r="N11" s="23">
        <v>4</v>
      </c>
      <c r="O11" s="23">
        <v>1</v>
      </c>
      <c r="Q11" s="23">
        <v>2</v>
      </c>
      <c r="R11" s="23">
        <v>0</v>
      </c>
      <c r="T11" s="23">
        <v>14</v>
      </c>
      <c r="U11" s="23">
        <v>2</v>
      </c>
      <c r="W11" s="23">
        <v>34</v>
      </c>
      <c r="X11" s="23">
        <v>19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89" bestFit="1" customWidth="1"/>
    <col min="2" max="2" width="10.09765625" style="189" bestFit="1" customWidth="1"/>
    <col min="3" max="3" width="17" style="190" bestFit="1" customWidth="1"/>
    <col min="4" max="4" width="9.59765625" style="196" bestFit="1" customWidth="1"/>
    <col min="5" max="5" width="9.69921875" style="196" bestFit="1" customWidth="1"/>
    <col min="6" max="6" width="9.3984375" style="196" bestFit="1" customWidth="1"/>
    <col min="7" max="7" width="9.59765625" style="196" bestFit="1" customWidth="1"/>
    <col min="8" max="9" width="9.69921875" style="196" bestFit="1" customWidth="1"/>
    <col min="10" max="10" width="9.59765625" style="196" bestFit="1" customWidth="1"/>
    <col min="11" max="11" width="9.69921875" style="196" bestFit="1" customWidth="1"/>
    <col min="12" max="12" width="11.3984375" style="196" bestFit="1" customWidth="1"/>
    <col min="13" max="13" width="8.69921875" style="196" bestFit="1" customWidth="1"/>
    <col min="14" max="16384" width="8.69921875" style="189"/>
  </cols>
  <sheetData>
    <row r="1" spans="1:13" s="188" customFormat="1" x14ac:dyDescent="0.35">
      <c r="A1" s="188" t="s">
        <v>1826</v>
      </c>
      <c r="C1" s="232" t="s">
        <v>1757</v>
      </c>
      <c r="D1" s="195">
        <v>44396</v>
      </c>
      <c r="E1" s="195">
        <v>44397</v>
      </c>
      <c r="F1" s="195">
        <v>44398</v>
      </c>
      <c r="G1" s="195">
        <v>44399</v>
      </c>
      <c r="H1" s="195">
        <v>44400</v>
      </c>
      <c r="I1" s="195">
        <v>44403</v>
      </c>
      <c r="J1" s="195">
        <v>44404</v>
      </c>
      <c r="K1" s="195">
        <v>44405</v>
      </c>
      <c r="L1" s="195" t="s">
        <v>1758</v>
      </c>
      <c r="M1" s="195">
        <v>44410</v>
      </c>
    </row>
    <row r="2" spans="1:13" x14ac:dyDescent="0.35">
      <c r="A2" s="189" t="s">
        <v>1827</v>
      </c>
      <c r="C2" s="190" t="s">
        <v>1828</v>
      </c>
      <c r="D2" s="196">
        <v>2</v>
      </c>
      <c r="E2" s="196">
        <v>2</v>
      </c>
      <c r="F2" s="196">
        <v>2</v>
      </c>
      <c r="G2" s="196">
        <v>2</v>
      </c>
      <c r="H2" s="196">
        <v>2</v>
      </c>
      <c r="I2" s="196">
        <v>2</v>
      </c>
      <c r="J2" s="196">
        <v>2</v>
      </c>
      <c r="K2" s="196">
        <v>2</v>
      </c>
      <c r="L2" s="196">
        <v>2</v>
      </c>
      <c r="M2" s="196">
        <v>2</v>
      </c>
    </row>
    <row r="3" spans="1:13" x14ac:dyDescent="0.35">
      <c r="A3" s="189" t="s">
        <v>1827</v>
      </c>
      <c r="C3" s="198" t="s">
        <v>1829</v>
      </c>
      <c r="D3" s="197">
        <v>3</v>
      </c>
      <c r="E3" s="197">
        <v>3</v>
      </c>
      <c r="F3" s="197">
        <v>3</v>
      </c>
      <c r="G3" s="197">
        <v>3</v>
      </c>
      <c r="H3" s="197">
        <v>3</v>
      </c>
      <c r="I3" s="197">
        <v>3</v>
      </c>
      <c r="J3" s="196">
        <v>1</v>
      </c>
      <c r="K3" s="196">
        <v>1</v>
      </c>
      <c r="L3" s="196">
        <v>1</v>
      </c>
      <c r="M3" s="196">
        <v>2</v>
      </c>
    </row>
    <row r="4" spans="1:13" x14ac:dyDescent="0.35">
      <c r="A4" s="189" t="s">
        <v>1827</v>
      </c>
      <c r="C4" s="198" t="s">
        <v>1830</v>
      </c>
      <c r="D4" s="197">
        <v>3</v>
      </c>
      <c r="E4" s="197">
        <v>3</v>
      </c>
      <c r="F4" s="197">
        <v>3</v>
      </c>
      <c r="G4" s="197">
        <v>3</v>
      </c>
      <c r="H4" s="197">
        <v>3</v>
      </c>
      <c r="I4" s="197">
        <v>3</v>
      </c>
      <c r="J4" s="197">
        <v>3</v>
      </c>
      <c r="K4" s="197">
        <v>3</v>
      </c>
      <c r="L4" s="197">
        <v>2</v>
      </c>
      <c r="M4" s="196">
        <v>2</v>
      </c>
    </row>
    <row r="5" spans="1:13" x14ac:dyDescent="0.35">
      <c r="A5" s="189" t="s">
        <v>1831</v>
      </c>
      <c r="C5" s="190" t="s">
        <v>1832</v>
      </c>
      <c r="D5" s="197">
        <v>3</v>
      </c>
      <c r="E5" s="197" t="s">
        <v>1767</v>
      </c>
      <c r="F5" s="197">
        <v>3</v>
      </c>
      <c r="G5" s="197">
        <v>3</v>
      </c>
      <c r="H5" s="197">
        <v>3</v>
      </c>
      <c r="I5" s="197">
        <v>3</v>
      </c>
      <c r="J5" s="196">
        <v>2</v>
      </c>
      <c r="K5" s="196">
        <v>2</v>
      </c>
      <c r="L5" s="196">
        <v>2</v>
      </c>
      <c r="M5" s="196">
        <v>2</v>
      </c>
    </row>
    <row r="6" spans="1:13" x14ac:dyDescent="0.35">
      <c r="A6" s="189" t="s">
        <v>1831</v>
      </c>
      <c r="B6" s="189" t="s">
        <v>996</v>
      </c>
      <c r="C6" s="198" t="s">
        <v>1833</v>
      </c>
      <c r="D6" s="196">
        <v>2</v>
      </c>
      <c r="E6" s="196">
        <v>2</v>
      </c>
      <c r="F6" s="196">
        <v>2</v>
      </c>
      <c r="G6" s="196">
        <v>2</v>
      </c>
      <c r="H6" s="196">
        <v>2</v>
      </c>
      <c r="I6" s="196">
        <v>2</v>
      </c>
      <c r="J6" s="196">
        <v>2</v>
      </c>
      <c r="K6" s="196">
        <v>2</v>
      </c>
      <c r="L6" s="196">
        <v>2</v>
      </c>
      <c r="M6" s="196">
        <v>2</v>
      </c>
    </row>
    <row r="7" spans="1:13" x14ac:dyDescent="0.35">
      <c r="A7" s="189" t="s">
        <v>1831</v>
      </c>
      <c r="B7" s="189" t="s">
        <v>996</v>
      </c>
      <c r="C7" s="198" t="s">
        <v>1834</v>
      </c>
      <c r="D7" s="197">
        <v>4</v>
      </c>
      <c r="E7" s="196">
        <v>2</v>
      </c>
      <c r="F7" s="196">
        <v>2</v>
      </c>
      <c r="G7" s="196">
        <v>2</v>
      </c>
      <c r="H7" s="196">
        <v>2</v>
      </c>
      <c r="I7" s="196">
        <v>2</v>
      </c>
      <c r="J7" s="196" t="s">
        <v>1768</v>
      </c>
      <c r="K7" s="196">
        <v>2</v>
      </c>
      <c r="L7" s="196">
        <v>2</v>
      </c>
      <c r="M7" s="196">
        <v>2</v>
      </c>
    </row>
    <row r="8" spans="1:13" x14ac:dyDescent="0.35">
      <c r="A8" s="189" t="s">
        <v>1831</v>
      </c>
      <c r="B8" s="189" t="s">
        <v>996</v>
      </c>
      <c r="C8" s="198" t="s">
        <v>1835</v>
      </c>
      <c r="D8" s="196">
        <v>2</v>
      </c>
      <c r="E8" s="196">
        <v>2</v>
      </c>
      <c r="F8" s="196">
        <v>2</v>
      </c>
      <c r="G8" s="196">
        <v>2</v>
      </c>
      <c r="H8" s="196">
        <v>2</v>
      </c>
      <c r="I8" s="196">
        <v>2</v>
      </c>
      <c r="J8" s="196">
        <v>2</v>
      </c>
      <c r="K8" s="196">
        <v>2</v>
      </c>
      <c r="L8" s="196">
        <v>2</v>
      </c>
      <c r="M8" s="196">
        <v>2</v>
      </c>
    </row>
    <row r="9" spans="1:13" x14ac:dyDescent="0.35">
      <c r="A9" s="189" t="s">
        <v>1831</v>
      </c>
      <c r="B9" s="189" t="s">
        <v>996</v>
      </c>
      <c r="C9" s="198" t="s">
        <v>1836</v>
      </c>
      <c r="D9" s="197" t="s">
        <v>1772</v>
      </c>
      <c r="E9" s="196" t="s">
        <v>1768</v>
      </c>
      <c r="F9" s="196" t="s">
        <v>1768</v>
      </c>
      <c r="G9" s="196">
        <v>2</v>
      </c>
      <c r="H9" s="196" t="s">
        <v>1768</v>
      </c>
      <c r="I9" s="196">
        <v>2</v>
      </c>
      <c r="J9" s="196" t="s">
        <v>1768</v>
      </c>
      <c r="K9" s="196" t="s">
        <v>1768</v>
      </c>
      <c r="L9" s="196">
        <v>2</v>
      </c>
      <c r="M9" s="196">
        <v>2</v>
      </c>
    </row>
    <row r="10" spans="1:13" x14ac:dyDescent="0.35">
      <c r="A10" s="189" t="s">
        <v>1831</v>
      </c>
      <c r="B10" s="189" t="s">
        <v>996</v>
      </c>
      <c r="C10" s="198" t="s">
        <v>1837</v>
      </c>
      <c r="D10" s="196">
        <v>3</v>
      </c>
      <c r="E10" s="196">
        <v>3</v>
      </c>
      <c r="F10" s="196">
        <v>3</v>
      </c>
      <c r="G10" s="197" t="s">
        <v>1772</v>
      </c>
      <c r="H10" s="196" t="s">
        <v>1767</v>
      </c>
      <c r="I10" s="197" t="s">
        <v>1772</v>
      </c>
      <c r="J10" s="196" t="s">
        <v>1767</v>
      </c>
      <c r="K10" s="196" t="s">
        <v>1767</v>
      </c>
      <c r="L10" s="196">
        <v>2</v>
      </c>
      <c r="M10" s="196">
        <v>2</v>
      </c>
    </row>
    <row r="11" spans="1:13" x14ac:dyDescent="0.35">
      <c r="A11" s="189" t="s">
        <v>1876</v>
      </c>
      <c r="B11" s="189" t="s">
        <v>1759</v>
      </c>
      <c r="C11" s="198" t="s">
        <v>1838</v>
      </c>
      <c r="D11" s="196">
        <v>2</v>
      </c>
      <c r="E11" s="196" t="s">
        <v>1768</v>
      </c>
      <c r="F11" s="196">
        <v>2</v>
      </c>
      <c r="G11" s="197" t="s">
        <v>1772</v>
      </c>
      <c r="H11" s="197" t="s">
        <v>1769</v>
      </c>
      <c r="I11" s="196">
        <v>2</v>
      </c>
      <c r="J11" s="196" t="s">
        <v>1768</v>
      </c>
      <c r="K11" s="197">
        <v>4</v>
      </c>
      <c r="M11" s="196">
        <v>2</v>
      </c>
    </row>
    <row r="12" spans="1:13" x14ac:dyDescent="0.35">
      <c r="A12" s="189" t="s">
        <v>1876</v>
      </c>
      <c r="B12" s="189" t="s">
        <v>1759</v>
      </c>
      <c r="C12" s="198" t="s">
        <v>1839</v>
      </c>
      <c r="D12" s="196">
        <v>1</v>
      </c>
      <c r="E12" s="196">
        <v>1</v>
      </c>
      <c r="F12" s="196">
        <v>1</v>
      </c>
      <c r="G12" s="197" t="s">
        <v>1772</v>
      </c>
      <c r="H12" s="196" t="s">
        <v>1770</v>
      </c>
      <c r="I12" s="199" t="s">
        <v>1768</v>
      </c>
      <c r="J12" s="199">
        <v>2</v>
      </c>
      <c r="K12" s="196">
        <v>1</v>
      </c>
      <c r="L12" s="199">
        <v>2</v>
      </c>
      <c r="M12" s="199">
        <v>2</v>
      </c>
    </row>
    <row r="13" spans="1:13" x14ac:dyDescent="0.35">
      <c r="A13" s="189" t="s">
        <v>1876</v>
      </c>
      <c r="B13" s="189" t="s">
        <v>1759</v>
      </c>
      <c r="C13" s="190" t="s">
        <v>1840</v>
      </c>
      <c r="D13" s="196">
        <v>1</v>
      </c>
      <c r="E13" s="196">
        <v>1</v>
      </c>
      <c r="K13" s="196">
        <v>1</v>
      </c>
      <c r="M13" s="196">
        <v>1</v>
      </c>
    </row>
    <row r="14" spans="1:13" x14ac:dyDescent="0.35">
      <c r="A14" s="189" t="s">
        <v>1877</v>
      </c>
      <c r="B14" s="189" t="s">
        <v>1759</v>
      </c>
      <c r="C14" s="198" t="s">
        <v>1841</v>
      </c>
      <c r="D14" s="199" t="s">
        <v>1771</v>
      </c>
      <c r="E14" s="199" t="s">
        <v>1771</v>
      </c>
      <c r="F14" s="200" t="s">
        <v>1769</v>
      </c>
    </row>
    <row r="15" spans="1:13" x14ac:dyDescent="0.35">
      <c r="A15" s="189" t="s">
        <v>1877</v>
      </c>
      <c r="B15" s="189" t="s">
        <v>1759</v>
      </c>
      <c r="C15" s="198" t="s">
        <v>1842</v>
      </c>
      <c r="D15" s="199">
        <v>2</v>
      </c>
      <c r="E15" s="199" t="s">
        <v>1768</v>
      </c>
      <c r="F15" s="200" t="s">
        <v>1772</v>
      </c>
      <c r="G15" s="200" t="s">
        <v>1772</v>
      </c>
      <c r="H15" s="199">
        <v>2</v>
      </c>
      <c r="I15" s="199" t="s">
        <v>1768</v>
      </c>
      <c r="J15" s="199" t="s">
        <v>1768</v>
      </c>
      <c r="K15" s="200" t="s">
        <v>1772</v>
      </c>
      <c r="L15" s="199">
        <v>2</v>
      </c>
      <c r="M15" s="199">
        <v>2</v>
      </c>
    </row>
    <row r="16" spans="1:13" x14ac:dyDescent="0.35">
      <c r="A16" s="189" t="s">
        <v>1877</v>
      </c>
      <c r="B16" s="189" t="s">
        <v>1843</v>
      </c>
      <c r="C16" s="198" t="s">
        <v>1844</v>
      </c>
      <c r="I16" s="199">
        <v>2</v>
      </c>
      <c r="J16" s="196">
        <v>1</v>
      </c>
      <c r="K16" s="199" t="s">
        <v>1768</v>
      </c>
      <c r="L16" s="199"/>
      <c r="M16" s="199">
        <v>2</v>
      </c>
    </row>
    <row r="17" spans="1:13" x14ac:dyDescent="0.35">
      <c r="A17" s="189" t="s">
        <v>1877</v>
      </c>
      <c r="B17" s="189" t="s">
        <v>1843</v>
      </c>
      <c r="C17" s="198" t="s">
        <v>1845</v>
      </c>
      <c r="G17" s="196">
        <v>1</v>
      </c>
      <c r="I17" s="200" t="s">
        <v>1769</v>
      </c>
      <c r="J17" s="200">
        <v>4</v>
      </c>
      <c r="K17" s="199" t="s">
        <v>1768</v>
      </c>
      <c r="L17" s="199"/>
      <c r="M17" s="199">
        <v>2</v>
      </c>
    </row>
    <row r="18" spans="1:13" x14ac:dyDescent="0.35">
      <c r="A18" s="189" t="s">
        <v>1877</v>
      </c>
      <c r="B18" s="189" t="s">
        <v>1843</v>
      </c>
      <c r="C18" s="198" t="s">
        <v>1846</v>
      </c>
      <c r="I18" s="199" t="s">
        <v>1771</v>
      </c>
      <c r="J18" s="199">
        <v>2</v>
      </c>
      <c r="K18" s="196" t="s">
        <v>1770</v>
      </c>
      <c r="M18" s="199">
        <v>2</v>
      </c>
    </row>
    <row r="19" spans="1:13" x14ac:dyDescent="0.35">
      <c r="A19" s="189" t="s">
        <v>1878</v>
      </c>
      <c r="B19" s="189" t="s">
        <v>1759</v>
      </c>
      <c r="C19" s="198" t="s">
        <v>1847</v>
      </c>
      <c r="D19" s="197">
        <v>1</v>
      </c>
      <c r="E19" s="197">
        <v>1</v>
      </c>
      <c r="F19" s="197">
        <v>1</v>
      </c>
      <c r="G19" s="200">
        <v>3</v>
      </c>
      <c r="M19" s="199">
        <v>2</v>
      </c>
    </row>
    <row r="20" spans="1:13" x14ac:dyDescent="0.35">
      <c r="A20" s="189" t="s">
        <v>1878</v>
      </c>
      <c r="B20" s="189" t="s">
        <v>1759</v>
      </c>
      <c r="C20" s="190" t="s">
        <v>1848</v>
      </c>
      <c r="M20" s="199">
        <v>2</v>
      </c>
    </row>
    <row r="21" spans="1:13" x14ac:dyDescent="0.35">
      <c r="A21" s="189" t="s">
        <v>1878</v>
      </c>
      <c r="B21" s="189" t="s">
        <v>1759</v>
      </c>
      <c r="C21" s="190" t="s">
        <v>1849</v>
      </c>
      <c r="M21" s="199">
        <v>2</v>
      </c>
    </row>
    <row r="22" spans="1:13" x14ac:dyDescent="0.35">
      <c r="A22" s="189" t="s">
        <v>1879</v>
      </c>
      <c r="B22" s="189" t="s">
        <v>1759</v>
      </c>
      <c r="C22" s="198" t="s">
        <v>1850</v>
      </c>
      <c r="H22" s="196">
        <v>1</v>
      </c>
      <c r="J22" s="196" t="s">
        <v>1775</v>
      </c>
      <c r="K22" s="200" t="s">
        <v>1772</v>
      </c>
      <c r="M22" s="199">
        <v>2</v>
      </c>
    </row>
    <row r="23" spans="1:13" x14ac:dyDescent="0.35">
      <c r="A23" s="189" t="s">
        <v>1879</v>
      </c>
      <c r="B23" s="189" t="s">
        <v>1759</v>
      </c>
      <c r="C23" s="198" t="s">
        <v>1851</v>
      </c>
      <c r="H23" s="196">
        <v>1</v>
      </c>
      <c r="J23" s="196">
        <v>1</v>
      </c>
      <c r="K23" s="197" t="s">
        <v>1775</v>
      </c>
      <c r="M23" s="199">
        <v>2</v>
      </c>
    </row>
    <row r="24" spans="1:13" x14ac:dyDescent="0.35">
      <c r="A24" s="189" t="s">
        <v>1879</v>
      </c>
      <c r="B24" s="189" t="s">
        <v>1759</v>
      </c>
      <c r="C24" s="190" t="s">
        <v>1760</v>
      </c>
      <c r="M24" s="199">
        <v>2</v>
      </c>
    </row>
    <row r="25" spans="1:13" x14ac:dyDescent="0.35">
      <c r="A25" s="189" t="s">
        <v>1879</v>
      </c>
      <c r="B25" s="189" t="s">
        <v>1759</v>
      </c>
      <c r="C25" s="190" t="s">
        <v>1761</v>
      </c>
      <c r="M25" s="196">
        <v>1</v>
      </c>
    </row>
    <row r="26" spans="1:13" x14ac:dyDescent="0.35">
      <c r="A26" s="189" t="s">
        <v>1879</v>
      </c>
      <c r="B26" s="189" t="s">
        <v>1759</v>
      </c>
      <c r="C26" s="190" t="s">
        <v>1762</v>
      </c>
      <c r="M26" s="199">
        <v>2</v>
      </c>
    </row>
    <row r="29" spans="1:13" hidden="1" x14ac:dyDescent="0.35">
      <c r="A29" s="189" t="s">
        <v>1852</v>
      </c>
      <c r="C29" s="190" t="s">
        <v>1853</v>
      </c>
      <c r="D29" s="196">
        <v>2</v>
      </c>
      <c r="E29" s="196">
        <v>2</v>
      </c>
      <c r="F29" s="196">
        <v>2</v>
      </c>
      <c r="G29" s="196">
        <v>2</v>
      </c>
      <c r="H29" s="196">
        <v>2</v>
      </c>
      <c r="I29" s="196">
        <v>2</v>
      </c>
      <c r="J29" s="196">
        <v>2</v>
      </c>
      <c r="K29" s="196">
        <v>2</v>
      </c>
      <c r="M29" s="196">
        <v>2</v>
      </c>
    </row>
    <row r="30" spans="1:13" hidden="1" x14ac:dyDescent="0.35">
      <c r="A30" s="189" t="s">
        <v>1852</v>
      </c>
      <c r="C30" s="190" t="s">
        <v>1854</v>
      </c>
      <c r="D30" s="196">
        <v>2</v>
      </c>
      <c r="E30" s="196">
        <v>2</v>
      </c>
      <c r="F30" s="196">
        <v>2</v>
      </c>
      <c r="G30" s="196">
        <v>2</v>
      </c>
      <c r="H30" s="196">
        <v>2</v>
      </c>
      <c r="I30" s="196">
        <v>2</v>
      </c>
      <c r="J30" s="196">
        <v>2</v>
      </c>
      <c r="K30" s="196">
        <v>2</v>
      </c>
      <c r="M30" s="196">
        <v>2</v>
      </c>
    </row>
    <row r="31" spans="1:13" hidden="1" x14ac:dyDescent="0.35">
      <c r="A31" s="189" t="s">
        <v>1852</v>
      </c>
      <c r="C31" s="190" t="s">
        <v>1855</v>
      </c>
      <c r="D31" s="196">
        <v>2</v>
      </c>
      <c r="E31" s="196">
        <v>2</v>
      </c>
      <c r="F31" s="196">
        <v>2</v>
      </c>
      <c r="G31" s="196">
        <v>2</v>
      </c>
      <c r="H31" s="196">
        <v>2</v>
      </c>
      <c r="I31" s="196">
        <v>2</v>
      </c>
      <c r="J31" s="196">
        <v>2</v>
      </c>
      <c r="K31" s="196">
        <v>2</v>
      </c>
      <c r="M31" s="196">
        <v>2</v>
      </c>
    </row>
    <row r="32" spans="1:13" hidden="1" x14ac:dyDescent="0.35">
      <c r="A32" s="189" t="s">
        <v>1852</v>
      </c>
      <c r="C32" s="190" t="s">
        <v>1856</v>
      </c>
      <c r="D32" s="196">
        <v>2</v>
      </c>
      <c r="E32" s="196">
        <v>2</v>
      </c>
      <c r="F32" s="196">
        <v>2</v>
      </c>
      <c r="G32" s="196">
        <v>2</v>
      </c>
      <c r="H32" s="196">
        <v>2</v>
      </c>
    </row>
    <row r="33" spans="1:13" hidden="1" x14ac:dyDescent="0.35">
      <c r="A33" s="189" t="s">
        <v>1852</v>
      </c>
      <c r="C33" s="190" t="s">
        <v>1857</v>
      </c>
      <c r="D33" s="196">
        <v>2</v>
      </c>
      <c r="E33" s="196">
        <v>2</v>
      </c>
      <c r="F33" s="196">
        <v>2</v>
      </c>
      <c r="G33" s="196">
        <v>2</v>
      </c>
      <c r="H33" s="196">
        <v>2</v>
      </c>
    </row>
    <row r="34" spans="1:13" hidden="1" x14ac:dyDescent="0.35">
      <c r="A34" s="189" t="s">
        <v>1852</v>
      </c>
      <c r="C34" s="190" t="s">
        <v>1858</v>
      </c>
      <c r="I34" s="196">
        <v>2</v>
      </c>
      <c r="J34" s="196">
        <v>2</v>
      </c>
      <c r="K34" s="196">
        <v>2</v>
      </c>
      <c r="M34" s="196">
        <v>1</v>
      </c>
    </row>
    <row r="35" spans="1:13" hidden="1" x14ac:dyDescent="0.35">
      <c r="A35" s="189" t="s">
        <v>1852</v>
      </c>
      <c r="C35" s="190" t="s">
        <v>1859</v>
      </c>
      <c r="I35" s="196">
        <v>2</v>
      </c>
      <c r="J35" s="196">
        <v>2</v>
      </c>
      <c r="K35" s="196">
        <v>2</v>
      </c>
      <c r="M35" s="196">
        <v>2</v>
      </c>
    </row>
    <row r="37" spans="1:13" x14ac:dyDescent="0.35">
      <c r="B37" s="189">
        <v>1</v>
      </c>
      <c r="C37" s="189" t="s">
        <v>1860</v>
      </c>
    </row>
    <row r="38" spans="1:13" x14ac:dyDescent="0.35">
      <c r="B38" s="189">
        <v>2</v>
      </c>
      <c r="C38" s="189" t="s">
        <v>1861</v>
      </c>
    </row>
    <row r="39" spans="1:13" x14ac:dyDescent="0.35">
      <c r="B39" s="189">
        <v>3</v>
      </c>
      <c r="C39" s="189" t="s">
        <v>1862</v>
      </c>
    </row>
    <row r="40" spans="1:13" x14ac:dyDescent="0.35">
      <c r="B40" s="189">
        <v>4</v>
      </c>
      <c r="C40" s="233" t="s">
        <v>1783</v>
      </c>
    </row>
    <row r="41" spans="1:13" x14ac:dyDescent="0.35">
      <c r="B41" s="191"/>
      <c r="C41" s="189" t="s">
        <v>1773</v>
      </c>
    </row>
    <row r="42" spans="1:13" ht="15" x14ac:dyDescent="0.35">
      <c r="B42" s="189" t="s">
        <v>1774</v>
      </c>
      <c r="C42" s="209" t="s">
        <v>1784</v>
      </c>
    </row>
    <row r="43" spans="1:13" ht="15" x14ac:dyDescent="0.35">
      <c r="B43" s="189" t="s">
        <v>1071</v>
      </c>
      <c r="C43" s="209" t="s">
        <v>1785</v>
      </c>
    </row>
    <row r="45" spans="1:13" ht="15" x14ac:dyDescent="0.35">
      <c r="C45" s="210" t="s">
        <v>1786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opLeftCell="A82" zoomScale="91" zoomScaleNormal="91" workbookViewId="0">
      <selection activeCell="K100" sqref="K100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4.3984375" style="14" hidden="1" customWidth="1"/>
    <col min="11" max="11" width="11.5" style="14" customWidth="1"/>
    <col min="12" max="12" width="10" style="14" customWidth="1"/>
    <col min="13" max="13" width="14.3984375" style="8" bestFit="1" customWidth="1"/>
    <col min="14" max="14" width="11" style="8" customWidth="1"/>
    <col min="15" max="15" width="7.69921875" style="8" customWidth="1"/>
    <col min="16" max="16" width="11.5" style="8" customWidth="1"/>
    <col min="17" max="17" width="8.69921875" style="14"/>
    <col min="18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1058</v>
      </c>
      <c r="B1" s="5" t="s">
        <v>0</v>
      </c>
      <c r="C1" s="5" t="s">
        <v>997</v>
      </c>
      <c r="D1" s="5" t="s">
        <v>1686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1076</v>
      </c>
      <c r="K1" s="1" t="s">
        <v>1599</v>
      </c>
      <c r="L1" s="1" t="s">
        <v>1805</v>
      </c>
      <c r="M1" s="1" t="s">
        <v>1075</v>
      </c>
      <c r="N1" s="1" t="s">
        <v>1803</v>
      </c>
      <c r="O1" s="1" t="s">
        <v>1804</v>
      </c>
      <c r="P1" s="7" t="s">
        <v>996</v>
      </c>
      <c r="Q1" s="7" t="s">
        <v>1511</v>
      </c>
      <c r="R1" s="29" t="s">
        <v>1510</v>
      </c>
      <c r="S1" s="7" t="s">
        <v>1061</v>
      </c>
      <c r="T1" s="7" t="s">
        <v>1062</v>
      </c>
      <c r="U1" s="7" t="s">
        <v>1064</v>
      </c>
      <c r="V1" s="7" t="s">
        <v>1065</v>
      </c>
      <c r="W1" s="7" t="s">
        <v>1066</v>
      </c>
      <c r="X1" s="7" t="s">
        <v>1068</v>
      </c>
      <c r="Y1" s="7" t="s">
        <v>1069</v>
      </c>
      <c r="Z1" s="29" t="s">
        <v>1067</v>
      </c>
      <c r="AA1" s="7" t="s">
        <v>1437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1003</v>
      </c>
      <c r="D2" s="38"/>
      <c r="E2" s="21" t="s">
        <v>728</v>
      </c>
      <c r="F2" s="40" t="s">
        <v>1022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1071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1003</v>
      </c>
      <c r="D3" s="38"/>
      <c r="E3" s="21" t="s">
        <v>730</v>
      </c>
      <c r="F3" s="40" t="s">
        <v>1025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1063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1002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1063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1002</v>
      </c>
      <c r="D5" s="38"/>
      <c r="E5" s="21" t="s">
        <v>616</v>
      </c>
      <c r="F5" s="42" t="s">
        <v>1023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1072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1002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1063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1002</v>
      </c>
      <c r="D7" s="38"/>
      <c r="E7" s="21" t="s">
        <v>633</v>
      </c>
      <c r="F7" s="42" t="s">
        <v>1024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1072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1002</v>
      </c>
      <c r="D8" s="38"/>
      <c r="E8" s="21" t="s">
        <v>635</v>
      </c>
      <c r="F8" s="42" t="s">
        <v>1024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1074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1002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1072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1002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1073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1002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1072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1002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1063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1003</v>
      </c>
      <c r="D13" s="38"/>
      <c r="E13" s="39" t="s">
        <v>1128</v>
      </c>
      <c r="F13" s="42" t="s">
        <v>1026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1071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1003</v>
      </c>
      <c r="D14" s="38"/>
      <c r="E14" s="39" t="s">
        <v>1129</v>
      </c>
      <c r="F14" s="42" t="s">
        <v>1026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1063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1003</v>
      </c>
      <c r="D15" s="31"/>
      <c r="E15" s="56" t="s">
        <v>733</v>
      </c>
      <c r="F15" s="33" t="s">
        <v>1027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1003</v>
      </c>
      <c r="D16" s="31"/>
      <c r="E16" s="56" t="s">
        <v>803</v>
      </c>
      <c r="F16" s="33" t="s">
        <v>1028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1003</v>
      </c>
      <c r="D17" s="31"/>
      <c r="E17" s="56" t="s">
        <v>1159</v>
      </c>
      <c r="F17" s="33" t="s">
        <v>1029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1003</v>
      </c>
      <c r="D18" s="31"/>
      <c r="E18" s="56" t="s">
        <v>804</v>
      </c>
      <c r="F18" s="33" t="s">
        <v>1030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1003</v>
      </c>
      <c r="D19" s="31"/>
      <c r="E19" s="21" t="s">
        <v>787</v>
      </c>
      <c r="F19" s="33" t="s">
        <v>1031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1003</v>
      </c>
      <c r="D20" s="31"/>
      <c r="E20" s="21" t="s">
        <v>789</v>
      </c>
      <c r="F20" s="33" t="s">
        <v>1032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1003</v>
      </c>
      <c r="D21" s="31"/>
      <c r="E21" s="21" t="s">
        <v>799</v>
      </c>
      <c r="F21" s="33" t="s">
        <v>1033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1003</v>
      </c>
      <c r="D22" s="31"/>
      <c r="E22" s="21" t="s">
        <v>801</v>
      </c>
      <c r="F22" s="33" t="s">
        <v>1034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1003</v>
      </c>
      <c r="D23" s="31"/>
      <c r="E23" s="21" t="s">
        <v>835</v>
      </c>
      <c r="F23" s="33" t="s">
        <v>1035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1003</v>
      </c>
      <c r="D24" s="31"/>
      <c r="E24" s="21" t="s">
        <v>984</v>
      </c>
      <c r="F24" s="33" t="s">
        <v>1036</v>
      </c>
      <c r="G24" s="45" t="s">
        <v>990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1002</v>
      </c>
      <c r="D25" s="31"/>
      <c r="E25" s="56" t="s">
        <v>675</v>
      </c>
      <c r="F25" s="33" t="s">
        <v>1037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1002</v>
      </c>
      <c r="D26" s="31"/>
      <c r="E26" s="32" t="s">
        <v>666</v>
      </c>
      <c r="F26" s="33" t="s">
        <v>1038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1002</v>
      </c>
      <c r="D27" s="31"/>
      <c r="E27" s="32" t="s">
        <v>650</v>
      </c>
      <c r="F27" s="33" t="s">
        <v>1039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1002</v>
      </c>
      <c r="D28" s="31"/>
      <c r="E28" s="32" t="s">
        <v>652</v>
      </c>
      <c r="F28" s="33" t="s">
        <v>1040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1002</v>
      </c>
      <c r="D29" s="31"/>
      <c r="E29" s="32" t="s">
        <v>669</v>
      </c>
      <c r="F29" s="35" t="s">
        <v>1052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1002</v>
      </c>
      <c r="D30" s="31"/>
      <c r="E30" s="32" t="s">
        <v>654</v>
      </c>
      <c r="F30" s="35" t="s">
        <v>1041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1002</v>
      </c>
      <c r="D31" s="31"/>
      <c r="E31" s="32" t="s">
        <v>656</v>
      </c>
      <c r="F31" s="35" t="s">
        <v>1042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1002</v>
      </c>
      <c r="D32" s="38"/>
      <c r="E32" s="39" t="s">
        <v>1127</v>
      </c>
      <c r="F32" s="42" t="s">
        <v>1043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1002</v>
      </c>
      <c r="D33" s="38"/>
      <c r="E33" s="39" t="s">
        <v>1020</v>
      </c>
      <c r="F33" s="42" t="s">
        <v>1044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1002</v>
      </c>
      <c r="D34" s="38"/>
      <c r="E34" s="39" t="s">
        <v>658</v>
      </c>
      <c r="F34" s="42" t="s">
        <v>1045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1002</v>
      </c>
      <c r="D35" s="38"/>
      <c r="E35" s="39" t="s">
        <v>660</v>
      </c>
      <c r="F35" s="42" t="s">
        <v>1046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1002</v>
      </c>
      <c r="D36" s="38"/>
      <c r="E36" s="39" t="s">
        <v>1021</v>
      </c>
      <c r="F36" s="42" t="s">
        <v>1047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1002</v>
      </c>
      <c r="D37" s="38"/>
      <c r="E37" s="39" t="s">
        <v>662</v>
      </c>
      <c r="F37" s="42" t="s">
        <v>1048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1002</v>
      </c>
      <c r="D38" s="38"/>
      <c r="E38" s="39" t="s">
        <v>664</v>
      </c>
      <c r="F38" s="42" t="s">
        <v>1049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1002</v>
      </c>
      <c r="D39" s="38"/>
      <c r="E39" s="39" t="s">
        <v>671</v>
      </c>
      <c r="F39" s="42" t="s">
        <v>1050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1002</v>
      </c>
      <c r="D40" s="38"/>
      <c r="E40" s="39" t="s">
        <v>673</v>
      </c>
      <c r="F40" s="42" t="s">
        <v>1057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1002</v>
      </c>
      <c r="D41" s="38"/>
      <c r="E41" s="39" t="s">
        <v>637</v>
      </c>
      <c r="F41" s="42" t="s">
        <v>1051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1002</v>
      </c>
      <c r="D42" s="38"/>
      <c r="E42" s="39" t="s">
        <v>639</v>
      </c>
      <c r="F42" s="42" t="s">
        <v>1053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1002</v>
      </c>
      <c r="D43" s="38"/>
      <c r="E43" s="39" t="s">
        <v>641</v>
      </c>
      <c r="F43" s="42" t="s">
        <v>1054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1002</v>
      </c>
      <c r="D44" s="38"/>
      <c r="E44" s="39" t="s">
        <v>643</v>
      </c>
      <c r="F44" s="42" t="s">
        <v>1055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1002</v>
      </c>
      <c r="D45" s="38"/>
      <c r="E45" s="39" t="s">
        <v>645</v>
      </c>
      <c r="F45" s="42" t="s">
        <v>1056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998</v>
      </c>
      <c r="D46" s="18" t="s">
        <v>1667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998</v>
      </c>
      <c r="D47" s="18" t="s">
        <v>1667</v>
      </c>
      <c r="E47" s="21" t="s">
        <v>14</v>
      </c>
      <c r="F47" s="95" t="s">
        <v>15</v>
      </c>
      <c r="G47" s="18" t="s">
        <v>1370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998</v>
      </c>
      <c r="D48" s="9" t="s">
        <v>1667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998</v>
      </c>
      <c r="D49" s="18" t="s">
        <v>1667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998</v>
      </c>
      <c r="D50" s="9" t="s">
        <v>1667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998</v>
      </c>
      <c r="D51" s="57" t="s">
        <v>1667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998</v>
      </c>
      <c r="D52" s="18" t="s">
        <v>1667</v>
      </c>
      <c r="E52" s="21" t="s">
        <v>28</v>
      </c>
      <c r="F52" s="95" t="s">
        <v>29</v>
      </c>
      <c r="G52" s="18" t="s">
        <v>1313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998</v>
      </c>
      <c r="D53" s="18" t="s">
        <v>1667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998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998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998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1059</v>
      </c>
      <c r="D57" s="9" t="s">
        <v>1667</v>
      </c>
      <c r="E57" s="11" t="s">
        <v>4</v>
      </c>
      <c r="F57" s="10" t="s">
        <v>5</v>
      </c>
      <c r="G57" s="9" t="s">
        <v>1433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1760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998</v>
      </c>
      <c r="D58" s="9" t="s">
        <v>1667</v>
      </c>
      <c r="E58" s="11" t="s">
        <v>963</v>
      </c>
      <c r="F58" s="10" t="s">
        <v>5</v>
      </c>
      <c r="G58" s="9" t="s">
        <v>1434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1760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998</v>
      </c>
      <c r="D59" s="57" t="s">
        <v>1668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45" t="s">
        <v>1763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998</v>
      </c>
      <c r="D60" s="57" t="s">
        <v>1668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45" t="s">
        <v>1763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1060</v>
      </c>
      <c r="D61" s="29" t="s">
        <v>1669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999</v>
      </c>
      <c r="D62" s="29" t="s">
        <v>1669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999</v>
      </c>
      <c r="D63" s="29" t="s">
        <v>1670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999</v>
      </c>
      <c r="D64" s="29" t="s">
        <v>1670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999</v>
      </c>
      <c r="D65" s="29" t="s">
        <v>1671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999</v>
      </c>
      <c r="D66" s="29" t="s">
        <v>1672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999</v>
      </c>
      <c r="D67" s="29" t="s">
        <v>1672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999</v>
      </c>
      <c r="D68" s="29"/>
      <c r="E68" s="7" t="s">
        <v>1369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999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999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23" customFormat="1" ht="13.5" x14ac:dyDescent="0.3">
      <c r="A71" s="217">
        <v>70</v>
      </c>
      <c r="B71" s="194" t="str">
        <f>LEFT(功能_33[[#This Row],[功能代號]],2)</f>
        <v>L6</v>
      </c>
      <c r="C71" s="194" t="s">
        <v>999</v>
      </c>
      <c r="D71" s="218"/>
      <c r="E71" s="219" t="s">
        <v>1629</v>
      </c>
      <c r="F71" s="220" t="s">
        <v>51</v>
      </c>
      <c r="G71" s="218" t="s">
        <v>1630</v>
      </c>
      <c r="H71" s="221" t="s">
        <v>961</v>
      </c>
      <c r="I71" s="222" t="s">
        <v>710</v>
      </c>
      <c r="J71" s="216">
        <v>44404</v>
      </c>
      <c r="K71" s="216"/>
      <c r="L71" s="216"/>
      <c r="M71" s="216">
        <v>44404</v>
      </c>
      <c r="N71" s="216"/>
      <c r="O71" s="216"/>
      <c r="P71" s="221" t="s">
        <v>970</v>
      </c>
      <c r="Q71" s="221" t="s">
        <v>1512</v>
      </c>
      <c r="R71" s="194" t="s">
        <v>1513</v>
      </c>
      <c r="S71" s="221"/>
      <c r="T71" s="221"/>
      <c r="U71" s="221"/>
      <c r="V71" s="221"/>
      <c r="W71" s="221"/>
      <c r="X71" s="221"/>
      <c r="Y71" s="221"/>
      <c r="Z71" s="194" t="str">
        <f>VLOOKUP(功能_33[[#This Row],[User]],SKL放款!A:G,7,FALSE)</f>
        <v>放款審查課</v>
      </c>
      <c r="AA71" s="194"/>
    </row>
    <row r="72" spans="1:27" s="223" customFormat="1" ht="13.5" x14ac:dyDescent="0.3">
      <c r="A72" s="217">
        <v>70</v>
      </c>
      <c r="B72" s="194" t="str">
        <f>LEFT(功能_33[[#This Row],[功能代號]],2)</f>
        <v>L6</v>
      </c>
      <c r="C72" s="194" t="s">
        <v>999</v>
      </c>
      <c r="D72" s="218"/>
      <c r="E72" s="219" t="s">
        <v>1547</v>
      </c>
      <c r="F72" s="220" t="s">
        <v>51</v>
      </c>
      <c r="G72" s="218" t="s">
        <v>1548</v>
      </c>
      <c r="H72" s="221" t="s">
        <v>961</v>
      </c>
      <c r="I72" s="222" t="s">
        <v>710</v>
      </c>
      <c r="J72" s="216">
        <v>44404</v>
      </c>
      <c r="K72" s="216"/>
      <c r="L72" s="216"/>
      <c r="M72" s="216">
        <v>44404</v>
      </c>
      <c r="N72" s="216"/>
      <c r="O72" s="216"/>
      <c r="P72" s="221" t="s">
        <v>970</v>
      </c>
      <c r="Q72" s="221" t="s">
        <v>1512</v>
      </c>
      <c r="R72" s="194" t="s">
        <v>1513</v>
      </c>
      <c r="S72" s="221"/>
      <c r="T72" s="221"/>
      <c r="U72" s="221"/>
      <c r="V72" s="221"/>
      <c r="W72" s="221"/>
      <c r="X72" s="221"/>
      <c r="Y72" s="221"/>
      <c r="Z72" s="194" t="str">
        <f>VLOOKUP(功能_33[[#This Row],[User]],SKL放款!A:G,7,FALSE)</f>
        <v>放款審查課</v>
      </c>
      <c r="AA72" s="194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999</v>
      </c>
      <c r="D73" s="29"/>
      <c r="E73" s="7" t="s">
        <v>50</v>
      </c>
      <c r="F73" s="105" t="s">
        <v>51</v>
      </c>
      <c r="G73" s="29" t="s">
        <v>1755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1512</v>
      </c>
      <c r="R73" s="9" t="s">
        <v>1513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999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1512</v>
      </c>
      <c r="R74" s="9" t="s">
        <v>1513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999</v>
      </c>
      <c r="D75" s="29" t="s">
        <v>1673</v>
      </c>
      <c r="E75" s="7" t="s">
        <v>1402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1514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999</v>
      </c>
      <c r="D76" s="29" t="s">
        <v>1673</v>
      </c>
      <c r="E76" s="7" t="s">
        <v>1403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1514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999</v>
      </c>
      <c r="D77" s="29" t="s">
        <v>1673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999</v>
      </c>
      <c r="D78" s="29" t="s">
        <v>1674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21" t="s">
        <v>1760</v>
      </c>
      <c r="R78" s="246" t="s">
        <v>1880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999</v>
      </c>
      <c r="D79" s="29" t="s">
        <v>1674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21" t="s">
        <v>1760</v>
      </c>
      <c r="R79" s="246" t="s">
        <v>1880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23" customFormat="1" ht="13.5" x14ac:dyDescent="0.3">
      <c r="A80" s="217"/>
      <c r="B80" s="224" t="str">
        <f>LEFT(功能_33[[#This Row],[功能代號]],2)</f>
        <v>L2</v>
      </c>
      <c r="C80" s="194" t="s">
        <v>1078</v>
      </c>
      <c r="D80" s="225"/>
      <c r="E80" s="219" t="s">
        <v>1808</v>
      </c>
      <c r="F80" s="220"/>
      <c r="G80" s="218" t="s">
        <v>1809</v>
      </c>
      <c r="H80" s="221" t="s">
        <v>961</v>
      </c>
      <c r="I80" s="13" t="s">
        <v>57</v>
      </c>
      <c r="J80" s="216">
        <v>44431</v>
      </c>
      <c r="K80" s="2">
        <v>44431</v>
      </c>
      <c r="L80" s="2" t="s">
        <v>1806</v>
      </c>
      <c r="M80" s="2">
        <v>44431</v>
      </c>
      <c r="N80" s="216"/>
      <c r="O80" s="216"/>
      <c r="P80" s="27" t="s">
        <v>1875</v>
      </c>
      <c r="Q80" s="11" t="s">
        <v>969</v>
      </c>
      <c r="R80" s="9" t="s">
        <v>1514</v>
      </c>
      <c r="S80" s="221"/>
      <c r="T80" s="221"/>
      <c r="U80" s="221"/>
      <c r="V80" s="221"/>
      <c r="W80" s="221"/>
      <c r="X80" s="221"/>
      <c r="Y80" s="221"/>
      <c r="Z80" s="224" t="str">
        <f>VLOOKUP(功能_33[[#This Row],[User]],SKL放款!A:G,7,FALSE)</f>
        <v>放款推展課</v>
      </c>
      <c r="AA80" s="194"/>
    </row>
    <row r="81" spans="1:27" s="223" customFormat="1" ht="13.5" x14ac:dyDescent="0.3">
      <c r="A81" s="217"/>
      <c r="B81" s="224" t="str">
        <f>LEFT(功能_33[[#This Row],[功能代號]],2)</f>
        <v>L2</v>
      </c>
      <c r="C81" s="194" t="s">
        <v>1078</v>
      </c>
      <c r="D81" s="225"/>
      <c r="E81" s="219" t="s">
        <v>1801</v>
      </c>
      <c r="F81" s="220"/>
      <c r="G81" s="218" t="s">
        <v>1802</v>
      </c>
      <c r="H81" s="221" t="s">
        <v>961</v>
      </c>
      <c r="I81" s="13" t="s">
        <v>57</v>
      </c>
      <c r="J81" s="216">
        <v>44431</v>
      </c>
      <c r="K81" s="2">
        <v>44431</v>
      </c>
      <c r="L81" s="2" t="s">
        <v>1806</v>
      </c>
      <c r="M81" s="2">
        <v>44431</v>
      </c>
      <c r="N81" s="216"/>
      <c r="O81" s="216"/>
      <c r="P81" s="27" t="s">
        <v>1875</v>
      </c>
      <c r="Q81" s="11" t="s">
        <v>969</v>
      </c>
      <c r="R81" s="9" t="s">
        <v>1514</v>
      </c>
      <c r="S81" s="221"/>
      <c r="T81" s="221"/>
      <c r="U81" s="221"/>
      <c r="V81" s="221"/>
      <c r="W81" s="221"/>
      <c r="X81" s="221"/>
      <c r="Y81" s="221"/>
      <c r="Z81" s="224" t="str">
        <f>VLOOKUP(功能_33[[#This Row],[User]],SKL放款!A:G,7,FALSE)</f>
        <v>放款推展課</v>
      </c>
      <c r="AA81" s="194"/>
    </row>
    <row r="82" spans="1:27" s="223" customFormat="1" ht="13.5" x14ac:dyDescent="0.3">
      <c r="A82" s="217"/>
      <c r="B82" s="224" t="str">
        <f>LEFT(功能_33[[#This Row],[功能代號]],2)</f>
        <v>L2</v>
      </c>
      <c r="C82" s="194" t="s">
        <v>1078</v>
      </c>
      <c r="D82" s="225"/>
      <c r="E82" s="219" t="s">
        <v>1820</v>
      </c>
      <c r="F82" s="220"/>
      <c r="G82" s="218" t="s">
        <v>1821</v>
      </c>
      <c r="H82" s="221" t="s">
        <v>961</v>
      </c>
      <c r="I82" s="13" t="s">
        <v>57</v>
      </c>
      <c r="J82" s="216">
        <v>44431</v>
      </c>
      <c r="K82" s="2">
        <v>44431</v>
      </c>
      <c r="L82" s="2" t="s">
        <v>1806</v>
      </c>
      <c r="M82" s="2">
        <v>44431</v>
      </c>
      <c r="N82" s="216"/>
      <c r="O82" s="216"/>
      <c r="P82" s="27" t="s">
        <v>1875</v>
      </c>
      <c r="Q82" s="11" t="s">
        <v>969</v>
      </c>
      <c r="R82" s="9" t="s">
        <v>1514</v>
      </c>
      <c r="S82" s="221"/>
      <c r="T82" s="221"/>
      <c r="U82" s="221"/>
      <c r="V82" s="221"/>
      <c r="W82" s="221"/>
      <c r="X82" s="221"/>
      <c r="Y82" s="221"/>
      <c r="Z82" s="224" t="str">
        <f>VLOOKUP(功能_33[[#This Row],[User]],SKL放款!A:G,7,FALSE)</f>
        <v>放款推展課</v>
      </c>
      <c r="AA82" s="194"/>
    </row>
    <row r="83" spans="1:27" s="223" customFormat="1" ht="13.5" x14ac:dyDescent="0.3">
      <c r="A83" s="217"/>
      <c r="B83" s="224" t="str">
        <f>LEFT(功能_33[[#This Row],[功能代號]],2)</f>
        <v>L2</v>
      </c>
      <c r="C83" s="194" t="s">
        <v>1078</v>
      </c>
      <c r="D83" s="225"/>
      <c r="E83" s="219" t="s">
        <v>1810</v>
      </c>
      <c r="F83" s="220"/>
      <c r="G83" s="218" t="s">
        <v>1811</v>
      </c>
      <c r="H83" s="221" t="s">
        <v>961</v>
      </c>
      <c r="I83" s="13" t="s">
        <v>57</v>
      </c>
      <c r="J83" s="216">
        <v>44431</v>
      </c>
      <c r="K83" s="2">
        <v>44431</v>
      </c>
      <c r="L83" s="2" t="s">
        <v>1806</v>
      </c>
      <c r="M83" s="2">
        <v>44431</v>
      </c>
      <c r="N83" s="216"/>
      <c r="O83" s="216"/>
      <c r="P83" s="27" t="s">
        <v>1875</v>
      </c>
      <c r="Q83" s="11" t="s">
        <v>969</v>
      </c>
      <c r="R83" s="9" t="s">
        <v>1514</v>
      </c>
      <c r="S83" s="221"/>
      <c r="T83" s="221"/>
      <c r="U83" s="221"/>
      <c r="V83" s="221"/>
      <c r="W83" s="221"/>
      <c r="X83" s="221"/>
      <c r="Y83" s="221"/>
      <c r="Z83" s="224" t="str">
        <f>VLOOKUP(功能_33[[#This Row],[User]],SKL放款!A:G,7,FALSE)</f>
        <v>放款推展課</v>
      </c>
      <c r="AA83" s="194"/>
    </row>
    <row r="84" spans="1:27" s="223" customFormat="1" ht="13.5" x14ac:dyDescent="0.3">
      <c r="A84" s="217"/>
      <c r="B84" s="224" t="str">
        <f>LEFT(功能_33[[#This Row],[功能代號]],2)</f>
        <v>L2</v>
      </c>
      <c r="C84" s="194" t="s">
        <v>1078</v>
      </c>
      <c r="D84" s="225"/>
      <c r="E84" s="219" t="s">
        <v>1822</v>
      </c>
      <c r="F84" s="220"/>
      <c r="G84" s="218" t="s">
        <v>1824</v>
      </c>
      <c r="H84" s="221" t="s">
        <v>961</v>
      </c>
      <c r="I84" s="13" t="s">
        <v>57</v>
      </c>
      <c r="J84" s="216">
        <v>44431</v>
      </c>
      <c r="K84" s="2">
        <v>44431</v>
      </c>
      <c r="L84" s="2" t="s">
        <v>1806</v>
      </c>
      <c r="M84" s="2">
        <v>44431</v>
      </c>
      <c r="N84" s="216"/>
      <c r="O84" s="216"/>
      <c r="P84" s="27" t="s">
        <v>1875</v>
      </c>
      <c r="Q84" s="11" t="s">
        <v>969</v>
      </c>
      <c r="R84" s="9" t="s">
        <v>1514</v>
      </c>
      <c r="S84" s="221"/>
      <c r="T84" s="221"/>
      <c r="U84" s="221"/>
      <c r="V84" s="221"/>
      <c r="W84" s="221"/>
      <c r="X84" s="221"/>
      <c r="Y84" s="221"/>
      <c r="Z84" s="224" t="str">
        <f>VLOOKUP(功能_33[[#This Row],[User]],SKL放款!A:G,7,FALSE)</f>
        <v>放款推展課</v>
      </c>
      <c r="AA84" s="194"/>
    </row>
    <row r="85" spans="1:27" s="223" customFormat="1" ht="13.5" x14ac:dyDescent="0.3">
      <c r="A85" s="217"/>
      <c r="B85" s="224" t="str">
        <f>LEFT(功能_33[[#This Row],[功能代號]],2)</f>
        <v>L2</v>
      </c>
      <c r="C85" s="194" t="s">
        <v>1078</v>
      </c>
      <c r="D85" s="225"/>
      <c r="E85" s="219" t="s">
        <v>1823</v>
      </c>
      <c r="F85" s="220"/>
      <c r="G85" s="218" t="s">
        <v>1825</v>
      </c>
      <c r="H85" s="221" t="s">
        <v>961</v>
      </c>
      <c r="I85" s="13" t="s">
        <v>57</v>
      </c>
      <c r="J85" s="216">
        <v>44431</v>
      </c>
      <c r="K85" s="2">
        <v>44431</v>
      </c>
      <c r="L85" s="2" t="s">
        <v>1806</v>
      </c>
      <c r="M85" s="2">
        <v>44431</v>
      </c>
      <c r="N85" s="216"/>
      <c r="O85" s="216"/>
      <c r="P85" s="27" t="s">
        <v>1875</v>
      </c>
      <c r="Q85" s="11" t="s">
        <v>969</v>
      </c>
      <c r="R85" s="9" t="s">
        <v>1514</v>
      </c>
      <c r="S85" s="221"/>
      <c r="T85" s="221"/>
      <c r="U85" s="221"/>
      <c r="V85" s="221"/>
      <c r="W85" s="221"/>
      <c r="X85" s="221"/>
      <c r="Y85" s="221"/>
      <c r="Z85" s="224" t="str">
        <f>VLOOKUP(功能_33[[#This Row],[User]],SKL放款!A:G,7,FALSE)</f>
        <v>放款推展課</v>
      </c>
      <c r="AA85" s="194"/>
    </row>
    <row r="86" spans="1:27" s="223" customFormat="1" ht="13.5" x14ac:dyDescent="0.3">
      <c r="A86" s="217"/>
      <c r="B86" s="224" t="str">
        <f>LEFT(功能_33[[#This Row],[功能代號]],2)</f>
        <v>L2</v>
      </c>
      <c r="C86" s="194" t="s">
        <v>1078</v>
      </c>
      <c r="D86" s="225"/>
      <c r="E86" s="219" t="s">
        <v>1797</v>
      </c>
      <c r="F86" s="220"/>
      <c r="G86" s="218" t="s">
        <v>1798</v>
      </c>
      <c r="H86" s="221" t="s">
        <v>961</v>
      </c>
      <c r="I86" s="13" t="s">
        <v>710</v>
      </c>
      <c r="J86" s="216">
        <v>44431</v>
      </c>
      <c r="K86" s="2">
        <v>44431</v>
      </c>
      <c r="L86" s="2">
        <v>44432</v>
      </c>
      <c r="M86" s="2">
        <v>44431</v>
      </c>
      <c r="N86" s="216"/>
      <c r="O86" s="216"/>
      <c r="P86" s="11" t="s">
        <v>965</v>
      </c>
      <c r="Q86" s="11" t="s">
        <v>969</v>
      </c>
      <c r="R86" s="9" t="s">
        <v>1514</v>
      </c>
      <c r="S86" s="221"/>
      <c r="T86" s="221"/>
      <c r="U86" s="221"/>
      <c r="V86" s="221"/>
      <c r="W86" s="221"/>
      <c r="X86" s="221"/>
      <c r="Y86" s="221"/>
      <c r="Z86" s="224" t="str">
        <f>VLOOKUP(功能_33[[#This Row],[User]],SKL放款!A:G,7,FALSE)</f>
        <v>放款推展課</v>
      </c>
      <c r="AA86" s="194"/>
    </row>
    <row r="87" spans="1:27" s="223" customFormat="1" ht="13.5" x14ac:dyDescent="0.3">
      <c r="A87" s="217"/>
      <c r="B87" s="224" t="str">
        <f>LEFT(功能_33[[#This Row],[功能代號]],2)</f>
        <v>L2</v>
      </c>
      <c r="C87" s="194" t="s">
        <v>1078</v>
      </c>
      <c r="D87" s="225"/>
      <c r="E87" s="219" t="s">
        <v>1800</v>
      </c>
      <c r="F87" s="220"/>
      <c r="G87" s="218" t="s">
        <v>1799</v>
      </c>
      <c r="H87" s="221" t="s">
        <v>961</v>
      </c>
      <c r="I87" s="13" t="s">
        <v>710</v>
      </c>
      <c r="J87" s="216">
        <v>44431</v>
      </c>
      <c r="K87" s="2">
        <v>44431</v>
      </c>
      <c r="L87" s="2">
        <v>44432</v>
      </c>
      <c r="M87" s="2">
        <v>44431</v>
      </c>
      <c r="N87" s="216"/>
      <c r="O87" s="216"/>
      <c r="P87" s="11" t="s">
        <v>965</v>
      </c>
      <c r="Q87" s="11" t="s">
        <v>969</v>
      </c>
      <c r="R87" s="9" t="s">
        <v>1514</v>
      </c>
      <c r="S87" s="221"/>
      <c r="T87" s="221"/>
      <c r="U87" s="221"/>
      <c r="V87" s="221"/>
      <c r="W87" s="221"/>
      <c r="X87" s="221"/>
      <c r="Y87" s="221"/>
      <c r="Z87" s="224" t="str">
        <f>VLOOKUP(功能_33[[#This Row],[User]],SKL放款!A:G,7,FALSE)</f>
        <v>放款推展課</v>
      </c>
      <c r="AA87" s="194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999</v>
      </c>
      <c r="D88" s="29" t="s">
        <v>1675</v>
      </c>
      <c r="E88" s="7" t="s">
        <v>1404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16">
        <v>44432</v>
      </c>
      <c r="L88" s="2" t="s">
        <v>1806</v>
      </c>
      <c r="M88" s="216">
        <v>44432</v>
      </c>
      <c r="N88" s="2"/>
      <c r="O88" s="2"/>
      <c r="P88" s="11" t="s">
        <v>965</v>
      </c>
      <c r="Q88" s="11" t="s">
        <v>969</v>
      </c>
      <c r="R88" s="9" t="s">
        <v>1514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999</v>
      </c>
      <c r="D89" s="29" t="s">
        <v>1675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1807</v>
      </c>
      <c r="M89" s="216">
        <v>44432</v>
      </c>
      <c r="N89" s="2"/>
      <c r="O89" s="2"/>
      <c r="P89" s="11" t="s">
        <v>965</v>
      </c>
      <c r="Q89" s="11" t="s">
        <v>969</v>
      </c>
      <c r="R89" s="9" t="s">
        <v>1889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999</v>
      </c>
      <c r="D90" s="29" t="s">
        <v>1675</v>
      </c>
      <c r="E90" s="7" t="s">
        <v>1405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1807</v>
      </c>
      <c r="M90" s="216">
        <v>44432</v>
      </c>
      <c r="N90" s="2"/>
      <c r="O90" s="2"/>
      <c r="P90" s="11" t="s">
        <v>965</v>
      </c>
      <c r="Q90" s="11" t="s">
        <v>969</v>
      </c>
      <c r="R90" s="9" t="s">
        <v>1514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999</v>
      </c>
      <c r="D91" s="29" t="s">
        <v>1675</v>
      </c>
      <c r="E91" s="7" t="s">
        <v>1406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1807</v>
      </c>
      <c r="M91" s="216">
        <v>44432</v>
      </c>
      <c r="N91" s="2"/>
      <c r="O91" s="2"/>
      <c r="P91" s="11" t="s">
        <v>965</v>
      </c>
      <c r="Q91" s="11" t="s">
        <v>969</v>
      </c>
      <c r="R91" s="9" t="s">
        <v>1514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999</v>
      </c>
      <c r="D92" s="29" t="s">
        <v>1675</v>
      </c>
      <c r="E92" s="7" t="s">
        <v>1409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1807</v>
      </c>
      <c r="M92" s="216">
        <v>44432</v>
      </c>
      <c r="N92" s="2"/>
      <c r="O92" s="2"/>
      <c r="P92" s="11" t="s">
        <v>965</v>
      </c>
      <c r="Q92" s="11" t="s">
        <v>969</v>
      </c>
      <c r="R92" s="9" t="s">
        <v>1514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999</v>
      </c>
      <c r="D93" s="29" t="s">
        <v>1675</v>
      </c>
      <c r="E93" s="7" t="s">
        <v>1411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1807</v>
      </c>
      <c r="M93" s="216">
        <v>44432</v>
      </c>
      <c r="N93" s="2"/>
      <c r="O93" s="2"/>
      <c r="P93" s="11" t="s">
        <v>965</v>
      </c>
      <c r="Q93" s="11" t="s">
        <v>968</v>
      </c>
      <c r="R93" s="9" t="s">
        <v>1514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999</v>
      </c>
      <c r="D94" s="29" t="s">
        <v>1675</v>
      </c>
      <c r="E94" s="7" t="s">
        <v>1408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1807</v>
      </c>
      <c r="M94" s="216">
        <v>44432</v>
      </c>
      <c r="N94" s="2"/>
      <c r="O94" s="2"/>
      <c r="P94" s="11" t="s">
        <v>965</v>
      </c>
      <c r="Q94" s="11" t="s">
        <v>969</v>
      </c>
      <c r="R94" s="9" t="s">
        <v>1514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999</v>
      </c>
      <c r="D95" s="29" t="s">
        <v>1675</v>
      </c>
      <c r="E95" s="7" t="s">
        <v>1407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1807</v>
      </c>
      <c r="M95" s="216">
        <v>44432</v>
      </c>
      <c r="N95" s="2"/>
      <c r="O95" s="2"/>
      <c r="P95" s="11" t="s">
        <v>965</v>
      </c>
      <c r="Q95" s="11" t="s">
        <v>969</v>
      </c>
      <c r="R95" s="9" t="s">
        <v>1514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999</v>
      </c>
      <c r="D96" s="29" t="s">
        <v>1675</v>
      </c>
      <c r="E96" s="7" t="s">
        <v>1410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1807</v>
      </c>
      <c r="M96" s="216">
        <v>44432</v>
      </c>
      <c r="N96" s="2"/>
      <c r="O96" s="2"/>
      <c r="P96" s="11" t="s">
        <v>965</v>
      </c>
      <c r="Q96" s="11" t="s">
        <v>968</v>
      </c>
      <c r="R96" s="9" t="s">
        <v>1514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0">
        <v>104</v>
      </c>
      <c r="B97" s="9" t="str">
        <f>LEFT(功能_33[[#This Row],[功能代號]],2)</f>
        <v>L2</v>
      </c>
      <c r="C97" s="9" t="s">
        <v>999</v>
      </c>
      <c r="D97" s="9" t="s">
        <v>1676</v>
      </c>
      <c r="E97" s="11" t="s">
        <v>126</v>
      </c>
      <c r="F97" s="12" t="s">
        <v>127</v>
      </c>
      <c r="G97" s="9" t="s">
        <v>128</v>
      </c>
      <c r="H97" s="11" t="s">
        <v>961</v>
      </c>
      <c r="I97" s="13" t="s">
        <v>57</v>
      </c>
      <c r="J97" s="2">
        <v>44411</v>
      </c>
      <c r="K97" s="2">
        <v>44433</v>
      </c>
      <c r="L97" s="2" t="s">
        <v>1806</v>
      </c>
      <c r="M97" s="216">
        <v>44432</v>
      </c>
      <c r="N97" s="2"/>
      <c r="O97" s="2"/>
      <c r="P97" s="11" t="s">
        <v>965</v>
      </c>
      <c r="Q97" s="11" t="s">
        <v>969</v>
      </c>
      <c r="R97" s="9" t="s">
        <v>1514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5" x14ac:dyDescent="0.3">
      <c r="A98" s="37">
        <v>89</v>
      </c>
      <c r="B98" s="9" t="str">
        <f>LEFT(功能_33[[#This Row],[功能代號]],2)</f>
        <v>L2</v>
      </c>
      <c r="C98" s="9" t="s">
        <v>999</v>
      </c>
      <c r="D98" s="29" t="s">
        <v>1676</v>
      </c>
      <c r="E98" s="7" t="s">
        <v>1414</v>
      </c>
      <c r="F98" s="105" t="s">
        <v>129</v>
      </c>
      <c r="G98" s="29" t="s">
        <v>130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1806</v>
      </c>
      <c r="M98" s="216">
        <v>44432</v>
      </c>
      <c r="N98" s="2"/>
      <c r="O98" s="2"/>
      <c r="P98" s="11" t="s">
        <v>965</v>
      </c>
      <c r="Q98" s="11" t="s">
        <v>969</v>
      </c>
      <c r="R98" s="9" t="s">
        <v>1514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7">
        <v>91</v>
      </c>
      <c r="B99" s="9" t="str">
        <f>LEFT(功能_33[[#This Row],[功能代號]],2)</f>
        <v>L2</v>
      </c>
      <c r="C99" s="9" t="s">
        <v>999</v>
      </c>
      <c r="D99" s="29" t="s">
        <v>1675</v>
      </c>
      <c r="E99" s="7" t="s">
        <v>1415</v>
      </c>
      <c r="F99" s="105" t="s">
        <v>122</v>
      </c>
      <c r="G99" s="29" t="s">
        <v>123</v>
      </c>
      <c r="H99" s="11" t="s">
        <v>961</v>
      </c>
      <c r="I99" s="13" t="s">
        <v>57</v>
      </c>
      <c r="J99" s="2">
        <v>44406</v>
      </c>
      <c r="K99" s="2">
        <v>44433</v>
      </c>
      <c r="L99" s="2" t="s">
        <v>1806</v>
      </c>
      <c r="M99" s="216"/>
      <c r="N99" s="2"/>
      <c r="O99" s="2"/>
      <c r="P99" s="11" t="s">
        <v>965</v>
      </c>
      <c r="Q99" s="11" t="s">
        <v>969</v>
      </c>
      <c r="R99" s="9" t="s">
        <v>1514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88</v>
      </c>
      <c r="B100" s="9" t="str">
        <f>LEFT(功能_33[[#This Row],[功能代號]],2)</f>
        <v>L2</v>
      </c>
      <c r="C100" s="9" t="s">
        <v>999</v>
      </c>
      <c r="D100" s="29" t="s">
        <v>1675</v>
      </c>
      <c r="E100" s="7" t="s">
        <v>142</v>
      </c>
      <c r="F100" s="105" t="s">
        <v>139</v>
      </c>
      <c r="G100" s="29" t="s">
        <v>1413</v>
      </c>
      <c r="H100" s="11" t="s">
        <v>961</v>
      </c>
      <c r="I100" s="14" t="s">
        <v>710</v>
      </c>
      <c r="J100" s="2">
        <v>44405</v>
      </c>
      <c r="K100" s="2">
        <v>44433</v>
      </c>
      <c r="L100" s="2" t="s">
        <v>1806</v>
      </c>
      <c r="M100" s="216"/>
      <c r="N100" s="3"/>
      <c r="O100" s="3"/>
      <c r="P100" s="11" t="s">
        <v>965</v>
      </c>
      <c r="Q100" s="11" t="s">
        <v>979</v>
      </c>
      <c r="R100" s="9" t="s">
        <v>1514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5" x14ac:dyDescent="0.3">
      <c r="A101" s="37">
        <v>90</v>
      </c>
      <c r="B101" s="9" t="str">
        <f>LEFT(功能_33[[#This Row],[功能代號]],2)</f>
        <v>L2</v>
      </c>
      <c r="C101" s="9" t="s">
        <v>999</v>
      </c>
      <c r="D101" s="29" t="s">
        <v>1675</v>
      </c>
      <c r="E101" s="7" t="s">
        <v>143</v>
      </c>
      <c r="F101" s="105" t="s">
        <v>139</v>
      </c>
      <c r="G101" s="29" t="s">
        <v>144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1806</v>
      </c>
      <c r="M101" s="216"/>
      <c r="N101" s="2"/>
      <c r="O101" s="2"/>
      <c r="P101" s="11" t="s">
        <v>965</v>
      </c>
      <c r="Q101" s="11" t="s">
        <v>969</v>
      </c>
      <c r="R101" s="9" t="s">
        <v>1514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999</v>
      </c>
      <c r="D102" s="29" t="s">
        <v>1675</v>
      </c>
      <c r="E102" s="7" t="s">
        <v>1412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1806</v>
      </c>
      <c r="M102" s="216"/>
      <c r="N102" s="2"/>
      <c r="O102" s="2"/>
      <c r="P102" s="11" t="s">
        <v>965</v>
      </c>
      <c r="Q102" s="11" t="s">
        <v>969</v>
      </c>
      <c r="R102" s="9" t="s">
        <v>1514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999</v>
      </c>
      <c r="D103" s="29" t="s">
        <v>1675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1806</v>
      </c>
      <c r="M103" s="216"/>
      <c r="N103" s="2"/>
      <c r="O103" s="2"/>
      <c r="P103" s="11" t="s">
        <v>965</v>
      </c>
      <c r="Q103" s="11" t="s">
        <v>969</v>
      </c>
      <c r="R103" s="9" t="s">
        <v>1514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999</v>
      </c>
      <c r="D104" s="29" t="s">
        <v>1675</v>
      </c>
      <c r="E104" s="7" t="s">
        <v>1418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1806</v>
      </c>
      <c r="M104" s="216"/>
      <c r="N104" s="2"/>
      <c r="O104" s="2"/>
      <c r="P104" s="11" t="s">
        <v>965</v>
      </c>
      <c r="Q104" s="11" t="s">
        <v>969</v>
      </c>
      <c r="R104" s="9" t="s">
        <v>1514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999</v>
      </c>
      <c r="D105" s="29" t="s">
        <v>1675</v>
      </c>
      <c r="E105" s="7" t="s">
        <v>1419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1806</v>
      </c>
      <c r="M105" s="216"/>
      <c r="N105" s="2"/>
      <c r="O105" s="2"/>
      <c r="P105" s="11" t="s">
        <v>965</v>
      </c>
      <c r="Q105" s="11" t="s">
        <v>969</v>
      </c>
      <c r="R105" s="9" t="s">
        <v>1514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999</v>
      </c>
      <c r="D106" s="29" t="s">
        <v>1675</v>
      </c>
      <c r="E106" s="7" t="s">
        <v>1420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1806</v>
      </c>
      <c r="M106" s="216"/>
      <c r="N106" s="2"/>
      <c r="O106" s="2"/>
      <c r="P106" s="11" t="s">
        <v>965</v>
      </c>
      <c r="Q106" s="11" t="s">
        <v>969</v>
      </c>
      <c r="R106" s="9" t="s">
        <v>1514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999</v>
      </c>
      <c r="D107" s="29" t="s">
        <v>1675</v>
      </c>
      <c r="E107" s="7" t="s">
        <v>1421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1807</v>
      </c>
      <c r="M107" s="216"/>
      <c r="N107" s="2"/>
      <c r="O107" s="2"/>
      <c r="P107" s="11" t="s">
        <v>965</v>
      </c>
      <c r="Q107" s="11" t="s">
        <v>971</v>
      </c>
      <c r="R107" s="9" t="s">
        <v>1514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999</v>
      </c>
      <c r="D108" s="29" t="s">
        <v>1675</v>
      </c>
      <c r="E108" s="7" t="s">
        <v>1422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1807</v>
      </c>
      <c r="M108" s="216"/>
      <c r="N108" s="2"/>
      <c r="O108" s="2"/>
      <c r="P108" s="11" t="s">
        <v>965</v>
      </c>
      <c r="Q108" s="11" t="s">
        <v>971</v>
      </c>
      <c r="R108" s="9" t="s">
        <v>1514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999</v>
      </c>
      <c r="D109" s="29" t="s">
        <v>1675</v>
      </c>
      <c r="E109" s="7" t="s">
        <v>1423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1807</v>
      </c>
      <c r="M109" s="216"/>
      <c r="N109" s="2"/>
      <c r="O109" s="2"/>
      <c r="P109" s="11" t="s">
        <v>965</v>
      </c>
      <c r="Q109" s="11" t="s">
        <v>971</v>
      </c>
      <c r="R109" s="9" t="s">
        <v>1514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999</v>
      </c>
      <c r="D110" s="29" t="s">
        <v>1675</v>
      </c>
      <c r="E110" s="7" t="s">
        <v>1424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1807</v>
      </c>
      <c r="M110" s="216"/>
      <c r="N110" s="2"/>
      <c r="O110" s="2"/>
      <c r="P110" s="11" t="s">
        <v>965</v>
      </c>
      <c r="Q110" s="11" t="s">
        <v>971</v>
      </c>
      <c r="R110" s="9" t="s">
        <v>1514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7">
        <v>92</v>
      </c>
      <c r="B111" s="9" t="str">
        <f>LEFT(功能_33[[#This Row],[功能代號]],2)</f>
        <v>L2</v>
      </c>
      <c r="C111" s="9" t="s">
        <v>999</v>
      </c>
      <c r="D111" s="29" t="s">
        <v>1677</v>
      </c>
      <c r="E111" s="7" t="s">
        <v>1416</v>
      </c>
      <c r="F111" s="105" t="s">
        <v>55</v>
      </c>
      <c r="G111" s="29" t="s">
        <v>56</v>
      </c>
      <c r="H111" s="11" t="s">
        <v>961</v>
      </c>
      <c r="I111" s="13" t="s">
        <v>57</v>
      </c>
      <c r="J111" s="2">
        <v>44406</v>
      </c>
      <c r="K111" s="2">
        <v>44435</v>
      </c>
      <c r="L111" s="2" t="s">
        <v>1807</v>
      </c>
      <c r="M111" s="216"/>
      <c r="N111" s="2"/>
      <c r="O111" s="2"/>
      <c r="P111" s="11" t="s">
        <v>965</v>
      </c>
      <c r="Q111" s="11" t="s">
        <v>985</v>
      </c>
      <c r="R111" s="9" t="s">
        <v>1514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放款管理課</v>
      </c>
      <c r="AA111" s="9"/>
    </row>
    <row r="112" spans="1:27" ht="13.5" x14ac:dyDescent="0.3">
      <c r="A112" s="37">
        <v>93</v>
      </c>
      <c r="B112" s="9" t="str">
        <f>LEFT(功能_33[[#This Row],[功能代號]],2)</f>
        <v>L2</v>
      </c>
      <c r="C112" s="9" t="s">
        <v>999</v>
      </c>
      <c r="D112" s="29" t="s">
        <v>1678</v>
      </c>
      <c r="E112" s="7" t="s">
        <v>1417</v>
      </c>
      <c r="F112" s="105" t="s">
        <v>55</v>
      </c>
      <c r="G112" s="29" t="s">
        <v>58</v>
      </c>
      <c r="H112" s="11" t="s">
        <v>961</v>
      </c>
      <c r="I112" s="13" t="s">
        <v>57</v>
      </c>
      <c r="J112" s="2">
        <v>44406</v>
      </c>
      <c r="K112" s="2">
        <v>44435</v>
      </c>
      <c r="L112" s="2" t="s">
        <v>1807</v>
      </c>
      <c r="M112" s="216"/>
      <c r="N112" s="2"/>
      <c r="O112" s="2"/>
      <c r="P112" s="11" t="s">
        <v>965</v>
      </c>
      <c r="Q112" s="11" t="s">
        <v>985</v>
      </c>
      <c r="R112" s="9" t="s">
        <v>1514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放款管理課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1000</v>
      </c>
      <c r="D113" s="29"/>
      <c r="E113" s="11" t="s">
        <v>210</v>
      </c>
      <c r="F113" s="10" t="s">
        <v>211</v>
      </c>
      <c r="G113" s="9" t="s">
        <v>212</v>
      </c>
      <c r="H113" s="11" t="s">
        <v>961</v>
      </c>
      <c r="I113" s="13" t="s">
        <v>57</v>
      </c>
      <c r="J113" s="2">
        <v>44411</v>
      </c>
      <c r="K113" s="2">
        <v>44438</v>
      </c>
      <c r="L113" s="2" t="s">
        <v>1806</v>
      </c>
      <c r="M113" s="216"/>
      <c r="N113" s="2"/>
      <c r="O113" s="2"/>
      <c r="P113" s="11" t="s">
        <v>966</v>
      </c>
      <c r="Q113" s="11" t="s">
        <v>964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977</v>
      </c>
      <c r="D114" s="29"/>
      <c r="E114" s="11" t="s">
        <v>957</v>
      </c>
      <c r="F114" s="10" t="s">
        <v>958</v>
      </c>
      <c r="G114" s="9" t="s">
        <v>959</v>
      </c>
      <c r="H114" s="11" t="s">
        <v>961</v>
      </c>
      <c r="I114" s="11" t="s">
        <v>714</v>
      </c>
      <c r="J114" s="2">
        <v>44435</v>
      </c>
      <c r="K114" s="2">
        <v>44438</v>
      </c>
      <c r="L114" s="2" t="s">
        <v>1806</v>
      </c>
      <c r="M114" s="216"/>
      <c r="N114" s="2"/>
      <c r="O114" s="2"/>
      <c r="P114" s="11" t="s">
        <v>966</v>
      </c>
      <c r="Q114" s="11" t="s">
        <v>968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132</v>
      </c>
      <c r="B115" s="9" t="str">
        <f>LEFT(功能_33[[#This Row],[功能代號]],2)</f>
        <v>L3</v>
      </c>
      <c r="C115" s="9" t="s">
        <v>1000</v>
      </c>
      <c r="D115" s="29"/>
      <c r="E115" s="11" t="s">
        <v>224</v>
      </c>
      <c r="F115" s="10" t="s">
        <v>225</v>
      </c>
      <c r="G115" s="9" t="s">
        <v>226</v>
      </c>
      <c r="H115" s="11" t="s">
        <v>961</v>
      </c>
      <c r="I115" s="13" t="s">
        <v>57</v>
      </c>
      <c r="J115" s="2">
        <v>44411</v>
      </c>
      <c r="K115" s="2">
        <v>44439</v>
      </c>
      <c r="L115" s="2" t="s">
        <v>1807</v>
      </c>
      <c r="M115" s="216"/>
      <c r="N115" s="2"/>
      <c r="O115" s="2"/>
      <c r="P115" s="11" t="s">
        <v>970</v>
      </c>
      <c r="Q115" s="11" t="s">
        <v>979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133</v>
      </c>
      <c r="B116" s="9" t="str">
        <f>LEFT(功能_33[[#This Row],[功能代號]],2)</f>
        <v>L3</v>
      </c>
      <c r="C116" s="9" t="s">
        <v>1000</v>
      </c>
      <c r="D116" s="29"/>
      <c r="E116" s="11" t="s">
        <v>227</v>
      </c>
      <c r="F116" s="10" t="s">
        <v>228</v>
      </c>
      <c r="G116" s="9" t="s">
        <v>229</v>
      </c>
      <c r="H116" s="11" t="s">
        <v>961</v>
      </c>
      <c r="I116" s="13" t="s">
        <v>57</v>
      </c>
      <c r="J116" s="2">
        <v>44411</v>
      </c>
      <c r="K116" s="2">
        <v>44439</v>
      </c>
      <c r="L116" s="2" t="s">
        <v>1807</v>
      </c>
      <c r="M116" s="216"/>
      <c r="N116" s="2"/>
      <c r="O116" s="2"/>
      <c r="P116" s="11" t="s">
        <v>970</v>
      </c>
      <c r="Q116" s="11" t="s">
        <v>979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134</v>
      </c>
      <c r="B117" s="9" t="str">
        <f>LEFT(功能_33[[#This Row],[功能代號]],2)</f>
        <v>L3</v>
      </c>
      <c r="C117" s="9" t="s">
        <v>1000</v>
      </c>
      <c r="D117" s="29"/>
      <c r="E117" s="11" t="s">
        <v>230</v>
      </c>
      <c r="F117" s="10" t="s">
        <v>228</v>
      </c>
      <c r="G117" s="9" t="s">
        <v>231</v>
      </c>
      <c r="H117" s="11" t="s">
        <v>961</v>
      </c>
      <c r="I117" s="13" t="s">
        <v>57</v>
      </c>
      <c r="J117" s="2">
        <v>44411</v>
      </c>
      <c r="K117" s="2">
        <v>44439</v>
      </c>
      <c r="L117" s="2" t="s">
        <v>1807</v>
      </c>
      <c r="M117" s="216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135</v>
      </c>
      <c r="B118" s="9" t="str">
        <f>LEFT(功能_33[[#This Row],[功能代號]],2)</f>
        <v>L6</v>
      </c>
      <c r="C118" s="9" t="s">
        <v>1004</v>
      </c>
      <c r="D118" s="29"/>
      <c r="E118" s="11" t="s">
        <v>232</v>
      </c>
      <c r="F118" s="10" t="s">
        <v>233</v>
      </c>
      <c r="G118" s="9" t="s">
        <v>234</v>
      </c>
      <c r="H118" s="11" t="s">
        <v>961</v>
      </c>
      <c r="I118" s="11" t="s">
        <v>235</v>
      </c>
      <c r="J118" s="1">
        <v>44411</v>
      </c>
      <c r="K118" s="2">
        <v>44439</v>
      </c>
      <c r="L118" s="2" t="s">
        <v>1807</v>
      </c>
      <c r="M118" s="216"/>
      <c r="N118" s="1"/>
      <c r="O118" s="1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136</v>
      </c>
      <c r="B119" s="9" t="str">
        <f>LEFT(功能_33[[#This Row],[功能代號]],2)</f>
        <v>L3</v>
      </c>
      <c r="C119" s="9" t="s">
        <v>1000</v>
      </c>
      <c r="D119" s="29"/>
      <c r="E119" s="11" t="s">
        <v>236</v>
      </c>
      <c r="F119" s="10" t="s">
        <v>237</v>
      </c>
      <c r="G119" s="9" t="s">
        <v>238</v>
      </c>
      <c r="H119" s="11" t="s">
        <v>961</v>
      </c>
      <c r="I119" s="13" t="s">
        <v>57</v>
      </c>
      <c r="J119" s="2">
        <v>44411</v>
      </c>
      <c r="K119" s="2">
        <v>44440</v>
      </c>
      <c r="L119" s="2" t="s">
        <v>1806</v>
      </c>
      <c r="M119" s="216"/>
      <c r="N119" s="2"/>
      <c r="O119" s="2"/>
      <c r="P119" s="11" t="s">
        <v>1507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137</v>
      </c>
      <c r="B120" s="9" t="str">
        <f>LEFT(功能_33[[#This Row],[功能代號]],2)</f>
        <v>L3</v>
      </c>
      <c r="C120" s="9" t="s">
        <v>1000</v>
      </c>
      <c r="D120" s="29"/>
      <c r="E120" s="11" t="s">
        <v>239</v>
      </c>
      <c r="F120" s="10" t="s">
        <v>240</v>
      </c>
      <c r="G120" s="9" t="s">
        <v>241</v>
      </c>
      <c r="H120" s="11" t="s">
        <v>961</v>
      </c>
      <c r="I120" s="13" t="s">
        <v>57</v>
      </c>
      <c r="J120" s="2">
        <v>44411</v>
      </c>
      <c r="K120" s="2">
        <v>44440</v>
      </c>
      <c r="L120" s="2" t="s">
        <v>1806</v>
      </c>
      <c r="M120" s="216"/>
      <c r="N120" s="2"/>
      <c r="O120" s="2"/>
      <c r="P120" s="11" t="s">
        <v>970</v>
      </c>
      <c r="Q120" s="11" t="s">
        <v>964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138</v>
      </c>
      <c r="B121" s="9" t="str">
        <f>LEFT(功能_33[[#This Row],[功能代號]],2)</f>
        <v>L3</v>
      </c>
      <c r="C121" s="9" t="s">
        <v>1000</v>
      </c>
      <c r="D121" s="29"/>
      <c r="E121" s="11" t="s">
        <v>242</v>
      </c>
      <c r="F121" s="10" t="s">
        <v>243</v>
      </c>
      <c r="G121" s="9" t="s">
        <v>244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1806</v>
      </c>
      <c r="M121" s="216"/>
      <c r="N121" s="2"/>
      <c r="O121" s="2"/>
      <c r="P121" s="11" t="s">
        <v>970</v>
      </c>
      <c r="Q121" s="11" t="s">
        <v>964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128</v>
      </c>
      <c r="B122" s="9" t="str">
        <f>LEFT(功能_33[[#This Row],[功能代號]],2)</f>
        <v>L3</v>
      </c>
      <c r="C122" s="9" t="s">
        <v>1000</v>
      </c>
      <c r="D122" s="29"/>
      <c r="E122" s="11" t="s">
        <v>213</v>
      </c>
      <c r="F122" s="10" t="s">
        <v>214</v>
      </c>
      <c r="G122" s="9" t="s">
        <v>215</v>
      </c>
      <c r="H122" s="11" t="s">
        <v>961</v>
      </c>
      <c r="I122" s="13" t="s">
        <v>57</v>
      </c>
      <c r="J122" s="2">
        <v>44411</v>
      </c>
      <c r="K122" s="2">
        <v>44441</v>
      </c>
      <c r="L122" s="2" t="s">
        <v>1806</v>
      </c>
      <c r="M122" s="216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130</v>
      </c>
      <c r="B123" s="9" t="str">
        <f>LEFT(功能_33[[#This Row],[功能代號]],2)</f>
        <v>L3</v>
      </c>
      <c r="C123" s="9" t="s">
        <v>1000</v>
      </c>
      <c r="D123" s="9" t="s">
        <v>1681</v>
      </c>
      <c r="E123" s="11" t="s">
        <v>218</v>
      </c>
      <c r="F123" s="10" t="s">
        <v>219</v>
      </c>
      <c r="G123" s="9" t="s">
        <v>220</v>
      </c>
      <c r="H123" s="11" t="s">
        <v>961</v>
      </c>
      <c r="I123" s="13" t="s">
        <v>57</v>
      </c>
      <c r="J123" s="2">
        <v>44411</v>
      </c>
      <c r="K123" s="2">
        <v>44441</v>
      </c>
      <c r="L123" s="2" t="s">
        <v>1806</v>
      </c>
      <c r="M123" s="216"/>
      <c r="N123" s="2"/>
      <c r="O123" s="2"/>
      <c r="P123" s="11" t="s">
        <v>965</v>
      </c>
      <c r="Q123" s="11" t="s">
        <v>976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131</v>
      </c>
      <c r="B124" s="9" t="str">
        <f>LEFT(功能_33[[#This Row],[功能代號]],2)</f>
        <v>L3</v>
      </c>
      <c r="C124" s="9" t="s">
        <v>1000</v>
      </c>
      <c r="D124" s="9" t="s">
        <v>1681</v>
      </c>
      <c r="E124" s="11" t="s">
        <v>221</v>
      </c>
      <c r="F124" s="10" t="s">
        <v>222</v>
      </c>
      <c r="G124" s="9" t="s">
        <v>223</v>
      </c>
      <c r="H124" s="11" t="s">
        <v>961</v>
      </c>
      <c r="I124" s="13" t="s">
        <v>57</v>
      </c>
      <c r="J124" s="2">
        <v>44411</v>
      </c>
      <c r="K124" s="2">
        <v>44441</v>
      </c>
      <c r="L124" s="2" t="s">
        <v>1806</v>
      </c>
      <c r="M124" s="216"/>
      <c r="N124" s="2"/>
      <c r="O124" s="2"/>
      <c r="P124" s="11" t="s">
        <v>965</v>
      </c>
      <c r="Q124" s="11" t="s">
        <v>967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放款推展課</v>
      </c>
      <c r="AA124" s="9"/>
    </row>
    <row r="125" spans="1:27" ht="13.5" x14ac:dyDescent="0.3">
      <c r="A125" s="30">
        <v>151</v>
      </c>
      <c r="B125" s="9" t="str">
        <f>LEFT(功能_33[[#This Row],[功能代號]],2)</f>
        <v>L3</v>
      </c>
      <c r="C125" s="9" t="s">
        <v>1000</v>
      </c>
      <c r="D125" s="29"/>
      <c r="E125" s="11" t="s">
        <v>277</v>
      </c>
      <c r="F125" s="12" t="s">
        <v>278</v>
      </c>
      <c r="G125" s="9" t="s">
        <v>279</v>
      </c>
      <c r="H125" s="11" t="s">
        <v>961</v>
      </c>
      <c r="I125" s="13" t="s">
        <v>57</v>
      </c>
      <c r="J125" s="2">
        <v>44413</v>
      </c>
      <c r="K125" s="2">
        <v>44442</v>
      </c>
      <c r="L125" s="2" t="s">
        <v>1807</v>
      </c>
      <c r="M125" s="216"/>
      <c r="N125" s="2"/>
      <c r="O125" s="2"/>
      <c r="P125" s="11" t="s">
        <v>975</v>
      </c>
      <c r="Q125" s="11" t="s">
        <v>964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152</v>
      </c>
      <c r="B126" s="9" t="str">
        <f>LEFT(功能_33[[#This Row],[功能代號]],2)</f>
        <v>L3</v>
      </c>
      <c r="C126" s="9" t="s">
        <v>1000</v>
      </c>
      <c r="D126" s="29"/>
      <c r="E126" s="11" t="s">
        <v>280</v>
      </c>
      <c r="F126" s="12" t="s">
        <v>281</v>
      </c>
      <c r="G126" s="9" t="s">
        <v>282</v>
      </c>
      <c r="H126" s="11" t="s">
        <v>961</v>
      </c>
      <c r="I126" s="13" t="s">
        <v>57</v>
      </c>
      <c r="J126" s="2">
        <v>44413</v>
      </c>
      <c r="K126" s="2">
        <v>44442</v>
      </c>
      <c r="L126" s="2" t="s">
        <v>1807</v>
      </c>
      <c r="M126" s="216"/>
      <c r="N126" s="2"/>
      <c r="O126" s="2"/>
      <c r="P126" s="11" t="s">
        <v>975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161</v>
      </c>
      <c r="B127" s="9" t="str">
        <f>LEFT(功能_33[[#This Row],[功能代號]],2)</f>
        <v>L3</v>
      </c>
      <c r="C127" s="9" t="s">
        <v>1000</v>
      </c>
      <c r="D127" s="29"/>
      <c r="E127" s="11" t="s">
        <v>306</v>
      </c>
      <c r="F127" s="10" t="s">
        <v>307</v>
      </c>
      <c r="G127" s="9" t="s">
        <v>308</v>
      </c>
      <c r="H127" s="11" t="s">
        <v>961</v>
      </c>
      <c r="I127" s="13" t="s">
        <v>57</v>
      </c>
      <c r="J127" s="2">
        <v>44414</v>
      </c>
      <c r="K127" s="2">
        <v>44442</v>
      </c>
      <c r="L127" s="2" t="s">
        <v>1807</v>
      </c>
      <c r="M127" s="216"/>
      <c r="N127" s="2"/>
      <c r="O127" s="2"/>
      <c r="P127" s="11" t="s">
        <v>975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162</v>
      </c>
      <c r="B128" s="9" t="str">
        <f>LEFT(功能_33[[#This Row],[功能代號]],2)</f>
        <v>L3</v>
      </c>
      <c r="C128" s="9" t="s">
        <v>1000</v>
      </c>
      <c r="D128" s="29"/>
      <c r="E128" s="11" t="s">
        <v>309</v>
      </c>
      <c r="F128" s="10" t="s">
        <v>310</v>
      </c>
      <c r="G128" s="9" t="s">
        <v>311</v>
      </c>
      <c r="H128" s="11" t="s">
        <v>961</v>
      </c>
      <c r="I128" s="13" t="s">
        <v>57</v>
      </c>
      <c r="J128" s="2">
        <v>44414</v>
      </c>
      <c r="K128" s="2">
        <v>44442</v>
      </c>
      <c r="L128" s="2" t="s">
        <v>1807</v>
      </c>
      <c r="M128" s="216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166</v>
      </c>
      <c r="B129" s="9" t="str">
        <f>LEFT(功能_33[[#This Row],[功能代號]],2)</f>
        <v>L3</v>
      </c>
      <c r="C129" s="9" t="s">
        <v>1000</v>
      </c>
      <c r="D129" s="29"/>
      <c r="E129" s="11" t="s">
        <v>321</v>
      </c>
      <c r="F129" s="12" t="s">
        <v>322</v>
      </c>
      <c r="G129" s="9" t="s">
        <v>323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1807</v>
      </c>
      <c r="M129" s="216"/>
      <c r="N129" s="2"/>
      <c r="O129" s="2"/>
      <c r="P129" s="11" t="s">
        <v>970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113</v>
      </c>
      <c r="B130" s="9" t="str">
        <f>LEFT(功能_33[[#This Row],[功能代號]],2)</f>
        <v>L2</v>
      </c>
      <c r="C130" s="9" t="s">
        <v>999</v>
      </c>
      <c r="D130" s="9" t="s">
        <v>1679</v>
      </c>
      <c r="E130" s="11" t="s">
        <v>171</v>
      </c>
      <c r="F130" s="12" t="s">
        <v>172</v>
      </c>
      <c r="G130" s="9" t="s">
        <v>173</v>
      </c>
      <c r="H130" s="11" t="s">
        <v>961</v>
      </c>
      <c r="I130" s="14" t="s">
        <v>710</v>
      </c>
      <c r="J130" s="2">
        <v>44411</v>
      </c>
      <c r="K130" s="2"/>
      <c r="L130" s="2"/>
      <c r="M130" s="3"/>
      <c r="N130" s="3"/>
      <c r="O130" s="3"/>
      <c r="P130" s="11" t="s">
        <v>970</v>
      </c>
      <c r="Q130" s="11" t="s">
        <v>968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5" x14ac:dyDescent="0.3">
      <c r="A131" s="30">
        <v>114</v>
      </c>
      <c r="B131" s="9" t="str">
        <f>LEFT(功能_33[[#This Row],[功能代號]],2)</f>
        <v>L2</v>
      </c>
      <c r="C131" s="9" t="s">
        <v>999</v>
      </c>
      <c r="D131" s="9" t="s">
        <v>1679</v>
      </c>
      <c r="E131" s="11" t="s">
        <v>174</v>
      </c>
      <c r="F131" s="12" t="s">
        <v>175</v>
      </c>
      <c r="G131" s="9" t="s">
        <v>176</v>
      </c>
      <c r="H131" s="11" t="s">
        <v>961</v>
      </c>
      <c r="I131" s="14" t="s">
        <v>710</v>
      </c>
      <c r="J131" s="2">
        <v>44411</v>
      </c>
      <c r="K131" s="2"/>
      <c r="L131" s="2"/>
      <c r="M131" s="3"/>
      <c r="N131" s="3"/>
      <c r="O131" s="3"/>
      <c r="P131" s="11" t="s">
        <v>970</v>
      </c>
      <c r="Q131" s="11" t="s">
        <v>968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999</v>
      </c>
      <c r="D132" s="9" t="s">
        <v>1680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999</v>
      </c>
      <c r="D133" s="9" t="s">
        <v>1680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999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999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999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999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999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999</v>
      </c>
      <c r="D139" s="9" t="s">
        <v>1667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999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999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999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999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999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999</v>
      </c>
      <c r="D145" s="29"/>
      <c r="E145" s="11" t="s">
        <v>980</v>
      </c>
      <c r="F145" s="16" t="s">
        <v>992</v>
      </c>
      <c r="G145" s="17" t="s">
        <v>987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1007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999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981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999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981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999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981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999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981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999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981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999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981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999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981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999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981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999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1000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1000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1000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1000</v>
      </c>
      <c r="D158" s="29"/>
      <c r="E158" s="11" t="s">
        <v>1015</v>
      </c>
      <c r="F158" s="12" t="s">
        <v>1018</v>
      </c>
      <c r="G158" s="9" t="s">
        <v>1013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1012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1000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1000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1000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1000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1000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1508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1000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1000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1000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1000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1000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1000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1000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1000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1000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1000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1000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1000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1000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1000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1000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1001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1001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1001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1001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1001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1001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1001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1001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1001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1001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1001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1001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1001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1001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1001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1001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1001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1001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1001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1001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1001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1001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1001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1001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1001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1001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1001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1001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1001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1001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1001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1001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1001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1001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1001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1001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1001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1001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1001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1001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1001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1001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1001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1001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1001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1001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1001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1001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1001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1881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1001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1881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1001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1001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1001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1001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1001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1001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1001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1001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1001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1001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1001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1001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1001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1001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1001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1002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981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1002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981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1002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981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1002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981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1002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981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1002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981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1002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981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1002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981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1002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981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1002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981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1002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981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1002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981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1002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981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1002</v>
      </c>
      <c r="D257" s="29"/>
      <c r="E257" s="11" t="s">
        <v>556</v>
      </c>
      <c r="F257" s="12" t="s">
        <v>557</v>
      </c>
      <c r="G257" s="9" t="s">
        <v>1778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1002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1002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1002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1002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1002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1002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1002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1002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1002</v>
      </c>
      <c r="D266" s="29"/>
      <c r="E266" s="11" t="s">
        <v>1014</v>
      </c>
      <c r="F266" s="25" t="s">
        <v>1016</v>
      </c>
      <c r="G266" s="9" t="s">
        <v>1011</v>
      </c>
      <c r="H266" s="11" t="s">
        <v>1017</v>
      </c>
      <c r="I266" s="26" t="s">
        <v>1017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1002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1002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1002</v>
      </c>
      <c r="D269" s="29"/>
      <c r="E269" s="11" t="s">
        <v>982</v>
      </c>
      <c r="F269" s="16" t="s">
        <v>993</v>
      </c>
      <c r="G269" s="17" t="s">
        <v>988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1002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1002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1002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1002</v>
      </c>
      <c r="D273" s="29"/>
      <c r="E273" s="11" t="s">
        <v>983</v>
      </c>
      <c r="F273" s="16" t="s">
        <v>994</v>
      </c>
      <c r="G273" s="17" t="s">
        <v>989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1002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1002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1002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1002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1002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1002</v>
      </c>
      <c r="D279" s="29"/>
      <c r="E279" s="11" t="s">
        <v>986</v>
      </c>
      <c r="F279" s="16" t="s">
        <v>995</v>
      </c>
      <c r="G279" s="17" t="s">
        <v>991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1006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1002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1002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1002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1002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1002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1002</v>
      </c>
      <c r="D285" s="9" t="s">
        <v>1682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1002</v>
      </c>
      <c r="D286" s="9" t="s">
        <v>1682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1002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985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1002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985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1002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985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1002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1002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1002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1002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1002</v>
      </c>
      <c r="D294" s="9" t="s">
        <v>1683</v>
      </c>
      <c r="E294" s="11" t="s">
        <v>719</v>
      </c>
      <c r="F294" s="12" t="s">
        <v>1019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985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1002</v>
      </c>
      <c r="D295" s="9" t="s">
        <v>1683</v>
      </c>
      <c r="E295" s="11" t="s">
        <v>721</v>
      </c>
      <c r="F295" s="12" t="s">
        <v>1019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985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1003</v>
      </c>
      <c r="D296" s="9" t="s">
        <v>1684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1003</v>
      </c>
      <c r="D297" s="9" t="s">
        <v>1684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1009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1003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1003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1003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1003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1003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1003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1009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1003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1003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1003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1003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1003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1003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1003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1003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1003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1003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1003</v>
      </c>
      <c r="D314" s="19" t="s">
        <v>1685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1003</v>
      </c>
      <c r="D315" s="19" t="s">
        <v>1685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1003</v>
      </c>
      <c r="D316" s="19" t="s">
        <v>1685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1003</v>
      </c>
      <c r="D317" s="9" t="s">
        <v>1685</v>
      </c>
      <c r="E317" s="11" t="s">
        <v>1005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1003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1003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1003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1003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1009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1003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1009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1003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1003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1003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1003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1003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1003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1003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1003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1003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1003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1003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1003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1003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1003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1003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1003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1003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1003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1003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1003</v>
      </c>
      <c r="D342" s="9" t="s">
        <v>1673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1003</v>
      </c>
      <c r="D343" s="9" t="s">
        <v>1673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1003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1003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1003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1003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1003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1003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1003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1003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1003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1003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1003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1003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1003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1509</v>
      </c>
      <c r="Q356" s="11" t="s">
        <v>1009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1003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1009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1003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1009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1003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1003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1003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1003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1006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1009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5"/>
  <sheetViews>
    <sheetView zoomScale="85" zoomScaleNormal="85" workbookViewId="0">
      <pane ySplit="3" topLeftCell="A146" activePane="bottomLeft" state="frozen"/>
      <selection pane="bottomLeft" activeCell="H147" sqref="H147"/>
    </sheetView>
  </sheetViews>
  <sheetFormatPr defaultColWidth="9" defaultRowHeight="17" x14ac:dyDescent="0.4"/>
  <cols>
    <col min="1" max="1" width="10.09765625" style="164" customWidth="1"/>
    <col min="2" max="2" width="37.8984375" style="161" customWidth="1"/>
    <col min="3" max="3" width="4.8984375" style="164" customWidth="1"/>
    <col min="4" max="4" width="74.69921875" style="166" customWidth="1"/>
    <col min="5" max="5" width="14" style="168" customWidth="1"/>
    <col min="6" max="6" width="20.19921875" style="168" bestFit="1" customWidth="1"/>
    <col min="7" max="7" width="14" style="168" customWidth="1"/>
    <col min="8" max="8" width="13.8984375" style="168" customWidth="1"/>
    <col min="9" max="9" width="14" style="168" customWidth="1"/>
    <col min="10" max="10" width="11.3984375" style="168" customWidth="1"/>
    <col min="11" max="11" width="16.59765625" style="168" customWidth="1"/>
    <col min="12" max="12" width="8.19921875" style="168" customWidth="1"/>
    <col min="13" max="13" width="21.59765625" style="168" customWidth="1"/>
    <col min="14" max="14" width="20.09765625" style="168" customWidth="1"/>
    <col min="15" max="15" width="12" style="168" customWidth="1"/>
    <col min="16" max="16384" width="9" style="161"/>
  </cols>
  <sheetData>
    <row r="1" spans="1:15" x14ac:dyDescent="0.4">
      <c r="A1" s="271" t="s">
        <v>1089</v>
      </c>
      <c r="B1" s="271" t="s">
        <v>1092</v>
      </c>
      <c r="C1" s="276" t="s">
        <v>1122</v>
      </c>
      <c r="D1" s="272" t="s">
        <v>1099</v>
      </c>
      <c r="E1" s="271" t="s">
        <v>1098</v>
      </c>
      <c r="F1" s="268" t="s">
        <v>1632</v>
      </c>
      <c r="G1" s="268" t="s">
        <v>1631</v>
      </c>
      <c r="H1" s="242"/>
      <c r="I1" s="268" t="s">
        <v>1342</v>
      </c>
      <c r="J1" s="275" t="s">
        <v>1090</v>
      </c>
      <c r="K1" s="275"/>
      <c r="L1" s="275"/>
      <c r="M1" s="275"/>
      <c r="N1" s="275"/>
      <c r="O1" s="268" t="s">
        <v>1796</v>
      </c>
    </row>
    <row r="2" spans="1:15" x14ac:dyDescent="0.4">
      <c r="A2" s="271"/>
      <c r="B2" s="271"/>
      <c r="C2" s="269"/>
      <c r="D2" s="272"/>
      <c r="E2" s="271"/>
      <c r="F2" s="269"/>
      <c r="G2" s="269"/>
      <c r="H2" s="244" t="s">
        <v>1803</v>
      </c>
      <c r="I2" s="269"/>
      <c r="J2" s="273" t="s">
        <v>1124</v>
      </c>
      <c r="K2" s="273" t="s">
        <v>1094</v>
      </c>
      <c r="L2" s="274" t="s">
        <v>1103</v>
      </c>
      <c r="M2" s="274"/>
      <c r="N2" s="274"/>
      <c r="O2" s="269"/>
    </row>
    <row r="3" spans="1:15" x14ac:dyDescent="0.4">
      <c r="A3" s="271"/>
      <c r="B3" s="271"/>
      <c r="C3" s="270"/>
      <c r="D3" s="272"/>
      <c r="E3" s="271"/>
      <c r="F3" s="270"/>
      <c r="G3" s="270"/>
      <c r="H3" s="243" t="s">
        <v>1631</v>
      </c>
      <c r="I3" s="270"/>
      <c r="J3" s="273"/>
      <c r="K3" s="273"/>
      <c r="L3" s="162" t="s">
        <v>1104</v>
      </c>
      <c r="M3" s="163" t="s">
        <v>1108</v>
      </c>
      <c r="N3" s="163" t="s">
        <v>1105</v>
      </c>
      <c r="O3" s="270"/>
    </row>
    <row r="4" spans="1:15" ht="34" x14ac:dyDescent="0.4">
      <c r="A4" s="164" t="s">
        <v>1158</v>
      </c>
      <c r="B4" s="165" t="str">
        <f>VLOOKUP(A4,URS確認!$E:$G,3,FALSE)</f>
        <v>放款業績工作月查詢</v>
      </c>
      <c r="C4" s="164">
        <v>1</v>
      </c>
      <c r="D4" s="166" t="s">
        <v>1109</v>
      </c>
      <c r="E4" s="167">
        <v>44396</v>
      </c>
      <c r="F4" s="167">
        <v>44407</v>
      </c>
      <c r="G4" s="167">
        <v>44404</v>
      </c>
      <c r="H4" s="167">
        <v>44428</v>
      </c>
      <c r="I4" s="167" t="str">
        <f>VLOOKUP(A4,URS確認!E:I,5,FALSE)</f>
        <v>楊智誠</v>
      </c>
      <c r="J4" s="164"/>
      <c r="K4" s="164"/>
      <c r="L4" s="164" t="s">
        <v>1095</v>
      </c>
      <c r="M4" s="164"/>
      <c r="N4" s="164"/>
      <c r="O4" s="167"/>
    </row>
    <row r="5" spans="1:15" x14ac:dyDescent="0.4">
      <c r="A5" s="164" t="s">
        <v>1091</v>
      </c>
      <c r="B5" s="165" t="str">
        <f>VLOOKUP(A5,URS確認!$E:$G,3,FALSE)</f>
        <v>放款業績工作月查詢</v>
      </c>
      <c r="C5" s="164">
        <v>2</v>
      </c>
      <c r="D5" s="166" t="s">
        <v>1110</v>
      </c>
      <c r="E5" s="167">
        <v>44396</v>
      </c>
      <c r="F5" s="167">
        <v>44407</v>
      </c>
      <c r="G5" s="167">
        <v>44404</v>
      </c>
      <c r="H5" s="167">
        <v>44428</v>
      </c>
      <c r="I5" s="167" t="str">
        <f>VLOOKUP(A5,URS確認!E:I,5,FALSE)</f>
        <v>楊智誠</v>
      </c>
      <c r="J5" s="164"/>
      <c r="K5" s="164"/>
      <c r="L5" s="164" t="s">
        <v>1095</v>
      </c>
      <c r="M5" s="164"/>
      <c r="N5" s="164"/>
      <c r="O5" s="167"/>
    </row>
    <row r="6" spans="1:15" x14ac:dyDescent="0.4">
      <c r="A6" s="164" t="s">
        <v>1091</v>
      </c>
      <c r="B6" s="165" t="str">
        <f>VLOOKUP(A6,URS確認!$E:$G,3,FALSE)</f>
        <v>放款業績工作月查詢</v>
      </c>
      <c r="C6" s="164">
        <v>3</v>
      </c>
      <c r="D6" s="166" t="s">
        <v>1111</v>
      </c>
      <c r="E6" s="167">
        <v>44396</v>
      </c>
      <c r="F6" s="167">
        <v>44407</v>
      </c>
      <c r="G6" s="167">
        <v>44404</v>
      </c>
      <c r="H6" s="167">
        <v>44428</v>
      </c>
      <c r="I6" s="167" t="str">
        <f>VLOOKUP(A6,URS確認!E:I,5,FALSE)</f>
        <v>楊智誠</v>
      </c>
      <c r="J6" s="164"/>
      <c r="K6" s="164"/>
      <c r="L6" s="164" t="s">
        <v>1095</v>
      </c>
      <c r="M6" s="164"/>
      <c r="N6" s="164"/>
      <c r="O6" s="167"/>
    </row>
    <row r="7" spans="1:15" x14ac:dyDescent="0.4">
      <c r="A7" s="164" t="s">
        <v>730</v>
      </c>
      <c r="B7" s="165" t="str">
        <f>VLOOKUP(A7,URS確認!$E:$G,3,FALSE)</f>
        <v>放款業績工作月維護</v>
      </c>
      <c r="C7" s="164">
        <v>1</v>
      </c>
      <c r="D7" s="166" t="s">
        <v>1112</v>
      </c>
      <c r="E7" s="167">
        <v>44396</v>
      </c>
      <c r="F7" s="167">
        <v>44407</v>
      </c>
      <c r="G7" s="167">
        <v>44404</v>
      </c>
      <c r="H7" s="167">
        <v>44428</v>
      </c>
      <c r="I7" s="167" t="str">
        <f>VLOOKUP(A7,URS確認!E:I,5,FALSE)</f>
        <v>楊智誠</v>
      </c>
      <c r="J7" s="164"/>
      <c r="K7" s="164"/>
      <c r="L7" s="164" t="s">
        <v>1095</v>
      </c>
      <c r="M7" s="164"/>
      <c r="N7" s="164"/>
      <c r="O7" s="167"/>
    </row>
    <row r="8" spans="1:15" x14ac:dyDescent="0.4">
      <c r="A8" s="164" t="s">
        <v>1093</v>
      </c>
      <c r="B8" s="165" t="str">
        <f>VLOOKUP(A8,URS確認!$E:$G,3,FALSE)</f>
        <v xml:space="preserve">年度業績目標更新                    </v>
      </c>
      <c r="C8" s="164">
        <v>1</v>
      </c>
      <c r="D8" s="166" t="s">
        <v>1113</v>
      </c>
      <c r="E8" s="167">
        <v>44396</v>
      </c>
      <c r="F8" s="167">
        <v>44407</v>
      </c>
      <c r="G8" s="167">
        <v>44407</v>
      </c>
      <c r="H8" s="167"/>
      <c r="I8" s="167" t="str">
        <f>VLOOKUP(A8,URS確認!E:I,5,FALSE)</f>
        <v>張嘉榮</v>
      </c>
      <c r="J8" s="164" t="s">
        <v>1102</v>
      </c>
      <c r="K8" s="164"/>
      <c r="L8" s="164"/>
      <c r="M8" s="164"/>
      <c r="O8" s="167"/>
    </row>
    <row r="9" spans="1:15" x14ac:dyDescent="0.4">
      <c r="A9" s="164" t="s">
        <v>1093</v>
      </c>
      <c r="B9" s="165" t="str">
        <f>VLOOKUP(A9,URS確認!$E:$G,3,FALSE)</f>
        <v xml:space="preserve">年度業績目標更新                    </v>
      </c>
      <c r="C9" s="164">
        <v>2</v>
      </c>
      <c r="D9" s="166" t="s">
        <v>1819</v>
      </c>
      <c r="E9" s="167">
        <v>44396</v>
      </c>
      <c r="F9" s="226" t="s">
        <v>1865</v>
      </c>
      <c r="G9" s="167"/>
      <c r="H9" s="167"/>
      <c r="I9" s="167" t="s">
        <v>1717</v>
      </c>
      <c r="J9" s="164"/>
      <c r="K9" s="164"/>
      <c r="L9" s="164"/>
      <c r="M9" s="164" t="s">
        <v>1106</v>
      </c>
      <c r="O9" s="167" t="s">
        <v>1718</v>
      </c>
    </row>
    <row r="10" spans="1:15" x14ac:dyDescent="0.4">
      <c r="A10" s="164" t="s">
        <v>616</v>
      </c>
      <c r="B10" s="165" t="str">
        <f>VLOOKUP(A10,URS確認!$E:$G,3,FALSE)</f>
        <v xml:space="preserve">房貸專員明細資料查詢                </v>
      </c>
      <c r="C10" s="164">
        <v>1</v>
      </c>
      <c r="D10" s="166" t="s">
        <v>1126</v>
      </c>
      <c r="E10" s="167">
        <v>44396</v>
      </c>
      <c r="F10" s="167">
        <v>44407</v>
      </c>
      <c r="G10" s="167">
        <v>44405</v>
      </c>
      <c r="H10" s="167"/>
      <c r="I10" s="167" t="str">
        <f>VLOOKUP(A10,URS確認!E:I,5,FALSE)</f>
        <v>張嘉榮</v>
      </c>
      <c r="J10" s="164"/>
      <c r="K10" s="164" t="s">
        <v>1095</v>
      </c>
      <c r="L10" s="164"/>
      <c r="M10" s="164"/>
      <c r="O10" s="167"/>
    </row>
    <row r="11" spans="1:15" x14ac:dyDescent="0.4">
      <c r="A11" s="164" t="s">
        <v>1096</v>
      </c>
      <c r="B11" s="165" t="str">
        <f>VLOOKUP(A11,URS確認!$E:$G,3,FALSE)</f>
        <v xml:space="preserve">房貸專員資料維護                    </v>
      </c>
      <c r="C11" s="164">
        <v>1</v>
      </c>
      <c r="D11" s="166" t="s">
        <v>1114</v>
      </c>
      <c r="E11" s="167">
        <v>44396</v>
      </c>
      <c r="F11" s="167">
        <v>44407</v>
      </c>
      <c r="G11" s="167">
        <v>44407</v>
      </c>
      <c r="H11" s="167"/>
      <c r="I11" s="167" t="str">
        <f>VLOOKUP(A11,URS確認!E:I,5,FALSE)</f>
        <v>張嘉榮</v>
      </c>
      <c r="J11" s="164"/>
      <c r="K11" s="164"/>
      <c r="L11" s="164" t="s">
        <v>1095</v>
      </c>
      <c r="M11" s="164"/>
      <c r="O11" s="167"/>
    </row>
    <row r="12" spans="1:15" ht="34" x14ac:dyDescent="0.4">
      <c r="A12" s="164" t="s">
        <v>1096</v>
      </c>
      <c r="B12" s="165" t="str">
        <f>VLOOKUP(A12,URS確認!$E:$G,3,FALSE)</f>
        <v xml:space="preserve">房貸專員資料維護                    </v>
      </c>
      <c r="C12" s="164">
        <v>2</v>
      </c>
      <c r="D12" s="166" t="s">
        <v>1115</v>
      </c>
      <c r="E12" s="167">
        <v>44396</v>
      </c>
      <c r="F12" s="167">
        <v>44407</v>
      </c>
      <c r="G12" s="167">
        <v>44405</v>
      </c>
      <c r="H12" s="167"/>
      <c r="I12" s="167" t="str">
        <f>VLOOKUP(A12,URS確認!E:I,5,FALSE)</f>
        <v>張嘉榮</v>
      </c>
      <c r="J12" s="164"/>
      <c r="K12" s="164"/>
      <c r="L12" s="164" t="s">
        <v>1095</v>
      </c>
      <c r="M12" s="164"/>
      <c r="O12" s="167"/>
    </row>
    <row r="13" spans="1:15" x14ac:dyDescent="0.4">
      <c r="A13" s="164" t="s">
        <v>1096</v>
      </c>
      <c r="B13" s="165" t="str">
        <f>VLOOKUP(A13,URS確認!$E:$G,3,FALSE)</f>
        <v xml:space="preserve">房貸專員資料維護                    </v>
      </c>
      <c r="C13" s="164">
        <v>3</v>
      </c>
      <c r="D13" s="166" t="s">
        <v>1116</v>
      </c>
      <c r="E13" s="167">
        <v>44396</v>
      </c>
      <c r="F13" s="167">
        <v>44407</v>
      </c>
      <c r="G13" s="167">
        <v>44407</v>
      </c>
      <c r="H13" s="167"/>
      <c r="I13" s="167" t="str">
        <f>VLOOKUP(A13,URS確認!E:I,5,FALSE)</f>
        <v>張嘉榮</v>
      </c>
      <c r="J13" s="164" t="s">
        <v>1102</v>
      </c>
      <c r="K13" s="164"/>
      <c r="L13" s="164"/>
      <c r="M13" s="164"/>
      <c r="O13" s="167"/>
    </row>
    <row r="14" spans="1:15" x14ac:dyDescent="0.4">
      <c r="A14" s="164" t="s">
        <v>1096</v>
      </c>
      <c r="B14" s="165" t="str">
        <f>VLOOKUP(A14,URS確認!$E:$G,3,FALSE)</f>
        <v xml:space="preserve">房貸專員資料維護                    </v>
      </c>
      <c r="C14" s="164">
        <v>4</v>
      </c>
      <c r="D14" s="166" t="s">
        <v>1117</v>
      </c>
      <c r="E14" s="167">
        <v>44396</v>
      </c>
      <c r="F14" s="167">
        <v>44407</v>
      </c>
      <c r="G14" s="167">
        <v>44407</v>
      </c>
      <c r="H14" s="167"/>
      <c r="I14" s="167" t="str">
        <f>VLOOKUP(A14,URS確認!E:I,5,FALSE)</f>
        <v>張嘉榮</v>
      </c>
      <c r="J14" s="164" t="s">
        <v>1100</v>
      </c>
      <c r="K14" s="164"/>
      <c r="L14" s="164"/>
      <c r="M14" s="164"/>
      <c r="O14" s="167"/>
    </row>
    <row r="15" spans="1:15" x14ac:dyDescent="0.4">
      <c r="A15" s="164" t="s">
        <v>1097</v>
      </c>
      <c r="B15" s="165" t="str">
        <f>VLOOKUP(A15,URS確認!$E:$G,3,FALSE)</f>
        <v xml:space="preserve">更改目標金額、累計目標金額          </v>
      </c>
      <c r="C15" s="164">
        <v>1</v>
      </c>
      <c r="D15" s="166" t="s">
        <v>1118</v>
      </c>
      <c r="E15" s="167">
        <v>44396</v>
      </c>
      <c r="F15" s="167">
        <v>44469</v>
      </c>
      <c r="G15" s="167"/>
      <c r="H15" s="167"/>
      <c r="I15" s="167" t="str">
        <f>VLOOKUP(A15,URS確認!E:I,5,FALSE)</f>
        <v>張嘉榮</v>
      </c>
      <c r="J15" s="164"/>
      <c r="K15" s="164"/>
      <c r="L15" s="164"/>
      <c r="M15" s="164"/>
      <c r="N15" s="168" t="s">
        <v>1123</v>
      </c>
      <c r="O15" s="167"/>
    </row>
    <row r="16" spans="1:15" ht="85" x14ac:dyDescent="0.4">
      <c r="A16" s="164" t="s">
        <v>1097</v>
      </c>
      <c r="B16" s="165" t="str">
        <f>VLOOKUP(A16,URS確認!$E:$G,3,FALSE)</f>
        <v xml:space="preserve">更改目標金額、累計目標金額          </v>
      </c>
      <c r="C16" s="164">
        <v>2</v>
      </c>
      <c r="D16" s="166" t="s">
        <v>1119</v>
      </c>
      <c r="E16" s="167">
        <v>44396</v>
      </c>
      <c r="F16" s="167">
        <v>44469</v>
      </c>
      <c r="G16" s="167"/>
      <c r="H16" s="167"/>
      <c r="I16" s="167" t="s">
        <v>1713</v>
      </c>
      <c r="J16" s="164"/>
      <c r="K16" s="164"/>
      <c r="L16" s="164"/>
      <c r="M16" s="164" t="s">
        <v>1107</v>
      </c>
      <c r="O16" s="167" t="s">
        <v>1718</v>
      </c>
    </row>
    <row r="17" spans="1:15" ht="34" x14ac:dyDescent="0.4">
      <c r="A17" s="164" t="s">
        <v>1097</v>
      </c>
      <c r="B17" s="165" t="str">
        <f>VLOOKUP(A17,URS確認!$E:$G,3,FALSE)</f>
        <v xml:space="preserve">更改目標金額、累計目標金額          </v>
      </c>
      <c r="C17" s="164">
        <v>3</v>
      </c>
      <c r="D17" s="166" t="s">
        <v>1120</v>
      </c>
      <c r="E17" s="167">
        <v>44396</v>
      </c>
      <c r="F17" s="167">
        <v>44439</v>
      </c>
      <c r="G17" s="167"/>
      <c r="H17" s="167"/>
      <c r="I17" s="167" t="str">
        <f>VLOOKUP(A17,URS確認!E:I,5,FALSE)</f>
        <v>張嘉榮</v>
      </c>
      <c r="J17" s="164"/>
      <c r="K17" s="164"/>
      <c r="L17" s="164" t="s">
        <v>1101</v>
      </c>
      <c r="M17" s="164"/>
      <c r="O17" s="167"/>
    </row>
    <row r="18" spans="1:15" x14ac:dyDescent="0.4">
      <c r="A18" s="164" t="s">
        <v>1097</v>
      </c>
      <c r="B18" s="165" t="str">
        <f>VLOOKUP(A18,URS確認!$E:$G,3,FALSE)</f>
        <v xml:space="preserve">更改目標金額、累計目標金額          </v>
      </c>
      <c r="C18" s="164">
        <v>4</v>
      </c>
      <c r="D18" s="166" t="s">
        <v>1121</v>
      </c>
      <c r="E18" s="167">
        <v>44396</v>
      </c>
      <c r="F18" s="167">
        <v>44407</v>
      </c>
      <c r="G18" s="167">
        <v>44407</v>
      </c>
      <c r="H18" s="167"/>
      <c r="I18" s="167" t="str">
        <f>VLOOKUP(A18,URS確認!E:I,5,FALSE)</f>
        <v>張嘉榮</v>
      </c>
      <c r="J18" s="164"/>
      <c r="K18" s="164"/>
      <c r="L18" s="164" t="s">
        <v>1101</v>
      </c>
      <c r="M18" s="164"/>
      <c r="O18" s="167"/>
    </row>
    <row r="19" spans="1:15" x14ac:dyDescent="0.4">
      <c r="A19" s="164" t="s">
        <v>1130</v>
      </c>
      <c r="B19" s="165" t="str">
        <f>VLOOKUP(A19,URS確認!$E:$G,3,FALSE)</f>
        <v xml:space="preserve">晤談人員明細資料查詢                </v>
      </c>
      <c r="C19" s="164">
        <v>1</v>
      </c>
      <c r="D19" s="166" t="s">
        <v>1131</v>
      </c>
      <c r="E19" s="169">
        <v>44397</v>
      </c>
      <c r="F19" s="169">
        <v>44407</v>
      </c>
      <c r="G19" s="169">
        <v>44407</v>
      </c>
      <c r="H19" s="169"/>
      <c r="I19" s="167" t="str">
        <f>VLOOKUP(A19,URS確認!E:I,5,FALSE)</f>
        <v>張嘉榮</v>
      </c>
      <c r="K19" s="168" t="s">
        <v>1132</v>
      </c>
      <c r="O19" s="169"/>
    </row>
    <row r="20" spans="1:15" x14ac:dyDescent="0.4">
      <c r="A20" s="164" t="s">
        <v>635</v>
      </c>
      <c r="B20" s="165" t="str">
        <f>VLOOKUP(A20,URS確認!$E:$G,3,FALSE)</f>
        <v xml:space="preserve">晤談人員資料維護                    </v>
      </c>
      <c r="C20" s="164">
        <v>1</v>
      </c>
      <c r="D20" s="166" t="s">
        <v>1133</v>
      </c>
      <c r="E20" s="169">
        <v>44397</v>
      </c>
      <c r="F20" s="169">
        <v>44407</v>
      </c>
      <c r="G20" s="167">
        <v>44407</v>
      </c>
      <c r="H20" s="167"/>
      <c r="I20" s="167" t="str">
        <f>VLOOKUP(A20,URS確認!E:I,5,FALSE)</f>
        <v>張嘉榮</v>
      </c>
      <c r="J20" s="168" t="s">
        <v>1134</v>
      </c>
      <c r="O20" s="169"/>
    </row>
    <row r="21" spans="1:15" ht="119" x14ac:dyDescent="0.4">
      <c r="A21" s="164" t="s">
        <v>1135</v>
      </c>
      <c r="B21" s="165" t="str">
        <f>VLOOKUP(A21,URS確認!$E:$G,3,FALSE)</f>
        <v xml:space="preserve">協辦人員等級明細資料查詢            </v>
      </c>
      <c r="C21" s="164">
        <v>1</v>
      </c>
      <c r="D21" s="166" t="s">
        <v>1137</v>
      </c>
      <c r="E21" s="170">
        <v>44397</v>
      </c>
      <c r="F21" s="170">
        <v>44439</v>
      </c>
      <c r="G21" s="169"/>
      <c r="H21" s="169"/>
      <c r="I21" s="167" t="str">
        <f>VLOOKUP(A21,URS確認!E:I,5,FALSE)</f>
        <v>張嘉榮</v>
      </c>
      <c r="J21" s="164" t="s">
        <v>1136</v>
      </c>
      <c r="O21" s="170"/>
    </row>
    <row r="22" spans="1:15" ht="68" x14ac:dyDescent="0.4">
      <c r="A22" s="164" t="s">
        <v>1135</v>
      </c>
      <c r="B22" s="165" t="str">
        <f>VLOOKUP(A22,URS確認!$E:$G,3,FALSE)</f>
        <v xml:space="preserve">協辦人員等級明細資料查詢            </v>
      </c>
      <c r="C22" s="164">
        <v>2</v>
      </c>
      <c r="D22" s="166" t="s">
        <v>1139</v>
      </c>
      <c r="E22" s="170">
        <v>44397</v>
      </c>
      <c r="F22" s="170">
        <v>44439</v>
      </c>
      <c r="G22" s="169"/>
      <c r="H22" s="169"/>
      <c r="I22" s="167" t="str">
        <f>VLOOKUP(A22,URS確認!E:I,5,FALSE)</f>
        <v>張嘉榮</v>
      </c>
      <c r="J22" s="164" t="s">
        <v>1136</v>
      </c>
      <c r="O22" s="170"/>
    </row>
    <row r="23" spans="1:15" x14ac:dyDescent="0.4">
      <c r="A23" s="164" t="s">
        <v>1135</v>
      </c>
      <c r="B23" s="165" t="str">
        <f>VLOOKUP(A23,URS確認!$E:$G,3,FALSE)</f>
        <v xml:space="preserve">協辦人員等級明細資料查詢            </v>
      </c>
      <c r="C23" s="164">
        <v>3</v>
      </c>
      <c r="D23" s="166" t="s">
        <v>1142</v>
      </c>
      <c r="E23" s="169">
        <v>44397</v>
      </c>
      <c r="F23" s="170">
        <v>44439</v>
      </c>
      <c r="G23" s="169"/>
      <c r="H23" s="169"/>
      <c r="I23" s="167" t="str">
        <f>VLOOKUP(A23,URS確認!E:I,5,FALSE)</f>
        <v>張嘉榮</v>
      </c>
      <c r="M23" s="168" t="s">
        <v>1143</v>
      </c>
      <c r="O23" s="170"/>
    </row>
    <row r="24" spans="1:15" x14ac:dyDescent="0.4">
      <c r="A24" s="164" t="s">
        <v>1140</v>
      </c>
      <c r="B24" s="165" t="str">
        <f>VLOOKUP(A24,URS確認!$E:$G,3,FALSE)</f>
        <v xml:space="preserve">房貸協辦人員等級維護                </v>
      </c>
      <c r="C24" s="164">
        <v>1</v>
      </c>
      <c r="D24" s="166" t="s">
        <v>1141</v>
      </c>
      <c r="E24" s="169">
        <v>44397</v>
      </c>
      <c r="F24" s="170">
        <v>44439</v>
      </c>
      <c r="G24" s="169"/>
      <c r="H24" s="169"/>
      <c r="I24" s="167" t="str">
        <f>VLOOKUP(A24,URS確認!E:I,5,FALSE)</f>
        <v>張嘉榮</v>
      </c>
      <c r="M24" s="168" t="s">
        <v>1144</v>
      </c>
      <c r="O24" s="170"/>
    </row>
    <row r="25" spans="1:15" ht="68" x14ac:dyDescent="0.4">
      <c r="A25" s="164" t="s">
        <v>1145</v>
      </c>
      <c r="B25" s="165" t="str">
        <f>VLOOKUP(A25,URS確認!$E:$G,3,FALSE)</f>
        <v>介紹人加碼獎勵津貼標準設定</v>
      </c>
      <c r="C25" s="164">
        <v>1</v>
      </c>
      <c r="D25" s="166" t="s">
        <v>1777</v>
      </c>
      <c r="E25" s="170">
        <v>44397</v>
      </c>
      <c r="F25" s="170">
        <v>44419</v>
      </c>
      <c r="G25" s="170">
        <v>44419</v>
      </c>
      <c r="H25" s="167">
        <v>44428</v>
      </c>
      <c r="I25" s="167" t="str">
        <f>VLOOKUP(A25,URS確認!E:I,5,FALSE)</f>
        <v>楊智誠</v>
      </c>
      <c r="J25" s="164" t="s">
        <v>1148</v>
      </c>
      <c r="O25" s="170"/>
    </row>
    <row r="26" spans="1:15" x14ac:dyDescent="0.4">
      <c r="A26" s="164" t="s">
        <v>1145</v>
      </c>
      <c r="B26" s="165" t="str">
        <f>VLOOKUP(A26,URS確認!$E:$G,3,FALSE)</f>
        <v>介紹人加碼獎勵津貼標準設定</v>
      </c>
      <c r="C26" s="164">
        <v>2</v>
      </c>
      <c r="D26" s="166" t="s">
        <v>1776</v>
      </c>
      <c r="E26" s="169">
        <v>44397</v>
      </c>
      <c r="F26" s="169">
        <v>44439</v>
      </c>
      <c r="G26" s="169"/>
      <c r="H26" s="169"/>
      <c r="I26" s="167" t="str">
        <f>VLOOKUP(A26,URS確認!E:I,5,FALSE)</f>
        <v>楊智誠</v>
      </c>
      <c r="N26" s="168" t="s">
        <v>1136</v>
      </c>
      <c r="O26" s="169" t="s">
        <v>1702</v>
      </c>
    </row>
    <row r="27" spans="1:15" x14ac:dyDescent="0.4">
      <c r="A27" s="164" t="s">
        <v>1145</v>
      </c>
      <c r="B27" s="165" t="str">
        <f>VLOOKUP(A27,URS確認!$E:$G,3,FALSE)</f>
        <v>介紹人加碼獎勵津貼標準設定</v>
      </c>
      <c r="C27" s="164">
        <v>3</v>
      </c>
      <c r="D27" s="166" t="s">
        <v>1146</v>
      </c>
      <c r="E27" s="170">
        <v>44397</v>
      </c>
      <c r="F27" s="170">
        <v>44439</v>
      </c>
      <c r="G27" s="170"/>
      <c r="H27" s="170"/>
      <c r="I27" s="167" t="str">
        <f>VLOOKUP(A27,URS確認!E:I,5,FALSE)</f>
        <v>楊智誠</v>
      </c>
      <c r="J27" s="168" t="s">
        <v>1136</v>
      </c>
      <c r="O27" s="170"/>
    </row>
    <row r="28" spans="1:15" x14ac:dyDescent="0.4">
      <c r="A28" s="164" t="s">
        <v>1149</v>
      </c>
      <c r="B28" s="165" t="str">
        <f>VLOOKUP(A28,URS確認!$E:$G,3,FALSE)</f>
        <v>協辦獎勵津貼標準設定</v>
      </c>
      <c r="C28" s="164">
        <v>1</v>
      </c>
      <c r="D28" s="166" t="s">
        <v>1150</v>
      </c>
      <c r="E28" s="170">
        <v>44397</v>
      </c>
      <c r="F28" s="170">
        <v>44439</v>
      </c>
      <c r="G28" s="170"/>
      <c r="H28" s="170"/>
      <c r="I28" s="167" t="str">
        <f>VLOOKUP(A28,URS確認!E:I,5,FALSE)</f>
        <v>張嘉榮</v>
      </c>
      <c r="J28" s="168" t="s">
        <v>1136</v>
      </c>
      <c r="O28" s="170"/>
    </row>
    <row r="29" spans="1:15" ht="34" x14ac:dyDescent="0.4">
      <c r="A29" s="164" t="s">
        <v>1149</v>
      </c>
      <c r="B29" s="165" t="str">
        <f>VLOOKUP(A29,URS確認!$E:$G,3,FALSE)</f>
        <v>協辦獎勵津貼標準設定</v>
      </c>
      <c r="C29" s="164">
        <v>2</v>
      </c>
      <c r="D29" s="166" t="s">
        <v>1151</v>
      </c>
      <c r="E29" s="170">
        <v>44397</v>
      </c>
      <c r="F29" s="170">
        <v>44439</v>
      </c>
      <c r="G29" s="170"/>
      <c r="H29" s="170"/>
      <c r="I29" s="167" t="str">
        <f>VLOOKUP(A29,URS確認!E:I,5,FALSE)</f>
        <v>張嘉榮</v>
      </c>
      <c r="L29" s="168" t="s">
        <v>1147</v>
      </c>
      <c r="O29" s="170"/>
    </row>
    <row r="30" spans="1:15" x14ac:dyDescent="0.4">
      <c r="A30" s="164" t="s">
        <v>1149</v>
      </c>
      <c r="B30" s="165" t="str">
        <f>VLOOKUP(A30,URS確認!$E:$G,3,FALSE)</f>
        <v>協辦獎勵津貼標準設定</v>
      </c>
      <c r="C30" s="164">
        <v>3</v>
      </c>
      <c r="D30" s="166" t="s">
        <v>1152</v>
      </c>
      <c r="E30" s="170">
        <v>44397</v>
      </c>
      <c r="F30" s="170">
        <v>44439</v>
      </c>
      <c r="G30" s="170"/>
      <c r="H30" s="170"/>
      <c r="I30" s="167" t="str">
        <f>VLOOKUP(A30,URS確認!E:I,5,FALSE)</f>
        <v>張嘉榮</v>
      </c>
      <c r="J30" s="168" t="s">
        <v>1153</v>
      </c>
      <c r="O30" s="170"/>
    </row>
    <row r="31" spans="1:15" x14ac:dyDescent="0.4">
      <c r="A31" s="164" t="s">
        <v>1154</v>
      </c>
      <c r="B31" s="165" t="str">
        <f>VLOOKUP(A31,URS確認!$E:$G,3,FALSE)</f>
        <v>系統變數及系統值設定</v>
      </c>
      <c r="C31" s="164">
        <v>1</v>
      </c>
      <c r="D31" s="166" t="s">
        <v>1155</v>
      </c>
      <c r="E31" s="170">
        <v>44397</v>
      </c>
      <c r="F31" s="170">
        <v>44407</v>
      </c>
      <c r="G31" s="167">
        <v>44407</v>
      </c>
      <c r="H31" s="167">
        <v>44428</v>
      </c>
      <c r="I31" s="167" t="str">
        <f>VLOOKUP(A31,URS確認!E:I,5,FALSE)</f>
        <v>楊智誠</v>
      </c>
      <c r="L31" s="168" t="s">
        <v>1136</v>
      </c>
      <c r="O31" s="170"/>
    </row>
    <row r="32" spans="1:15" ht="51" x14ac:dyDescent="0.4">
      <c r="A32" s="164" t="s">
        <v>1154</v>
      </c>
      <c r="B32" s="165" t="str">
        <f>VLOOKUP(A32,URS確認!$E:$G,3,FALSE)</f>
        <v>系統變數及系統值設定</v>
      </c>
      <c r="C32" s="164">
        <v>2</v>
      </c>
      <c r="D32" s="166" t="s">
        <v>1156</v>
      </c>
      <c r="E32" s="170">
        <v>44397</v>
      </c>
      <c r="F32" s="170">
        <v>44407</v>
      </c>
      <c r="G32" s="167">
        <v>44404</v>
      </c>
      <c r="H32" s="167">
        <v>44428</v>
      </c>
      <c r="I32" s="167" t="str">
        <f>VLOOKUP(A32,URS確認!E:I,5,FALSE)</f>
        <v>楊智誠</v>
      </c>
      <c r="J32" s="164" t="s">
        <v>1153</v>
      </c>
      <c r="O32" s="170"/>
    </row>
    <row r="33" spans="1:15" ht="51" x14ac:dyDescent="0.4">
      <c r="A33" s="164" t="s">
        <v>1154</v>
      </c>
      <c r="B33" s="165" t="str">
        <f>VLOOKUP(A33,URS確認!$E:$G,3,FALSE)</f>
        <v>系統變數及系統值設定</v>
      </c>
      <c r="C33" s="164">
        <v>3</v>
      </c>
      <c r="D33" s="166" t="s">
        <v>1157</v>
      </c>
      <c r="E33" s="170">
        <v>44397</v>
      </c>
      <c r="F33" s="170">
        <v>44469</v>
      </c>
      <c r="G33" s="170"/>
      <c r="H33" s="170"/>
      <c r="I33" s="167" t="s">
        <v>1715</v>
      </c>
      <c r="M33" s="164" t="s">
        <v>1138</v>
      </c>
      <c r="O33" s="170" t="s">
        <v>1718</v>
      </c>
    </row>
    <row r="34" spans="1:15" s="175" customFormat="1" ht="34" x14ac:dyDescent="0.4">
      <c r="A34" s="171" t="s">
        <v>803</v>
      </c>
      <c r="B34" s="165" t="str">
        <f>VLOOKUP(A34,URS確認!$E:$G,3,FALSE)</f>
        <v>業績件數及金額核算標準設定查詢</v>
      </c>
      <c r="C34" s="171">
        <v>1</v>
      </c>
      <c r="D34" s="172" t="s">
        <v>1349</v>
      </c>
      <c r="E34" s="173">
        <v>44398</v>
      </c>
      <c r="F34" s="173">
        <v>44408</v>
      </c>
      <c r="G34" s="173">
        <v>44408</v>
      </c>
      <c r="H34" s="173"/>
      <c r="I34" s="167" t="s">
        <v>1713</v>
      </c>
      <c r="J34" s="174"/>
      <c r="K34" s="174"/>
      <c r="L34" s="174"/>
      <c r="M34" s="171"/>
      <c r="N34" s="174" t="s">
        <v>1812</v>
      </c>
      <c r="O34" s="173" t="s">
        <v>1718</v>
      </c>
    </row>
    <row r="35" spans="1:15" x14ac:dyDescent="0.4">
      <c r="A35" s="164" t="s">
        <v>1292</v>
      </c>
      <c r="B35" s="165" t="str">
        <f>VLOOKUP(A35,URS確認!$E:$G,3,FALSE)</f>
        <v>業績件數及金額核算標準設定</v>
      </c>
      <c r="C35" s="164">
        <v>1</v>
      </c>
      <c r="D35" s="166" t="s">
        <v>1293</v>
      </c>
      <c r="E35" s="170">
        <v>44398</v>
      </c>
      <c r="F35" s="170">
        <v>44421</v>
      </c>
      <c r="G35" s="170">
        <v>44428</v>
      </c>
      <c r="H35" s="170">
        <v>44428</v>
      </c>
      <c r="I35" s="167" t="str">
        <f>VLOOKUP(A35,URS確認!E:I,5,FALSE)</f>
        <v>楊智誠</v>
      </c>
      <c r="J35" s="168" t="s">
        <v>1309</v>
      </c>
      <c r="O35" s="170"/>
    </row>
    <row r="36" spans="1:15" ht="34" x14ac:dyDescent="0.4">
      <c r="A36" s="164" t="s">
        <v>1159</v>
      </c>
      <c r="B36" s="165" t="str">
        <f>VLOOKUP(A36,URS確認!$E:$G,3,FALSE)</f>
        <v>業績件數及金額核算標準設定</v>
      </c>
      <c r="C36" s="164">
        <v>2</v>
      </c>
      <c r="D36" s="176" t="s">
        <v>1294</v>
      </c>
      <c r="E36" s="170">
        <v>44398</v>
      </c>
      <c r="F36" s="169">
        <v>44439</v>
      </c>
      <c r="G36" s="170"/>
      <c r="H36" s="170"/>
      <c r="I36" s="167" t="str">
        <f>VLOOKUP(A36,URS確認!E:I,5,FALSE)</f>
        <v>楊智誠</v>
      </c>
      <c r="M36" s="164" t="s">
        <v>1107</v>
      </c>
      <c r="O36" s="170" t="s">
        <v>1723</v>
      </c>
    </row>
    <row r="37" spans="1:15" s="175" customFormat="1" ht="34" x14ac:dyDescent="0.4">
      <c r="A37" s="171" t="s">
        <v>1159</v>
      </c>
      <c r="B37" s="165" t="str">
        <f>VLOOKUP(A37,URS確認!$E:$G,3,FALSE)</f>
        <v>業績件數及金額核算標準設定</v>
      </c>
      <c r="C37" s="171">
        <v>3</v>
      </c>
      <c r="D37" s="177" t="s">
        <v>1350</v>
      </c>
      <c r="E37" s="173">
        <v>44398</v>
      </c>
      <c r="F37" s="170">
        <v>44412</v>
      </c>
      <c r="G37" s="170">
        <v>44412</v>
      </c>
      <c r="H37" s="167">
        <v>44428</v>
      </c>
      <c r="I37" s="167" t="str">
        <f>VLOOKUP(A37,URS確認!E:I,5,FALSE)</f>
        <v>楊智誠</v>
      </c>
      <c r="J37" s="174"/>
      <c r="K37" s="174"/>
      <c r="L37" s="174"/>
      <c r="M37" s="171"/>
      <c r="N37" s="174"/>
      <c r="O37" s="170"/>
    </row>
    <row r="38" spans="1:15" s="175" customFormat="1" x14ac:dyDescent="0.4">
      <c r="A38" s="171" t="s">
        <v>1159</v>
      </c>
      <c r="B38" s="165" t="str">
        <f>VLOOKUP(A38,URS確認!$E:$G,3,FALSE)</f>
        <v>業績件數及金額核算標準設定</v>
      </c>
      <c r="C38" s="171">
        <v>4</v>
      </c>
      <c r="D38" s="177" t="s">
        <v>1690</v>
      </c>
      <c r="E38" s="173">
        <v>44398</v>
      </c>
      <c r="F38" s="178">
        <v>44417</v>
      </c>
      <c r="G38" s="178">
        <v>44417</v>
      </c>
      <c r="H38" s="167">
        <v>44428</v>
      </c>
      <c r="I38" s="167" t="str">
        <f>VLOOKUP(A38,URS確認!E:I,5,FALSE)</f>
        <v>楊智誠</v>
      </c>
      <c r="J38" s="174"/>
      <c r="K38" s="174"/>
      <c r="L38" s="174"/>
      <c r="M38" s="171" t="s">
        <v>1866</v>
      </c>
      <c r="N38" s="174"/>
      <c r="O38" s="178"/>
    </row>
    <row r="39" spans="1:15" ht="34" x14ac:dyDescent="0.4">
      <c r="A39" s="164" t="s">
        <v>1295</v>
      </c>
      <c r="B39" s="165" t="str">
        <f>VLOOKUP(A39,URS確認!$E:$G,3,FALSE)</f>
        <v>業績件數及金額核算標準設定(整月)</v>
      </c>
      <c r="C39" s="164">
        <v>1</v>
      </c>
      <c r="D39" s="176" t="s">
        <v>1296</v>
      </c>
      <c r="E39" s="170">
        <v>44398</v>
      </c>
      <c r="F39" s="170">
        <v>44469</v>
      </c>
      <c r="G39" s="170"/>
      <c r="H39" s="170"/>
      <c r="I39" s="167" t="str">
        <f>VLOOKUP(A39,URS確認!E:I,5,FALSE)</f>
        <v>張嘉榮</v>
      </c>
      <c r="M39" s="164" t="s">
        <v>1107</v>
      </c>
      <c r="O39" s="170" t="s">
        <v>1718</v>
      </c>
    </row>
    <row r="40" spans="1:15" x14ac:dyDescent="0.4">
      <c r="A40" s="164" t="s">
        <v>1297</v>
      </c>
      <c r="B40" s="165" t="str">
        <f>VLOOKUP(A40,URS確認!$E:$G,3,FALSE)</f>
        <v>工作日業績結算</v>
      </c>
      <c r="C40" s="164">
        <v>1</v>
      </c>
      <c r="D40" s="166" t="s">
        <v>1688</v>
      </c>
      <c r="E40" s="170">
        <v>44398</v>
      </c>
      <c r="F40" s="170">
        <v>44400</v>
      </c>
      <c r="G40" s="170">
        <v>44398</v>
      </c>
      <c r="H40" s="170"/>
      <c r="I40" s="167" t="str">
        <f>VLOOKUP(A40,URS確認!E:I,5,FALSE)</f>
        <v>張金龍</v>
      </c>
      <c r="L40" s="168" t="s">
        <v>1310</v>
      </c>
      <c r="O40" s="170"/>
    </row>
    <row r="41" spans="1:15" ht="30.65" customHeight="1" x14ac:dyDescent="0.4">
      <c r="A41" s="164" t="s">
        <v>1297</v>
      </c>
      <c r="B41" s="165" t="str">
        <f>VLOOKUP(A41,URS確認!$E:$G,3,FALSE)</f>
        <v>工作日業績結算</v>
      </c>
      <c r="C41" s="164">
        <v>2</v>
      </c>
      <c r="D41" s="166" t="s">
        <v>1813</v>
      </c>
      <c r="E41" s="170">
        <v>44398</v>
      </c>
      <c r="F41" s="170" t="s">
        <v>1814</v>
      </c>
      <c r="G41" s="170"/>
      <c r="H41" s="170"/>
      <c r="I41" s="167" t="str">
        <f>VLOOKUP(A41,URS確認!E:I,5,FALSE)</f>
        <v>張金龍</v>
      </c>
      <c r="O41" s="170"/>
    </row>
    <row r="42" spans="1:15" x14ac:dyDescent="0.4">
      <c r="A42" s="164" t="s">
        <v>1298</v>
      </c>
      <c r="B42" s="165" t="str">
        <f>VLOOKUP(A42,URS確認!$E:$G,3,FALSE)</f>
        <v xml:space="preserve">撥款                     </v>
      </c>
      <c r="C42" s="164">
        <v>1</v>
      </c>
      <c r="D42" s="166" t="s">
        <v>1299</v>
      </c>
      <c r="E42" s="170">
        <v>44398</v>
      </c>
      <c r="F42" s="170">
        <v>44412</v>
      </c>
      <c r="G42" s="170">
        <v>44412</v>
      </c>
      <c r="H42" s="170">
        <v>44428</v>
      </c>
      <c r="I42" s="167" t="str">
        <f>VLOOKUP(A42,URS確認!E:I,5,FALSE)</f>
        <v>余家興</v>
      </c>
      <c r="J42" s="168" t="s">
        <v>1309</v>
      </c>
      <c r="O42" s="170"/>
    </row>
    <row r="43" spans="1:15" x14ac:dyDescent="0.4">
      <c r="A43" s="164" t="s">
        <v>1300</v>
      </c>
      <c r="B43" s="165" t="str">
        <f>VLOOKUP(A43,URS確認!$E:$G,3,FALSE)</f>
        <v>房貸介紹人業績明細查詢</v>
      </c>
      <c r="C43" s="164">
        <v>1</v>
      </c>
      <c r="D43" s="166" t="s">
        <v>1301</v>
      </c>
      <c r="E43" s="170">
        <v>44398</v>
      </c>
      <c r="F43" s="170">
        <v>44439</v>
      </c>
      <c r="I43" s="167" t="str">
        <f>VLOOKUP(A43,URS確認!E:I,5,FALSE)</f>
        <v>張金龍</v>
      </c>
      <c r="L43" s="168" t="s">
        <v>1309</v>
      </c>
      <c r="O43" s="170"/>
    </row>
    <row r="44" spans="1:15" ht="34" x14ac:dyDescent="0.4">
      <c r="A44" s="171" t="s">
        <v>1300</v>
      </c>
      <c r="B44" s="165" t="str">
        <f>VLOOKUP(A44,URS確認!$E:$G,3,FALSE)</f>
        <v>房貸介紹人業績明細查詢</v>
      </c>
      <c r="C44" s="171">
        <v>2</v>
      </c>
      <c r="D44" s="172" t="s">
        <v>1689</v>
      </c>
      <c r="E44" s="170">
        <v>44398</v>
      </c>
      <c r="F44" s="170">
        <v>44439</v>
      </c>
      <c r="I44" s="167" t="str">
        <f>VLOOKUP(A44,URS確認!E:I,5,FALSE)</f>
        <v>張金龍</v>
      </c>
      <c r="M44" s="168" t="s">
        <v>1867</v>
      </c>
      <c r="O44" s="170"/>
    </row>
    <row r="45" spans="1:15" x14ac:dyDescent="0.4">
      <c r="A45" s="164" t="s">
        <v>1302</v>
      </c>
      <c r="B45" s="165" t="str">
        <f>VLOOKUP(A45,URS確認!$E:$G,3,FALSE)</f>
        <v>房貸專員業績明細查詢</v>
      </c>
      <c r="C45" s="164">
        <v>1</v>
      </c>
      <c r="D45" s="166" t="s">
        <v>1303</v>
      </c>
      <c r="E45" s="170">
        <v>44398</v>
      </c>
      <c r="F45" s="170">
        <v>44439</v>
      </c>
      <c r="I45" s="167" t="str">
        <f>VLOOKUP(A45,URS確認!E:I,5,FALSE)</f>
        <v>張金龍</v>
      </c>
      <c r="L45" s="168" t="s">
        <v>1311</v>
      </c>
      <c r="O45" s="170"/>
    </row>
    <row r="46" spans="1:15" ht="34" x14ac:dyDescent="0.4">
      <c r="A46" s="171" t="s">
        <v>1302</v>
      </c>
      <c r="B46" s="165" t="str">
        <f>VLOOKUP(A46,URS確認!$E:$G,3,FALSE)</f>
        <v>房貸專員業績明細查詢</v>
      </c>
      <c r="C46" s="171">
        <v>2</v>
      </c>
      <c r="D46" s="172" t="s">
        <v>1691</v>
      </c>
      <c r="E46" s="170">
        <v>44398</v>
      </c>
      <c r="F46" s="170">
        <v>44439</v>
      </c>
      <c r="I46" s="167" t="str">
        <f>VLOOKUP(A46,URS確認!E:I,5,FALSE)</f>
        <v>張金龍</v>
      </c>
      <c r="M46" s="168" t="s">
        <v>1867</v>
      </c>
      <c r="O46" s="170"/>
    </row>
    <row r="47" spans="1:15" x14ac:dyDescent="0.4">
      <c r="A47" s="164" t="s">
        <v>1304</v>
      </c>
      <c r="B47" s="161" t="s">
        <v>1305</v>
      </c>
      <c r="C47" s="164">
        <v>1</v>
      </c>
      <c r="D47" s="166" t="s">
        <v>1306</v>
      </c>
      <c r="E47" s="170">
        <v>44398</v>
      </c>
      <c r="F47" s="169">
        <v>44399</v>
      </c>
      <c r="G47" s="169">
        <v>44399</v>
      </c>
      <c r="H47" s="169"/>
      <c r="I47" s="167" t="s">
        <v>1551</v>
      </c>
      <c r="J47" s="168" t="s">
        <v>1312</v>
      </c>
      <c r="O47" s="169"/>
    </row>
    <row r="48" spans="1:15" x14ac:dyDescent="0.4">
      <c r="A48" s="164" t="s">
        <v>1307</v>
      </c>
      <c r="B48" s="161" t="s">
        <v>1308</v>
      </c>
      <c r="C48" s="164">
        <v>1</v>
      </c>
      <c r="D48" s="166" t="s">
        <v>1306</v>
      </c>
      <c r="E48" s="170">
        <v>44398</v>
      </c>
      <c r="F48" s="169">
        <v>44399</v>
      </c>
      <c r="G48" s="169">
        <v>44399</v>
      </c>
      <c r="H48" s="169"/>
      <c r="I48" s="167" t="s">
        <v>1551</v>
      </c>
      <c r="J48" s="168" t="s">
        <v>1312</v>
      </c>
      <c r="L48" s="164"/>
      <c r="O48" s="169"/>
    </row>
    <row r="49" spans="1:15" x14ac:dyDescent="0.4">
      <c r="A49" s="164" t="s">
        <v>1320</v>
      </c>
      <c r="B49" s="165" t="str">
        <f>VLOOKUP(A49,URS確認!$E:$G,3,FALSE)</f>
        <v>顧客明細資料查詢</v>
      </c>
      <c r="C49" s="164">
        <v>1</v>
      </c>
      <c r="D49" s="166" t="s">
        <v>1360</v>
      </c>
      <c r="E49" s="170">
        <v>44399</v>
      </c>
      <c r="F49" s="169">
        <v>44399</v>
      </c>
      <c r="G49" s="169">
        <v>44399</v>
      </c>
      <c r="H49" s="169"/>
      <c r="I49" s="167" t="str">
        <f>VLOOKUP(A49,URS確認!E:I,5,FALSE)</f>
        <v>張嘉榮</v>
      </c>
      <c r="L49" s="164" t="s">
        <v>1361</v>
      </c>
      <c r="O49" s="169"/>
    </row>
    <row r="50" spans="1:15" ht="68" x14ac:dyDescent="0.4">
      <c r="A50" s="164" t="s">
        <v>1321</v>
      </c>
      <c r="B50" s="165" t="str">
        <f>VLOOKUP(A50,URS確認!$E:$G,3,FALSE)</f>
        <v>顧客基本資料維護-自然人(Eloan2)</v>
      </c>
      <c r="C50" s="164">
        <v>1</v>
      </c>
      <c r="D50" s="166" t="s">
        <v>1325</v>
      </c>
      <c r="E50" s="170">
        <v>44399</v>
      </c>
      <c r="F50" s="170">
        <v>44410</v>
      </c>
      <c r="G50" s="170">
        <v>44410</v>
      </c>
      <c r="H50" s="170"/>
      <c r="I50" s="167" t="s">
        <v>648</v>
      </c>
      <c r="L50" s="164" t="s">
        <v>1362</v>
      </c>
      <c r="O50" s="170"/>
    </row>
    <row r="51" spans="1:15" ht="85" x14ac:dyDescent="0.4">
      <c r="A51" s="164" t="s">
        <v>1321</v>
      </c>
      <c r="B51" s="165" t="str">
        <f>VLOOKUP(A51,URS確認!$E:$G,3,FALSE)</f>
        <v>顧客基本資料維護-自然人(Eloan2)</v>
      </c>
      <c r="C51" s="164">
        <v>2</v>
      </c>
      <c r="D51" s="166" t="s">
        <v>1687</v>
      </c>
      <c r="E51" s="170">
        <v>44399</v>
      </c>
      <c r="F51" s="170">
        <v>44410</v>
      </c>
      <c r="G51" s="170">
        <v>44410</v>
      </c>
      <c r="H51" s="170"/>
      <c r="I51" s="167" t="s">
        <v>648</v>
      </c>
      <c r="L51" s="164" t="s">
        <v>1362</v>
      </c>
      <c r="O51" s="170"/>
    </row>
    <row r="52" spans="1:15" ht="85" x14ac:dyDescent="0.4">
      <c r="A52" s="164" t="s">
        <v>1321</v>
      </c>
      <c r="B52" s="165" t="str">
        <f>VLOOKUP(A52,URS確認!$E:$G,3,FALSE)</f>
        <v>顧客基本資料維護-自然人(Eloan2)</v>
      </c>
      <c r="C52" s="164">
        <v>3</v>
      </c>
      <c r="D52" s="166" t="s">
        <v>1324</v>
      </c>
      <c r="E52" s="170">
        <v>44399</v>
      </c>
      <c r="F52" s="170">
        <v>44410</v>
      </c>
      <c r="G52" s="170">
        <v>44410</v>
      </c>
      <c r="H52" s="170"/>
      <c r="I52" s="167" t="s">
        <v>648</v>
      </c>
      <c r="L52" s="164" t="s">
        <v>1363</v>
      </c>
      <c r="O52" s="170"/>
    </row>
    <row r="53" spans="1:15" ht="68" x14ac:dyDescent="0.4">
      <c r="A53" s="164" t="s">
        <v>1321</v>
      </c>
      <c r="B53" s="165" t="str">
        <f>VLOOKUP(A53,URS確認!$E:$G,3,FALSE)</f>
        <v>顧客基本資料維護-自然人(Eloan2)</v>
      </c>
      <c r="C53" s="164">
        <v>4</v>
      </c>
      <c r="D53" s="166" t="s">
        <v>1323</v>
      </c>
      <c r="E53" s="170">
        <v>44399</v>
      </c>
      <c r="F53" s="170">
        <v>44410</v>
      </c>
      <c r="G53" s="170">
        <v>44410</v>
      </c>
      <c r="H53" s="170"/>
      <c r="I53" s="167" t="s">
        <v>648</v>
      </c>
      <c r="L53" s="164" t="s">
        <v>1363</v>
      </c>
      <c r="O53" s="170"/>
    </row>
    <row r="54" spans="1:15" ht="68" x14ac:dyDescent="0.4">
      <c r="A54" s="164" t="s">
        <v>1321</v>
      </c>
      <c r="B54" s="165" t="str">
        <f>VLOOKUP(A54,URS確認!$E:$G,3,FALSE)</f>
        <v>顧客基本資料維護-自然人(Eloan2)</v>
      </c>
      <c r="C54" s="164">
        <v>5</v>
      </c>
      <c r="D54" s="166" t="s">
        <v>1322</v>
      </c>
      <c r="E54" s="170">
        <v>44399</v>
      </c>
      <c r="F54" s="170">
        <v>44410</v>
      </c>
      <c r="G54" s="170">
        <v>44410</v>
      </c>
      <c r="H54" s="170"/>
      <c r="I54" s="167" t="s">
        <v>648</v>
      </c>
      <c r="L54" s="164" t="s">
        <v>1363</v>
      </c>
      <c r="O54" s="170"/>
    </row>
    <row r="55" spans="1:15" ht="51" x14ac:dyDescent="0.4">
      <c r="A55" s="164" t="s">
        <v>1321</v>
      </c>
      <c r="B55" s="165" t="str">
        <f>VLOOKUP(A55,URS確認!$E:$G,3,FALSE)</f>
        <v>顧客基本資料維護-自然人(Eloan2)</v>
      </c>
      <c r="C55" s="164">
        <v>6</v>
      </c>
      <c r="D55" s="166" t="s">
        <v>1326</v>
      </c>
      <c r="E55" s="170">
        <v>44399</v>
      </c>
      <c r="F55" s="170">
        <v>44410</v>
      </c>
      <c r="G55" s="170">
        <v>44410</v>
      </c>
      <c r="H55" s="170"/>
      <c r="I55" s="167" t="s">
        <v>648</v>
      </c>
      <c r="L55" s="164" t="s">
        <v>1363</v>
      </c>
      <c r="O55" s="170"/>
    </row>
    <row r="56" spans="1:15" x14ac:dyDescent="0.4">
      <c r="A56" s="164" t="s">
        <v>1321</v>
      </c>
      <c r="B56" s="165" t="str">
        <f>VLOOKUP(A56,URS確認!$E:$G,3,FALSE)</f>
        <v>顧客基本資料維護-自然人(Eloan2)</v>
      </c>
      <c r="C56" s="164">
        <v>7</v>
      </c>
      <c r="D56" s="166" t="s">
        <v>1327</v>
      </c>
      <c r="E56" s="170">
        <v>44399</v>
      </c>
      <c r="F56" s="170">
        <v>44410</v>
      </c>
      <c r="G56" s="170">
        <v>44410</v>
      </c>
      <c r="H56" s="170"/>
      <c r="I56" s="167" t="s">
        <v>648</v>
      </c>
      <c r="L56" s="164" t="s">
        <v>1361</v>
      </c>
      <c r="O56" s="170"/>
    </row>
    <row r="57" spans="1:15" x14ac:dyDescent="0.4">
      <c r="A57" s="164" t="s">
        <v>1321</v>
      </c>
      <c r="B57" s="165" t="str">
        <f>VLOOKUP(A57,URS確認!$E:$G,3,FALSE)</f>
        <v>顧客基本資料維護-自然人(Eloan2)</v>
      </c>
      <c r="C57" s="164">
        <v>8</v>
      </c>
      <c r="D57" s="166" t="s">
        <v>1328</v>
      </c>
      <c r="E57" s="170">
        <v>44399</v>
      </c>
      <c r="F57" s="170">
        <v>44410</v>
      </c>
      <c r="G57" s="170">
        <v>44410</v>
      </c>
      <c r="H57" s="170"/>
      <c r="I57" s="167" t="s">
        <v>648</v>
      </c>
      <c r="L57" s="164" t="s">
        <v>1363</v>
      </c>
      <c r="O57" s="170"/>
    </row>
    <row r="58" spans="1:15" x14ac:dyDescent="0.4">
      <c r="A58" s="164" t="s">
        <v>1321</v>
      </c>
      <c r="B58" s="165" t="str">
        <f>VLOOKUP(A58,URS確認!$E:$G,3,FALSE)</f>
        <v>顧客基本資料維護-自然人(Eloan2)</v>
      </c>
      <c r="C58" s="164">
        <v>9</v>
      </c>
      <c r="D58" s="166" t="s">
        <v>1329</v>
      </c>
      <c r="E58" s="170">
        <v>44399</v>
      </c>
      <c r="F58" s="170">
        <v>44410</v>
      </c>
      <c r="G58" s="170">
        <v>44410</v>
      </c>
      <c r="H58" s="170"/>
      <c r="I58" s="167" t="s">
        <v>648</v>
      </c>
      <c r="L58" s="164" t="s">
        <v>1363</v>
      </c>
      <c r="M58" s="164"/>
      <c r="O58" s="170"/>
    </row>
    <row r="59" spans="1:15" ht="51" x14ac:dyDescent="0.4">
      <c r="A59" s="164" t="s">
        <v>1321</v>
      </c>
      <c r="B59" s="165" t="str">
        <f>VLOOKUP(A59,URS確認!$E:$G,3,FALSE)</f>
        <v>顧客基本資料維護-自然人(Eloan2)</v>
      </c>
      <c r="C59" s="164">
        <v>10</v>
      </c>
      <c r="D59" s="166" t="s">
        <v>1330</v>
      </c>
      <c r="E59" s="170">
        <v>44399</v>
      </c>
      <c r="F59" s="170">
        <v>44439</v>
      </c>
      <c r="I59" s="167" t="s">
        <v>648</v>
      </c>
      <c r="L59" s="164" t="s">
        <v>1363</v>
      </c>
      <c r="M59" s="164"/>
      <c r="O59" s="170"/>
    </row>
    <row r="60" spans="1:15" ht="34" x14ac:dyDescent="0.4">
      <c r="A60" s="164" t="s">
        <v>1321</v>
      </c>
      <c r="B60" s="165" t="str">
        <f>VLOOKUP(A60,URS確認!$E:$G,3,FALSE)</f>
        <v>顧客基本資料維護-自然人(Eloan2)</v>
      </c>
      <c r="C60" s="164">
        <v>11</v>
      </c>
      <c r="D60" s="166" t="s">
        <v>1331</v>
      </c>
      <c r="E60" s="170">
        <v>44399</v>
      </c>
      <c r="F60" s="170">
        <v>44439</v>
      </c>
      <c r="I60" s="167" t="s">
        <v>648</v>
      </c>
      <c r="L60" s="164"/>
      <c r="M60" s="164" t="s">
        <v>1364</v>
      </c>
      <c r="O60" s="170" t="s">
        <v>1718</v>
      </c>
    </row>
    <row r="61" spans="1:15" ht="34" x14ac:dyDescent="0.4">
      <c r="A61" s="164" t="s">
        <v>1321</v>
      </c>
      <c r="B61" s="165" t="str">
        <f>VLOOKUP(A61,URS確認!$E:$G,3,FALSE)</f>
        <v>顧客基本資料維護-自然人(Eloan2)</v>
      </c>
      <c r="C61" s="164">
        <v>12</v>
      </c>
      <c r="D61" s="166" t="s">
        <v>1332</v>
      </c>
      <c r="E61" s="170">
        <v>44399</v>
      </c>
      <c r="F61" s="170">
        <v>44410</v>
      </c>
      <c r="G61" s="170">
        <v>44410</v>
      </c>
      <c r="H61" s="170"/>
      <c r="I61" s="167" t="s">
        <v>648</v>
      </c>
      <c r="L61" s="164" t="s">
        <v>1363</v>
      </c>
      <c r="M61" s="164"/>
      <c r="O61" s="170"/>
    </row>
    <row r="62" spans="1:15" ht="34" x14ac:dyDescent="0.4">
      <c r="A62" s="164" t="s">
        <v>1321</v>
      </c>
      <c r="B62" s="165" t="str">
        <f>VLOOKUP(A62,URS確認!$E:$G,3,FALSE)</f>
        <v>顧客基本資料維護-自然人(Eloan2)</v>
      </c>
      <c r="C62" s="164">
        <v>13</v>
      </c>
      <c r="D62" s="166" t="s">
        <v>1333</v>
      </c>
      <c r="E62" s="170">
        <v>44399</v>
      </c>
      <c r="F62" s="170">
        <v>44410</v>
      </c>
      <c r="G62" s="170">
        <v>44409</v>
      </c>
      <c r="H62" s="170"/>
      <c r="I62" s="167" t="s">
        <v>648</v>
      </c>
      <c r="M62" s="164" t="s">
        <v>1365</v>
      </c>
      <c r="O62" s="170"/>
    </row>
    <row r="63" spans="1:15" ht="68" x14ac:dyDescent="0.4">
      <c r="A63" s="164" t="s">
        <v>1334</v>
      </c>
      <c r="B63" s="165" t="str">
        <f>VLOOKUP(A63,URS確認!$E:$G,3,FALSE)</f>
        <v>顧客基本資料變更-自然人</v>
      </c>
      <c r="C63" s="164">
        <v>1</v>
      </c>
      <c r="D63" s="166" t="s">
        <v>1325</v>
      </c>
      <c r="E63" s="170">
        <v>44399</v>
      </c>
      <c r="F63" s="170">
        <v>44419</v>
      </c>
      <c r="G63" s="170">
        <v>44409</v>
      </c>
      <c r="H63" s="170"/>
      <c r="I63" s="167" t="s">
        <v>648</v>
      </c>
      <c r="L63" s="168" t="s">
        <v>1367</v>
      </c>
      <c r="M63" s="164" t="s">
        <v>1368</v>
      </c>
      <c r="O63" s="170"/>
    </row>
    <row r="64" spans="1:15" ht="85" x14ac:dyDescent="0.4">
      <c r="A64" s="164" t="s">
        <v>1334</v>
      </c>
      <c r="B64" s="165" t="str">
        <f>VLOOKUP(A64,URS確認!$E:$G,3,FALSE)</f>
        <v>顧客基本資料變更-自然人</v>
      </c>
      <c r="C64" s="164">
        <v>2</v>
      </c>
      <c r="D64" s="166" t="s">
        <v>1747</v>
      </c>
      <c r="E64" s="170">
        <v>44399</v>
      </c>
      <c r="F64" s="170">
        <v>44421</v>
      </c>
      <c r="G64" s="170"/>
      <c r="H64" s="170"/>
      <c r="I64" s="167" t="s">
        <v>1714</v>
      </c>
      <c r="L64" s="164" t="s">
        <v>1361</v>
      </c>
      <c r="M64" s="164"/>
      <c r="O64" s="170"/>
    </row>
    <row r="65" spans="1:15" ht="34" x14ac:dyDescent="0.4">
      <c r="A65" s="164" t="s">
        <v>1334</v>
      </c>
      <c r="B65" s="165" t="str">
        <f>VLOOKUP(A65,URS確認!$E:$G,3,FALSE)</f>
        <v>顧客基本資料變更-自然人</v>
      </c>
      <c r="C65" s="164">
        <v>3</v>
      </c>
      <c r="D65" s="166" t="s">
        <v>1748</v>
      </c>
      <c r="E65" s="170">
        <v>44399</v>
      </c>
      <c r="F65" s="170">
        <v>44421</v>
      </c>
      <c r="G65" s="170"/>
      <c r="H65" s="170"/>
      <c r="I65" s="167" t="s">
        <v>1714</v>
      </c>
      <c r="L65" s="164" t="s">
        <v>1363</v>
      </c>
      <c r="M65" s="164"/>
      <c r="O65" s="170"/>
    </row>
    <row r="66" spans="1:15" x14ac:dyDescent="0.4">
      <c r="A66" s="164" t="s">
        <v>1334</v>
      </c>
      <c r="B66" s="165" t="str">
        <f>VLOOKUP(A66,URS確認!$E:$G,3,FALSE)</f>
        <v>顧客基本資料變更-自然人</v>
      </c>
      <c r="C66" s="164">
        <v>4</v>
      </c>
      <c r="D66" s="166" t="s">
        <v>1335</v>
      </c>
      <c r="E66" s="170">
        <v>44399</v>
      </c>
      <c r="F66" s="170">
        <v>44438</v>
      </c>
      <c r="I66" s="167" t="s">
        <v>1714</v>
      </c>
      <c r="M66" s="164"/>
      <c r="N66" s="168" t="s">
        <v>1363</v>
      </c>
      <c r="O66" s="170" t="s">
        <v>1719</v>
      </c>
    </row>
    <row r="67" spans="1:15" ht="68" x14ac:dyDescent="0.4">
      <c r="A67" s="164" t="s">
        <v>1334</v>
      </c>
      <c r="B67" s="165" t="str">
        <f>VLOOKUP(A67,URS確認!$E:$G,3,FALSE)</f>
        <v>顧客基本資料變更-自然人</v>
      </c>
      <c r="C67" s="164">
        <v>5</v>
      </c>
      <c r="D67" s="166" t="s">
        <v>1323</v>
      </c>
      <c r="E67" s="170">
        <v>44399</v>
      </c>
      <c r="F67" s="170">
        <v>44438</v>
      </c>
      <c r="I67" s="167" t="s">
        <v>1714</v>
      </c>
      <c r="M67" s="164"/>
      <c r="N67" s="168" t="s">
        <v>1363</v>
      </c>
      <c r="O67" s="170" t="s">
        <v>1719</v>
      </c>
    </row>
    <row r="68" spans="1:15" x14ac:dyDescent="0.4">
      <c r="A68" s="164" t="s">
        <v>1334</v>
      </c>
      <c r="B68" s="165" t="str">
        <f>VLOOKUP(A68,URS確認!$E:$G,3,FALSE)</f>
        <v>顧客基本資料變更-自然人</v>
      </c>
      <c r="C68" s="164">
        <v>6</v>
      </c>
      <c r="D68" s="166" t="s">
        <v>1336</v>
      </c>
      <c r="E68" s="170">
        <v>44399</v>
      </c>
      <c r="F68" s="170">
        <v>44438</v>
      </c>
      <c r="I68" s="167" t="s">
        <v>1714</v>
      </c>
      <c r="M68" s="164"/>
      <c r="N68" s="168" t="s">
        <v>1486</v>
      </c>
      <c r="O68" s="170" t="s">
        <v>1719</v>
      </c>
    </row>
    <row r="69" spans="1:15" x14ac:dyDescent="0.4">
      <c r="A69" s="164" t="s">
        <v>1334</v>
      </c>
      <c r="B69" s="165" t="str">
        <f>VLOOKUP(A69,URS確認!$E:$G,3,FALSE)</f>
        <v>顧客基本資料變更-自然人</v>
      </c>
      <c r="C69" s="164">
        <v>7</v>
      </c>
      <c r="D69" s="166" t="s">
        <v>1337</v>
      </c>
      <c r="E69" s="170">
        <v>44399</v>
      </c>
      <c r="F69" s="170">
        <v>44428</v>
      </c>
      <c r="I69" s="167" t="s">
        <v>1714</v>
      </c>
      <c r="L69" s="168" t="s">
        <v>1367</v>
      </c>
      <c r="M69" s="164" t="s">
        <v>1365</v>
      </c>
      <c r="O69" s="170" t="s">
        <v>1719</v>
      </c>
    </row>
    <row r="70" spans="1:15" ht="68" x14ac:dyDescent="0.4">
      <c r="A70" s="164" t="s">
        <v>1334</v>
      </c>
      <c r="B70" s="165" t="str">
        <f>VLOOKUP(A70,URS確認!$E:$G,3,FALSE)</f>
        <v>顧客基本資料變更-自然人</v>
      </c>
      <c r="C70" s="164">
        <v>8</v>
      </c>
      <c r="D70" s="166" t="s">
        <v>1322</v>
      </c>
      <c r="E70" s="170">
        <v>44399</v>
      </c>
      <c r="F70" s="170">
        <v>44438</v>
      </c>
      <c r="I70" s="167" t="s">
        <v>1714</v>
      </c>
      <c r="L70" s="168" t="s">
        <v>1366</v>
      </c>
      <c r="M70" s="164"/>
      <c r="N70" s="168" t="s">
        <v>1363</v>
      </c>
      <c r="O70" s="170" t="s">
        <v>1719</v>
      </c>
    </row>
    <row r="71" spans="1:15" x14ac:dyDescent="0.4">
      <c r="A71" s="164" t="s">
        <v>1334</v>
      </c>
      <c r="B71" s="165" t="str">
        <f>VLOOKUP(A71,URS確認!$E:$G,3,FALSE)</f>
        <v>顧客基本資料變更-自然人</v>
      </c>
      <c r="C71" s="164">
        <v>9</v>
      </c>
      <c r="D71" s="166" t="s">
        <v>1327</v>
      </c>
      <c r="E71" s="170">
        <v>44399</v>
      </c>
      <c r="F71" s="170">
        <v>44414</v>
      </c>
      <c r="G71" s="169">
        <v>44409</v>
      </c>
      <c r="H71" s="169"/>
      <c r="I71" s="167" t="s">
        <v>1714</v>
      </c>
      <c r="L71" s="168" t="s">
        <v>1363</v>
      </c>
      <c r="O71" s="170"/>
    </row>
    <row r="72" spans="1:15" ht="34" x14ac:dyDescent="0.4">
      <c r="A72" s="164" t="s">
        <v>1334</v>
      </c>
      <c r="B72" s="165" t="str">
        <f>VLOOKUP(A72,URS確認!$E:$G,3,FALSE)</f>
        <v>顧客基本資料變更-自然人</v>
      </c>
      <c r="C72" s="164">
        <v>10</v>
      </c>
      <c r="D72" s="166" t="s">
        <v>1338</v>
      </c>
      <c r="E72" s="170">
        <v>44399</v>
      </c>
      <c r="F72" s="170">
        <v>44414</v>
      </c>
      <c r="G72" s="169">
        <v>44409</v>
      </c>
      <c r="H72" s="169"/>
      <c r="I72" s="167" t="s">
        <v>1714</v>
      </c>
      <c r="L72" s="168" t="s">
        <v>1363</v>
      </c>
      <c r="O72" s="170"/>
    </row>
    <row r="73" spans="1:15" ht="34" x14ac:dyDescent="0.4">
      <c r="A73" s="164" t="s">
        <v>1339</v>
      </c>
      <c r="B73" s="165" t="str">
        <f>VLOOKUP(A73,URS確認!$E:$G,3,FALSE)</f>
        <v xml:space="preserve">顧客聯絡電話維護(Eloan14) </v>
      </c>
      <c r="C73" s="164">
        <v>1</v>
      </c>
      <c r="D73" s="166" t="s">
        <v>1749</v>
      </c>
      <c r="E73" s="170">
        <v>44399</v>
      </c>
      <c r="F73" s="170">
        <v>44439</v>
      </c>
      <c r="I73" s="167" t="str">
        <f>VLOOKUP(A73,URS確認!E:I,5,FALSE)</f>
        <v>張嘉榮</v>
      </c>
      <c r="L73" s="168" t="s">
        <v>1363</v>
      </c>
      <c r="O73" s="170"/>
    </row>
    <row r="74" spans="1:15" x14ac:dyDescent="0.4">
      <c r="A74" s="164" t="s">
        <v>1339</v>
      </c>
      <c r="B74" s="165" t="str">
        <f>VLOOKUP(A74,URS確認!$E:$G,3,FALSE)</f>
        <v xml:space="preserve">顧客聯絡電話維護(Eloan14) </v>
      </c>
      <c r="C74" s="164">
        <v>2</v>
      </c>
      <c r="D74" s="166" t="s">
        <v>1340</v>
      </c>
      <c r="E74" s="170">
        <v>44399</v>
      </c>
      <c r="F74" s="170">
        <v>44414</v>
      </c>
      <c r="G74" s="169">
        <v>44409</v>
      </c>
      <c r="H74" s="169"/>
      <c r="I74" s="167" t="str">
        <f>VLOOKUP(A74,URS確認!E:I,5,FALSE)</f>
        <v>張嘉榮</v>
      </c>
      <c r="L74" s="168" t="s">
        <v>1363</v>
      </c>
      <c r="O74" s="170"/>
    </row>
    <row r="75" spans="1:15" ht="51" x14ac:dyDescent="0.4">
      <c r="A75" s="164" t="s">
        <v>126</v>
      </c>
      <c r="B75" s="165" t="str">
        <f>VLOOKUP(A75,URS確認!$E:$G,3,FALSE)</f>
        <v xml:space="preserve">額度與擔保品關聯查詢 </v>
      </c>
      <c r="C75" s="164">
        <v>1</v>
      </c>
      <c r="D75" s="166" t="s">
        <v>1724</v>
      </c>
      <c r="E75" s="170">
        <v>44399</v>
      </c>
      <c r="F75" s="170">
        <v>44414</v>
      </c>
      <c r="G75" s="170">
        <v>44409</v>
      </c>
      <c r="H75" s="170"/>
      <c r="I75" s="167" t="s">
        <v>1551</v>
      </c>
      <c r="J75" s="168" t="s">
        <v>1363</v>
      </c>
      <c r="O75" s="170"/>
    </row>
    <row r="76" spans="1:15" x14ac:dyDescent="0.4">
      <c r="A76" s="164" t="s">
        <v>33</v>
      </c>
      <c r="B76" s="165" t="str">
        <f>VLOOKUP(A76,URS確認!$E:$G,3,FALSE)</f>
        <v>員工資料檔查詢</v>
      </c>
      <c r="C76" s="164">
        <v>1</v>
      </c>
      <c r="D76" s="166" t="s">
        <v>1373</v>
      </c>
      <c r="E76" s="170">
        <v>44400</v>
      </c>
      <c r="F76" s="169">
        <v>44412</v>
      </c>
      <c r="G76" s="169">
        <v>44412</v>
      </c>
      <c r="H76" s="169"/>
      <c r="I76" s="167" t="str">
        <f>VLOOKUP(A76,URS確認!E:I,5,FALSE)</f>
        <v>張嘉榮</v>
      </c>
      <c r="L76" s="168" t="s">
        <v>1427</v>
      </c>
      <c r="O76" s="169"/>
    </row>
    <row r="77" spans="1:15" x14ac:dyDescent="0.4">
      <c r="A77" s="164" t="s">
        <v>33</v>
      </c>
      <c r="B77" s="165" t="str">
        <f>VLOOKUP(A77,URS確認!$E:$G,3,FALSE)</f>
        <v>員工資料檔查詢</v>
      </c>
      <c r="C77" s="164">
        <v>2</v>
      </c>
      <c r="D77" s="166" t="s">
        <v>1374</v>
      </c>
      <c r="E77" s="170">
        <v>44400</v>
      </c>
      <c r="F77" s="169">
        <v>44412</v>
      </c>
      <c r="G77" s="169">
        <v>44412</v>
      </c>
      <c r="H77" s="169"/>
      <c r="I77" s="167" t="str">
        <f>VLOOKUP(A77,URS確認!E:I,5,FALSE)</f>
        <v>張嘉榮</v>
      </c>
      <c r="L77" s="168" t="s">
        <v>1428</v>
      </c>
      <c r="O77" s="169"/>
    </row>
    <row r="78" spans="1:15" x14ac:dyDescent="0.4">
      <c r="A78" s="164" t="s">
        <v>1375</v>
      </c>
      <c r="B78" s="165" t="str">
        <f>VLOOKUP(A78,URS確認!$E:$G,3,FALSE)</f>
        <v xml:space="preserve">申請不列印書面通知書查詢  </v>
      </c>
      <c r="C78" s="164">
        <v>1</v>
      </c>
      <c r="D78" s="166" t="s">
        <v>1376</v>
      </c>
      <c r="E78" s="170">
        <v>44400</v>
      </c>
      <c r="F78" s="170">
        <v>44439</v>
      </c>
      <c r="I78" s="167" t="str">
        <f>VLOOKUP(A78,URS確認!E:I,5,FALSE)</f>
        <v>張嘉榮</v>
      </c>
      <c r="M78" s="168" t="s">
        <v>1432</v>
      </c>
      <c r="O78" s="170"/>
    </row>
    <row r="79" spans="1:15" x14ac:dyDescent="0.4">
      <c r="A79" s="164" t="s">
        <v>1375</v>
      </c>
      <c r="B79" s="165" t="str">
        <f>VLOOKUP(A79,URS確認!$E:$G,3,FALSE)</f>
        <v xml:space="preserve">申請不列印書面通知書查詢  </v>
      </c>
      <c r="C79" s="164">
        <v>2</v>
      </c>
      <c r="D79" s="166" t="s">
        <v>1377</v>
      </c>
      <c r="E79" s="170">
        <v>44400</v>
      </c>
      <c r="F79" s="170">
        <v>44439</v>
      </c>
      <c r="G79" s="169">
        <v>44424</v>
      </c>
      <c r="H79" s="169"/>
      <c r="I79" s="167" t="str">
        <f>VLOOKUP(A79,URS確認!E:I,5,FALSE)</f>
        <v>張嘉榮</v>
      </c>
      <c r="L79" s="168" t="s">
        <v>1429</v>
      </c>
      <c r="O79" s="170"/>
    </row>
    <row r="80" spans="1:15" ht="34" x14ac:dyDescent="0.4">
      <c r="A80" s="164" t="s">
        <v>1378</v>
      </c>
      <c r="B80" s="165" t="str">
        <f>VLOOKUP(A80,URS確認!$E:$G,3,FALSE)</f>
        <v xml:space="preserve">申請不列印書面通知書維護  </v>
      </c>
      <c r="C80" s="164">
        <v>1</v>
      </c>
      <c r="D80" s="166" t="s">
        <v>1431</v>
      </c>
      <c r="E80" s="170">
        <v>44400</v>
      </c>
      <c r="F80" s="170">
        <v>44439</v>
      </c>
      <c r="G80" s="169">
        <v>44424</v>
      </c>
      <c r="H80" s="169"/>
      <c r="I80" s="167" t="str">
        <f>VLOOKUP(A80,URS確認!E:I,5,FALSE)</f>
        <v>張嘉榮</v>
      </c>
      <c r="J80" s="168" t="s">
        <v>1430</v>
      </c>
      <c r="O80" s="170"/>
    </row>
    <row r="81" spans="1:15" ht="102" x14ac:dyDescent="0.4">
      <c r="A81" s="164" t="s">
        <v>1378</v>
      </c>
      <c r="B81" s="165" t="str">
        <f>VLOOKUP(A81,URS確認!$E:$G,3,FALSE)</f>
        <v xml:space="preserve">申請不列印書面通知書維護  </v>
      </c>
      <c r="C81" s="164">
        <v>2</v>
      </c>
      <c r="D81" s="166" t="s">
        <v>1750</v>
      </c>
      <c r="E81" s="170">
        <v>44400</v>
      </c>
      <c r="F81" s="170">
        <v>44439</v>
      </c>
      <c r="I81" s="167" t="str">
        <f>VLOOKUP(A81,URS確認!E:I,5,FALSE)</f>
        <v>張嘉榮</v>
      </c>
      <c r="J81" s="164" t="s">
        <v>1429</v>
      </c>
      <c r="O81" s="170"/>
    </row>
    <row r="82" spans="1:15" ht="136" x14ac:dyDescent="0.4">
      <c r="A82" s="164" t="s">
        <v>1321</v>
      </c>
      <c r="B82" s="165" t="str">
        <f>VLOOKUP(A82,URS確認!$E:$G,3,FALSE)</f>
        <v>顧客基本資料維護-自然人(Eloan2)</v>
      </c>
      <c r="C82" s="164">
        <v>1</v>
      </c>
      <c r="D82" s="166" t="s">
        <v>1751</v>
      </c>
      <c r="E82" s="170">
        <v>44403</v>
      </c>
      <c r="F82" s="170">
        <v>44421</v>
      </c>
      <c r="G82" s="170">
        <v>44409</v>
      </c>
      <c r="H82" s="170"/>
      <c r="I82" s="167" t="s">
        <v>1715</v>
      </c>
      <c r="J82" s="164" t="s">
        <v>1486</v>
      </c>
      <c r="O82" s="170"/>
    </row>
    <row r="83" spans="1:15" x14ac:dyDescent="0.4">
      <c r="A83" s="164" t="s">
        <v>1321</v>
      </c>
      <c r="B83" s="165" t="str">
        <f>VLOOKUP(A83,URS確認!$E:$G,3,FALSE)</f>
        <v>顧客基本資料維護-自然人(Eloan2)</v>
      </c>
      <c r="C83" s="164">
        <v>2</v>
      </c>
      <c r="D83" s="166" t="s">
        <v>1435</v>
      </c>
      <c r="E83" s="170">
        <v>44403</v>
      </c>
      <c r="F83" s="170">
        <v>44421</v>
      </c>
      <c r="G83" s="170">
        <v>44409</v>
      </c>
      <c r="H83" s="170"/>
      <c r="I83" s="167" t="s">
        <v>1715</v>
      </c>
      <c r="J83" s="168" t="s">
        <v>1486</v>
      </c>
      <c r="O83" s="170"/>
    </row>
    <row r="84" spans="1:15" x14ac:dyDescent="0.4">
      <c r="A84" s="164" t="s">
        <v>1321</v>
      </c>
      <c r="B84" s="165" t="str">
        <f>VLOOKUP(A84,URS確認!$E:$G,3,FALSE)</f>
        <v>顧客基本資料維護-自然人(Eloan2)</v>
      </c>
      <c r="C84" s="164">
        <v>3</v>
      </c>
      <c r="D84" s="166" t="s">
        <v>1436</v>
      </c>
      <c r="E84" s="170">
        <v>44403</v>
      </c>
      <c r="F84" s="170">
        <v>44421</v>
      </c>
      <c r="G84" s="170">
        <v>44409</v>
      </c>
      <c r="H84" s="170"/>
      <c r="I84" s="167" t="s">
        <v>1715</v>
      </c>
      <c r="J84" s="168" t="s">
        <v>1486</v>
      </c>
      <c r="O84" s="170"/>
    </row>
    <row r="85" spans="1:15" ht="68" x14ac:dyDescent="0.4">
      <c r="A85" s="164" t="s">
        <v>1321</v>
      </c>
      <c r="B85" s="165" t="str">
        <f>VLOOKUP(A85,URS確認!$E:$G,3,FALSE)</f>
        <v>顧客基本資料維護-自然人(Eloan2)</v>
      </c>
      <c r="C85" s="164">
        <v>4</v>
      </c>
      <c r="D85" s="166" t="s">
        <v>1752</v>
      </c>
      <c r="E85" s="170">
        <v>44403</v>
      </c>
      <c r="F85" s="170">
        <v>44421</v>
      </c>
      <c r="G85" s="170">
        <v>44409</v>
      </c>
      <c r="H85" s="170"/>
      <c r="I85" s="167" t="s">
        <v>1715</v>
      </c>
      <c r="M85" s="164" t="s">
        <v>1487</v>
      </c>
      <c r="O85" s="170"/>
    </row>
    <row r="86" spans="1:15" x14ac:dyDescent="0.4">
      <c r="A86" s="164" t="s">
        <v>1438</v>
      </c>
      <c r="B86" s="165" t="str">
        <f>VLOOKUP(A86,URS確認!$E:$G,3,FALSE)</f>
        <v xml:space="preserve">顧客基本資料維護-法人  </v>
      </c>
      <c r="C86" s="164">
        <v>1</v>
      </c>
      <c r="D86" s="166" t="s">
        <v>1435</v>
      </c>
      <c r="E86" s="170">
        <v>44403</v>
      </c>
      <c r="F86" s="170">
        <v>44421</v>
      </c>
      <c r="I86" s="167" t="s">
        <v>1715</v>
      </c>
      <c r="J86" s="168" t="s">
        <v>1488</v>
      </c>
      <c r="L86" s="168" t="s">
        <v>1493</v>
      </c>
      <c r="O86" s="170"/>
    </row>
    <row r="87" spans="1:15" x14ac:dyDescent="0.4">
      <c r="A87" s="164" t="s">
        <v>1438</v>
      </c>
      <c r="B87" s="165" t="str">
        <f>VLOOKUP(A87,URS確認!$E:$G,3,FALSE)</f>
        <v xml:space="preserve">顧客基本資料維護-法人  </v>
      </c>
      <c r="C87" s="164">
        <v>2</v>
      </c>
      <c r="D87" s="166" t="s">
        <v>1436</v>
      </c>
      <c r="E87" s="170">
        <v>44403</v>
      </c>
      <c r="F87" s="170">
        <v>44421</v>
      </c>
      <c r="I87" s="167" t="s">
        <v>1715</v>
      </c>
      <c r="J87" s="168" t="s">
        <v>1486</v>
      </c>
      <c r="L87" s="168" t="s">
        <v>1486</v>
      </c>
      <c r="O87" s="170"/>
    </row>
    <row r="88" spans="1:15" x14ac:dyDescent="0.4">
      <c r="A88" s="164" t="s">
        <v>1438</v>
      </c>
      <c r="B88" s="165" t="str">
        <f>VLOOKUP(A88,URS確認!$E:$G,3,FALSE)</f>
        <v xml:space="preserve">顧客基本資料維護-法人  </v>
      </c>
      <c r="C88" s="164">
        <v>3</v>
      </c>
      <c r="D88" s="166" t="s">
        <v>1439</v>
      </c>
      <c r="E88" s="170">
        <v>44403</v>
      </c>
      <c r="F88" s="170">
        <v>44421</v>
      </c>
      <c r="I88" s="167" t="s">
        <v>1715</v>
      </c>
      <c r="J88" s="168" t="s">
        <v>1489</v>
      </c>
      <c r="L88" s="168" t="s">
        <v>1493</v>
      </c>
      <c r="O88" s="170"/>
    </row>
    <row r="89" spans="1:15" x14ac:dyDescent="0.4">
      <c r="A89" s="164" t="s">
        <v>1438</v>
      </c>
      <c r="B89" s="165" t="str">
        <f>VLOOKUP(A89,URS確認!$E:$G,3,FALSE)</f>
        <v xml:space="preserve">顧客基本資料維護-法人  </v>
      </c>
      <c r="C89" s="164">
        <v>4</v>
      </c>
      <c r="D89" s="166" t="s">
        <v>1440</v>
      </c>
      <c r="E89" s="170">
        <v>44403</v>
      </c>
      <c r="F89" s="170">
        <v>44421</v>
      </c>
      <c r="I89" s="167" t="s">
        <v>1715</v>
      </c>
      <c r="J89" s="168" t="s">
        <v>1489</v>
      </c>
      <c r="L89" s="168" t="s">
        <v>1486</v>
      </c>
      <c r="O89" s="170"/>
    </row>
    <row r="90" spans="1:15" x14ac:dyDescent="0.4">
      <c r="A90" s="164" t="s">
        <v>1438</v>
      </c>
      <c r="B90" s="165" t="str">
        <f>VLOOKUP(A90,URS確認!$E:$G,3,FALSE)</f>
        <v xml:space="preserve">顧客基本資料維護-法人  </v>
      </c>
      <c r="C90" s="164">
        <v>5</v>
      </c>
      <c r="D90" s="166" t="s">
        <v>1441</v>
      </c>
      <c r="E90" s="170">
        <v>44403</v>
      </c>
      <c r="F90" s="170">
        <v>44421</v>
      </c>
      <c r="I90" s="167" t="s">
        <v>1715</v>
      </c>
      <c r="J90" s="168" t="s">
        <v>1486</v>
      </c>
      <c r="L90" s="168" t="s">
        <v>1494</v>
      </c>
      <c r="O90" s="170"/>
    </row>
    <row r="91" spans="1:15" x14ac:dyDescent="0.4">
      <c r="A91" s="164" t="s">
        <v>1438</v>
      </c>
      <c r="B91" s="165" t="str">
        <f>VLOOKUP(A91,URS確認!$E:$G,3,FALSE)</f>
        <v xml:space="preserve">顧客基本資料維護-法人  </v>
      </c>
      <c r="C91" s="164">
        <v>6</v>
      </c>
      <c r="D91" s="166" t="s">
        <v>1442</v>
      </c>
      <c r="E91" s="170">
        <v>44403</v>
      </c>
      <c r="F91" s="170">
        <v>44421</v>
      </c>
      <c r="I91" s="167" t="s">
        <v>1715</v>
      </c>
      <c r="J91" s="168" t="s">
        <v>1486</v>
      </c>
      <c r="L91" s="168" t="s">
        <v>1493</v>
      </c>
      <c r="O91" s="170"/>
    </row>
    <row r="92" spans="1:15" ht="68" x14ac:dyDescent="0.4">
      <c r="A92" s="164" t="s">
        <v>1438</v>
      </c>
      <c r="B92" s="165" t="str">
        <f>VLOOKUP(A92,URS確認!$E:$G,3,FALSE)</f>
        <v xml:space="preserve">顧客基本資料維護-法人  </v>
      </c>
      <c r="C92" s="164">
        <v>7</v>
      </c>
      <c r="D92" s="166" t="s">
        <v>1323</v>
      </c>
      <c r="E92" s="170">
        <v>44403</v>
      </c>
      <c r="F92" s="170">
        <v>44421</v>
      </c>
      <c r="I92" s="167" t="s">
        <v>1715</v>
      </c>
      <c r="N92" s="164" t="s">
        <v>1490</v>
      </c>
      <c r="O92" s="170"/>
    </row>
    <row r="93" spans="1:15" ht="85" x14ac:dyDescent="0.4">
      <c r="A93" s="164" t="s">
        <v>1438</v>
      </c>
      <c r="B93" s="165" t="str">
        <f>VLOOKUP(A93,URS確認!$E:$G,3,FALSE)</f>
        <v xml:space="preserve">顧客基本資料維護-法人  </v>
      </c>
      <c r="C93" s="164">
        <v>8</v>
      </c>
      <c r="D93" s="166" t="s">
        <v>1443</v>
      </c>
      <c r="E93" s="170">
        <v>44403</v>
      </c>
      <c r="F93" s="170">
        <v>44421</v>
      </c>
      <c r="I93" s="167" t="s">
        <v>1715</v>
      </c>
      <c r="N93" s="164" t="s">
        <v>1486</v>
      </c>
      <c r="O93" s="170"/>
    </row>
    <row r="94" spans="1:15" ht="34" x14ac:dyDescent="0.4">
      <c r="A94" s="164" t="s">
        <v>1438</v>
      </c>
      <c r="B94" s="165" t="str">
        <f>VLOOKUP(A94,URS確認!$E:$G,3,FALSE)</f>
        <v xml:space="preserve">顧客基本資料維護-法人  </v>
      </c>
      <c r="C94" s="164">
        <v>9</v>
      </c>
      <c r="D94" s="166" t="s">
        <v>1444</v>
      </c>
      <c r="E94" s="170">
        <v>44403</v>
      </c>
      <c r="F94" s="170">
        <v>44421</v>
      </c>
      <c r="I94" s="167" t="s">
        <v>1715</v>
      </c>
      <c r="M94" s="164" t="s">
        <v>1495</v>
      </c>
      <c r="O94" s="170"/>
    </row>
    <row r="95" spans="1:15" x14ac:dyDescent="0.4">
      <c r="A95" s="164" t="s">
        <v>1438</v>
      </c>
      <c r="B95" s="165" t="str">
        <f>VLOOKUP(A95,URS確認!$E:$G,3,FALSE)</f>
        <v xml:space="preserve">顧客基本資料維護-法人  </v>
      </c>
      <c r="C95" s="164">
        <v>10</v>
      </c>
      <c r="D95" s="166" t="s">
        <v>1445</v>
      </c>
      <c r="E95" s="170">
        <v>44403</v>
      </c>
      <c r="F95" s="170">
        <v>44421</v>
      </c>
      <c r="I95" s="167" t="s">
        <v>1715</v>
      </c>
      <c r="M95" s="164" t="s">
        <v>1491</v>
      </c>
      <c r="O95" s="170"/>
    </row>
    <row r="96" spans="1:15" ht="34" x14ac:dyDescent="0.4">
      <c r="A96" s="164" t="s">
        <v>1438</v>
      </c>
      <c r="B96" s="165" t="str">
        <f>VLOOKUP(A96,URS確認!$E:$G,3,FALSE)</f>
        <v xml:space="preserve">顧客基本資料維護-法人  </v>
      </c>
      <c r="C96" s="164">
        <v>11</v>
      </c>
      <c r="D96" s="166" t="s">
        <v>1446</v>
      </c>
      <c r="E96" s="170">
        <v>44403</v>
      </c>
      <c r="F96" s="170">
        <v>44421</v>
      </c>
      <c r="I96" s="167" t="s">
        <v>1715</v>
      </c>
      <c r="M96" s="164" t="s">
        <v>1492</v>
      </c>
      <c r="O96" s="170"/>
    </row>
    <row r="97" spans="1:15" x14ac:dyDescent="0.4">
      <c r="A97" s="164" t="s">
        <v>1447</v>
      </c>
      <c r="B97" s="165" t="str">
        <f>VLOOKUP(A97,URS確認!$E:$G,3,FALSE)</f>
        <v xml:space="preserve">顧客基本資料變更-法人  </v>
      </c>
      <c r="C97" s="164">
        <v>1</v>
      </c>
      <c r="D97" s="166" t="s">
        <v>1448</v>
      </c>
      <c r="E97" s="170">
        <v>44403</v>
      </c>
      <c r="F97" s="170">
        <v>44421</v>
      </c>
      <c r="I97" s="167" t="s">
        <v>1715</v>
      </c>
      <c r="M97" s="164"/>
      <c r="N97" s="168" t="s">
        <v>1493</v>
      </c>
      <c r="O97" s="170"/>
    </row>
    <row r="98" spans="1:15" ht="68" x14ac:dyDescent="0.4">
      <c r="A98" s="164" t="s">
        <v>1447</v>
      </c>
      <c r="B98" s="165" t="str">
        <f>VLOOKUP(A98,URS確認!$E:$G,3,FALSE)</f>
        <v xml:space="preserve">顧客基本資料變更-法人  </v>
      </c>
      <c r="C98" s="164">
        <v>2</v>
      </c>
      <c r="D98" s="166" t="s">
        <v>1323</v>
      </c>
      <c r="E98" s="170">
        <v>44403</v>
      </c>
      <c r="F98" s="170">
        <v>44421</v>
      </c>
      <c r="I98" s="167" t="s">
        <v>1715</v>
      </c>
      <c r="M98" s="164"/>
      <c r="N98" s="168" t="s">
        <v>1486</v>
      </c>
      <c r="O98" s="170"/>
    </row>
    <row r="99" spans="1:15" x14ac:dyDescent="0.4">
      <c r="A99" s="164" t="s">
        <v>1447</v>
      </c>
      <c r="B99" s="165" t="str">
        <f>VLOOKUP(A99,URS確認!$E:$G,3,FALSE)</f>
        <v xml:space="preserve">顧客基本資料變更-法人  </v>
      </c>
      <c r="C99" s="164">
        <v>3</v>
      </c>
      <c r="D99" s="166" t="s">
        <v>1449</v>
      </c>
      <c r="E99" s="170">
        <v>44403</v>
      </c>
      <c r="F99" s="170">
        <v>44421</v>
      </c>
      <c r="I99" s="167" t="s">
        <v>1715</v>
      </c>
      <c r="M99" s="164"/>
      <c r="N99" s="168" t="s">
        <v>1486</v>
      </c>
      <c r="O99" s="170"/>
    </row>
    <row r="100" spans="1:15" x14ac:dyDescent="0.4">
      <c r="A100" s="164" t="s">
        <v>1447</v>
      </c>
      <c r="B100" s="165" t="str">
        <f>VLOOKUP(A100,URS確認!$E:$G,3,FALSE)</f>
        <v xml:space="preserve">顧客基本資料變更-法人  </v>
      </c>
      <c r="C100" s="164">
        <v>4</v>
      </c>
      <c r="D100" s="166" t="s">
        <v>1450</v>
      </c>
      <c r="E100" s="170">
        <v>44403</v>
      </c>
      <c r="F100" s="170">
        <v>44421</v>
      </c>
      <c r="I100" s="167" t="s">
        <v>1715</v>
      </c>
      <c r="M100" s="164" t="s">
        <v>1487</v>
      </c>
      <c r="O100" s="170"/>
    </row>
    <row r="101" spans="1:15" ht="68" x14ac:dyDescent="0.4">
      <c r="A101" s="164" t="s">
        <v>1447</v>
      </c>
      <c r="B101" s="165" t="str">
        <f>VLOOKUP(A101,URS確認!$E:$G,3,FALSE)</f>
        <v xml:space="preserve">顧客基本資料變更-法人  </v>
      </c>
      <c r="C101" s="164">
        <v>5</v>
      </c>
      <c r="D101" s="166" t="s">
        <v>1322</v>
      </c>
      <c r="E101" s="170">
        <v>44403</v>
      </c>
      <c r="F101" s="170">
        <v>44421</v>
      </c>
      <c r="I101" s="167" t="s">
        <v>1715</v>
      </c>
      <c r="M101" s="164"/>
      <c r="N101" s="168" t="s">
        <v>1486</v>
      </c>
      <c r="O101" s="170"/>
    </row>
    <row r="102" spans="1:15" x14ac:dyDescent="0.4">
      <c r="A102" s="164" t="s">
        <v>1447</v>
      </c>
      <c r="B102" s="165" t="str">
        <f>VLOOKUP(A102,URS確認!$E:$G,3,FALSE)</f>
        <v xml:space="preserve">顧客基本資料變更-法人  </v>
      </c>
      <c r="C102" s="164">
        <v>6</v>
      </c>
      <c r="D102" s="166" t="s">
        <v>1327</v>
      </c>
      <c r="E102" s="170">
        <v>44403</v>
      </c>
      <c r="F102" s="170">
        <v>44421</v>
      </c>
      <c r="G102" s="169">
        <v>44409</v>
      </c>
      <c r="H102" s="169"/>
      <c r="I102" s="167" t="s">
        <v>1715</v>
      </c>
      <c r="L102" s="168" t="s">
        <v>1486</v>
      </c>
      <c r="O102" s="170"/>
    </row>
    <row r="103" spans="1:15" ht="34" x14ac:dyDescent="0.4">
      <c r="A103" s="164" t="s">
        <v>1447</v>
      </c>
      <c r="B103" s="165" t="str">
        <f>VLOOKUP(A103,URS確認!$E:$G,3,FALSE)</f>
        <v xml:space="preserve">顧客基本資料變更-法人  </v>
      </c>
      <c r="C103" s="164">
        <v>7</v>
      </c>
      <c r="D103" s="166" t="s">
        <v>1451</v>
      </c>
      <c r="E103" s="170">
        <v>44403</v>
      </c>
      <c r="F103" s="170">
        <v>44421</v>
      </c>
      <c r="G103" s="169">
        <v>44409</v>
      </c>
      <c r="H103" s="169"/>
      <c r="I103" s="167" t="s">
        <v>1715</v>
      </c>
      <c r="L103" s="168" t="s">
        <v>1496</v>
      </c>
      <c r="O103" s="170"/>
    </row>
    <row r="104" spans="1:15" x14ac:dyDescent="0.4">
      <c r="A104" s="164" t="s">
        <v>1452</v>
      </c>
      <c r="B104" s="165" t="str">
        <f>VLOOKUP(A104,URS確認!$E:$G,3,FALSE)</f>
        <v xml:space="preserve">關聯戶資料維護            </v>
      </c>
      <c r="C104" s="164">
        <v>1</v>
      </c>
      <c r="D104" s="166" t="s">
        <v>1453</v>
      </c>
      <c r="E104" s="170">
        <v>44403</v>
      </c>
      <c r="F104" s="170">
        <v>44439</v>
      </c>
      <c r="I104" s="167" t="str">
        <f>VLOOKUP(A104,URS確認!E:I,5,FALSE)</f>
        <v>張嘉榮</v>
      </c>
      <c r="L104" s="168" t="s">
        <v>1486</v>
      </c>
      <c r="O104" s="170"/>
    </row>
    <row r="105" spans="1:15" ht="34" x14ac:dyDescent="0.4">
      <c r="A105" s="164" t="s">
        <v>1452</v>
      </c>
      <c r="B105" s="165" t="str">
        <f>VLOOKUP(A105,URS確認!$E:$G,3,FALSE)</f>
        <v xml:space="preserve">關聯戶資料維護            </v>
      </c>
      <c r="C105" s="164">
        <v>2</v>
      </c>
      <c r="D105" s="166" t="s">
        <v>1454</v>
      </c>
      <c r="E105" s="170">
        <v>44403</v>
      </c>
      <c r="F105" s="170">
        <v>44439</v>
      </c>
      <c r="I105" s="167" t="str">
        <f>VLOOKUP(A105,URS確認!E:I,5,FALSE)</f>
        <v>張嘉榮</v>
      </c>
      <c r="J105" s="164" t="s">
        <v>1486</v>
      </c>
      <c r="O105" s="170"/>
    </row>
    <row r="106" spans="1:15" x14ac:dyDescent="0.4">
      <c r="A106" s="164" t="s">
        <v>1452</v>
      </c>
      <c r="B106" s="165" t="str">
        <f>VLOOKUP(A106,URS確認!$E:$G,3,FALSE)</f>
        <v xml:space="preserve">關聯戶資料維護            </v>
      </c>
      <c r="C106" s="164">
        <v>3</v>
      </c>
      <c r="D106" s="166" t="s">
        <v>1455</v>
      </c>
      <c r="E106" s="170">
        <v>44403</v>
      </c>
      <c r="F106" s="170">
        <v>44439</v>
      </c>
      <c r="I106" s="167" t="str">
        <f>VLOOKUP(A106,URS確認!E:I,5,FALSE)</f>
        <v>張嘉榮</v>
      </c>
      <c r="L106" s="168" t="s">
        <v>1486</v>
      </c>
      <c r="O106" s="170"/>
    </row>
    <row r="107" spans="1:15" x14ac:dyDescent="0.4">
      <c r="A107" s="164" t="s">
        <v>1552</v>
      </c>
      <c r="B107" s="165" t="s">
        <v>1553</v>
      </c>
      <c r="C107" s="164">
        <v>1</v>
      </c>
      <c r="D107" s="166" t="s">
        <v>1456</v>
      </c>
      <c r="E107" s="170">
        <v>44403</v>
      </c>
      <c r="F107" s="170">
        <v>44439</v>
      </c>
      <c r="I107" s="167" t="s">
        <v>1551</v>
      </c>
      <c r="L107" s="168" t="s">
        <v>1486</v>
      </c>
      <c r="O107" s="170"/>
    </row>
    <row r="108" spans="1:15" x14ac:dyDescent="0.4">
      <c r="A108" s="164" t="s">
        <v>1552</v>
      </c>
      <c r="B108" s="165" t="s">
        <v>1553</v>
      </c>
      <c r="C108" s="164">
        <v>2</v>
      </c>
      <c r="D108" s="166" t="s">
        <v>1457</v>
      </c>
      <c r="E108" s="170">
        <v>44403</v>
      </c>
      <c r="F108" s="170">
        <v>44439</v>
      </c>
      <c r="I108" s="167" t="s">
        <v>1551</v>
      </c>
      <c r="L108" s="168" t="s">
        <v>1486</v>
      </c>
      <c r="O108" s="170"/>
    </row>
    <row r="109" spans="1:15" x14ac:dyDescent="0.4">
      <c r="A109" s="164" t="s">
        <v>1552</v>
      </c>
      <c r="B109" s="165" t="s">
        <v>1553</v>
      </c>
      <c r="C109" s="164">
        <v>3</v>
      </c>
      <c r="D109" s="166" t="s">
        <v>1458</v>
      </c>
      <c r="E109" s="170">
        <v>44403</v>
      </c>
      <c r="F109" s="170">
        <v>44439</v>
      </c>
      <c r="I109" s="167" t="s">
        <v>1551</v>
      </c>
      <c r="L109" s="168" t="s">
        <v>1486</v>
      </c>
      <c r="O109" s="170"/>
    </row>
    <row r="110" spans="1:15" x14ac:dyDescent="0.4">
      <c r="A110" s="164" t="s">
        <v>1552</v>
      </c>
      <c r="B110" s="165" t="s">
        <v>1553</v>
      </c>
      <c r="C110" s="164">
        <v>4</v>
      </c>
      <c r="D110" s="166" t="s">
        <v>1459</v>
      </c>
      <c r="E110" s="170">
        <v>44403</v>
      </c>
      <c r="F110" s="170">
        <v>44439</v>
      </c>
      <c r="I110" s="167" t="s">
        <v>1551</v>
      </c>
      <c r="L110" s="168" t="s">
        <v>1486</v>
      </c>
      <c r="O110" s="170"/>
    </row>
    <row r="111" spans="1:15" ht="34" x14ac:dyDescent="0.4">
      <c r="A111" s="164" t="s">
        <v>1552</v>
      </c>
      <c r="B111" s="165" t="s">
        <v>1553</v>
      </c>
      <c r="C111" s="164">
        <v>5</v>
      </c>
      <c r="D111" s="166" t="s">
        <v>1692</v>
      </c>
      <c r="E111" s="170">
        <v>44403</v>
      </c>
      <c r="F111" s="241" t="s">
        <v>1868</v>
      </c>
      <c r="I111" s="167" t="s">
        <v>1551</v>
      </c>
      <c r="O111" s="170"/>
    </row>
    <row r="112" spans="1:15" x14ac:dyDescent="0.4">
      <c r="A112" s="164" t="s">
        <v>1460</v>
      </c>
      <c r="B112" s="165" t="str">
        <f>VLOOKUP(A112,URS確認!$E:$G,3,FALSE)</f>
        <v>指標利率種類維護</v>
      </c>
      <c r="C112" s="164">
        <v>1</v>
      </c>
      <c r="D112" s="166" t="s">
        <v>1461</v>
      </c>
      <c r="E112" s="170">
        <v>44403</v>
      </c>
      <c r="F112" s="169">
        <v>44439</v>
      </c>
      <c r="I112" s="167" t="str">
        <f>VLOOKUP(A112,URS確認!E:I,5,FALSE)</f>
        <v>楊智誠</v>
      </c>
      <c r="M112" s="168" t="s">
        <v>1487</v>
      </c>
      <c r="O112" s="170" t="s">
        <v>1720</v>
      </c>
    </row>
    <row r="113" spans="1:15" x14ac:dyDescent="0.4">
      <c r="A113" s="164" t="s">
        <v>1005</v>
      </c>
      <c r="B113" s="165" t="str">
        <f>VLOOKUP(A113,URS確認!$E:$G,3,FALSE)</f>
        <v xml:space="preserve">指標利率登錄/維護(Eloan18.informatica) </v>
      </c>
      <c r="C113" s="164">
        <v>1</v>
      </c>
      <c r="D113" s="166" t="s">
        <v>1693</v>
      </c>
      <c r="E113" s="170">
        <v>44403</v>
      </c>
      <c r="F113" s="170">
        <v>44413</v>
      </c>
      <c r="G113" s="170">
        <v>44413</v>
      </c>
      <c r="H113" s="167">
        <v>44428</v>
      </c>
      <c r="I113" s="167" t="str">
        <f>VLOOKUP(A113,URS確認!E:I,5,FALSE)</f>
        <v>楊智誠</v>
      </c>
      <c r="L113" s="168" t="s">
        <v>1869</v>
      </c>
      <c r="O113" s="170"/>
    </row>
    <row r="114" spans="1:15" x14ac:dyDescent="0.4">
      <c r="A114" s="164" t="s">
        <v>1462</v>
      </c>
      <c r="B114" s="165" t="str">
        <f>VLOOKUP(A114,URS確認!$E:$G,3,FALSE)</f>
        <v>商品參數維護(Eloan17.informatica)</v>
      </c>
      <c r="C114" s="164">
        <v>1</v>
      </c>
      <c r="D114" s="166" t="s">
        <v>1463</v>
      </c>
      <c r="E114" s="170">
        <v>44403</v>
      </c>
      <c r="F114" s="170">
        <v>44412</v>
      </c>
      <c r="G114" s="170">
        <v>44412</v>
      </c>
      <c r="H114" s="170">
        <v>44432</v>
      </c>
      <c r="I114" s="167" t="str">
        <f>VLOOKUP(A114,URS確認!E:I,5,FALSE)</f>
        <v>余家興</v>
      </c>
      <c r="L114" s="168" t="s">
        <v>1486</v>
      </c>
      <c r="O114" s="170"/>
    </row>
    <row r="115" spans="1:15" x14ac:dyDescent="0.4">
      <c r="A115" s="164" t="s">
        <v>1462</v>
      </c>
      <c r="B115" s="165" t="str">
        <f>VLOOKUP(A115,URS確認!$E:$G,3,FALSE)</f>
        <v>商品參數維護(Eloan17.informatica)</v>
      </c>
      <c r="C115" s="164">
        <v>2</v>
      </c>
      <c r="D115" s="166" t="s">
        <v>1464</v>
      </c>
      <c r="E115" s="170">
        <v>44403</v>
      </c>
      <c r="F115" s="170">
        <v>44412</v>
      </c>
      <c r="G115" s="170">
        <v>44412</v>
      </c>
      <c r="H115" s="170">
        <v>44432</v>
      </c>
      <c r="I115" s="167" t="str">
        <f>VLOOKUP(A115,URS確認!E:I,5,FALSE)</f>
        <v>余家興</v>
      </c>
      <c r="L115" s="168" t="s">
        <v>1486</v>
      </c>
      <c r="O115" s="170"/>
    </row>
    <row r="116" spans="1:15" x14ac:dyDescent="0.4">
      <c r="A116" s="164" t="s">
        <v>1462</v>
      </c>
      <c r="B116" s="165" t="str">
        <f>VLOOKUP(A116,URS確認!$E:$G,3,FALSE)</f>
        <v>商品參數維護(Eloan17.informatica)</v>
      </c>
      <c r="C116" s="164">
        <v>3</v>
      </c>
      <c r="D116" s="166" t="s">
        <v>1465</v>
      </c>
      <c r="E116" s="170">
        <v>44403</v>
      </c>
      <c r="F116" s="170">
        <v>44459</v>
      </c>
      <c r="G116" s="170">
        <v>44431</v>
      </c>
      <c r="H116" s="170">
        <v>44432</v>
      </c>
      <c r="I116" s="167" t="str">
        <f>VLOOKUP(A116,URS確認!E:I,5,FALSE)</f>
        <v>余家興</v>
      </c>
      <c r="M116" s="168" t="s">
        <v>1487</v>
      </c>
      <c r="O116" s="170" t="s">
        <v>1718</v>
      </c>
    </row>
    <row r="117" spans="1:15" x14ac:dyDescent="0.4">
      <c r="A117" s="164" t="s">
        <v>1462</v>
      </c>
      <c r="B117" s="165" t="str">
        <f>VLOOKUP(A117,URS確認!$E:$G,3,FALSE)</f>
        <v>商品參數維護(Eloan17.informatica)</v>
      </c>
      <c r="C117" s="164">
        <v>4</v>
      </c>
      <c r="D117" s="166" t="s">
        <v>1466</v>
      </c>
      <c r="E117" s="170">
        <v>44403</v>
      </c>
      <c r="F117" s="170">
        <v>44459</v>
      </c>
      <c r="I117" s="167" t="str">
        <f>VLOOKUP(A117,URS確認!E:I,5,FALSE)</f>
        <v>余家興</v>
      </c>
      <c r="M117" s="168" t="s">
        <v>1487</v>
      </c>
      <c r="O117" s="170" t="s">
        <v>1718</v>
      </c>
    </row>
    <row r="118" spans="1:15" x14ac:dyDescent="0.4">
      <c r="A118" s="164" t="s">
        <v>1462</v>
      </c>
      <c r="B118" s="165" t="str">
        <f>VLOOKUP(A118,URS確認!$E:$G,3,FALSE)</f>
        <v>商品參數維護(Eloan17.informatica)</v>
      </c>
      <c r="C118" s="164">
        <v>5</v>
      </c>
      <c r="D118" s="166" t="s">
        <v>1467</v>
      </c>
      <c r="E118" s="170">
        <v>44403</v>
      </c>
      <c r="F118" s="170">
        <v>44459</v>
      </c>
      <c r="I118" s="167" t="str">
        <f>VLOOKUP(A118,URS確認!E:I,5,FALSE)</f>
        <v>余家興</v>
      </c>
      <c r="M118" s="168" t="s">
        <v>1487</v>
      </c>
      <c r="O118" s="170" t="s">
        <v>1722</v>
      </c>
    </row>
    <row r="119" spans="1:15" x14ac:dyDescent="0.4">
      <c r="A119" s="164" t="s">
        <v>1468</v>
      </c>
      <c r="B119" s="165" t="str">
        <f>VLOOKUP(A119,URS確認!$E:$G,3,FALSE)</f>
        <v xml:space="preserve">申請案件明細資料查詢                    </v>
      </c>
      <c r="C119" s="164">
        <v>1</v>
      </c>
      <c r="D119" s="166" t="s">
        <v>1469</v>
      </c>
      <c r="E119" s="170">
        <v>44403</v>
      </c>
      <c r="F119" s="170">
        <v>44405</v>
      </c>
      <c r="G119" s="170">
        <v>44405</v>
      </c>
      <c r="H119" s="170">
        <v>44431</v>
      </c>
      <c r="I119" s="167" t="str">
        <f>VLOOKUP(A119,URS確認!E:I,5,FALSE)</f>
        <v>余家興</v>
      </c>
      <c r="L119" s="168" t="s">
        <v>1486</v>
      </c>
      <c r="O119" s="170"/>
    </row>
    <row r="120" spans="1:15" ht="34" x14ac:dyDescent="0.4">
      <c r="A120" s="164" t="s">
        <v>1468</v>
      </c>
      <c r="B120" s="165" t="str">
        <f>VLOOKUP(A120,URS確認!$E:$G,3,FALSE)</f>
        <v xml:space="preserve">申請案件明細資料查詢                    </v>
      </c>
      <c r="C120" s="164">
        <v>2</v>
      </c>
      <c r="D120" s="166" t="s">
        <v>1470</v>
      </c>
      <c r="E120" s="170">
        <v>44403</v>
      </c>
      <c r="F120" s="170">
        <v>44405</v>
      </c>
      <c r="G120" s="170">
        <v>44405</v>
      </c>
      <c r="H120" s="170">
        <v>44431</v>
      </c>
      <c r="I120" s="167" t="str">
        <f>VLOOKUP(A120,URS確認!E:I,5,FALSE)</f>
        <v>余家興</v>
      </c>
      <c r="J120" s="168" t="s">
        <v>1486</v>
      </c>
      <c r="O120" s="170"/>
    </row>
    <row r="121" spans="1:15" x14ac:dyDescent="0.4">
      <c r="A121" s="164" t="s">
        <v>1471</v>
      </c>
      <c r="B121" s="165" t="str">
        <f>VLOOKUP(A121,URS確認!$E:$G,3,FALSE)</f>
        <v xml:space="preserve">案件申請登錄(Eloan3)                   </v>
      </c>
      <c r="C121" s="164">
        <v>1</v>
      </c>
      <c r="D121" s="166" t="s">
        <v>1445</v>
      </c>
      <c r="E121" s="170">
        <v>44403</v>
      </c>
      <c r="F121" s="170">
        <v>44439</v>
      </c>
      <c r="I121" s="167" t="s">
        <v>1716</v>
      </c>
      <c r="M121" s="168" t="s">
        <v>1497</v>
      </c>
      <c r="O121" s="170"/>
    </row>
    <row r="122" spans="1:15" x14ac:dyDescent="0.4">
      <c r="A122" s="164" t="s">
        <v>1471</v>
      </c>
      <c r="B122" s="165" t="str">
        <f>VLOOKUP(A122,URS確認!$E:$G,3,FALSE)</f>
        <v xml:space="preserve">案件申請登錄(Eloan3)                   </v>
      </c>
      <c r="C122" s="164">
        <v>2</v>
      </c>
      <c r="D122" s="166" t="s">
        <v>1472</v>
      </c>
      <c r="E122" s="170">
        <v>44403</v>
      </c>
      <c r="F122" s="170">
        <v>44405</v>
      </c>
      <c r="G122" s="170">
        <v>44405</v>
      </c>
      <c r="H122" s="170">
        <v>44431</v>
      </c>
      <c r="I122" s="167" t="str">
        <f>VLOOKUP(A122,URS確認!E:I,5,FALSE)</f>
        <v>余家興</v>
      </c>
      <c r="L122" s="168" t="s">
        <v>1486</v>
      </c>
      <c r="O122" s="170"/>
    </row>
    <row r="123" spans="1:15" ht="34" x14ac:dyDescent="0.4">
      <c r="A123" s="164" t="s">
        <v>1471</v>
      </c>
      <c r="B123" s="165" t="str">
        <f>VLOOKUP(A123,URS確認!$E:$G,3,FALSE)</f>
        <v xml:space="preserve">案件申請登錄(Eloan3)                   </v>
      </c>
      <c r="C123" s="164">
        <v>3</v>
      </c>
      <c r="D123" s="166" t="s">
        <v>1473</v>
      </c>
      <c r="E123" s="170">
        <v>44403</v>
      </c>
      <c r="F123" s="170">
        <v>44459</v>
      </c>
      <c r="I123" s="167" t="str">
        <f>VLOOKUP(A123,URS確認!E:I,5,FALSE)</f>
        <v>余家興</v>
      </c>
      <c r="M123" s="164" t="s">
        <v>1492</v>
      </c>
      <c r="O123" s="170" t="s">
        <v>1718</v>
      </c>
    </row>
    <row r="124" spans="1:15" ht="34" x14ac:dyDescent="0.4">
      <c r="A124" s="164" t="s">
        <v>1471</v>
      </c>
      <c r="B124" s="165" t="str">
        <f>VLOOKUP(A124,URS確認!$E:$G,3,FALSE)</f>
        <v xml:space="preserve">案件申請登錄(Eloan3)                   </v>
      </c>
      <c r="C124" s="164">
        <v>4</v>
      </c>
      <c r="D124" s="166" t="s">
        <v>1474</v>
      </c>
      <c r="E124" s="170">
        <v>44403</v>
      </c>
      <c r="F124" s="170">
        <v>44459</v>
      </c>
      <c r="I124" s="167" t="str">
        <f>VLOOKUP(A124,URS確認!E:I,5,FALSE)</f>
        <v>余家興</v>
      </c>
      <c r="M124" s="168" t="s">
        <v>1492</v>
      </c>
      <c r="O124" s="170" t="s">
        <v>1718</v>
      </c>
    </row>
    <row r="125" spans="1:15" x14ac:dyDescent="0.4">
      <c r="A125" s="164" t="s">
        <v>1471</v>
      </c>
      <c r="B125" s="165" t="str">
        <f>VLOOKUP(A125,URS確認!$E:$G,3,FALSE)</f>
        <v xml:space="preserve">案件申請登錄(Eloan3)                   </v>
      </c>
      <c r="C125" s="164">
        <v>5</v>
      </c>
      <c r="D125" s="166" t="s">
        <v>1475</v>
      </c>
      <c r="E125" s="170">
        <v>44403</v>
      </c>
      <c r="F125" s="170">
        <v>44459</v>
      </c>
      <c r="I125" s="167" t="str">
        <f>VLOOKUP(A125,URS確認!E:I,5,FALSE)</f>
        <v>余家興</v>
      </c>
      <c r="M125" s="168" t="s">
        <v>1487</v>
      </c>
      <c r="O125" s="170" t="s">
        <v>1718</v>
      </c>
    </row>
    <row r="126" spans="1:15" x14ac:dyDescent="0.4">
      <c r="A126" s="164" t="s">
        <v>1471</v>
      </c>
      <c r="B126" s="165" t="str">
        <f>VLOOKUP(A126,URS確認!$E:$G,3,FALSE)</f>
        <v xml:space="preserve">案件申請登錄(Eloan3)                   </v>
      </c>
      <c r="C126" s="164">
        <v>6</v>
      </c>
      <c r="D126" s="166" t="s">
        <v>1694</v>
      </c>
      <c r="E126" s="170">
        <v>44403</v>
      </c>
      <c r="F126" s="170" t="s">
        <v>1870</v>
      </c>
      <c r="I126" s="167" t="str">
        <f>VLOOKUP(A126,URS確認!E:I,5,FALSE)</f>
        <v>余家興</v>
      </c>
      <c r="O126" s="170"/>
    </row>
    <row r="127" spans="1:15" x14ac:dyDescent="0.4">
      <c r="A127" s="164" t="s">
        <v>1471</v>
      </c>
      <c r="B127" s="165" t="str">
        <f>VLOOKUP(A127,URS確認!$E:$G,3,FALSE)</f>
        <v xml:space="preserve">案件申請登錄(Eloan3)                   </v>
      </c>
      <c r="C127" s="164">
        <v>7</v>
      </c>
      <c r="D127" s="166" t="s">
        <v>1695</v>
      </c>
      <c r="E127" s="170">
        <v>44403</v>
      </c>
      <c r="F127" s="170" t="s">
        <v>1868</v>
      </c>
      <c r="I127" s="167" t="str">
        <f>VLOOKUP(A127,URS確認!E:I,5,FALSE)</f>
        <v>余家興</v>
      </c>
      <c r="O127" s="170"/>
    </row>
    <row r="128" spans="1:15" x14ac:dyDescent="0.4">
      <c r="A128" s="164" t="s">
        <v>1471</v>
      </c>
      <c r="B128" s="165" t="str">
        <f>VLOOKUP(A128,URS確認!$E:$G,3,FALSE)</f>
        <v xml:space="preserve">案件申請登錄(Eloan3)                   </v>
      </c>
      <c r="C128" s="164">
        <v>8</v>
      </c>
      <c r="D128" s="166" t="s">
        <v>1696</v>
      </c>
      <c r="E128" s="170">
        <v>44403</v>
      </c>
      <c r="F128" s="170" t="s">
        <v>1871</v>
      </c>
      <c r="I128" s="167" t="str">
        <f>VLOOKUP(A128,URS確認!E:I,5,FALSE)</f>
        <v>余家興</v>
      </c>
      <c r="O128" s="170" t="s">
        <v>1720</v>
      </c>
    </row>
    <row r="129" spans="1:15" ht="34" x14ac:dyDescent="0.4">
      <c r="A129" s="179" t="s">
        <v>73</v>
      </c>
      <c r="B129" s="165" t="str">
        <f>VLOOKUP(A129,URS確認!$E:$G,3,FALSE)</f>
        <v xml:space="preserve">團體戶申請登錄                          </v>
      </c>
      <c r="C129" s="164">
        <v>1</v>
      </c>
      <c r="D129" s="166" t="s">
        <v>1476</v>
      </c>
      <c r="E129" s="170">
        <v>44403</v>
      </c>
      <c r="F129" s="170">
        <v>44405</v>
      </c>
      <c r="G129" s="170">
        <v>44405</v>
      </c>
      <c r="H129" s="170">
        <v>44431</v>
      </c>
      <c r="I129" s="167" t="str">
        <f>VLOOKUP(A129,URS確認!E:I,5,FALSE)</f>
        <v>余家興</v>
      </c>
      <c r="L129" s="168" t="s">
        <v>1498</v>
      </c>
      <c r="O129" s="170"/>
    </row>
    <row r="130" spans="1:15" x14ac:dyDescent="0.4">
      <c r="A130" s="179" t="s">
        <v>73</v>
      </c>
      <c r="B130" s="165" t="str">
        <f>VLOOKUP(A130,URS確認!$E:$G,3,FALSE)</f>
        <v xml:space="preserve">團體戶申請登錄                          </v>
      </c>
      <c r="C130" s="164">
        <v>2</v>
      </c>
      <c r="D130" s="166" t="s">
        <v>1477</v>
      </c>
      <c r="E130" s="170">
        <v>44403</v>
      </c>
      <c r="F130" s="170">
        <v>44405</v>
      </c>
      <c r="G130" s="170">
        <v>44405</v>
      </c>
      <c r="H130" s="170">
        <v>44431</v>
      </c>
      <c r="I130" s="167" t="str">
        <f>VLOOKUP(A130,URS確認!E:I,5,FALSE)</f>
        <v>余家興</v>
      </c>
      <c r="L130" s="168" t="s">
        <v>1499</v>
      </c>
      <c r="O130" s="170"/>
    </row>
    <row r="131" spans="1:15" x14ac:dyDescent="0.4">
      <c r="A131" s="179" t="s">
        <v>73</v>
      </c>
      <c r="B131" s="165" t="str">
        <f>VLOOKUP(A131,URS確認!$E:$G,3,FALSE)</f>
        <v xml:space="preserve">團體戶申請登錄                          </v>
      </c>
      <c r="C131" s="164">
        <v>3</v>
      </c>
      <c r="D131" s="166" t="s">
        <v>1478</v>
      </c>
      <c r="E131" s="170">
        <v>44403</v>
      </c>
      <c r="F131" s="170">
        <v>44405</v>
      </c>
      <c r="G131" s="170">
        <v>44405</v>
      </c>
      <c r="H131" s="170">
        <v>44431</v>
      </c>
      <c r="I131" s="167" t="str">
        <f>VLOOKUP(A131,URS確認!E:I,5,FALSE)</f>
        <v>余家興</v>
      </c>
      <c r="L131" s="168" t="s">
        <v>1486</v>
      </c>
      <c r="O131" s="170"/>
    </row>
    <row r="132" spans="1:15" x14ac:dyDescent="0.4">
      <c r="A132" s="164" t="s">
        <v>67</v>
      </c>
      <c r="B132" s="165" t="str">
        <f>VLOOKUP(A132,URS確認!$E:$G,3,FALSE)</f>
        <v xml:space="preserve">核准額度登錄(Eloan4)                 </v>
      </c>
      <c r="C132" s="164">
        <v>1</v>
      </c>
      <c r="D132" s="166" t="s">
        <v>1479</v>
      </c>
      <c r="E132" s="170">
        <v>44403</v>
      </c>
      <c r="F132" s="170">
        <v>44421</v>
      </c>
      <c r="G132" s="167">
        <v>44413</v>
      </c>
      <c r="H132" s="167">
        <v>44428</v>
      </c>
      <c r="I132" s="167" t="str">
        <f>VLOOKUP(A132,URS確認!E:I,5,FALSE)</f>
        <v>余家興</v>
      </c>
      <c r="L132" s="168" t="s">
        <v>1486</v>
      </c>
      <c r="O132" s="170"/>
    </row>
    <row r="133" spans="1:15" ht="34" x14ac:dyDescent="0.4">
      <c r="A133" s="164" t="s">
        <v>67</v>
      </c>
      <c r="B133" s="165" t="str">
        <f>VLOOKUP(A133,URS確認!$E:$G,3,FALSE)</f>
        <v xml:space="preserve">核准額度登錄(Eloan4)                 </v>
      </c>
      <c r="C133" s="164">
        <v>2</v>
      </c>
      <c r="D133" s="166" t="s">
        <v>1480</v>
      </c>
      <c r="E133" s="170">
        <v>44403</v>
      </c>
      <c r="F133" s="167">
        <v>44407</v>
      </c>
      <c r="G133" s="167">
        <v>44407</v>
      </c>
      <c r="H133" s="167">
        <v>44428</v>
      </c>
      <c r="I133" s="167" t="str">
        <f>VLOOKUP(A133,URS確認!E:I,5,FALSE)</f>
        <v>余家興</v>
      </c>
      <c r="L133" s="168" t="s">
        <v>1500</v>
      </c>
      <c r="O133" s="167"/>
    </row>
    <row r="134" spans="1:15" x14ac:dyDescent="0.4">
      <c r="A134" s="164" t="s">
        <v>67</v>
      </c>
      <c r="B134" s="165" t="str">
        <f>VLOOKUP(A134,URS確認!$E:$G,3,FALSE)</f>
        <v xml:space="preserve">核准額度登錄(Eloan4)                 </v>
      </c>
      <c r="C134" s="164">
        <v>3</v>
      </c>
      <c r="D134" s="166" t="s">
        <v>1481</v>
      </c>
      <c r="E134" s="170">
        <v>44403</v>
      </c>
      <c r="F134" s="170">
        <v>44459</v>
      </c>
      <c r="I134" s="167" t="str">
        <f>VLOOKUP(A134,URS確認!E:I,5,FALSE)</f>
        <v>余家興</v>
      </c>
      <c r="M134" s="168" t="s">
        <v>1501</v>
      </c>
      <c r="O134" s="170" t="s">
        <v>1718</v>
      </c>
    </row>
    <row r="135" spans="1:15" ht="34" x14ac:dyDescent="0.4">
      <c r="A135" s="164" t="s">
        <v>67</v>
      </c>
      <c r="B135" s="165" t="str">
        <f>VLOOKUP(A135,URS確認!$E:$G,3,FALSE)</f>
        <v xml:space="preserve">核准額度登錄(Eloan4)                 </v>
      </c>
      <c r="C135" s="164">
        <v>4</v>
      </c>
      <c r="D135" s="166" t="s">
        <v>1482</v>
      </c>
      <c r="E135" s="170">
        <v>44403</v>
      </c>
      <c r="F135" s="170">
        <v>44459</v>
      </c>
      <c r="G135" s="167">
        <v>44427</v>
      </c>
      <c r="H135" s="167">
        <v>44428</v>
      </c>
      <c r="I135" s="167" t="str">
        <f>VLOOKUP(A135,URS確認!E:I,5,FALSE)</f>
        <v>余家興</v>
      </c>
      <c r="L135" s="168" t="s">
        <v>1486</v>
      </c>
      <c r="O135" s="170" t="s">
        <v>1722</v>
      </c>
    </row>
    <row r="136" spans="1:15" x14ac:dyDescent="0.4">
      <c r="A136" s="164" t="s">
        <v>67</v>
      </c>
      <c r="B136" s="165" t="str">
        <f>VLOOKUP(A136,URS確認!$E:$G,3,FALSE)</f>
        <v xml:space="preserve">核准額度登錄(Eloan4)                 </v>
      </c>
      <c r="C136" s="164">
        <v>5</v>
      </c>
      <c r="D136" s="166" t="s">
        <v>1483</v>
      </c>
      <c r="E136" s="170">
        <v>44403</v>
      </c>
      <c r="F136" s="167">
        <v>44407</v>
      </c>
      <c r="G136" s="167">
        <v>44407</v>
      </c>
      <c r="H136" s="167">
        <v>44428</v>
      </c>
      <c r="I136" s="167" t="str">
        <f>VLOOKUP(A136,URS確認!E:I,5,FALSE)</f>
        <v>余家興</v>
      </c>
      <c r="L136" s="168" t="s">
        <v>1486</v>
      </c>
      <c r="O136" s="167"/>
    </row>
    <row r="137" spans="1:15" x14ac:dyDescent="0.4">
      <c r="A137" s="164" t="s">
        <v>67</v>
      </c>
      <c r="B137" s="165" t="str">
        <f>VLOOKUP(A137,URS確認!$E:$G,3,FALSE)</f>
        <v xml:space="preserve">核准額度登錄(Eloan4)                 </v>
      </c>
      <c r="C137" s="164">
        <v>6</v>
      </c>
      <c r="D137" s="166" t="s">
        <v>1484</v>
      </c>
      <c r="E137" s="170">
        <v>44403</v>
      </c>
      <c r="F137" s="167">
        <v>44407</v>
      </c>
      <c r="G137" s="167">
        <v>44407</v>
      </c>
      <c r="H137" s="167">
        <v>44428</v>
      </c>
      <c r="I137" s="167" t="str">
        <f>VLOOKUP(A137,URS確認!E:I,5,FALSE)</f>
        <v>余家興</v>
      </c>
      <c r="L137" s="168" t="s">
        <v>1502</v>
      </c>
      <c r="O137" s="167"/>
    </row>
    <row r="138" spans="1:15" x14ac:dyDescent="0.4">
      <c r="A138" s="164" t="s">
        <v>67</v>
      </c>
      <c r="B138" s="165" t="str">
        <f>VLOOKUP(A138,URS確認!$E:$G,3,FALSE)</f>
        <v xml:space="preserve">核准額度登錄(Eloan4)                 </v>
      </c>
      <c r="C138" s="164">
        <v>7</v>
      </c>
      <c r="D138" s="166" t="s">
        <v>1485</v>
      </c>
      <c r="E138" s="170">
        <v>44403</v>
      </c>
      <c r="F138" s="170">
        <v>44414</v>
      </c>
      <c r="G138" s="167">
        <v>44413</v>
      </c>
      <c r="H138" s="167">
        <v>44428</v>
      </c>
      <c r="I138" s="167" t="str">
        <f>VLOOKUP(A138,URS確認!E:I,5,FALSE)</f>
        <v>余家興</v>
      </c>
      <c r="M138" s="168" t="s">
        <v>1487</v>
      </c>
      <c r="O138" s="170"/>
    </row>
    <row r="139" spans="1:15" x14ac:dyDescent="0.4">
      <c r="A139" s="164" t="s">
        <v>67</v>
      </c>
      <c r="B139" s="165" t="str">
        <f>VLOOKUP(A139,URS確認!$E:$G,3,FALSE)</f>
        <v xml:space="preserve">核准額度登錄(Eloan4)                 </v>
      </c>
      <c r="C139" s="164">
        <v>8</v>
      </c>
      <c r="D139" s="166" t="s">
        <v>1698</v>
      </c>
      <c r="E139" s="170">
        <v>44403</v>
      </c>
      <c r="F139" s="170" t="s">
        <v>1872</v>
      </c>
      <c r="I139" s="167" t="str">
        <f>VLOOKUP(A139,URS確認!E:I,5,FALSE)</f>
        <v>余家興</v>
      </c>
      <c r="O139" s="170"/>
    </row>
    <row r="140" spans="1:15" ht="34" x14ac:dyDescent="0.4">
      <c r="A140" s="164" t="s">
        <v>67</v>
      </c>
      <c r="B140" s="165" t="str">
        <f>VLOOKUP(A140,URS確認!$E:$G,3,FALSE)</f>
        <v xml:space="preserve">核准額度登錄(Eloan4)                 </v>
      </c>
      <c r="C140" s="164">
        <v>9</v>
      </c>
      <c r="D140" s="166" t="s">
        <v>1697</v>
      </c>
      <c r="E140" s="170">
        <v>44403</v>
      </c>
      <c r="F140" s="170" t="s">
        <v>1873</v>
      </c>
      <c r="I140" s="167" t="str">
        <f>VLOOKUP(A140,URS確認!E:I,5,FALSE)</f>
        <v>余家興</v>
      </c>
      <c r="O140" s="170"/>
    </row>
    <row r="141" spans="1:15" x14ac:dyDescent="0.4">
      <c r="A141" s="164" t="s">
        <v>1369</v>
      </c>
      <c r="B141" s="165" t="str">
        <f>VLOOKUP(A141,URS確認!$E:$G,3,FALSE)</f>
        <v xml:space="preserve">額度明細資料查詢                        </v>
      </c>
      <c r="C141" s="164">
        <v>1</v>
      </c>
      <c r="D141" s="166" t="s">
        <v>1536</v>
      </c>
      <c r="E141" s="170">
        <v>44404</v>
      </c>
      <c r="F141" s="170">
        <v>44407</v>
      </c>
      <c r="G141" s="170">
        <v>44407</v>
      </c>
      <c r="H141" s="170">
        <v>44431</v>
      </c>
      <c r="I141" s="167" t="str">
        <f>VLOOKUP(A141,URS確認!E:I,5,FALSE)</f>
        <v>余家興</v>
      </c>
      <c r="L141" s="168" t="s">
        <v>1556</v>
      </c>
      <c r="O141" s="170"/>
    </row>
    <row r="142" spans="1:15" ht="85" x14ac:dyDescent="0.4">
      <c r="A142" s="164" t="s">
        <v>1537</v>
      </c>
      <c r="B142" s="165" t="str">
        <f>VLOOKUP(A142,URS確認!$E:$G,3,FALSE)</f>
        <v xml:space="preserve">額度資料維護                            </v>
      </c>
      <c r="C142" s="164">
        <v>1</v>
      </c>
      <c r="D142" s="166" t="s">
        <v>1753</v>
      </c>
      <c r="E142" s="170">
        <v>44404</v>
      </c>
      <c r="F142" s="170">
        <v>44469</v>
      </c>
      <c r="I142" s="167" t="s">
        <v>1815</v>
      </c>
      <c r="M142" s="164" t="s">
        <v>1557</v>
      </c>
      <c r="O142" s="170" t="s">
        <v>1720</v>
      </c>
    </row>
    <row r="143" spans="1:15" x14ac:dyDescent="0.4">
      <c r="A143" s="164" t="s">
        <v>1537</v>
      </c>
      <c r="B143" s="165" t="str">
        <f>VLOOKUP(A143,URS確認!$E:$G,3,FALSE)</f>
        <v xml:space="preserve">額度資料維護                            </v>
      </c>
      <c r="C143" s="164">
        <v>2</v>
      </c>
      <c r="D143" s="166" t="s">
        <v>1538</v>
      </c>
      <c r="E143" s="170">
        <v>44404</v>
      </c>
      <c r="F143" s="167">
        <v>44407</v>
      </c>
      <c r="G143" s="167">
        <v>44407</v>
      </c>
      <c r="H143" s="167">
        <v>44428</v>
      </c>
      <c r="I143" s="167" t="str">
        <f>VLOOKUP(A143,URS確認!E:I,5,FALSE)</f>
        <v>余家興</v>
      </c>
      <c r="L143" s="168" t="s">
        <v>1558</v>
      </c>
      <c r="O143" s="167"/>
    </row>
    <row r="144" spans="1:15" x14ac:dyDescent="0.4">
      <c r="A144" s="164" t="s">
        <v>1537</v>
      </c>
      <c r="B144" s="165" t="str">
        <f>VLOOKUP(A144,URS確認!$E:$G,3,FALSE)</f>
        <v xml:space="preserve">額度資料維護                            </v>
      </c>
      <c r="C144" s="164">
        <v>3</v>
      </c>
      <c r="D144" s="166" t="s">
        <v>1539</v>
      </c>
      <c r="E144" s="170">
        <v>44404</v>
      </c>
      <c r="F144" s="170">
        <v>44419</v>
      </c>
      <c r="G144" s="167">
        <v>44419</v>
      </c>
      <c r="H144" s="167">
        <v>44428</v>
      </c>
      <c r="I144" s="167" t="str">
        <f>VLOOKUP(A144,URS確認!E:I,5,FALSE)</f>
        <v>余家興</v>
      </c>
      <c r="L144" s="168" t="s">
        <v>1559</v>
      </c>
      <c r="O144" s="170"/>
    </row>
    <row r="145" spans="1:15" x14ac:dyDescent="0.4">
      <c r="A145" s="164" t="s">
        <v>1537</v>
      </c>
      <c r="B145" s="165" t="str">
        <f>VLOOKUP(A145,URS確認!$E:$G,3,FALSE)</f>
        <v xml:space="preserve">額度資料維護                            </v>
      </c>
      <c r="C145" s="164">
        <v>4</v>
      </c>
      <c r="D145" s="166" t="s">
        <v>1540</v>
      </c>
      <c r="E145" s="170">
        <v>44404</v>
      </c>
      <c r="F145" s="167">
        <v>44407</v>
      </c>
      <c r="G145" s="167">
        <v>44407</v>
      </c>
      <c r="H145" s="167">
        <v>44428</v>
      </c>
      <c r="I145" s="167" t="str">
        <f>VLOOKUP(A145,URS確認!E:I,5,FALSE)</f>
        <v>余家興</v>
      </c>
      <c r="J145" s="168" t="s">
        <v>1556</v>
      </c>
      <c r="O145" s="167"/>
    </row>
    <row r="146" spans="1:15" x14ac:dyDescent="0.4">
      <c r="A146" s="164" t="s">
        <v>1537</v>
      </c>
      <c r="B146" s="165" t="str">
        <f>VLOOKUP(A146,URS確認!$E:$G,3,FALSE)</f>
        <v xml:space="preserve">額度資料維護                            </v>
      </c>
      <c r="C146" s="164">
        <v>5</v>
      </c>
      <c r="D146" s="166" t="s">
        <v>1541</v>
      </c>
      <c r="E146" s="170">
        <v>44404</v>
      </c>
      <c r="F146" s="170">
        <v>44418</v>
      </c>
      <c r="G146" s="167">
        <v>44413</v>
      </c>
      <c r="H146" s="167">
        <v>44428</v>
      </c>
      <c r="I146" s="167" t="str">
        <f>VLOOKUP(A146,URS確認!E:I,5,FALSE)</f>
        <v>余家興</v>
      </c>
      <c r="J146" s="168" t="s">
        <v>1560</v>
      </c>
      <c r="O146" s="170"/>
    </row>
    <row r="147" spans="1:15" x14ac:dyDescent="0.4">
      <c r="A147" s="164" t="s">
        <v>1537</v>
      </c>
      <c r="B147" s="165" t="str">
        <f>VLOOKUP(A147,URS確認!$E:$G,3,FALSE)</f>
        <v xml:space="preserve">額度資料維護                            </v>
      </c>
      <c r="C147" s="164">
        <v>6</v>
      </c>
      <c r="D147" s="166" t="s">
        <v>1542</v>
      </c>
      <c r="E147" s="170">
        <v>44404</v>
      </c>
      <c r="F147" s="167">
        <v>44407</v>
      </c>
      <c r="G147" s="167">
        <v>44407</v>
      </c>
      <c r="H147" s="167">
        <v>44428</v>
      </c>
      <c r="I147" s="167" t="str">
        <f>VLOOKUP(A147,URS確認!E:I,5,FALSE)</f>
        <v>余家興</v>
      </c>
      <c r="L147" s="168" t="s">
        <v>1556</v>
      </c>
      <c r="O147" s="167"/>
    </row>
    <row r="148" spans="1:15" ht="34" x14ac:dyDescent="0.4">
      <c r="A148" s="171" t="s">
        <v>1537</v>
      </c>
      <c r="B148" s="165" t="str">
        <f>VLOOKUP(A148,URS確認!$E:$G,3,FALSE)</f>
        <v xml:space="preserve">額度資料維護                            </v>
      </c>
      <c r="C148" s="171">
        <v>7</v>
      </c>
      <c r="D148" s="172" t="s">
        <v>1699</v>
      </c>
      <c r="E148" s="170">
        <v>44404</v>
      </c>
      <c r="F148" s="167">
        <v>44469</v>
      </c>
      <c r="G148" s="167"/>
      <c r="H148" s="167"/>
      <c r="I148" s="167" t="s">
        <v>1816</v>
      </c>
      <c r="M148" s="168" t="s">
        <v>1725</v>
      </c>
      <c r="O148" s="167" t="s">
        <v>1723</v>
      </c>
    </row>
    <row r="149" spans="1:15" x14ac:dyDescent="0.4">
      <c r="A149" s="171" t="s">
        <v>81</v>
      </c>
      <c r="B149" s="165" t="str">
        <f>VLOOKUP(A149,URS確認!$E:$G,3,FALSE)</f>
        <v xml:space="preserve">核准號碼明細資料查詢                    </v>
      </c>
      <c r="C149" s="171">
        <v>1</v>
      </c>
      <c r="D149" s="172" t="s">
        <v>1700</v>
      </c>
      <c r="E149" s="170">
        <v>44404</v>
      </c>
      <c r="F149" s="167">
        <v>44418</v>
      </c>
      <c r="G149" s="167">
        <v>44409</v>
      </c>
      <c r="H149" s="167">
        <v>44431</v>
      </c>
      <c r="I149" s="167" t="str">
        <f>VLOOKUP(A149,URS確認!E:I,5,FALSE)</f>
        <v>余家興</v>
      </c>
      <c r="L149" s="168" t="s">
        <v>1874</v>
      </c>
      <c r="O149" s="167"/>
    </row>
    <row r="150" spans="1:15" ht="68" x14ac:dyDescent="0.4">
      <c r="A150" s="164" t="s">
        <v>1298</v>
      </c>
      <c r="B150" s="165" t="str">
        <f>VLOOKUP(A150,URS確認!$E:$G,3,FALSE)</f>
        <v xml:space="preserve">撥款                     </v>
      </c>
      <c r="C150" s="164">
        <v>1</v>
      </c>
      <c r="D150" s="166" t="s">
        <v>1543</v>
      </c>
      <c r="E150" s="170">
        <v>44404</v>
      </c>
      <c r="F150" s="170">
        <v>44439</v>
      </c>
      <c r="G150" s="170">
        <v>44421</v>
      </c>
      <c r="H150" s="170"/>
      <c r="I150" s="167" t="s">
        <v>961</v>
      </c>
      <c r="N150" s="164" t="s">
        <v>1556</v>
      </c>
      <c r="O150" s="170" t="s">
        <v>1723</v>
      </c>
    </row>
    <row r="151" spans="1:15" x14ac:dyDescent="0.4">
      <c r="A151" s="164" t="s">
        <v>1544</v>
      </c>
      <c r="B151" s="165" t="s">
        <v>1545</v>
      </c>
      <c r="C151" s="164">
        <v>1</v>
      </c>
      <c r="D151" s="166" t="s">
        <v>1546</v>
      </c>
      <c r="E151" s="170">
        <v>44404</v>
      </c>
      <c r="F151" s="170">
        <v>44439</v>
      </c>
      <c r="I151" s="167" t="s">
        <v>648</v>
      </c>
      <c r="L151" s="168" t="s">
        <v>1561</v>
      </c>
      <c r="O151" s="170"/>
    </row>
    <row r="152" spans="1:15" ht="34" x14ac:dyDescent="0.4">
      <c r="A152" s="164" t="s">
        <v>1547</v>
      </c>
      <c r="B152" s="165" t="str">
        <f>VLOOKUP(A152,URS確認!$E:$G,3,FALSE)</f>
        <v>未齊件代碼維護</v>
      </c>
      <c r="C152" s="164">
        <v>1</v>
      </c>
      <c r="D152" s="166" t="s">
        <v>1562</v>
      </c>
      <c r="E152" s="170">
        <v>44404</v>
      </c>
      <c r="F152" s="170">
        <v>44412</v>
      </c>
      <c r="G152" s="170">
        <v>44412</v>
      </c>
      <c r="H152" s="170">
        <v>44428</v>
      </c>
      <c r="I152" s="167" t="str">
        <f>VLOOKUP(A152,URS確認!E:I,5,FALSE)</f>
        <v>陳昱衡</v>
      </c>
      <c r="L152" s="168" t="s">
        <v>1563</v>
      </c>
      <c r="O152" s="170"/>
    </row>
    <row r="153" spans="1:15" x14ac:dyDescent="0.4">
      <c r="A153" s="164" t="s">
        <v>1547</v>
      </c>
      <c r="B153" s="165" t="str">
        <f>VLOOKUP(A153,URS確認!$E:$G,3,FALSE)</f>
        <v>未齊件代碼維護</v>
      </c>
      <c r="C153" s="164">
        <v>2</v>
      </c>
      <c r="D153" s="166" t="s">
        <v>1550</v>
      </c>
      <c r="E153" s="170">
        <v>44404</v>
      </c>
      <c r="F153" s="169">
        <v>44404</v>
      </c>
      <c r="G153" s="169">
        <v>44404</v>
      </c>
      <c r="H153" s="169">
        <v>44428</v>
      </c>
      <c r="I153" s="167" t="str">
        <f>VLOOKUP(A153,URS確認!E:I,5,FALSE)</f>
        <v>陳昱衡</v>
      </c>
      <c r="L153" s="168" t="s">
        <v>1556</v>
      </c>
      <c r="O153" s="169"/>
    </row>
    <row r="154" spans="1:15" ht="68" x14ac:dyDescent="0.4">
      <c r="A154" s="164" t="s">
        <v>1547</v>
      </c>
      <c r="B154" s="165" t="str">
        <f>VLOOKUP(A154,URS確認!$E:$G,3,FALSE)</f>
        <v>未齊件代碼維護</v>
      </c>
      <c r="C154" s="164">
        <v>3</v>
      </c>
      <c r="D154" s="166" t="s">
        <v>1549</v>
      </c>
      <c r="E154" s="170">
        <v>44404</v>
      </c>
      <c r="F154" s="170">
        <v>44439</v>
      </c>
      <c r="I154" s="167" t="s">
        <v>1715</v>
      </c>
      <c r="M154" s="164" t="s">
        <v>1564</v>
      </c>
      <c r="O154" s="170"/>
    </row>
    <row r="155" spans="1:15" ht="51" x14ac:dyDescent="0.4">
      <c r="A155" s="164" t="s">
        <v>50</v>
      </c>
      <c r="B155" s="165" t="str">
        <f>VLOOKUP(A155,URS確認!$E:$G,3,FALSE)</f>
        <v xml:space="preserve">未齊件資料查詢                          </v>
      </c>
      <c r="C155" s="164">
        <v>1</v>
      </c>
      <c r="D155" s="180" t="s">
        <v>1565</v>
      </c>
      <c r="E155" s="170">
        <v>44405</v>
      </c>
      <c r="F155" s="170">
        <v>44411</v>
      </c>
      <c r="G155" s="170">
        <v>44411</v>
      </c>
      <c r="H155" s="170">
        <v>44428</v>
      </c>
      <c r="I155" s="167" t="str">
        <f>VLOOKUP(A155,URS確認!E:I,5,FALSE)</f>
        <v>陳昱衡</v>
      </c>
      <c r="L155" s="164" t="s">
        <v>1580</v>
      </c>
      <c r="O155" s="170"/>
    </row>
    <row r="156" spans="1:15" ht="85" x14ac:dyDescent="0.4">
      <c r="A156" s="164" t="s">
        <v>50</v>
      </c>
      <c r="B156" s="165" t="str">
        <f>VLOOKUP(A156,URS確認!$E:$G,3,FALSE)</f>
        <v xml:space="preserve">未齊件資料查詢                          </v>
      </c>
      <c r="C156" s="164">
        <v>2</v>
      </c>
      <c r="D156" s="166" t="s">
        <v>1566</v>
      </c>
      <c r="E156" s="170">
        <v>44405</v>
      </c>
      <c r="F156" s="170">
        <v>44411</v>
      </c>
      <c r="G156" s="170">
        <v>44411</v>
      </c>
      <c r="H156" s="170">
        <v>44428</v>
      </c>
      <c r="I156" s="167" t="str">
        <f>VLOOKUP(A156,URS確認!E:I,5,FALSE)</f>
        <v>陳昱衡</v>
      </c>
      <c r="L156" s="164" t="s">
        <v>1581</v>
      </c>
      <c r="O156" s="170"/>
    </row>
    <row r="157" spans="1:15" x14ac:dyDescent="0.4">
      <c r="A157" s="164" t="s">
        <v>52</v>
      </c>
      <c r="B157" s="165" t="str">
        <f>VLOOKUP(A157,URS確認!$E:$G,3,FALSE)</f>
        <v xml:space="preserve">未齊案件管理             </v>
      </c>
      <c r="C157" s="164">
        <v>2</v>
      </c>
      <c r="D157" s="166" t="s">
        <v>1567</v>
      </c>
      <c r="E157" s="170">
        <v>44405</v>
      </c>
      <c r="F157" s="169">
        <v>44407</v>
      </c>
      <c r="G157" s="169">
        <v>44407</v>
      </c>
      <c r="H157" s="169">
        <v>44428</v>
      </c>
      <c r="I157" s="167" t="str">
        <f>VLOOKUP(A157,URS確認!E:I,5,FALSE)</f>
        <v>陳昱衡</v>
      </c>
      <c r="L157" s="168" t="s">
        <v>1582</v>
      </c>
      <c r="O157" s="169"/>
    </row>
    <row r="158" spans="1:15" x14ac:dyDescent="0.4">
      <c r="A158" s="164" t="s">
        <v>52</v>
      </c>
      <c r="B158" s="165" t="str">
        <f>VLOOKUP(A158,URS確認!$E:$G,3,FALSE)</f>
        <v xml:space="preserve">未齊案件管理             </v>
      </c>
      <c r="C158" s="164">
        <v>3</v>
      </c>
      <c r="D158" s="166" t="s">
        <v>1568</v>
      </c>
      <c r="E158" s="170">
        <v>44405</v>
      </c>
      <c r="F158" s="169">
        <v>44407</v>
      </c>
      <c r="G158" s="169">
        <v>44407</v>
      </c>
      <c r="H158" s="169">
        <v>44428</v>
      </c>
      <c r="I158" s="167" t="str">
        <f>VLOOKUP(A158,URS確認!E:I,5,FALSE)</f>
        <v>陳昱衡</v>
      </c>
      <c r="L158" s="168" t="s">
        <v>1581</v>
      </c>
      <c r="O158" s="169"/>
    </row>
    <row r="159" spans="1:15" x14ac:dyDescent="0.4">
      <c r="A159" s="164" t="s">
        <v>52</v>
      </c>
      <c r="B159" s="165" t="str">
        <f>VLOOKUP(A159,URS確認!$E:$G,3,FALSE)</f>
        <v xml:space="preserve">未齊案件管理             </v>
      </c>
      <c r="C159" s="164">
        <v>6</v>
      </c>
      <c r="D159" s="166" t="s">
        <v>1569</v>
      </c>
      <c r="E159" s="170">
        <v>44405</v>
      </c>
      <c r="F159" s="169">
        <v>44407</v>
      </c>
      <c r="G159" s="169">
        <v>44407</v>
      </c>
      <c r="H159" s="169">
        <v>44428</v>
      </c>
      <c r="I159" s="167" t="str">
        <f>VLOOKUP(A159,URS確認!E:I,5,FALSE)</f>
        <v>陳昱衡</v>
      </c>
      <c r="L159" s="168" t="s">
        <v>1582</v>
      </c>
      <c r="O159" s="169"/>
    </row>
    <row r="160" spans="1:15" ht="34" x14ac:dyDescent="0.4">
      <c r="A160" s="164" t="s">
        <v>52</v>
      </c>
      <c r="B160" s="165" t="str">
        <f>VLOOKUP(A160,URS確認!$E:$G,3,FALSE)</f>
        <v xml:space="preserve">未齊案件管理             </v>
      </c>
      <c r="C160" s="164">
        <v>7</v>
      </c>
      <c r="D160" s="166" t="s">
        <v>1570</v>
      </c>
      <c r="E160" s="170">
        <v>44405</v>
      </c>
      <c r="F160" s="170">
        <v>44469</v>
      </c>
      <c r="I160" s="167" t="s">
        <v>1715</v>
      </c>
      <c r="M160" s="164" t="s">
        <v>1583</v>
      </c>
      <c r="O160" s="170" t="s">
        <v>1720</v>
      </c>
    </row>
    <row r="161" spans="1:15" x14ac:dyDescent="0.4">
      <c r="A161" s="164" t="s">
        <v>1402</v>
      </c>
      <c r="B161" s="165" t="str">
        <f>VLOOKUP(A161,URS確認!$E:$G,3,FALSE)</f>
        <v xml:space="preserve">保證人明細資料查詢                      </v>
      </c>
      <c r="C161" s="164">
        <v>1</v>
      </c>
      <c r="D161" s="166" t="s">
        <v>1571</v>
      </c>
      <c r="E161" s="170">
        <v>44405</v>
      </c>
      <c r="F161" s="170">
        <v>44421</v>
      </c>
      <c r="G161" s="169">
        <v>44419</v>
      </c>
      <c r="H161" s="169">
        <v>44428</v>
      </c>
      <c r="I161" s="167" t="str">
        <f>VLOOKUP(A161,URS確認!E:I,5,FALSE)</f>
        <v>陳昱衡</v>
      </c>
      <c r="L161" s="168" t="s">
        <v>1582</v>
      </c>
      <c r="O161" s="170"/>
    </row>
    <row r="162" spans="1:15" x14ac:dyDescent="0.4">
      <c r="A162" s="164" t="s">
        <v>1402</v>
      </c>
      <c r="B162" s="165" t="str">
        <f>VLOOKUP(A162,URS確認!$E:$G,3,FALSE)</f>
        <v xml:space="preserve">保證人明細資料查詢                      </v>
      </c>
      <c r="C162" s="164">
        <v>2</v>
      </c>
      <c r="D162" s="166" t="s">
        <v>1579</v>
      </c>
      <c r="E162" s="170">
        <v>44405</v>
      </c>
      <c r="F162" s="170">
        <v>44406</v>
      </c>
      <c r="G162" s="169">
        <v>44406</v>
      </c>
      <c r="H162" s="169">
        <v>44428</v>
      </c>
      <c r="I162" s="167" t="str">
        <f>VLOOKUP(A162,URS確認!E:I,5,FALSE)</f>
        <v>陳昱衡</v>
      </c>
      <c r="L162" s="168" t="s">
        <v>1581</v>
      </c>
      <c r="O162" s="170"/>
    </row>
    <row r="163" spans="1:15" x14ac:dyDescent="0.4">
      <c r="A163" s="164" t="s">
        <v>1402</v>
      </c>
      <c r="B163" s="165" t="str">
        <f>VLOOKUP(A163,URS確認!$E:$G,3,FALSE)</f>
        <v xml:space="preserve">保證人明細資料查詢                      </v>
      </c>
      <c r="C163" s="164">
        <v>3</v>
      </c>
      <c r="D163" s="166" t="s">
        <v>1572</v>
      </c>
      <c r="E163" s="170">
        <v>44405</v>
      </c>
      <c r="F163" s="170">
        <v>44426</v>
      </c>
      <c r="G163" s="169">
        <v>44426</v>
      </c>
      <c r="H163" s="169">
        <v>44428</v>
      </c>
      <c r="I163" s="167" t="str">
        <f>VLOOKUP(A163,URS確認!E:I,5,FALSE)</f>
        <v>陳昱衡</v>
      </c>
      <c r="L163" s="168" t="s">
        <v>1581</v>
      </c>
      <c r="O163" s="170" t="s">
        <v>1718</v>
      </c>
    </row>
    <row r="164" spans="1:15" x14ac:dyDescent="0.4">
      <c r="A164" s="164" t="s">
        <v>1403</v>
      </c>
      <c r="B164" s="165" t="str">
        <f>VLOOKUP(A164,URS確認!$E:$G,3,FALSE)</f>
        <v xml:space="preserve">保證人資料登錄(Eloan5)                </v>
      </c>
      <c r="C164" s="164">
        <v>1</v>
      </c>
      <c r="D164" s="166" t="s">
        <v>1573</v>
      </c>
      <c r="E164" s="170">
        <v>44405</v>
      </c>
      <c r="F164" s="170">
        <v>44411</v>
      </c>
      <c r="G164" s="169">
        <v>44411</v>
      </c>
      <c r="H164" s="169">
        <v>44428</v>
      </c>
      <c r="I164" s="167" t="str">
        <f>VLOOKUP(A164,URS確認!E:I,5,FALSE)</f>
        <v>陳昱衡</v>
      </c>
      <c r="L164" s="168" t="s">
        <v>1581</v>
      </c>
      <c r="O164" s="170"/>
    </row>
    <row r="165" spans="1:15" x14ac:dyDescent="0.4">
      <c r="A165" s="164" t="s">
        <v>1403</v>
      </c>
      <c r="B165" s="165" t="str">
        <f>VLOOKUP(A165,URS確認!$E:$G,3,FALSE)</f>
        <v xml:space="preserve">保證人資料登錄(Eloan5)                </v>
      </c>
      <c r="C165" s="164">
        <v>2</v>
      </c>
      <c r="D165" s="166" t="s">
        <v>1574</v>
      </c>
      <c r="E165" s="170">
        <v>44405</v>
      </c>
      <c r="F165" s="170">
        <v>44411</v>
      </c>
      <c r="G165" s="169">
        <v>44411</v>
      </c>
      <c r="H165" s="169">
        <v>44428</v>
      </c>
      <c r="I165" s="167" t="str">
        <f>VLOOKUP(A165,URS確認!E:I,5,FALSE)</f>
        <v>陳昱衡</v>
      </c>
      <c r="L165" s="168" t="s">
        <v>1584</v>
      </c>
      <c r="O165" s="170"/>
    </row>
    <row r="166" spans="1:15" ht="34" x14ac:dyDescent="0.4">
      <c r="A166" s="164" t="s">
        <v>1403</v>
      </c>
      <c r="B166" s="165" t="str">
        <f>VLOOKUP(A166,URS確認!$E:$G,3,FALSE)</f>
        <v xml:space="preserve">保證人資料登錄(Eloan5)                </v>
      </c>
      <c r="C166" s="164">
        <v>3</v>
      </c>
      <c r="D166" s="166" t="s">
        <v>1721</v>
      </c>
      <c r="E166" s="170">
        <v>44405</v>
      </c>
      <c r="F166" s="170">
        <v>44421</v>
      </c>
      <c r="G166" s="170">
        <v>44414</v>
      </c>
      <c r="H166" s="170">
        <v>44428</v>
      </c>
      <c r="I166" s="167" t="str">
        <f>VLOOKUP(A166,URS確認!E:I,5,FALSE)</f>
        <v>陳昱衡</v>
      </c>
      <c r="J166" s="164" t="s">
        <v>1582</v>
      </c>
      <c r="O166" s="170"/>
    </row>
    <row r="167" spans="1:15" ht="51" x14ac:dyDescent="0.4">
      <c r="A167" s="164" t="s">
        <v>1403</v>
      </c>
      <c r="B167" s="165" t="str">
        <f>VLOOKUP(A167,URS確認!$E:$G,3,FALSE)</f>
        <v xml:space="preserve">保證人資料登錄(Eloan5)                </v>
      </c>
      <c r="C167" s="164">
        <v>4</v>
      </c>
      <c r="D167" s="166" t="s">
        <v>1575</v>
      </c>
      <c r="E167" s="170">
        <v>44405</v>
      </c>
      <c r="F167" s="170">
        <v>44428</v>
      </c>
      <c r="I167" s="167" t="s">
        <v>1817</v>
      </c>
      <c r="M167" s="164" t="s">
        <v>1585</v>
      </c>
      <c r="O167" s="170" t="s">
        <v>1722</v>
      </c>
    </row>
    <row r="168" spans="1:15" ht="68" x14ac:dyDescent="0.4">
      <c r="A168" s="164" t="s">
        <v>1403</v>
      </c>
      <c r="B168" s="165" t="str">
        <f>VLOOKUP(A168,URS確認!$E:$G,3,FALSE)</f>
        <v xml:space="preserve">保證人資料登錄(Eloan5)                </v>
      </c>
      <c r="C168" s="164">
        <v>5</v>
      </c>
      <c r="D168" s="166" t="s">
        <v>1701</v>
      </c>
      <c r="E168" s="170">
        <v>44405</v>
      </c>
      <c r="F168" s="170">
        <v>44428</v>
      </c>
      <c r="I168" s="167" t="s">
        <v>1817</v>
      </c>
      <c r="M168" s="164" t="s">
        <v>1818</v>
      </c>
      <c r="O168" s="170" t="s">
        <v>1720</v>
      </c>
    </row>
    <row r="169" spans="1:15" ht="34" x14ac:dyDescent="0.4">
      <c r="A169" s="164" t="s">
        <v>1403</v>
      </c>
      <c r="B169" s="165" t="str">
        <f>VLOOKUP(A169,URS確認!$E:$G,3,FALSE)</f>
        <v xml:space="preserve">保證人資料登錄(Eloan5)                </v>
      </c>
      <c r="C169" s="164">
        <v>6</v>
      </c>
      <c r="D169" s="166" t="s">
        <v>1576</v>
      </c>
      <c r="E169" s="170">
        <v>44405</v>
      </c>
      <c r="F169" s="170">
        <v>44439</v>
      </c>
      <c r="I169" s="167" t="s">
        <v>1817</v>
      </c>
      <c r="M169" s="164" t="s">
        <v>1585</v>
      </c>
      <c r="O169" s="170" t="s">
        <v>1720</v>
      </c>
    </row>
    <row r="170" spans="1:15" x14ac:dyDescent="0.4">
      <c r="A170" s="164" t="s">
        <v>133</v>
      </c>
      <c r="B170" s="165" t="str">
        <f>VLOOKUP(A170,URS確認!$E:$G,3,FALSE)</f>
        <v xml:space="preserve">保證人保證資料查詢                      </v>
      </c>
      <c r="C170" s="164">
        <v>1</v>
      </c>
      <c r="D170" s="166" t="s">
        <v>1586</v>
      </c>
      <c r="E170" s="170">
        <v>44405</v>
      </c>
      <c r="F170" s="170">
        <v>44405</v>
      </c>
      <c r="G170" s="170">
        <v>44405</v>
      </c>
      <c r="H170" s="170">
        <v>44428</v>
      </c>
      <c r="I170" s="167" t="str">
        <f>VLOOKUP(A170,URS確認!E:I,5,FALSE)</f>
        <v>陳昱衡</v>
      </c>
      <c r="L170" s="168" t="s">
        <v>1582</v>
      </c>
      <c r="O170" s="170"/>
    </row>
    <row r="171" spans="1:15" x14ac:dyDescent="0.4">
      <c r="A171" s="164" t="s">
        <v>133</v>
      </c>
      <c r="B171" s="165" t="str">
        <f>VLOOKUP(A171,URS確認!$E:$G,3,FALSE)</f>
        <v xml:space="preserve">保證人保證資料查詢                      </v>
      </c>
      <c r="C171" s="164">
        <v>2</v>
      </c>
      <c r="D171" s="166" t="s">
        <v>1578</v>
      </c>
      <c r="E171" s="170">
        <v>44405</v>
      </c>
      <c r="F171" s="170">
        <v>44406</v>
      </c>
      <c r="G171" s="170">
        <v>44406</v>
      </c>
      <c r="H171" s="170">
        <v>44428</v>
      </c>
      <c r="I171" s="167" t="str">
        <f>VLOOKUP(A171,URS確認!E:I,5,FALSE)</f>
        <v>陳昱衡</v>
      </c>
      <c r="L171" s="168" t="s">
        <v>1581</v>
      </c>
      <c r="O171" s="170"/>
    </row>
    <row r="172" spans="1:15" ht="136" x14ac:dyDescent="0.4">
      <c r="A172" s="164" t="s">
        <v>1471</v>
      </c>
      <c r="B172" s="165" t="str">
        <f>VLOOKUP(A172,URS確認!$E:$G,3,FALSE)</f>
        <v xml:space="preserve">案件申請登錄(Eloan3)                   </v>
      </c>
      <c r="C172" s="164">
        <v>1</v>
      </c>
      <c r="D172" s="166" t="s">
        <v>1888</v>
      </c>
      <c r="E172" s="170">
        <v>44431</v>
      </c>
      <c r="I172" s="164" t="s">
        <v>1657</v>
      </c>
    </row>
    <row r="173" spans="1:15" ht="102" x14ac:dyDescent="0.4">
      <c r="A173" s="164" t="s">
        <v>1471</v>
      </c>
      <c r="B173" s="165" t="str">
        <f>VLOOKUP(A173,URS確認!$E:$G,3,FALSE)</f>
        <v xml:space="preserve">案件申請登錄(Eloan3)                   </v>
      </c>
      <c r="C173" s="164">
        <v>2</v>
      </c>
      <c r="D173" s="166" t="s">
        <v>1885</v>
      </c>
      <c r="E173" s="170">
        <v>44431</v>
      </c>
      <c r="I173" s="164" t="s">
        <v>1657</v>
      </c>
    </row>
    <row r="174" spans="1:15" ht="68" x14ac:dyDescent="0.4">
      <c r="A174" s="164" t="s">
        <v>1471</v>
      </c>
      <c r="B174" s="165" t="str">
        <f>VLOOKUP(A174,URS確認!$E:$G,3,FALSE)</f>
        <v xml:space="preserve">案件申請登錄(Eloan3)                   </v>
      </c>
      <c r="C174" s="164">
        <v>3</v>
      </c>
      <c r="D174" s="166" t="s">
        <v>1886</v>
      </c>
      <c r="E174" s="170">
        <v>44431</v>
      </c>
      <c r="I174" s="164" t="s">
        <v>1657</v>
      </c>
    </row>
    <row r="175" spans="1:15" ht="34" x14ac:dyDescent="0.4">
      <c r="A175" s="164" t="s">
        <v>1800</v>
      </c>
      <c r="B175" s="165" t="str">
        <f>VLOOKUP(A175,URS確認!$E:$G,3,FALSE)</f>
        <v>交易關係人維護</v>
      </c>
      <c r="C175" s="164">
        <v>1</v>
      </c>
      <c r="D175" s="166" t="s">
        <v>1887</v>
      </c>
      <c r="E175" s="170">
        <v>44431</v>
      </c>
      <c r="I175" s="164" t="s">
        <v>1657</v>
      </c>
    </row>
  </sheetData>
  <autoFilter ref="A1:O175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O1:O3"/>
    <mergeCell ref="A1:A3"/>
    <mergeCell ref="B1:B3"/>
    <mergeCell ref="D1:D3"/>
    <mergeCell ref="E1:E3"/>
    <mergeCell ref="J2:J3"/>
    <mergeCell ref="F1:F3"/>
    <mergeCell ref="K2:K3"/>
    <mergeCell ref="L2:N2"/>
    <mergeCell ref="J1:N1"/>
    <mergeCell ref="C1:C3"/>
    <mergeCell ref="G1:G3"/>
    <mergeCell ref="I1:I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9" sqref="B9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1503</v>
      </c>
      <c r="B1" s="49" t="s">
        <v>1315</v>
      </c>
      <c r="C1" s="49" t="s">
        <v>1504</v>
      </c>
    </row>
    <row r="2" spans="1:3" x14ac:dyDescent="0.35">
      <c r="A2" s="50">
        <v>1</v>
      </c>
      <c r="B2" s="112" t="s">
        <v>1506</v>
      </c>
      <c r="C2" s="48" t="s">
        <v>1505</v>
      </c>
    </row>
    <row r="3" spans="1:3" x14ac:dyDescent="0.35">
      <c r="A3" s="50">
        <v>2</v>
      </c>
      <c r="B3" s="48" t="s">
        <v>1554</v>
      </c>
      <c r="C3" s="48" t="s">
        <v>1555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37"/>
  <sheetViews>
    <sheetView zoomScale="85" zoomScaleNormal="85" workbookViewId="0">
      <pane ySplit="1" topLeftCell="A2" activePane="bottomLeft" state="frozen"/>
      <selection pane="bottomLeft" activeCell="D44" sqref="D44"/>
    </sheetView>
  </sheetViews>
  <sheetFormatPr defaultColWidth="9" defaultRowHeight="17" x14ac:dyDescent="0.3"/>
  <cols>
    <col min="1" max="1" width="14.59765625" style="193" bestFit="1" customWidth="1"/>
    <col min="2" max="2" width="5.59765625" style="185" bestFit="1" customWidth="1"/>
    <col min="3" max="3" width="62.3984375" style="181" bestFit="1" customWidth="1"/>
    <col min="4" max="4" width="14.59765625" style="193" bestFit="1" customWidth="1"/>
    <col min="5" max="5" width="21" style="184" customWidth="1"/>
    <col min="6" max="6" width="63.69921875" style="185" bestFit="1" customWidth="1"/>
    <col min="7" max="7" width="13.8984375" style="184" bestFit="1" customWidth="1"/>
    <col min="8" max="8" width="27.5" style="185" customWidth="1"/>
    <col min="9" max="16384" width="9" style="185"/>
  </cols>
  <sheetData>
    <row r="1" spans="1:8" s="266" customFormat="1" x14ac:dyDescent="0.3">
      <c r="A1" s="263" t="s">
        <v>1098</v>
      </c>
      <c r="B1" s="264" t="s">
        <v>1381</v>
      </c>
      <c r="C1" s="263" t="s">
        <v>1341</v>
      </c>
      <c r="D1" s="263" t="s">
        <v>1342</v>
      </c>
      <c r="E1" s="265" t="s">
        <v>1344</v>
      </c>
      <c r="F1" s="263" t="s">
        <v>1343</v>
      </c>
      <c r="G1" s="265" t="s">
        <v>1379</v>
      </c>
      <c r="H1" s="265" t="s">
        <v>1728</v>
      </c>
    </row>
    <row r="2" spans="1:8" s="203" customFormat="1" ht="34" hidden="1" x14ac:dyDescent="0.3">
      <c r="A2" s="184">
        <v>44399</v>
      </c>
      <c r="B2" s="193">
        <v>1</v>
      </c>
      <c r="C2" s="181" t="s">
        <v>1355</v>
      </c>
      <c r="D2" s="193" t="s">
        <v>648</v>
      </c>
      <c r="E2" s="184">
        <v>44403</v>
      </c>
      <c r="F2" s="183" t="s">
        <v>1646</v>
      </c>
      <c r="G2" s="184">
        <v>44403</v>
      </c>
      <c r="H2" s="185"/>
    </row>
    <row r="3" spans="1:8" hidden="1" x14ac:dyDescent="0.3">
      <c r="A3" s="184">
        <v>44397</v>
      </c>
      <c r="B3" s="193">
        <v>1</v>
      </c>
      <c r="C3" s="181" t="s">
        <v>1346</v>
      </c>
      <c r="D3" s="193" t="s">
        <v>1347</v>
      </c>
      <c r="E3" s="184">
        <v>44407</v>
      </c>
    </row>
    <row r="4" spans="1:8" hidden="1" x14ac:dyDescent="0.3">
      <c r="A4" s="184">
        <v>44397</v>
      </c>
      <c r="B4" s="193">
        <v>2</v>
      </c>
      <c r="C4" s="181" t="s">
        <v>1348</v>
      </c>
      <c r="D4" s="193" t="s">
        <v>1347</v>
      </c>
      <c r="E4" s="184">
        <v>44407</v>
      </c>
    </row>
    <row r="5" spans="1:8" s="203" customFormat="1" ht="34" hidden="1" x14ac:dyDescent="0.3">
      <c r="A5" s="184">
        <v>44398</v>
      </c>
      <c r="B5" s="193">
        <v>3</v>
      </c>
      <c r="C5" s="204" t="s">
        <v>1351</v>
      </c>
      <c r="D5" s="193" t="s">
        <v>1008</v>
      </c>
      <c r="E5" s="184">
        <v>44407</v>
      </c>
      <c r="F5" s="183" t="s">
        <v>1712</v>
      </c>
      <c r="G5" s="184">
        <v>44407</v>
      </c>
      <c r="H5" s="185" t="s">
        <v>1729</v>
      </c>
    </row>
    <row r="6" spans="1:8" s="203" customFormat="1" ht="34" hidden="1" x14ac:dyDescent="0.3">
      <c r="A6" s="184">
        <v>44399</v>
      </c>
      <c r="B6" s="193">
        <v>2</v>
      </c>
      <c r="C6" s="181" t="s">
        <v>1356</v>
      </c>
      <c r="D6" s="193" t="s">
        <v>1357</v>
      </c>
      <c r="E6" s="184">
        <v>44407</v>
      </c>
      <c r="F6" s="183" t="s">
        <v>1644</v>
      </c>
      <c r="G6" s="184">
        <v>44400</v>
      </c>
      <c r="H6" s="185" t="s">
        <v>1731</v>
      </c>
    </row>
    <row r="7" spans="1:8" s="203" customFormat="1" ht="34" hidden="1" x14ac:dyDescent="0.3">
      <c r="A7" s="184">
        <v>44399</v>
      </c>
      <c r="B7" s="193">
        <v>3</v>
      </c>
      <c r="C7" s="181" t="s">
        <v>1358</v>
      </c>
      <c r="D7" s="193" t="s">
        <v>1357</v>
      </c>
      <c r="E7" s="184">
        <v>44407</v>
      </c>
      <c r="F7" s="181" t="s">
        <v>1643</v>
      </c>
      <c r="G7" s="184">
        <v>44400</v>
      </c>
      <c r="H7" s="185"/>
    </row>
    <row r="8" spans="1:8" s="203" customFormat="1" x14ac:dyDescent="0.3">
      <c r="A8" s="184">
        <v>44400</v>
      </c>
      <c r="B8" s="193">
        <v>1</v>
      </c>
      <c r="C8" s="181" t="s">
        <v>1371</v>
      </c>
      <c r="D8" s="193" t="s">
        <v>1380</v>
      </c>
      <c r="E8" s="184">
        <v>44407</v>
      </c>
      <c r="F8" s="185" t="s">
        <v>1890</v>
      </c>
      <c r="G8" s="184">
        <v>44407</v>
      </c>
      <c r="H8" s="185"/>
    </row>
    <row r="9" spans="1:8" s="203" customFormat="1" hidden="1" x14ac:dyDescent="0.3">
      <c r="A9" s="184">
        <v>44403</v>
      </c>
      <c r="B9" s="193">
        <v>6</v>
      </c>
      <c r="C9" s="181" t="s">
        <v>1652</v>
      </c>
      <c r="D9" s="193" t="s">
        <v>1657</v>
      </c>
      <c r="E9" s="184">
        <v>44414</v>
      </c>
      <c r="F9" s="185"/>
      <c r="G9" s="184"/>
      <c r="H9" s="185" t="s">
        <v>1729</v>
      </c>
    </row>
    <row r="10" spans="1:8" s="203" customFormat="1" ht="34" hidden="1" x14ac:dyDescent="0.3">
      <c r="A10" s="184">
        <v>44398</v>
      </c>
      <c r="B10" s="193">
        <v>1</v>
      </c>
      <c r="C10" s="204" t="s">
        <v>1349</v>
      </c>
      <c r="D10" s="193" t="s">
        <v>648</v>
      </c>
      <c r="E10" s="184">
        <v>44414</v>
      </c>
      <c r="F10" s="181" t="s">
        <v>1727</v>
      </c>
      <c r="G10" s="184">
        <v>44413</v>
      </c>
      <c r="H10" s="185" t="s">
        <v>1729</v>
      </c>
    </row>
    <row r="11" spans="1:8" s="203" customFormat="1" ht="34" hidden="1" x14ac:dyDescent="0.3">
      <c r="A11" s="184">
        <v>44398</v>
      </c>
      <c r="B11" s="193">
        <v>2</v>
      </c>
      <c r="C11" s="204" t="s">
        <v>1350</v>
      </c>
      <c r="D11" s="193" t="s">
        <v>714</v>
      </c>
      <c r="E11" s="184">
        <v>44414</v>
      </c>
      <c r="F11" s="185" t="s">
        <v>1730</v>
      </c>
      <c r="G11" s="184">
        <v>44413</v>
      </c>
      <c r="H11" s="185"/>
    </row>
    <row r="12" spans="1:8" s="203" customFormat="1" hidden="1" x14ac:dyDescent="0.3">
      <c r="A12" s="184">
        <v>44403</v>
      </c>
      <c r="B12" s="193">
        <v>7</v>
      </c>
      <c r="C12" s="181" t="s">
        <v>1653</v>
      </c>
      <c r="D12" s="193" t="s">
        <v>1657</v>
      </c>
      <c r="E12" s="184">
        <v>44414</v>
      </c>
      <c r="F12" s="185"/>
      <c r="G12" s="184"/>
      <c r="H12" s="185"/>
    </row>
    <row r="13" spans="1:8" s="203" customFormat="1" ht="34" hidden="1" x14ac:dyDescent="0.3">
      <c r="A13" s="184">
        <v>44398</v>
      </c>
      <c r="B13" s="193">
        <v>5</v>
      </c>
      <c r="C13" s="204" t="s">
        <v>1353</v>
      </c>
      <c r="D13" s="193" t="s">
        <v>648</v>
      </c>
      <c r="E13" s="184">
        <v>44414</v>
      </c>
      <c r="F13" s="185" t="s">
        <v>1726</v>
      </c>
      <c r="G13" s="184">
        <v>44413</v>
      </c>
      <c r="H13" s="185"/>
    </row>
    <row r="14" spans="1:8" s="203" customFormat="1" ht="34" hidden="1" x14ac:dyDescent="0.3">
      <c r="A14" s="184">
        <v>44398</v>
      </c>
      <c r="B14" s="193">
        <v>6</v>
      </c>
      <c r="C14" s="204" t="s">
        <v>1354</v>
      </c>
      <c r="D14" s="193" t="s">
        <v>648</v>
      </c>
      <c r="E14" s="184">
        <v>44414</v>
      </c>
      <c r="F14" s="185" t="s">
        <v>1726</v>
      </c>
      <c r="G14" s="184">
        <v>44413</v>
      </c>
      <c r="H14" s="185"/>
    </row>
    <row r="15" spans="1:8" s="203" customFormat="1" ht="22" hidden="1" x14ac:dyDescent="0.3">
      <c r="A15" s="184">
        <v>44403</v>
      </c>
      <c r="B15" s="193">
        <v>1</v>
      </c>
      <c r="C15" s="181" t="s">
        <v>1649</v>
      </c>
      <c r="D15" s="193" t="s">
        <v>967</v>
      </c>
      <c r="E15" s="184">
        <v>44414</v>
      </c>
      <c r="F15" s="183" t="s">
        <v>1647</v>
      </c>
      <c r="G15" s="184">
        <v>44406</v>
      </c>
      <c r="H15" s="185"/>
    </row>
    <row r="16" spans="1:8" s="203" customFormat="1" ht="22" hidden="1" x14ac:dyDescent="0.3">
      <c r="A16" s="184">
        <v>44403</v>
      </c>
      <c r="B16" s="193">
        <v>2</v>
      </c>
      <c r="C16" s="181" t="s">
        <v>1648</v>
      </c>
      <c r="D16" s="193" t="s">
        <v>967</v>
      </c>
      <c r="E16" s="184">
        <v>44414</v>
      </c>
      <c r="F16" s="201" t="s">
        <v>1765</v>
      </c>
      <c r="G16" s="184">
        <v>44417</v>
      </c>
      <c r="H16" s="185"/>
    </row>
    <row r="17" spans="1:8" s="203" customFormat="1" hidden="1" x14ac:dyDescent="0.3">
      <c r="A17" s="184">
        <v>44403</v>
      </c>
      <c r="B17" s="193">
        <v>3</v>
      </c>
      <c r="C17" s="181" t="s">
        <v>1781</v>
      </c>
      <c r="D17" s="193" t="s">
        <v>967</v>
      </c>
      <c r="E17" s="184">
        <v>44414</v>
      </c>
      <c r="F17" s="202" t="s">
        <v>1782</v>
      </c>
      <c r="G17" s="184">
        <v>44404</v>
      </c>
      <c r="H17" s="185"/>
    </row>
    <row r="18" spans="1:8" hidden="1" x14ac:dyDescent="0.3">
      <c r="A18" s="184">
        <v>44403</v>
      </c>
      <c r="B18" s="193">
        <v>5</v>
      </c>
      <c r="C18" s="181" t="s">
        <v>1651</v>
      </c>
      <c r="D18" s="193" t="s">
        <v>965</v>
      </c>
      <c r="E18" s="184">
        <v>44414</v>
      </c>
      <c r="F18" s="185" t="s">
        <v>1754</v>
      </c>
      <c r="G18" s="184">
        <v>44412</v>
      </c>
    </row>
    <row r="19" spans="1:8" hidden="1" x14ac:dyDescent="0.3">
      <c r="A19" s="184">
        <v>44405</v>
      </c>
      <c r="B19" s="193">
        <v>3</v>
      </c>
      <c r="C19" s="181" t="s">
        <v>1663</v>
      </c>
      <c r="D19" s="193" t="s">
        <v>1657</v>
      </c>
      <c r="E19" s="184">
        <v>44419</v>
      </c>
    </row>
    <row r="20" spans="1:8" s="203" customFormat="1" ht="34" hidden="1" x14ac:dyDescent="0.3">
      <c r="A20" s="184">
        <v>44405</v>
      </c>
      <c r="B20" s="193">
        <v>4</v>
      </c>
      <c r="C20" s="181" t="s">
        <v>1664</v>
      </c>
      <c r="D20" s="193" t="s">
        <v>1657</v>
      </c>
      <c r="E20" s="184">
        <v>44419</v>
      </c>
      <c r="F20" s="185"/>
      <c r="G20" s="184"/>
      <c r="H20" s="185"/>
    </row>
    <row r="21" spans="1:8" s="203" customFormat="1" ht="34" hidden="1" x14ac:dyDescent="0.3">
      <c r="A21" s="184">
        <v>44405</v>
      </c>
      <c r="B21" s="193">
        <v>5</v>
      </c>
      <c r="C21" s="181" t="s">
        <v>1665</v>
      </c>
      <c r="D21" s="193" t="s">
        <v>1657</v>
      </c>
      <c r="E21" s="184">
        <v>44419</v>
      </c>
      <c r="F21" s="185"/>
      <c r="G21" s="184"/>
      <c r="H21" s="185"/>
    </row>
    <row r="22" spans="1:8" x14ac:dyDescent="0.3">
      <c r="A22" s="184">
        <v>44405</v>
      </c>
      <c r="B22" s="193">
        <v>1</v>
      </c>
      <c r="C22" s="181" t="s">
        <v>1577</v>
      </c>
      <c r="D22" s="193" t="s">
        <v>1380</v>
      </c>
      <c r="E22" s="184">
        <v>44419</v>
      </c>
      <c r="F22" s="185" t="s">
        <v>1661</v>
      </c>
      <c r="G22" s="184">
        <v>44405</v>
      </c>
    </row>
    <row r="23" spans="1:8" ht="66" hidden="1" x14ac:dyDescent="0.3">
      <c r="A23" s="184">
        <v>44405</v>
      </c>
      <c r="B23" s="193">
        <v>2</v>
      </c>
      <c r="C23" s="181" t="s">
        <v>1662</v>
      </c>
      <c r="D23" s="193" t="s">
        <v>1512</v>
      </c>
      <c r="E23" s="184">
        <v>44419</v>
      </c>
      <c r="F23" s="201" t="s">
        <v>1780</v>
      </c>
      <c r="G23" s="184">
        <v>44419</v>
      </c>
    </row>
    <row r="24" spans="1:8" s="203" customFormat="1" ht="34" x14ac:dyDescent="0.3">
      <c r="A24" s="184">
        <v>44405</v>
      </c>
      <c r="B24" s="193">
        <v>6</v>
      </c>
      <c r="C24" s="181" t="s">
        <v>1892</v>
      </c>
      <c r="D24" s="193" t="s">
        <v>1645</v>
      </c>
      <c r="E24" s="184">
        <v>44419</v>
      </c>
      <c r="F24" s="181" t="s">
        <v>1891</v>
      </c>
      <c r="G24" s="184">
        <v>44407</v>
      </c>
      <c r="H24" s="185"/>
    </row>
    <row r="25" spans="1:8" s="203" customFormat="1" ht="33" x14ac:dyDescent="0.3">
      <c r="A25" s="184">
        <v>44399</v>
      </c>
      <c r="B25" s="193">
        <v>4</v>
      </c>
      <c r="C25" s="181" t="s">
        <v>1359</v>
      </c>
      <c r="D25" s="193" t="s">
        <v>1380</v>
      </c>
      <c r="E25" s="182">
        <v>44421</v>
      </c>
      <c r="F25" s="201" t="s">
        <v>1863</v>
      </c>
      <c r="G25" s="182">
        <v>44420</v>
      </c>
      <c r="H25" s="185" t="s">
        <v>1864</v>
      </c>
    </row>
    <row r="26" spans="1:8" s="203" customFormat="1" hidden="1" x14ac:dyDescent="0.3">
      <c r="A26" s="184">
        <v>44404</v>
      </c>
      <c r="B26" s="193">
        <v>3</v>
      </c>
      <c r="C26" s="181" t="s">
        <v>1766</v>
      </c>
      <c r="D26" s="193" t="s">
        <v>967</v>
      </c>
      <c r="E26" s="184">
        <v>44421</v>
      </c>
      <c r="F26" s="202" t="s">
        <v>1660</v>
      </c>
      <c r="G26" s="184">
        <v>44406</v>
      </c>
      <c r="H26" s="185"/>
    </row>
    <row r="27" spans="1:8" s="203" customFormat="1" ht="187" hidden="1" x14ac:dyDescent="0.3">
      <c r="A27" s="182">
        <v>44404</v>
      </c>
      <c r="B27" s="205">
        <v>4</v>
      </c>
      <c r="C27" s="206" t="s">
        <v>1535</v>
      </c>
      <c r="D27" s="205" t="s">
        <v>1756</v>
      </c>
      <c r="E27" s="182">
        <v>44421</v>
      </c>
      <c r="F27" s="201" t="s">
        <v>1779</v>
      </c>
      <c r="G27" s="182">
        <v>44419</v>
      </c>
      <c r="H27" s="185"/>
    </row>
    <row r="28" spans="1:8" s="203" customFormat="1" hidden="1" x14ac:dyDescent="0.3">
      <c r="A28" s="184">
        <v>44400</v>
      </c>
      <c r="B28" s="193">
        <v>2</v>
      </c>
      <c r="C28" s="181" t="s">
        <v>1372</v>
      </c>
      <c r="D28" s="193" t="s">
        <v>648</v>
      </c>
      <c r="E28" s="184">
        <v>44428</v>
      </c>
      <c r="F28" s="185"/>
      <c r="G28" s="184"/>
      <c r="H28" s="185"/>
    </row>
    <row r="29" spans="1:8" s="208" customFormat="1" hidden="1" x14ac:dyDescent="0.3">
      <c r="A29" s="184">
        <v>44403</v>
      </c>
      <c r="B29" s="193">
        <v>9</v>
      </c>
      <c r="C29" s="181" t="s">
        <v>1655</v>
      </c>
      <c r="D29" s="193" t="s">
        <v>1656</v>
      </c>
      <c r="E29" s="182">
        <v>44428</v>
      </c>
      <c r="F29" s="201" t="s">
        <v>1746</v>
      </c>
      <c r="G29" s="184"/>
      <c r="H29" s="207"/>
    </row>
    <row r="30" spans="1:8" s="203" customFormat="1" hidden="1" x14ac:dyDescent="0.3">
      <c r="A30" s="184">
        <v>44396</v>
      </c>
      <c r="B30" s="193">
        <v>1</v>
      </c>
      <c r="C30" s="181" t="s">
        <v>1345</v>
      </c>
      <c r="D30" s="193" t="s">
        <v>648</v>
      </c>
      <c r="E30" s="184">
        <v>44438</v>
      </c>
      <c r="F30" s="185"/>
      <c r="G30" s="184"/>
      <c r="H30" s="185"/>
    </row>
    <row r="31" spans="1:8" s="203" customFormat="1" ht="34" hidden="1" x14ac:dyDescent="0.3">
      <c r="A31" s="184">
        <v>44398</v>
      </c>
      <c r="B31" s="193">
        <v>4</v>
      </c>
      <c r="C31" s="204" t="s">
        <v>1352</v>
      </c>
      <c r="D31" s="193" t="s">
        <v>1347</v>
      </c>
      <c r="E31" s="184">
        <v>44439</v>
      </c>
      <c r="F31" s="185"/>
      <c r="G31" s="184"/>
      <c r="H31" s="185"/>
    </row>
    <row r="32" spans="1:8" s="203" customFormat="1" hidden="1" x14ac:dyDescent="0.3">
      <c r="A32" s="184">
        <v>44403</v>
      </c>
      <c r="B32" s="193">
        <v>4</v>
      </c>
      <c r="C32" s="181" t="s">
        <v>1650</v>
      </c>
      <c r="D32" s="193" t="s">
        <v>1656</v>
      </c>
      <c r="E32" s="184">
        <v>44439</v>
      </c>
      <c r="F32" s="185"/>
      <c r="G32" s="184"/>
      <c r="H32" s="185"/>
    </row>
    <row r="33" spans="1:8" s="203" customFormat="1" ht="34" hidden="1" x14ac:dyDescent="0.3">
      <c r="A33" s="184">
        <v>44403</v>
      </c>
      <c r="B33" s="193">
        <v>8</v>
      </c>
      <c r="C33" s="181" t="s">
        <v>1654</v>
      </c>
      <c r="D33" s="193" t="s">
        <v>967</v>
      </c>
      <c r="E33" s="184">
        <v>44439</v>
      </c>
      <c r="F33" s="201" t="s">
        <v>1764</v>
      </c>
      <c r="G33" s="184"/>
      <c r="H33" s="185"/>
    </row>
    <row r="34" spans="1:8" s="203" customFormat="1" ht="34" hidden="1" x14ac:dyDescent="0.3">
      <c r="A34" s="184">
        <v>44404</v>
      </c>
      <c r="B34" s="193">
        <v>2</v>
      </c>
      <c r="C34" s="181" t="s">
        <v>1659</v>
      </c>
      <c r="D34" s="193" t="s">
        <v>1656</v>
      </c>
      <c r="E34" s="184">
        <v>44439</v>
      </c>
      <c r="F34" s="185"/>
      <c r="G34" s="184"/>
      <c r="H34" s="185"/>
    </row>
    <row r="35" spans="1:8" s="203" customFormat="1" ht="34" hidden="1" x14ac:dyDescent="0.3">
      <c r="A35" s="184">
        <v>44404</v>
      </c>
      <c r="B35" s="193">
        <v>1</v>
      </c>
      <c r="C35" s="181" t="s">
        <v>1658</v>
      </c>
      <c r="D35" s="193" t="s">
        <v>1657</v>
      </c>
      <c r="E35" s="184" t="s">
        <v>1595</v>
      </c>
      <c r="F35" s="185"/>
      <c r="G35" s="184"/>
      <c r="H35" s="185"/>
    </row>
    <row r="36" spans="1:8" hidden="1" x14ac:dyDescent="0.3">
      <c r="A36" s="184">
        <v>44431</v>
      </c>
      <c r="B36" s="193">
        <v>1</v>
      </c>
      <c r="C36" s="181" t="s">
        <v>1883</v>
      </c>
      <c r="D36" s="193" t="s">
        <v>1657</v>
      </c>
      <c r="E36" s="184">
        <v>44454</v>
      </c>
    </row>
    <row r="37" spans="1:8" hidden="1" x14ac:dyDescent="0.4">
      <c r="A37" s="184">
        <v>44431</v>
      </c>
      <c r="B37" s="193">
        <v>2</v>
      </c>
      <c r="C37" s="161" t="s">
        <v>1884</v>
      </c>
      <c r="D37" s="193" t="s">
        <v>1657</v>
      </c>
      <c r="E37" s="184">
        <v>44454</v>
      </c>
    </row>
  </sheetData>
  <autoFilter ref="A1:G37" xr:uid="{00000000-0009-0000-0000-000004000000}">
    <filterColumn colId="3">
      <filters>
        <filter val="陳政皓經理"/>
      </filters>
    </filterColumn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10" sqref="C10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1314</v>
      </c>
      <c r="B1" s="96" t="s">
        <v>1315</v>
      </c>
      <c r="C1" s="96" t="s">
        <v>1316</v>
      </c>
    </row>
    <row r="2" spans="1:3" ht="124" x14ac:dyDescent="0.35">
      <c r="A2" s="54">
        <v>1</v>
      </c>
      <c r="B2" s="53" t="s">
        <v>1317</v>
      </c>
      <c r="C2" s="94" t="s">
        <v>1711</v>
      </c>
    </row>
    <row r="3" spans="1:3" x14ac:dyDescent="0.35">
      <c r="A3" s="52">
        <v>2</v>
      </c>
      <c r="B3" s="51" t="s">
        <v>1318</v>
      </c>
      <c r="C3" s="51" t="s">
        <v>1319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1070</v>
      </c>
    </row>
    <row r="3" spans="1:1" x14ac:dyDescent="0.3">
      <c r="A3" s="55" t="s">
        <v>1125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1160</v>
      </c>
      <c r="B1" s="64"/>
      <c r="C1" s="192">
        <v>44393</v>
      </c>
      <c r="D1" s="64"/>
      <c r="E1" s="64"/>
      <c r="G1" s="63"/>
      <c r="H1" s="64"/>
    </row>
    <row r="2" spans="1:8" ht="24" customHeight="1" x14ac:dyDescent="0.3">
      <c r="A2" s="67" t="s">
        <v>1162</v>
      </c>
      <c r="B2" s="67" t="s">
        <v>1163</v>
      </c>
      <c r="C2" s="67" t="s">
        <v>1515</v>
      </c>
      <c r="D2" s="67">
        <v>7001</v>
      </c>
      <c r="E2" s="67" t="s">
        <v>1164</v>
      </c>
      <c r="F2" s="65" t="s">
        <v>1161</v>
      </c>
      <c r="G2" s="66"/>
      <c r="H2" s="68"/>
    </row>
    <row r="3" spans="1:8" ht="24" customHeight="1" x14ac:dyDescent="0.3">
      <c r="A3" s="70" t="s">
        <v>1165</v>
      </c>
      <c r="B3" s="70" t="s">
        <v>1166</v>
      </c>
      <c r="C3" s="70" t="s">
        <v>1516</v>
      </c>
      <c r="D3" s="70">
        <v>7180</v>
      </c>
      <c r="E3" s="70" t="s">
        <v>1164</v>
      </c>
      <c r="F3" s="69" t="s">
        <v>1161</v>
      </c>
      <c r="G3" s="88" t="s">
        <v>1283</v>
      </c>
      <c r="H3" s="71"/>
    </row>
    <row r="4" spans="1:8" ht="24" customHeight="1" x14ac:dyDescent="0.3">
      <c r="A4" s="74" t="s">
        <v>1168</v>
      </c>
      <c r="B4" s="74" t="s">
        <v>1169</v>
      </c>
      <c r="C4" s="74" t="s">
        <v>1517</v>
      </c>
      <c r="D4" s="74">
        <v>7083</v>
      </c>
      <c r="E4" s="74" t="s">
        <v>1164</v>
      </c>
      <c r="F4" s="72" t="s">
        <v>1161</v>
      </c>
      <c r="G4" s="73" t="s">
        <v>1167</v>
      </c>
      <c r="H4" s="75"/>
    </row>
    <row r="5" spans="1:8" ht="24" customHeight="1" x14ac:dyDescent="0.3">
      <c r="A5" s="74" t="s">
        <v>1171</v>
      </c>
      <c r="B5" s="74" t="s">
        <v>1169</v>
      </c>
      <c r="C5" s="74" t="s">
        <v>1518</v>
      </c>
      <c r="D5" s="74">
        <v>7084</v>
      </c>
      <c r="E5" s="74" t="s">
        <v>1164</v>
      </c>
      <c r="F5" s="72" t="s">
        <v>1161</v>
      </c>
      <c r="G5" s="73" t="s">
        <v>1170</v>
      </c>
      <c r="H5" s="75"/>
    </row>
    <row r="6" spans="1:8" ht="24" customHeight="1" x14ac:dyDescent="0.3">
      <c r="A6" s="74" t="s">
        <v>1172</v>
      </c>
      <c r="B6" s="74" t="s">
        <v>1169</v>
      </c>
      <c r="C6" s="74" t="s">
        <v>1519</v>
      </c>
      <c r="D6" s="74">
        <v>7085</v>
      </c>
      <c r="E6" s="74" t="s">
        <v>1164</v>
      </c>
      <c r="F6" s="72" t="s">
        <v>1161</v>
      </c>
      <c r="G6" s="73" t="s">
        <v>1170</v>
      </c>
      <c r="H6" s="75"/>
    </row>
    <row r="7" spans="1:8" ht="24" customHeight="1" x14ac:dyDescent="0.3">
      <c r="A7" s="74" t="s">
        <v>1173</v>
      </c>
      <c r="B7" s="74" t="s">
        <v>1169</v>
      </c>
      <c r="C7" s="74" t="s">
        <v>1520</v>
      </c>
      <c r="D7" s="74">
        <v>7086</v>
      </c>
      <c r="E7" s="74" t="s">
        <v>1164</v>
      </c>
      <c r="F7" s="72" t="s">
        <v>1161</v>
      </c>
      <c r="G7" s="73" t="s">
        <v>1170</v>
      </c>
      <c r="H7" s="75"/>
    </row>
    <row r="8" spans="1:8" ht="24" customHeight="1" x14ac:dyDescent="0.3">
      <c r="A8" s="74" t="s">
        <v>1174</v>
      </c>
      <c r="B8" s="74" t="s">
        <v>1169</v>
      </c>
      <c r="C8" s="74" t="s">
        <v>1521</v>
      </c>
      <c r="D8" s="74">
        <v>7088</v>
      </c>
      <c r="E8" s="74" t="s">
        <v>1164</v>
      </c>
      <c r="F8" s="72" t="s">
        <v>1161</v>
      </c>
      <c r="G8" s="73" t="s">
        <v>1170</v>
      </c>
      <c r="H8" s="75"/>
    </row>
    <row r="9" spans="1:8" ht="24" customHeight="1" x14ac:dyDescent="0.3">
      <c r="A9" s="146" t="s">
        <v>1007</v>
      </c>
      <c r="B9" s="74" t="s">
        <v>1175</v>
      </c>
      <c r="C9" s="74" t="s">
        <v>1522</v>
      </c>
      <c r="D9" s="74">
        <v>7090</v>
      </c>
      <c r="E9" s="74" t="s">
        <v>1164</v>
      </c>
      <c r="F9" s="72" t="s">
        <v>1161</v>
      </c>
      <c r="G9" s="73" t="s">
        <v>1170</v>
      </c>
      <c r="H9" s="75"/>
    </row>
    <row r="10" spans="1:8" ht="24" customHeight="1" x14ac:dyDescent="0.3">
      <c r="A10" s="78" t="s">
        <v>1177</v>
      </c>
      <c r="B10" s="78" t="s">
        <v>1178</v>
      </c>
      <c r="C10" s="78" t="s">
        <v>1523</v>
      </c>
      <c r="D10" s="78">
        <v>7051</v>
      </c>
      <c r="E10" s="78" t="s">
        <v>1164</v>
      </c>
      <c r="F10" s="76" t="s">
        <v>1161</v>
      </c>
      <c r="G10" s="77" t="s">
        <v>1176</v>
      </c>
      <c r="H10" s="79"/>
    </row>
    <row r="11" spans="1:8" ht="24" customHeight="1" x14ac:dyDescent="0.3">
      <c r="A11" s="78" t="s">
        <v>1179</v>
      </c>
      <c r="B11" s="78" t="s">
        <v>1180</v>
      </c>
      <c r="C11" s="78" t="s">
        <v>1524</v>
      </c>
      <c r="D11" s="78">
        <v>7052</v>
      </c>
      <c r="E11" s="78" t="s">
        <v>1164</v>
      </c>
      <c r="F11" s="76" t="s">
        <v>1161</v>
      </c>
      <c r="G11" s="77" t="s">
        <v>1176</v>
      </c>
      <c r="H11" s="79"/>
    </row>
    <row r="12" spans="1:8" ht="24" customHeight="1" x14ac:dyDescent="0.3">
      <c r="A12" s="78" t="s">
        <v>1181</v>
      </c>
      <c r="B12" s="78" t="s">
        <v>1182</v>
      </c>
      <c r="C12" s="78" t="s">
        <v>1525</v>
      </c>
      <c r="D12" s="78">
        <v>7181</v>
      </c>
      <c r="E12" s="78" t="s">
        <v>1164</v>
      </c>
      <c r="F12" s="76" t="s">
        <v>1161</v>
      </c>
      <c r="G12" s="77" t="s">
        <v>1176</v>
      </c>
      <c r="H12" s="79"/>
    </row>
    <row r="13" spans="1:8" ht="24" customHeight="1" x14ac:dyDescent="0.3">
      <c r="A13" s="78" t="s">
        <v>1183</v>
      </c>
      <c r="B13" s="78" t="s">
        <v>1182</v>
      </c>
      <c r="C13" s="78" t="s">
        <v>1526</v>
      </c>
      <c r="D13" s="78">
        <v>7182</v>
      </c>
      <c r="E13" s="78" t="s">
        <v>1164</v>
      </c>
      <c r="F13" s="76" t="s">
        <v>1161</v>
      </c>
      <c r="G13" s="77" t="s">
        <v>1176</v>
      </c>
      <c r="H13" s="79"/>
    </row>
    <row r="14" spans="1:8" ht="24" customHeight="1" x14ac:dyDescent="0.3">
      <c r="A14" s="78" t="s">
        <v>1184</v>
      </c>
      <c r="B14" s="78" t="s">
        <v>1185</v>
      </c>
      <c r="C14" s="78" t="s">
        <v>1527</v>
      </c>
      <c r="D14" s="78">
        <v>7183</v>
      </c>
      <c r="E14" s="78" t="s">
        <v>1164</v>
      </c>
      <c r="F14" s="76" t="s">
        <v>1161</v>
      </c>
      <c r="G14" s="77" t="s">
        <v>1176</v>
      </c>
      <c r="H14" s="79"/>
    </row>
    <row r="15" spans="1:8" ht="24" hidden="1" customHeight="1" x14ac:dyDescent="0.3">
      <c r="A15" s="78" t="s">
        <v>1186</v>
      </c>
      <c r="B15" s="78" t="s">
        <v>1187</v>
      </c>
      <c r="C15" s="78" t="e">
        <v>#N/A</v>
      </c>
      <c r="D15" s="78">
        <v>7301</v>
      </c>
      <c r="E15" s="78" t="s">
        <v>1164</v>
      </c>
      <c r="F15" s="76" t="s">
        <v>1161</v>
      </c>
      <c r="G15" s="77" t="s">
        <v>1176</v>
      </c>
      <c r="H15" s="79" t="s">
        <v>1188</v>
      </c>
    </row>
    <row r="16" spans="1:8" ht="24" hidden="1" customHeight="1" x14ac:dyDescent="0.3">
      <c r="A16" s="78" t="s">
        <v>1189</v>
      </c>
      <c r="B16" s="78" t="s">
        <v>1190</v>
      </c>
      <c r="C16" s="78" t="e">
        <v>#N/A</v>
      </c>
      <c r="D16" s="78">
        <v>7305</v>
      </c>
      <c r="E16" s="78" t="s">
        <v>1164</v>
      </c>
      <c r="F16" s="76" t="s">
        <v>1161</v>
      </c>
      <c r="G16" s="77" t="s">
        <v>1176</v>
      </c>
      <c r="H16" s="79" t="s">
        <v>1191</v>
      </c>
    </row>
    <row r="17" spans="1:8" ht="24" hidden="1" customHeight="1" x14ac:dyDescent="0.3">
      <c r="A17" s="78" t="s">
        <v>1192</v>
      </c>
      <c r="B17" s="78" t="s">
        <v>1190</v>
      </c>
      <c r="C17" s="78" t="e">
        <v>#N/A</v>
      </c>
      <c r="D17" s="78">
        <v>7306</v>
      </c>
      <c r="E17" s="78" t="s">
        <v>1164</v>
      </c>
      <c r="F17" s="76" t="s">
        <v>1161</v>
      </c>
      <c r="G17" s="77" t="s">
        <v>1176</v>
      </c>
      <c r="H17" s="79" t="s">
        <v>1193</v>
      </c>
    </row>
    <row r="18" spans="1:8" ht="24" hidden="1" customHeight="1" x14ac:dyDescent="0.3">
      <c r="A18" s="78" t="s">
        <v>1194</v>
      </c>
      <c r="B18" s="78" t="s">
        <v>1187</v>
      </c>
      <c r="C18" s="78" t="e">
        <v>#N/A</v>
      </c>
      <c r="D18" s="78">
        <v>7311</v>
      </c>
      <c r="E18" s="78" t="s">
        <v>1164</v>
      </c>
      <c r="F18" s="76" t="s">
        <v>1161</v>
      </c>
      <c r="G18" s="77" t="s">
        <v>1176</v>
      </c>
      <c r="H18" s="79" t="s">
        <v>1195</v>
      </c>
    </row>
    <row r="19" spans="1:8" ht="24" hidden="1" customHeight="1" x14ac:dyDescent="0.3">
      <c r="A19" s="78" t="s">
        <v>1196</v>
      </c>
      <c r="B19" s="78" t="s">
        <v>1190</v>
      </c>
      <c r="C19" s="78" t="e">
        <v>#N/A</v>
      </c>
      <c r="D19" s="78">
        <v>7312</v>
      </c>
      <c r="E19" s="78" t="s">
        <v>1164</v>
      </c>
      <c r="F19" s="76" t="s">
        <v>1161</v>
      </c>
      <c r="G19" s="77" t="s">
        <v>1176</v>
      </c>
      <c r="H19" s="79" t="s">
        <v>1197</v>
      </c>
    </row>
    <row r="20" spans="1:8" ht="24" hidden="1" customHeight="1" x14ac:dyDescent="0.3">
      <c r="A20" s="78" t="s">
        <v>1198</v>
      </c>
      <c r="B20" s="78" t="s">
        <v>1199</v>
      </c>
      <c r="C20" s="78" t="e">
        <v>#N/A</v>
      </c>
      <c r="D20" s="78" t="s">
        <v>1200</v>
      </c>
      <c r="E20" s="78"/>
      <c r="F20" s="76" t="s">
        <v>1161</v>
      </c>
      <c r="G20" s="77" t="s">
        <v>1176</v>
      </c>
      <c r="H20" s="79" t="s">
        <v>1201</v>
      </c>
    </row>
    <row r="21" spans="1:8" ht="24" hidden="1" customHeight="1" x14ac:dyDescent="0.3">
      <c r="A21" s="78" t="s">
        <v>1202</v>
      </c>
      <c r="B21" s="78" t="s">
        <v>1203</v>
      </c>
      <c r="C21" s="78" t="e">
        <v>#N/A</v>
      </c>
      <c r="D21" s="78" t="s">
        <v>1204</v>
      </c>
      <c r="E21" s="78"/>
      <c r="F21" s="76" t="s">
        <v>1161</v>
      </c>
      <c r="G21" s="77" t="s">
        <v>1176</v>
      </c>
      <c r="H21" s="79" t="s">
        <v>1205</v>
      </c>
    </row>
    <row r="22" spans="1:8" ht="24" hidden="1" customHeight="1" x14ac:dyDescent="0.3">
      <c r="A22" s="78" t="s">
        <v>1206</v>
      </c>
      <c r="B22" s="78" t="s">
        <v>1203</v>
      </c>
      <c r="C22" s="78" t="e">
        <v>#N/A</v>
      </c>
      <c r="D22" s="78" t="s">
        <v>1207</v>
      </c>
      <c r="E22" s="78"/>
      <c r="F22" s="76" t="s">
        <v>1161</v>
      </c>
      <c r="G22" s="77" t="s">
        <v>1176</v>
      </c>
      <c r="H22" s="79" t="s">
        <v>1208</v>
      </c>
    </row>
    <row r="23" spans="1:8" ht="24" hidden="1" customHeight="1" x14ac:dyDescent="0.3">
      <c r="A23" s="78" t="s">
        <v>1209</v>
      </c>
      <c r="B23" s="78" t="s">
        <v>1199</v>
      </c>
      <c r="C23" s="78" t="e">
        <v>#N/A</v>
      </c>
      <c r="D23" s="78" t="s">
        <v>1210</v>
      </c>
      <c r="E23" s="78"/>
      <c r="F23" s="76" t="s">
        <v>1161</v>
      </c>
      <c r="G23" s="77" t="s">
        <v>1176</v>
      </c>
      <c r="H23" s="79" t="s">
        <v>1211</v>
      </c>
    </row>
    <row r="24" spans="1:8" ht="24" hidden="1" customHeight="1" x14ac:dyDescent="0.3">
      <c r="A24" s="78" t="s">
        <v>1212</v>
      </c>
      <c r="B24" s="78" t="s">
        <v>1187</v>
      </c>
      <c r="C24" s="78" t="e">
        <v>#N/A</v>
      </c>
      <c r="D24" s="78" t="s">
        <v>1210</v>
      </c>
      <c r="E24" s="78"/>
      <c r="F24" s="76" t="s">
        <v>1161</v>
      </c>
      <c r="G24" s="77" t="s">
        <v>1176</v>
      </c>
      <c r="H24" s="79" t="s">
        <v>1213</v>
      </c>
    </row>
    <row r="25" spans="1:8" ht="24" hidden="1" customHeight="1" x14ac:dyDescent="0.3">
      <c r="A25" s="78" t="s">
        <v>1214</v>
      </c>
      <c r="B25" s="78" t="s">
        <v>1199</v>
      </c>
      <c r="C25" s="78" t="e">
        <v>#N/A</v>
      </c>
      <c r="D25" s="78" t="s">
        <v>1215</v>
      </c>
      <c r="E25" s="78"/>
      <c r="F25" s="76" t="s">
        <v>1161</v>
      </c>
      <c r="G25" s="77" t="s">
        <v>1176</v>
      </c>
      <c r="H25" s="79" t="s">
        <v>1216</v>
      </c>
    </row>
    <row r="26" spans="1:8" ht="24" hidden="1" customHeight="1" x14ac:dyDescent="0.3">
      <c r="A26" s="78" t="s">
        <v>1217</v>
      </c>
      <c r="B26" s="78" t="s">
        <v>1199</v>
      </c>
      <c r="C26" s="78" t="e">
        <v>#N/A</v>
      </c>
      <c r="D26" s="78" t="s">
        <v>1218</v>
      </c>
      <c r="E26" s="78"/>
      <c r="F26" s="76" t="s">
        <v>1161</v>
      </c>
      <c r="G26" s="77" t="s">
        <v>1176</v>
      </c>
      <c r="H26" s="79" t="s">
        <v>1219</v>
      </c>
    </row>
    <row r="27" spans="1:8" ht="24" hidden="1" customHeight="1" x14ac:dyDescent="0.3">
      <c r="A27" s="78" t="s">
        <v>1220</v>
      </c>
      <c r="B27" s="78" t="s">
        <v>1199</v>
      </c>
      <c r="C27" s="78" t="e">
        <v>#N/A</v>
      </c>
      <c r="D27" s="78" t="s">
        <v>1221</v>
      </c>
      <c r="E27" s="78"/>
      <c r="F27" s="76" t="s">
        <v>1161</v>
      </c>
      <c r="G27" s="77" t="s">
        <v>1176</v>
      </c>
      <c r="H27" s="79" t="s">
        <v>1222</v>
      </c>
    </row>
    <row r="28" spans="1:8" ht="24" hidden="1" customHeight="1" x14ac:dyDescent="0.3">
      <c r="A28" s="78" t="s">
        <v>1223</v>
      </c>
      <c r="B28" s="78" t="s">
        <v>1187</v>
      </c>
      <c r="C28" s="78" t="e">
        <v>#N/A</v>
      </c>
      <c r="D28" s="78" t="s">
        <v>1221</v>
      </c>
      <c r="E28" s="78"/>
      <c r="F28" s="76" t="s">
        <v>1161</v>
      </c>
      <c r="G28" s="77" t="s">
        <v>1176</v>
      </c>
      <c r="H28" s="79" t="s">
        <v>1224</v>
      </c>
    </row>
    <row r="29" spans="1:8" ht="24" hidden="1" customHeight="1" x14ac:dyDescent="0.3">
      <c r="A29" s="78" t="s">
        <v>1225</v>
      </c>
      <c r="B29" s="78" t="s">
        <v>1199</v>
      </c>
      <c r="C29" s="78" t="e">
        <v>#N/A</v>
      </c>
      <c r="D29" s="78" t="s">
        <v>1226</v>
      </c>
      <c r="E29" s="78"/>
      <c r="F29" s="76" t="s">
        <v>1161</v>
      </c>
      <c r="G29" s="77" t="s">
        <v>1176</v>
      </c>
      <c r="H29" s="79" t="s">
        <v>1227</v>
      </c>
    </row>
    <row r="30" spans="1:8" ht="24" hidden="1" customHeight="1" x14ac:dyDescent="0.3">
      <c r="A30" s="78" t="s">
        <v>1228</v>
      </c>
      <c r="B30" s="78" t="s">
        <v>1190</v>
      </c>
      <c r="C30" s="78" t="e">
        <v>#N/A</v>
      </c>
      <c r="D30" s="78" t="s">
        <v>1221</v>
      </c>
      <c r="E30" s="78"/>
      <c r="F30" s="76" t="s">
        <v>1161</v>
      </c>
      <c r="G30" s="77" t="s">
        <v>1176</v>
      </c>
      <c r="H30" s="79" t="s">
        <v>1229</v>
      </c>
    </row>
    <row r="31" spans="1:8" ht="24" customHeight="1" x14ac:dyDescent="0.3">
      <c r="A31" s="74" t="s">
        <v>1231</v>
      </c>
      <c r="B31" s="74" t="s">
        <v>1232</v>
      </c>
      <c r="C31" s="74" t="s">
        <v>1528</v>
      </c>
      <c r="D31" s="74">
        <v>7070</v>
      </c>
      <c r="E31" s="74" t="s">
        <v>1164</v>
      </c>
      <c r="F31" s="72" t="s">
        <v>1161</v>
      </c>
      <c r="G31" s="73" t="s">
        <v>1230</v>
      </c>
      <c r="H31" s="75"/>
    </row>
    <row r="32" spans="1:8" ht="24" customHeight="1" x14ac:dyDescent="0.3">
      <c r="A32" s="74" t="s">
        <v>1233</v>
      </c>
      <c r="B32" s="74" t="s">
        <v>1234</v>
      </c>
      <c r="C32" s="74" t="s">
        <v>1600</v>
      </c>
      <c r="D32" s="74">
        <v>7075</v>
      </c>
      <c r="E32" s="74" t="s">
        <v>1164</v>
      </c>
      <c r="F32" s="72" t="s">
        <v>1161</v>
      </c>
      <c r="G32" s="73" t="s">
        <v>1230</v>
      </c>
      <c r="H32" s="75"/>
    </row>
    <row r="33" spans="1:8" ht="24" customHeight="1" x14ac:dyDescent="0.3">
      <c r="A33" s="74" t="s">
        <v>1235</v>
      </c>
      <c r="B33" s="74" t="s">
        <v>1236</v>
      </c>
      <c r="C33" s="74" t="s">
        <v>1529</v>
      </c>
      <c r="D33" s="74">
        <v>7076</v>
      </c>
      <c r="E33" s="74" t="s">
        <v>1164</v>
      </c>
      <c r="F33" s="72" t="s">
        <v>1161</v>
      </c>
      <c r="G33" s="73" t="s">
        <v>1230</v>
      </c>
      <c r="H33" s="75"/>
    </row>
    <row r="34" spans="1:8" ht="24" customHeight="1" x14ac:dyDescent="0.3">
      <c r="A34" s="74" t="s">
        <v>1237</v>
      </c>
      <c r="B34" s="74" t="s">
        <v>1238</v>
      </c>
      <c r="C34" s="74" t="s">
        <v>1530</v>
      </c>
      <c r="D34" s="74">
        <v>7077</v>
      </c>
      <c r="E34" s="74" t="s">
        <v>1164</v>
      </c>
      <c r="F34" s="72" t="s">
        <v>1161</v>
      </c>
      <c r="G34" s="73" t="s">
        <v>1230</v>
      </c>
      <c r="H34" s="75"/>
    </row>
    <row r="35" spans="1:8" ht="24" hidden="1" customHeight="1" x14ac:dyDescent="0.3">
      <c r="A35" s="74" t="s">
        <v>1239</v>
      </c>
      <c r="B35" s="74" t="s">
        <v>1236</v>
      </c>
      <c r="C35" s="74" t="e">
        <v>#N/A</v>
      </c>
      <c r="D35" s="74" t="s">
        <v>1240</v>
      </c>
      <c r="E35" s="74"/>
      <c r="F35" s="72" t="s">
        <v>1161</v>
      </c>
      <c r="G35" s="73" t="s">
        <v>1230</v>
      </c>
      <c r="H35" s="75" t="s">
        <v>1208</v>
      </c>
    </row>
    <row r="36" spans="1:8" ht="24" hidden="1" customHeight="1" x14ac:dyDescent="0.3">
      <c r="A36" s="74" t="s">
        <v>1241</v>
      </c>
      <c r="B36" s="74" t="s">
        <v>1236</v>
      </c>
      <c r="C36" s="74" t="e">
        <v>#N/A</v>
      </c>
      <c r="D36" s="74" t="s">
        <v>1242</v>
      </c>
      <c r="E36" s="74"/>
      <c r="F36" s="72" t="s">
        <v>1161</v>
      </c>
      <c r="G36" s="73" t="s">
        <v>1230</v>
      </c>
      <c r="H36" s="75" t="s">
        <v>1243</v>
      </c>
    </row>
    <row r="37" spans="1:8" ht="24" customHeight="1" x14ac:dyDescent="0.3">
      <c r="A37" s="82" t="s">
        <v>1245</v>
      </c>
      <c r="B37" s="82" t="s">
        <v>1246</v>
      </c>
      <c r="C37" s="82" t="s">
        <v>1531</v>
      </c>
      <c r="D37" s="82">
        <v>7060</v>
      </c>
      <c r="E37" s="82" t="s">
        <v>1164</v>
      </c>
      <c r="F37" s="80" t="s">
        <v>1161</v>
      </c>
      <c r="G37" s="81" t="s">
        <v>1244</v>
      </c>
      <c r="H37" s="83"/>
    </row>
    <row r="38" spans="1:8" ht="24" customHeight="1" x14ac:dyDescent="0.3">
      <c r="A38" s="82" t="s">
        <v>1247</v>
      </c>
      <c r="B38" s="82" t="s">
        <v>1248</v>
      </c>
      <c r="C38" s="82" t="s">
        <v>1532</v>
      </c>
      <c r="D38" s="82">
        <v>7062</v>
      </c>
      <c r="E38" s="82" t="s">
        <v>1164</v>
      </c>
      <c r="F38" s="80" t="s">
        <v>1161</v>
      </c>
      <c r="G38" s="81" t="s">
        <v>1244</v>
      </c>
      <c r="H38" s="83"/>
    </row>
    <row r="39" spans="1:8" ht="24" hidden="1" customHeight="1" x14ac:dyDescent="0.3">
      <c r="A39" s="82" t="s">
        <v>1249</v>
      </c>
      <c r="B39" s="82" t="s">
        <v>1250</v>
      </c>
      <c r="C39" s="82" t="e">
        <v>#N/A</v>
      </c>
      <c r="D39" s="82">
        <v>7065</v>
      </c>
      <c r="E39" s="82" t="s">
        <v>1164</v>
      </c>
      <c r="F39" s="80" t="s">
        <v>1161</v>
      </c>
      <c r="G39" s="81" t="s">
        <v>1244</v>
      </c>
      <c r="H39" s="83"/>
    </row>
    <row r="40" spans="1:8" ht="24" customHeight="1" x14ac:dyDescent="0.3">
      <c r="A40" s="82" t="s">
        <v>1251</v>
      </c>
      <c r="B40" s="82" t="s">
        <v>1250</v>
      </c>
      <c r="C40" s="82" t="s">
        <v>1533</v>
      </c>
      <c r="D40" s="82">
        <v>7066</v>
      </c>
      <c r="E40" s="82" t="s">
        <v>1164</v>
      </c>
      <c r="F40" s="80" t="s">
        <v>1161</v>
      </c>
      <c r="G40" s="81" t="s">
        <v>1244</v>
      </c>
      <c r="H40" s="83"/>
    </row>
    <row r="41" spans="1:8" ht="24" customHeight="1" x14ac:dyDescent="0.3">
      <c r="A41" s="82" t="s">
        <v>1252</v>
      </c>
      <c r="B41" s="82" t="s">
        <v>1253</v>
      </c>
      <c r="C41" s="82" t="s">
        <v>1534</v>
      </c>
      <c r="D41" s="82">
        <v>7067</v>
      </c>
      <c r="E41" s="82" t="s">
        <v>1164</v>
      </c>
      <c r="F41" s="80" t="s">
        <v>1161</v>
      </c>
      <c r="G41" s="81" t="s">
        <v>1244</v>
      </c>
      <c r="H41" s="83"/>
    </row>
    <row r="42" spans="1:8" ht="24" hidden="1" customHeight="1" x14ac:dyDescent="0.3">
      <c r="A42" s="82" t="s">
        <v>1254</v>
      </c>
      <c r="B42" s="82" t="s">
        <v>1182</v>
      </c>
      <c r="C42" s="82" t="e">
        <v>#N/A</v>
      </c>
      <c r="D42" s="82">
        <v>7270</v>
      </c>
      <c r="E42" s="82" t="s">
        <v>1164</v>
      </c>
      <c r="F42" s="80" t="s">
        <v>1161</v>
      </c>
      <c r="G42" s="81" t="s">
        <v>1244</v>
      </c>
      <c r="H42" s="83"/>
    </row>
    <row r="43" spans="1:8" ht="24" hidden="1" customHeight="1" x14ac:dyDescent="0.3">
      <c r="A43" s="82" t="s">
        <v>1255</v>
      </c>
      <c r="B43" s="82" t="s">
        <v>1256</v>
      </c>
      <c r="C43" s="82" t="e">
        <v>#N/A</v>
      </c>
      <c r="D43" s="82">
        <v>7271</v>
      </c>
      <c r="E43" s="82" t="s">
        <v>1164</v>
      </c>
      <c r="F43" s="80" t="s">
        <v>1161</v>
      </c>
      <c r="G43" s="81" t="s">
        <v>1244</v>
      </c>
      <c r="H43" s="83"/>
    </row>
    <row r="44" spans="1:8" ht="24" hidden="1" customHeight="1" x14ac:dyDescent="0.3">
      <c r="A44" s="82" t="s">
        <v>1257</v>
      </c>
      <c r="B44" s="82" t="s">
        <v>1258</v>
      </c>
      <c r="C44" s="82" t="e">
        <v>#N/A</v>
      </c>
      <c r="D44" s="82">
        <v>7273</v>
      </c>
      <c r="E44" s="82" t="s">
        <v>1164</v>
      </c>
      <c r="F44" s="80" t="s">
        <v>1161</v>
      </c>
      <c r="G44" s="81" t="s">
        <v>1244</v>
      </c>
      <c r="H44" s="83"/>
    </row>
    <row r="45" spans="1:8" ht="24" hidden="1" customHeight="1" x14ac:dyDescent="0.3">
      <c r="A45" s="82" t="s">
        <v>1259</v>
      </c>
      <c r="B45" s="82" t="s">
        <v>1260</v>
      </c>
      <c r="C45" s="82" t="e">
        <v>#N/A</v>
      </c>
      <c r="D45" s="82">
        <v>7275</v>
      </c>
      <c r="E45" s="82" t="s">
        <v>1164</v>
      </c>
      <c r="F45" s="80" t="s">
        <v>1161</v>
      </c>
      <c r="G45" s="81" t="s">
        <v>1244</v>
      </c>
      <c r="H45" s="83"/>
    </row>
    <row r="46" spans="1:8" ht="24" hidden="1" customHeight="1" x14ac:dyDescent="0.3">
      <c r="A46" s="82" t="s">
        <v>1261</v>
      </c>
      <c r="B46" s="82" t="s">
        <v>1253</v>
      </c>
      <c r="C46" s="82" t="e">
        <v>#N/A</v>
      </c>
      <c r="D46" s="82">
        <v>7276</v>
      </c>
      <c r="E46" s="82" t="s">
        <v>1164</v>
      </c>
      <c r="F46" s="80" t="s">
        <v>1161</v>
      </c>
      <c r="G46" s="81" t="s">
        <v>1244</v>
      </c>
      <c r="H46" s="83"/>
    </row>
    <row r="47" spans="1:8" ht="24" hidden="1" customHeight="1" x14ac:dyDescent="0.3">
      <c r="A47" s="82" t="s">
        <v>1262</v>
      </c>
      <c r="B47" s="82" t="s">
        <v>1263</v>
      </c>
      <c r="C47" s="82" t="e">
        <v>#N/A</v>
      </c>
      <c r="D47" s="82">
        <v>7277</v>
      </c>
      <c r="E47" s="82" t="s">
        <v>1164</v>
      </c>
      <c r="F47" s="80" t="s">
        <v>1161</v>
      </c>
      <c r="G47" s="81" t="s">
        <v>1244</v>
      </c>
      <c r="H47" s="83"/>
    </row>
    <row r="48" spans="1:8" ht="24" hidden="1" customHeight="1" x14ac:dyDescent="0.3">
      <c r="A48" s="82" t="s">
        <v>1264</v>
      </c>
      <c r="B48" s="82" t="s">
        <v>1265</v>
      </c>
      <c r="C48" s="82" t="e">
        <v>#N/A</v>
      </c>
      <c r="D48" s="82">
        <v>7279</v>
      </c>
      <c r="E48" s="82" t="s">
        <v>1164</v>
      </c>
      <c r="F48" s="80" t="s">
        <v>1161</v>
      </c>
      <c r="G48" s="81" t="s">
        <v>1244</v>
      </c>
      <c r="H48" s="83"/>
    </row>
    <row r="49" spans="1:8" ht="24" hidden="1" customHeight="1" x14ac:dyDescent="0.3">
      <c r="A49" s="82" t="s">
        <v>1266</v>
      </c>
      <c r="B49" s="82" t="s">
        <v>1263</v>
      </c>
      <c r="C49" s="82" t="e">
        <v>#N/A</v>
      </c>
      <c r="D49" s="82" t="s">
        <v>1267</v>
      </c>
      <c r="E49" s="82"/>
      <c r="F49" s="80" t="s">
        <v>1161</v>
      </c>
      <c r="G49" s="81" t="s">
        <v>1244</v>
      </c>
      <c r="H49" s="83" t="s">
        <v>1268</v>
      </c>
    </row>
    <row r="50" spans="1:8" ht="24" hidden="1" customHeight="1" x14ac:dyDescent="0.3">
      <c r="A50" s="82" t="s">
        <v>1269</v>
      </c>
      <c r="B50" s="82" t="s">
        <v>1270</v>
      </c>
      <c r="C50" s="82" t="e">
        <v>#N/A</v>
      </c>
      <c r="D50" s="82" t="s">
        <v>1271</v>
      </c>
      <c r="E50" s="82"/>
      <c r="F50" s="80" t="s">
        <v>1161</v>
      </c>
      <c r="G50" s="81" t="s">
        <v>1244</v>
      </c>
      <c r="H50" s="83" t="s">
        <v>1205</v>
      </c>
    </row>
    <row r="51" spans="1:8" ht="24" hidden="1" customHeight="1" x14ac:dyDescent="0.3">
      <c r="A51" s="82" t="s">
        <v>1272</v>
      </c>
      <c r="B51" s="82" t="s">
        <v>1256</v>
      </c>
      <c r="C51" s="82" t="e">
        <v>#N/A</v>
      </c>
      <c r="D51" s="82" t="s">
        <v>1273</v>
      </c>
      <c r="E51" s="82"/>
      <c r="F51" s="80" t="s">
        <v>1161</v>
      </c>
      <c r="G51" s="81" t="s">
        <v>1244</v>
      </c>
      <c r="H51" s="83" t="s">
        <v>1208</v>
      </c>
    </row>
    <row r="52" spans="1:8" ht="24" hidden="1" customHeight="1" x14ac:dyDescent="0.3">
      <c r="A52" s="82" t="s">
        <v>1274</v>
      </c>
      <c r="B52" s="82" t="s">
        <v>1258</v>
      </c>
      <c r="C52" s="82" t="e">
        <v>#N/A</v>
      </c>
      <c r="D52" s="82" t="s">
        <v>1271</v>
      </c>
      <c r="E52" s="82"/>
      <c r="F52" s="80" t="s">
        <v>1161</v>
      </c>
      <c r="G52" s="81" t="s">
        <v>1244</v>
      </c>
      <c r="H52" s="83" t="s">
        <v>1205</v>
      </c>
    </row>
    <row r="53" spans="1:8" ht="24" hidden="1" customHeight="1" x14ac:dyDescent="0.3">
      <c r="A53" s="82" t="s">
        <v>1275</v>
      </c>
      <c r="B53" s="82" t="s">
        <v>1260</v>
      </c>
      <c r="C53" s="82" t="e">
        <v>#N/A</v>
      </c>
      <c r="D53" s="82" t="s">
        <v>1276</v>
      </c>
      <c r="E53" s="82"/>
      <c r="F53" s="80" t="s">
        <v>1161</v>
      </c>
      <c r="G53" s="81" t="s">
        <v>1244</v>
      </c>
      <c r="H53" s="83" t="s">
        <v>1277</v>
      </c>
    </row>
    <row r="54" spans="1:8" ht="24" hidden="1" customHeight="1" x14ac:dyDescent="0.3">
      <c r="A54" s="82" t="s">
        <v>1278</v>
      </c>
      <c r="B54" s="82" t="s">
        <v>1260</v>
      </c>
      <c r="C54" s="82" t="e">
        <v>#N/A</v>
      </c>
      <c r="D54" s="82" t="s">
        <v>1273</v>
      </c>
      <c r="E54" s="82"/>
      <c r="F54" s="80" t="s">
        <v>1161</v>
      </c>
      <c r="G54" s="81" t="s">
        <v>1244</v>
      </c>
      <c r="H54" s="83" t="s">
        <v>1208</v>
      </c>
    </row>
    <row r="55" spans="1:8" ht="24" hidden="1" customHeight="1" x14ac:dyDescent="0.3">
      <c r="A55" s="82" t="s">
        <v>1279</v>
      </c>
      <c r="B55" s="82" t="s">
        <v>1260</v>
      </c>
      <c r="C55" s="82" t="e">
        <v>#N/A</v>
      </c>
      <c r="D55" s="82" t="s">
        <v>1271</v>
      </c>
      <c r="E55" s="82"/>
      <c r="F55" s="80" t="s">
        <v>1161</v>
      </c>
      <c r="G55" s="81" t="s">
        <v>1244</v>
      </c>
      <c r="H55" s="83" t="s">
        <v>1205</v>
      </c>
    </row>
    <row r="56" spans="1:8" ht="24" hidden="1" customHeight="1" x14ac:dyDescent="0.3">
      <c r="A56" s="82" t="s">
        <v>1280</v>
      </c>
      <c r="B56" s="82" t="s">
        <v>1182</v>
      </c>
      <c r="C56" s="82" t="e">
        <v>#N/A</v>
      </c>
      <c r="D56" s="82" t="s">
        <v>1271</v>
      </c>
      <c r="E56" s="82"/>
      <c r="F56" s="80" t="s">
        <v>1161</v>
      </c>
      <c r="G56" s="81" t="s">
        <v>1244</v>
      </c>
      <c r="H56" s="83" t="s">
        <v>1205</v>
      </c>
    </row>
    <row r="57" spans="1:8" ht="24" hidden="1" customHeight="1" thickBot="1" x14ac:dyDescent="0.35">
      <c r="A57" s="86" t="s">
        <v>1281</v>
      </c>
      <c r="B57" s="86" t="s">
        <v>1260</v>
      </c>
      <c r="C57" s="86" t="e">
        <v>#N/A</v>
      </c>
      <c r="D57" s="86" t="s">
        <v>1282</v>
      </c>
      <c r="E57" s="86"/>
      <c r="F57" s="84" t="s">
        <v>1161</v>
      </c>
      <c r="G57" s="85" t="s">
        <v>1244</v>
      </c>
      <c r="H57" s="87" t="s">
        <v>1243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1597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1286</v>
      </c>
      <c r="B2" s="108" t="s">
        <v>1287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 x14ac:dyDescent="0.35">
      <c r="A3" s="92" t="str">
        <f t="shared" ref="A3" si="4">A41</f>
        <v>業務大類</v>
      </c>
      <c r="B3" s="92" t="s">
        <v>1288</v>
      </c>
      <c r="C3" s="92" t="s">
        <v>1289</v>
      </c>
      <c r="D3" s="92" t="s">
        <v>1290</v>
      </c>
      <c r="E3" s="92" t="s">
        <v>1291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 x14ac:dyDescent="0.35">
      <c r="A16" s="107" t="s">
        <v>1596</v>
      </c>
      <c r="B16" s="124" t="s">
        <v>1384</v>
      </c>
      <c r="C16" s="124"/>
      <c r="D16" s="106"/>
      <c r="E16" s="106"/>
      <c r="F16" s="91" t="s">
        <v>1285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1286</v>
      </c>
      <c r="B17" s="125" t="s">
        <v>1425</v>
      </c>
      <c r="C17" s="125" t="s">
        <v>1598</v>
      </c>
      <c r="D17" s="125" t="s">
        <v>1426</v>
      </c>
      <c r="E17" s="125" t="s">
        <v>1385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1284</v>
      </c>
      <c r="B18" s="106"/>
      <c r="C18" s="106"/>
      <c r="D18" s="106"/>
      <c r="E18" s="106"/>
      <c r="F18" s="91" t="s">
        <v>1086</v>
      </c>
      <c r="G18" s="91" t="s">
        <v>1088</v>
      </c>
      <c r="H18" s="91" t="s">
        <v>1086</v>
      </c>
      <c r="I18" s="91" t="s">
        <v>1088</v>
      </c>
      <c r="J18" s="91" t="s">
        <v>1086</v>
      </c>
      <c r="K18" s="91" t="s">
        <v>1088</v>
      </c>
      <c r="L18" s="91" t="s">
        <v>1086</v>
      </c>
      <c r="M18" s="91" t="s">
        <v>1088</v>
      </c>
      <c r="N18" s="91" t="s">
        <v>1086</v>
      </c>
      <c r="O18" s="91" t="s">
        <v>1088</v>
      </c>
      <c r="P18" s="91" t="s">
        <v>1086</v>
      </c>
      <c r="Q18" s="91" t="s">
        <v>1088</v>
      </c>
    </row>
    <row r="19" spans="1:17" x14ac:dyDescent="0.35">
      <c r="A19" s="89" t="s">
        <v>1077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1078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1079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1080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1081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1003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1082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1083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1084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B39" s="262" t="s">
        <v>1285</v>
      </c>
      <c r="BH39"/>
      <c r="BI39"/>
    </row>
    <row r="40" spans="1:61" ht="15" x14ac:dyDescent="0.35">
      <c r="B40" s="23" t="s">
        <v>1601</v>
      </c>
      <c r="D40" s="23" t="s">
        <v>1602</v>
      </c>
      <c r="F40" s="23" t="s">
        <v>1603</v>
      </c>
      <c r="H40" s="23" t="s">
        <v>1604</v>
      </c>
      <c r="J40" s="23" t="s">
        <v>1605</v>
      </c>
      <c r="L40" s="23" t="s">
        <v>1606</v>
      </c>
      <c r="N40" s="23" t="s">
        <v>1607</v>
      </c>
      <c r="P40" s="23" t="s">
        <v>1608</v>
      </c>
      <c r="R40" s="23" t="s">
        <v>1609</v>
      </c>
      <c r="T40" s="23" t="s">
        <v>1610</v>
      </c>
      <c r="V40" s="23" t="s">
        <v>1611</v>
      </c>
      <c r="X40" s="23" t="s">
        <v>1612</v>
      </c>
      <c r="Z40" s="23" t="s">
        <v>1613</v>
      </c>
      <c r="AB40" s="23" t="s">
        <v>1614</v>
      </c>
      <c r="AD40" s="23" t="s">
        <v>1615</v>
      </c>
      <c r="AF40" s="23" t="s">
        <v>1616</v>
      </c>
      <c r="AH40" s="23" t="s">
        <v>1617</v>
      </c>
      <c r="AJ40" s="23" t="s">
        <v>1618</v>
      </c>
      <c r="AL40" s="23" t="s">
        <v>1619</v>
      </c>
      <c r="AN40" s="23" t="s">
        <v>1620</v>
      </c>
      <c r="AP40" s="23" t="s">
        <v>1621</v>
      </c>
      <c r="AR40" s="23" t="s">
        <v>1622</v>
      </c>
      <c r="AT40" s="23" t="s">
        <v>1623</v>
      </c>
      <c r="AV40" s="23" t="s">
        <v>1624</v>
      </c>
      <c r="AX40" s="23" t="s">
        <v>1625</v>
      </c>
      <c r="AZ40" s="23" t="s">
        <v>1626</v>
      </c>
      <c r="BB40" s="23" t="s">
        <v>1627</v>
      </c>
      <c r="BD40" s="23" t="s">
        <v>1628</v>
      </c>
      <c r="BF40" s="23" t="s">
        <v>1085</v>
      </c>
      <c r="BG40" s="23" t="s">
        <v>1087</v>
      </c>
      <c r="BH40"/>
      <c r="BI40"/>
    </row>
    <row r="41" spans="1:61" ht="15" x14ac:dyDescent="0.35">
      <c r="A41" s="258" t="s">
        <v>1284</v>
      </c>
      <c r="B41" s="23" t="s">
        <v>1086</v>
      </c>
      <c r="C41" s="23" t="s">
        <v>1088</v>
      </c>
      <c r="D41" s="23" t="s">
        <v>1086</v>
      </c>
      <c r="E41" s="23" t="s">
        <v>1088</v>
      </c>
      <c r="F41" s="23" t="s">
        <v>1086</v>
      </c>
      <c r="G41" s="23" t="s">
        <v>1088</v>
      </c>
      <c r="H41" s="23" t="s">
        <v>1086</v>
      </c>
      <c r="I41" s="23" t="s">
        <v>1088</v>
      </c>
      <c r="J41" s="23" t="s">
        <v>1086</v>
      </c>
      <c r="K41" s="23" t="s">
        <v>1088</v>
      </c>
      <c r="L41" s="23" t="s">
        <v>1086</v>
      </c>
      <c r="M41" s="23" t="s">
        <v>1088</v>
      </c>
      <c r="N41" s="23" t="s">
        <v>1086</v>
      </c>
      <c r="O41" s="23" t="s">
        <v>1088</v>
      </c>
      <c r="P41" s="23" t="s">
        <v>1086</v>
      </c>
      <c r="Q41" s="23" t="s">
        <v>1088</v>
      </c>
      <c r="R41" s="23" t="s">
        <v>1086</v>
      </c>
      <c r="S41" s="23" t="s">
        <v>1088</v>
      </c>
      <c r="T41" s="23" t="s">
        <v>1086</v>
      </c>
      <c r="U41" s="23" t="s">
        <v>1088</v>
      </c>
      <c r="V41" s="23" t="s">
        <v>1086</v>
      </c>
      <c r="W41" s="23" t="s">
        <v>1088</v>
      </c>
      <c r="X41" s="23" t="s">
        <v>1086</v>
      </c>
      <c r="Y41" s="23" t="s">
        <v>1088</v>
      </c>
      <c r="Z41" s="23" t="s">
        <v>1086</v>
      </c>
      <c r="AA41" s="23" t="s">
        <v>1088</v>
      </c>
      <c r="AB41" s="23" t="s">
        <v>1086</v>
      </c>
      <c r="AC41" s="23" t="s">
        <v>1088</v>
      </c>
      <c r="AD41" s="23" t="s">
        <v>1086</v>
      </c>
      <c r="AE41" s="23" t="s">
        <v>1088</v>
      </c>
      <c r="AF41" s="23" t="s">
        <v>1086</v>
      </c>
      <c r="AG41" s="23" t="s">
        <v>1088</v>
      </c>
      <c r="AH41" s="23" t="s">
        <v>1086</v>
      </c>
      <c r="AI41" s="23" t="s">
        <v>1088</v>
      </c>
      <c r="AJ41" s="23" t="s">
        <v>1086</v>
      </c>
      <c r="AK41" s="23" t="s">
        <v>1088</v>
      </c>
      <c r="AL41" s="23" t="s">
        <v>1086</v>
      </c>
      <c r="AM41" s="23" t="s">
        <v>1088</v>
      </c>
      <c r="AN41" s="23" t="s">
        <v>1086</v>
      </c>
      <c r="AO41" s="23" t="s">
        <v>1088</v>
      </c>
      <c r="AP41" s="23" t="s">
        <v>1086</v>
      </c>
      <c r="AQ41" s="23" t="s">
        <v>1088</v>
      </c>
      <c r="AR41" s="23" t="s">
        <v>1086</v>
      </c>
      <c r="AS41" s="23" t="s">
        <v>1088</v>
      </c>
      <c r="AT41" s="23" t="s">
        <v>1086</v>
      </c>
      <c r="AU41" s="23" t="s">
        <v>1088</v>
      </c>
      <c r="AV41" s="23" t="s">
        <v>1086</v>
      </c>
      <c r="AW41" s="23" t="s">
        <v>1088</v>
      </c>
      <c r="AX41" s="23" t="s">
        <v>1086</v>
      </c>
      <c r="AY41" s="23" t="s">
        <v>1088</v>
      </c>
      <c r="AZ41" s="23" t="s">
        <v>1086</v>
      </c>
      <c r="BA41" s="23" t="s">
        <v>1088</v>
      </c>
      <c r="BB41" s="23" t="s">
        <v>1086</v>
      </c>
      <c r="BC41" s="23" t="s">
        <v>1088</v>
      </c>
      <c r="BD41" s="23" t="s">
        <v>1086</v>
      </c>
      <c r="BE41" s="23" t="s">
        <v>1088</v>
      </c>
      <c r="BH41"/>
      <c r="BI41"/>
    </row>
    <row r="42" spans="1:61" ht="15" x14ac:dyDescent="0.35">
      <c r="A42" s="24" t="s">
        <v>1077</v>
      </c>
      <c r="B42" s="259"/>
      <c r="C42" s="259"/>
      <c r="D42" s="259"/>
      <c r="E42" s="259"/>
      <c r="F42" s="259"/>
      <c r="G42" s="259"/>
      <c r="H42" s="259">
        <v>9</v>
      </c>
      <c r="I42" s="259">
        <v>8</v>
      </c>
      <c r="J42" s="259">
        <v>6</v>
      </c>
      <c r="K42" s="259">
        <v>4</v>
      </c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>
        <v>15</v>
      </c>
      <c r="BG42" s="259">
        <v>12</v>
      </c>
      <c r="BH42"/>
      <c r="BI42"/>
    </row>
    <row r="43" spans="1:61" ht="15" x14ac:dyDescent="0.35">
      <c r="A43" s="24" t="s">
        <v>1078</v>
      </c>
      <c r="B43" s="259"/>
      <c r="C43" s="259"/>
      <c r="D43" s="259"/>
      <c r="E43" s="259"/>
      <c r="F43" s="259"/>
      <c r="G43" s="259"/>
      <c r="H43" s="259"/>
      <c r="I43" s="259"/>
      <c r="J43" s="259">
        <v>5</v>
      </c>
      <c r="K43" s="259">
        <v>5</v>
      </c>
      <c r="L43" s="259">
        <v>14</v>
      </c>
      <c r="M43" s="259">
        <v>14</v>
      </c>
      <c r="N43" s="259">
        <v>12</v>
      </c>
      <c r="O43" s="259"/>
      <c r="P43" s="259">
        <v>5</v>
      </c>
      <c r="Q43" s="259"/>
      <c r="R43" s="259">
        <v>7</v>
      </c>
      <c r="S43" s="259"/>
      <c r="T43" s="259">
        <v>26</v>
      </c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>
        <v>8</v>
      </c>
      <c r="AW43" s="259">
        <v>8</v>
      </c>
      <c r="AX43" s="259"/>
      <c r="AY43" s="259"/>
      <c r="AZ43" s="259"/>
      <c r="BA43" s="259"/>
      <c r="BB43" s="259"/>
      <c r="BC43" s="259"/>
      <c r="BD43" s="259"/>
      <c r="BE43" s="259"/>
      <c r="BF43" s="259">
        <v>77</v>
      </c>
      <c r="BG43" s="259">
        <v>27</v>
      </c>
      <c r="BH43"/>
      <c r="BI43"/>
    </row>
    <row r="44" spans="1:61" ht="15" x14ac:dyDescent="0.35">
      <c r="A44" s="24" t="s">
        <v>1079</v>
      </c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>
        <v>11</v>
      </c>
      <c r="U44" s="259"/>
      <c r="V44" s="259">
        <v>11</v>
      </c>
      <c r="W44" s="259"/>
      <c r="X44" s="259">
        <v>11</v>
      </c>
      <c r="Y44" s="259"/>
      <c r="Z44" s="259">
        <v>6</v>
      </c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>
        <v>39</v>
      </c>
      <c r="BG44" s="259"/>
      <c r="BH44"/>
      <c r="BI44"/>
    </row>
    <row r="45" spans="1:61" ht="15" x14ac:dyDescent="0.35">
      <c r="A45" s="24" t="s">
        <v>1080</v>
      </c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>
        <v>6</v>
      </c>
      <c r="AA45" s="259"/>
      <c r="AB45" s="259">
        <v>9</v>
      </c>
      <c r="AC45" s="259"/>
      <c r="AD45" s="259">
        <v>14</v>
      </c>
      <c r="AE45" s="259"/>
      <c r="AF45" s="259">
        <v>13</v>
      </c>
      <c r="AG45" s="259"/>
      <c r="AH45" s="259">
        <v>12</v>
      </c>
      <c r="AI45" s="259"/>
      <c r="AJ45" s="259">
        <v>11</v>
      </c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>
        <v>65</v>
      </c>
      <c r="BG45" s="259"/>
      <c r="BH45"/>
      <c r="BI45"/>
    </row>
    <row r="46" spans="1:61" ht="15" x14ac:dyDescent="0.35">
      <c r="A46" s="24" t="s">
        <v>1081</v>
      </c>
      <c r="B46" s="259">
        <v>9</v>
      </c>
      <c r="C46" s="259">
        <v>9</v>
      </c>
      <c r="D46" s="259">
        <v>7</v>
      </c>
      <c r="E46" s="259">
        <v>1</v>
      </c>
      <c r="F46" s="259">
        <v>14</v>
      </c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>
        <v>13</v>
      </c>
      <c r="AM46" s="259"/>
      <c r="AN46" s="259">
        <v>11</v>
      </c>
      <c r="AO46" s="259"/>
      <c r="AP46" s="259">
        <v>11</v>
      </c>
      <c r="AQ46" s="259"/>
      <c r="AR46" s="259">
        <v>17</v>
      </c>
      <c r="AS46" s="259"/>
      <c r="AT46" s="259"/>
      <c r="AU46" s="259"/>
      <c r="AV46" s="259"/>
      <c r="AW46" s="259"/>
      <c r="AX46" s="259"/>
      <c r="AY46" s="259"/>
      <c r="AZ46" s="259"/>
      <c r="BA46" s="259"/>
      <c r="BB46" s="259"/>
      <c r="BC46" s="259"/>
      <c r="BD46" s="259"/>
      <c r="BE46" s="259"/>
      <c r="BF46" s="259">
        <v>82</v>
      </c>
      <c r="BG46" s="259">
        <v>10</v>
      </c>
      <c r="BH46"/>
      <c r="BI46"/>
    </row>
    <row r="47" spans="1:61" ht="15" x14ac:dyDescent="0.35">
      <c r="A47" s="24" t="s">
        <v>1003</v>
      </c>
      <c r="B47" s="259">
        <v>4</v>
      </c>
      <c r="C47" s="259">
        <v>2</v>
      </c>
      <c r="D47" s="259">
        <v>10</v>
      </c>
      <c r="E47" s="259">
        <v>10</v>
      </c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>
        <v>1</v>
      </c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9"/>
      <c r="AT47" s="259">
        <v>14</v>
      </c>
      <c r="AU47" s="259"/>
      <c r="AV47" s="259">
        <v>11</v>
      </c>
      <c r="AW47" s="259"/>
      <c r="AX47" s="259">
        <v>10</v>
      </c>
      <c r="AY47" s="259"/>
      <c r="AZ47" s="259">
        <v>17</v>
      </c>
      <c r="BA47" s="259"/>
      <c r="BB47" s="259">
        <v>15</v>
      </c>
      <c r="BC47" s="259"/>
      <c r="BD47" s="259"/>
      <c r="BE47" s="259"/>
      <c r="BF47" s="259">
        <v>82</v>
      </c>
      <c r="BG47" s="259">
        <v>12</v>
      </c>
      <c r="BH47"/>
      <c r="BI47"/>
    </row>
    <row r="48" spans="1:61" ht="15" x14ac:dyDescent="0.35">
      <c r="A48" s="24" t="s">
        <v>1082</v>
      </c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259"/>
      <c r="AW48" s="259"/>
      <c r="AX48" s="259"/>
      <c r="AY48" s="259"/>
      <c r="AZ48" s="259"/>
      <c r="BA48" s="259"/>
      <c r="BB48" s="259"/>
      <c r="BC48" s="259"/>
      <c r="BD48" s="259">
        <v>15</v>
      </c>
      <c r="BE48" s="259"/>
      <c r="BF48" s="259">
        <v>15</v>
      </c>
      <c r="BG48" s="259"/>
      <c r="BH48"/>
      <c r="BI48"/>
    </row>
    <row r="49" spans="1:61" ht="15" x14ac:dyDescent="0.35">
      <c r="A49" s="24" t="s">
        <v>1083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59"/>
      <c r="AX49" s="259"/>
      <c r="AY49" s="259"/>
      <c r="AZ49" s="259"/>
      <c r="BA49" s="259"/>
      <c r="BB49" s="259"/>
      <c r="BC49" s="259"/>
      <c r="BD49" s="259">
        <v>1</v>
      </c>
      <c r="BE49" s="259"/>
      <c r="BF49" s="259">
        <v>1</v>
      </c>
      <c r="BG49" s="259"/>
      <c r="BH49"/>
      <c r="BI49"/>
    </row>
    <row r="50" spans="1:61" ht="15" x14ac:dyDescent="0.35">
      <c r="A50" s="24" t="s">
        <v>1084</v>
      </c>
      <c r="B50" s="259">
        <v>13</v>
      </c>
      <c r="C50" s="259">
        <v>11</v>
      </c>
      <c r="D50" s="259">
        <v>17</v>
      </c>
      <c r="E50" s="259">
        <v>11</v>
      </c>
      <c r="F50" s="259">
        <v>14</v>
      </c>
      <c r="G50" s="259"/>
      <c r="H50" s="259">
        <v>9</v>
      </c>
      <c r="I50" s="259">
        <v>8</v>
      </c>
      <c r="J50" s="259">
        <v>11</v>
      </c>
      <c r="K50" s="259">
        <v>9</v>
      </c>
      <c r="L50" s="259">
        <v>14</v>
      </c>
      <c r="M50" s="259">
        <v>14</v>
      </c>
      <c r="N50" s="259">
        <v>12</v>
      </c>
      <c r="O50" s="259"/>
      <c r="P50" s="259">
        <v>5</v>
      </c>
      <c r="Q50" s="259"/>
      <c r="R50" s="259">
        <v>7</v>
      </c>
      <c r="S50" s="259"/>
      <c r="T50" s="259">
        <v>38</v>
      </c>
      <c r="U50" s="259"/>
      <c r="V50" s="259">
        <v>11</v>
      </c>
      <c r="W50" s="259"/>
      <c r="X50" s="259">
        <v>11</v>
      </c>
      <c r="Y50" s="259"/>
      <c r="Z50" s="259">
        <v>12</v>
      </c>
      <c r="AA50" s="259"/>
      <c r="AB50" s="259">
        <v>9</v>
      </c>
      <c r="AC50" s="259"/>
      <c r="AD50" s="259">
        <v>14</v>
      </c>
      <c r="AE50" s="259"/>
      <c r="AF50" s="259">
        <v>13</v>
      </c>
      <c r="AG50" s="259"/>
      <c r="AH50" s="259">
        <v>12</v>
      </c>
      <c r="AI50" s="259"/>
      <c r="AJ50" s="259">
        <v>11</v>
      </c>
      <c r="AK50" s="259"/>
      <c r="AL50" s="259">
        <v>13</v>
      </c>
      <c r="AM50" s="259"/>
      <c r="AN50" s="259">
        <v>11</v>
      </c>
      <c r="AO50" s="259"/>
      <c r="AP50" s="259">
        <v>11</v>
      </c>
      <c r="AQ50" s="259"/>
      <c r="AR50" s="259">
        <v>17</v>
      </c>
      <c r="AS50" s="259"/>
      <c r="AT50" s="259">
        <v>14</v>
      </c>
      <c r="AU50" s="259"/>
      <c r="AV50" s="259">
        <v>19</v>
      </c>
      <c r="AW50" s="259">
        <v>8</v>
      </c>
      <c r="AX50" s="259">
        <v>10</v>
      </c>
      <c r="AY50" s="259"/>
      <c r="AZ50" s="259">
        <v>17</v>
      </c>
      <c r="BA50" s="259"/>
      <c r="BB50" s="259">
        <v>15</v>
      </c>
      <c r="BC50" s="259"/>
      <c r="BD50" s="259">
        <v>16</v>
      </c>
      <c r="BE50" s="259"/>
      <c r="BF50" s="259">
        <v>376</v>
      </c>
      <c r="BG50" s="259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2021-08-25T08:36:05Z</dcterms:modified>
</cp:coreProperties>
</file>